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codeName="ThisWorkbook" defaultThemeVersion="124226"/>
  <mc:AlternateContent xmlns:mc="http://schemas.openxmlformats.org/markup-compatibility/2006">
    <mc:Choice Requires="x15">
      <x15ac:absPath xmlns:x15ac="http://schemas.microsoft.com/office/spreadsheetml/2010/11/ac" url="H:\Standards\TEVD - Vehicle EE System Diagnostic\J1979-DA\"/>
    </mc:Choice>
  </mc:AlternateContent>
  <bookViews>
    <workbookView xWindow="0" yWindow="300" windowWidth="2160" windowHeight="1200" tabRatio="802" firstSheet="2" activeTab="2"/>
  </bookViews>
  <sheets>
    <sheet name="Definitions" sheetId="13" r:id="rId1"/>
    <sheet name="Annex A - Supported IDs" sheetId="8" r:id="rId2"/>
    <sheet name="Annex B - Parameter IDs" sheetId="1" r:id="rId3"/>
    <sheet name="Annex C - Test IDs" sheetId="2" r:id="rId4"/>
    <sheet name="Annex D - Monitor IDs" sheetId="3" r:id="rId5"/>
    <sheet name="Annex E - Units and Scaling" sheetId="7" r:id="rId6"/>
    <sheet name="Annex F - Test-Routine IDs" sheetId="4" r:id="rId7"/>
    <sheet name="Annex G - InfoType IDs" sheetId="5" r:id="rId8"/>
    <sheet name="Data B for PID $06 to $09" sheetId="10" r:id="rId9"/>
    <sheet name="Usage Notes" sheetId="12" r:id="rId10"/>
    <sheet name="PKE Calc" sheetId="11" r:id="rId11"/>
    <sheet name="EOE Calc" sheetId="14" r:id="rId12"/>
    <sheet name="IM Readiness" sheetId="15" r:id="rId13"/>
    <sheet name="Sheet1" sheetId="16" r:id="rId14"/>
  </sheets>
  <definedNames>
    <definedName name="_xlnm._FilterDatabase" localSheetId="2" hidden="1">'Annex B - Parameter IDs'!$A$1:$U$1240</definedName>
    <definedName name="_xlnm._FilterDatabase" localSheetId="5" hidden="1">'Annex E - Units and Scaling'!$A$2:$AV$558</definedName>
    <definedName name="_xlnm._FilterDatabase" localSheetId="7" hidden="1">'Annex G - InfoType IDs'!$A$1:$M$295</definedName>
    <definedName name="_Ref135208233" localSheetId="0">Definitions!$D$46</definedName>
    <definedName name="_Ref61677636" localSheetId="0">Definitions!#REF!</definedName>
    <definedName name="_Toc427156550" localSheetId="9">'Usage Notes'!$A$2</definedName>
    <definedName name="_Toc427156551" localSheetId="9">'Usage Notes'!$A$14</definedName>
    <definedName name="_Toc427156552" localSheetId="9">'Usage Notes'!$A$25</definedName>
    <definedName name="_Toc427156553" localSheetId="9">'Usage Notes'!$A$89</definedName>
    <definedName name="_Toc427156554" localSheetId="9">'Usage Notes'!$A$93</definedName>
    <definedName name="_Toc427156555" localSheetId="9">'Usage Notes'!$A$96</definedName>
    <definedName name="_Toc427156556" localSheetId="9">'Usage Notes'!$A$99</definedName>
    <definedName name="_Toc427156557" localSheetId="9">'Usage Notes'!$A$110</definedName>
    <definedName name="_Toc427156558" localSheetId="9">'Usage Notes'!$A$144</definedName>
    <definedName name="_Toc427156559" localSheetId="9">'Usage Notes'!$A$153</definedName>
    <definedName name="_Toc90447598" localSheetId="0">Definitions!$A$3</definedName>
    <definedName name="_Toc90447599" localSheetId="0">Definitions!$A$11</definedName>
    <definedName name="_xlnm.Print_Area" localSheetId="2">'Annex B - Parameter IDs'!$A$1:$T$817</definedName>
    <definedName name="_xlnm.Print_Area" localSheetId="3">'Annex C - Test IDs'!$A$4:$E$28</definedName>
    <definedName name="_xlnm.Print_Area" localSheetId="4">'Annex D - Monitor IDs'!$A$1:$C$123</definedName>
    <definedName name="_xlnm.Print_Area" localSheetId="7">'Annex G - InfoType IDs'!$B$1:$M$78</definedName>
    <definedName name="_xlnm.Print_Area" localSheetId="8">'Data B for PID $06 to $09'!$A$1:$N$27</definedName>
    <definedName name="_xlnm.Print_Titles" localSheetId="2">'Annex B - Parameter IDs'!$1:$1</definedName>
    <definedName name="_xlnm.Print_Titles" localSheetId="3">'Annex C - Test IDs'!$4:$4</definedName>
    <definedName name="_xlnm.Print_Titles" localSheetId="4">'Annex D - Monitor IDs'!$1:$1</definedName>
    <definedName name="_xlnm.Print_Titles" localSheetId="7">'Annex G - InfoType IDs'!$1:$1</definedName>
    <definedName name="Z_27E67876_4B69_4320_A405_54336E454371_.wvu.FilterData" localSheetId="2" hidden="1">'Annex B - Parameter IDs'!$A$1:$T$817</definedName>
    <definedName name="Z_5F452B13_A369_42A4_9CF3_F2A6C45D1442_.wvu.FilterData" localSheetId="2" hidden="1">'Annex B - Parameter IDs'!$A$1:$T$817</definedName>
    <definedName name="Z_5F452B13_A369_42A4_9CF3_F2A6C45D1442_.wvu.PrintArea" localSheetId="3" hidden="1">'Annex C - Test IDs'!$A$4:$E$28</definedName>
    <definedName name="Z_5F452B13_A369_42A4_9CF3_F2A6C45D1442_.wvu.PrintArea" localSheetId="4" hidden="1">'Annex D - Monitor IDs'!$A$1:$C$123</definedName>
    <definedName name="Z_5F452B13_A369_42A4_9CF3_F2A6C45D1442_.wvu.PrintArea" localSheetId="7" hidden="1">'Annex G - InfoType IDs'!$B$1:$M$78</definedName>
    <definedName name="Z_5F452B13_A369_42A4_9CF3_F2A6C45D1442_.wvu.PrintTitles" localSheetId="3" hidden="1">'Annex C - Test IDs'!$4:$4</definedName>
    <definedName name="Z_5F452B13_A369_42A4_9CF3_F2A6C45D1442_.wvu.PrintTitles" localSheetId="4" hidden="1">'Annex D - Monitor IDs'!$1:$1</definedName>
    <definedName name="Z_5F452B13_A369_42A4_9CF3_F2A6C45D1442_.wvu.PrintTitles" localSheetId="7" hidden="1">'Annex G - InfoType IDs'!$1:$1</definedName>
    <definedName name="Z_85156661_CBE0_4E0C_831A_9FC01A4A4796_.wvu.FilterData" localSheetId="2" hidden="1">'Annex B - Parameter IDs'!$A$1:$T$817</definedName>
    <definedName name="Z_85156661_CBE0_4E0C_831A_9FC01A4A4796_.wvu.PrintArea" localSheetId="2" hidden="1">'Annex B - Parameter IDs'!$A$1:$T$817</definedName>
    <definedName name="Z_85156661_CBE0_4E0C_831A_9FC01A4A4796_.wvu.PrintArea" localSheetId="3" hidden="1">'Annex C - Test IDs'!$A$4:$E$28</definedName>
    <definedName name="Z_85156661_CBE0_4E0C_831A_9FC01A4A4796_.wvu.PrintArea" localSheetId="4" hidden="1">'Annex D - Monitor IDs'!$A$1:$C$123</definedName>
    <definedName name="Z_85156661_CBE0_4E0C_831A_9FC01A4A4796_.wvu.PrintArea" localSheetId="7" hidden="1">'Annex G - InfoType IDs'!$B$1:$M$78</definedName>
    <definedName name="Z_85156661_CBE0_4E0C_831A_9FC01A4A4796_.wvu.PrintTitles" localSheetId="2" hidden="1">'Annex B - Parameter IDs'!$1:$1</definedName>
    <definedName name="Z_85156661_CBE0_4E0C_831A_9FC01A4A4796_.wvu.PrintTitles" localSheetId="3" hidden="1">'Annex C - Test IDs'!$4:$4</definedName>
    <definedName name="Z_85156661_CBE0_4E0C_831A_9FC01A4A4796_.wvu.PrintTitles" localSheetId="4" hidden="1">'Annex D - Monitor IDs'!$1:$1</definedName>
    <definedName name="Z_85156661_CBE0_4E0C_831A_9FC01A4A4796_.wvu.PrintTitles" localSheetId="7" hidden="1">'Annex G - InfoType IDs'!$1:$1</definedName>
  </definedNames>
  <calcPr calcId="171027"/>
  <customWorkbookViews>
    <customWorkbookView name="Gangolf Feiter - Concepts &amp; Services Consulting - Persönliche Ansicht" guid="{5F452B13-A369-42A4-9CF3-F2A6C45D1442}" mergeInterval="0" personalView="1" maximized="1" windowWidth="1276" windowHeight="850" activeSheetId="7"/>
    <customWorkbookView name="pbaltusi - Personal View" guid="{85156661-CBE0-4E0C-831A-9FC01A4A4796}" mergeInterval="0" personalView="1" maximized="1" windowWidth="1276" windowHeight="852" activeSheetId="8"/>
  </customWorkbookViews>
</workbook>
</file>

<file path=xl/calcChain.xml><?xml version="1.0" encoding="utf-8"?>
<calcChain xmlns="http://schemas.openxmlformats.org/spreadsheetml/2006/main">
  <c r="E331" i="7" l="1"/>
  <c r="F331" i="7" s="1"/>
  <c r="E330" i="7"/>
  <c r="F330" i="7" s="1"/>
  <c r="E329" i="7"/>
  <c r="F329" i="7" s="1"/>
  <c r="E328" i="7"/>
  <c r="F328" i="7" s="1"/>
  <c r="E6" i="14" l="1"/>
  <c r="G6" i="14" s="1"/>
  <c r="H6" i="14" s="1"/>
  <c r="I6" i="14" s="1"/>
  <c r="E7" i="14"/>
  <c r="G7" i="14" s="1"/>
  <c r="H7" i="14" s="1"/>
  <c r="E8" i="14"/>
  <c r="G8" i="14" s="1"/>
  <c r="H8" i="14" s="1"/>
  <c r="G187" i="14"/>
  <c r="H187" i="14" s="1"/>
  <c r="G335" i="14"/>
  <c r="H335" i="14" s="1"/>
  <c r="G403" i="14"/>
  <c r="H403" i="14" s="1"/>
  <c r="G467" i="14"/>
  <c r="H467" i="14" s="1"/>
  <c r="G531" i="14"/>
  <c r="H531" i="14" s="1"/>
  <c r="G595" i="14"/>
  <c r="H595" i="14" s="1"/>
  <c r="G659" i="14"/>
  <c r="H659" i="14" s="1"/>
  <c r="G723" i="14"/>
  <c r="H723" i="14" s="1"/>
  <c r="G766" i="14"/>
  <c r="H766" i="14" s="1"/>
  <c r="G787" i="14"/>
  <c r="H787" i="14" s="1"/>
  <c r="G830" i="14"/>
  <c r="H830" i="14" s="1"/>
  <c r="G851" i="14"/>
  <c r="H851" i="14" s="1"/>
  <c r="G894" i="14"/>
  <c r="H894" i="14" s="1"/>
  <c r="G910" i="14"/>
  <c r="H910" i="14" s="1"/>
  <c r="G926" i="14"/>
  <c r="H926" i="14" s="1"/>
  <c r="G942" i="14"/>
  <c r="H942" i="14" s="1"/>
  <c r="G958" i="14"/>
  <c r="H958" i="14" s="1"/>
  <c r="G974" i="14"/>
  <c r="H974" i="14" s="1"/>
  <c r="G990" i="14"/>
  <c r="H990" i="14" s="1"/>
  <c r="G1006" i="14"/>
  <c r="H1006" i="14" s="1"/>
  <c r="G1022" i="14"/>
  <c r="H1022" i="14" s="1"/>
  <c r="G1038" i="14"/>
  <c r="H1038" i="14" s="1"/>
  <c r="G1054" i="14"/>
  <c r="H1054" i="14" s="1"/>
  <c r="G1070" i="14"/>
  <c r="H1070" i="14" s="1"/>
  <c r="G1086" i="14"/>
  <c r="H1086" i="14" s="1"/>
  <c r="G1102" i="14"/>
  <c r="H1102" i="14" s="1"/>
  <c r="G1118" i="14"/>
  <c r="H1118" i="14" s="1"/>
  <c r="G1134" i="14"/>
  <c r="H1134" i="14" s="1"/>
  <c r="G1150" i="14"/>
  <c r="H1150" i="14" s="1"/>
  <c r="G1166" i="14"/>
  <c r="H1166" i="14" s="1"/>
  <c r="G1182" i="14"/>
  <c r="H1182" i="14" s="1"/>
  <c r="G1198" i="14"/>
  <c r="H1198" i="14" s="1"/>
  <c r="G1214" i="14"/>
  <c r="H1214" i="14" s="1"/>
  <c r="G1230" i="14"/>
  <c r="H1230" i="14" s="1"/>
  <c r="G1246" i="14"/>
  <c r="H1246" i="14" s="1"/>
  <c r="G1262" i="14"/>
  <c r="H1262" i="14" s="1"/>
  <c r="G1278" i="14"/>
  <c r="H1278" i="14" s="1"/>
  <c r="G1294" i="14"/>
  <c r="H1294" i="14" s="1"/>
  <c r="G1310" i="14"/>
  <c r="H1310" i="14" s="1"/>
  <c r="G1326" i="14"/>
  <c r="H1326" i="14" s="1"/>
  <c r="G1338" i="14"/>
  <c r="H1338" i="14" s="1"/>
  <c r="G1344" i="14"/>
  <c r="H1344" i="14" s="1"/>
  <c r="G1354" i="14"/>
  <c r="H1354" i="14" s="1"/>
  <c r="G1360" i="14"/>
  <c r="H1360" i="14" s="1"/>
  <c r="G1370" i="14"/>
  <c r="H1370" i="14" s="1"/>
  <c r="G1376" i="14"/>
  <c r="H1376" i="14" s="1"/>
  <c r="G1386" i="14"/>
  <c r="H1386" i="14" s="1"/>
  <c r="G1392" i="14"/>
  <c r="H1392" i="14" s="1"/>
  <c r="G1402" i="14"/>
  <c r="H1402" i="14" s="1"/>
  <c r="G1408" i="14"/>
  <c r="H1408" i="14" s="1"/>
  <c r="G1418" i="14"/>
  <c r="H1418" i="14" s="1"/>
  <c r="G1424" i="14"/>
  <c r="H1424" i="14" s="1"/>
  <c r="G1434" i="14"/>
  <c r="H1434" i="14" s="1"/>
  <c r="G1440" i="14"/>
  <c r="H1440" i="14" s="1"/>
  <c r="G1450" i="14"/>
  <c r="H1450" i="14" s="1"/>
  <c r="G1456" i="14"/>
  <c r="H1456" i="14" s="1"/>
  <c r="G1466" i="14"/>
  <c r="H1466" i="14" s="1"/>
  <c r="G1472" i="14"/>
  <c r="H1472" i="14" s="1"/>
  <c r="G1482" i="14"/>
  <c r="H1482" i="14" s="1"/>
  <c r="G1488" i="14"/>
  <c r="H1488" i="14" s="1"/>
  <c r="E10" i="14"/>
  <c r="G10" i="14" s="1"/>
  <c r="H10" i="14" s="1"/>
  <c r="E11" i="14"/>
  <c r="G11" i="14" s="1"/>
  <c r="H11" i="14" s="1"/>
  <c r="E12" i="14"/>
  <c r="G12" i="14" s="1"/>
  <c r="H12" i="14" s="1"/>
  <c r="E13" i="14"/>
  <c r="G13" i="14" s="1"/>
  <c r="H13" i="14" s="1"/>
  <c r="E14" i="14"/>
  <c r="G14" i="14" s="1"/>
  <c r="H14" i="14" s="1"/>
  <c r="E15" i="14"/>
  <c r="G15" i="14" s="1"/>
  <c r="H15" i="14" s="1"/>
  <c r="E16" i="14"/>
  <c r="G16" i="14" s="1"/>
  <c r="H16" i="14" s="1"/>
  <c r="E17" i="14"/>
  <c r="G17" i="14" s="1"/>
  <c r="H17" i="14" s="1"/>
  <c r="E18" i="14"/>
  <c r="G18" i="14" s="1"/>
  <c r="H18" i="14" s="1"/>
  <c r="E19" i="14"/>
  <c r="G19" i="14" s="1"/>
  <c r="H19" i="14" s="1"/>
  <c r="E20" i="14"/>
  <c r="G20" i="14" s="1"/>
  <c r="H20" i="14" s="1"/>
  <c r="E21" i="14"/>
  <c r="G21" i="14" s="1"/>
  <c r="H21" i="14" s="1"/>
  <c r="E22" i="14"/>
  <c r="G22" i="14" s="1"/>
  <c r="H22" i="14" s="1"/>
  <c r="E23" i="14"/>
  <c r="G23" i="14" s="1"/>
  <c r="H23" i="14" s="1"/>
  <c r="E24" i="14"/>
  <c r="G24" i="14" s="1"/>
  <c r="H24" i="14" s="1"/>
  <c r="E25" i="14"/>
  <c r="G25" i="14" s="1"/>
  <c r="H25" i="14" s="1"/>
  <c r="E26" i="14"/>
  <c r="G26" i="14" s="1"/>
  <c r="H26" i="14" s="1"/>
  <c r="E27" i="14"/>
  <c r="G27" i="14" s="1"/>
  <c r="H27" i="14" s="1"/>
  <c r="E28" i="14"/>
  <c r="G28" i="14" s="1"/>
  <c r="H28" i="14" s="1"/>
  <c r="E29" i="14"/>
  <c r="G29" i="14" s="1"/>
  <c r="H29" i="14" s="1"/>
  <c r="E30" i="14"/>
  <c r="G30" i="14" s="1"/>
  <c r="H30" i="14" s="1"/>
  <c r="E31" i="14"/>
  <c r="G31" i="14" s="1"/>
  <c r="H31" i="14" s="1"/>
  <c r="E32" i="14"/>
  <c r="G32" i="14" s="1"/>
  <c r="H32" i="14" s="1"/>
  <c r="E33" i="14"/>
  <c r="G33" i="14" s="1"/>
  <c r="H33" i="14" s="1"/>
  <c r="E34" i="14"/>
  <c r="G34" i="14" s="1"/>
  <c r="H34" i="14" s="1"/>
  <c r="E35" i="14"/>
  <c r="G35" i="14" s="1"/>
  <c r="H35" i="14" s="1"/>
  <c r="E36" i="14"/>
  <c r="G36" i="14" s="1"/>
  <c r="H36" i="14" s="1"/>
  <c r="E37" i="14"/>
  <c r="G37" i="14" s="1"/>
  <c r="H37" i="14" s="1"/>
  <c r="E38" i="14"/>
  <c r="G38" i="14" s="1"/>
  <c r="H38" i="14" s="1"/>
  <c r="E39" i="14"/>
  <c r="G39" i="14" s="1"/>
  <c r="H39" i="14" s="1"/>
  <c r="E40" i="14"/>
  <c r="G40" i="14" s="1"/>
  <c r="H40" i="14" s="1"/>
  <c r="E41" i="14"/>
  <c r="G41" i="14" s="1"/>
  <c r="H41" i="14" s="1"/>
  <c r="E42" i="14"/>
  <c r="G42" i="14" s="1"/>
  <c r="H42" i="14" s="1"/>
  <c r="E43" i="14"/>
  <c r="G43" i="14" s="1"/>
  <c r="H43" i="14" s="1"/>
  <c r="E44" i="14"/>
  <c r="G44" i="14" s="1"/>
  <c r="H44" i="14" s="1"/>
  <c r="E45" i="14"/>
  <c r="G45" i="14" s="1"/>
  <c r="H45" i="14" s="1"/>
  <c r="E46" i="14"/>
  <c r="G46" i="14" s="1"/>
  <c r="H46" i="14" s="1"/>
  <c r="E47" i="14"/>
  <c r="G47" i="14" s="1"/>
  <c r="H47" i="14" s="1"/>
  <c r="E48" i="14"/>
  <c r="G48" i="14" s="1"/>
  <c r="H48" i="14" s="1"/>
  <c r="E49" i="14"/>
  <c r="G49" i="14" s="1"/>
  <c r="H49" i="14" s="1"/>
  <c r="E50" i="14"/>
  <c r="G50" i="14" s="1"/>
  <c r="H50" i="14" s="1"/>
  <c r="E51" i="14"/>
  <c r="G51" i="14" s="1"/>
  <c r="H51" i="14" s="1"/>
  <c r="E52" i="14"/>
  <c r="G52" i="14" s="1"/>
  <c r="H52" i="14" s="1"/>
  <c r="E53" i="14"/>
  <c r="G53" i="14" s="1"/>
  <c r="H53" i="14" s="1"/>
  <c r="E54" i="14"/>
  <c r="G54" i="14" s="1"/>
  <c r="H54" i="14" s="1"/>
  <c r="E55" i="14"/>
  <c r="G55" i="14" s="1"/>
  <c r="H55" i="14" s="1"/>
  <c r="E56" i="14"/>
  <c r="G56" i="14" s="1"/>
  <c r="H56" i="14" s="1"/>
  <c r="E57" i="14"/>
  <c r="G57" i="14" s="1"/>
  <c r="H57" i="14" s="1"/>
  <c r="E58" i="14"/>
  <c r="G58" i="14" s="1"/>
  <c r="H58" i="14" s="1"/>
  <c r="E59" i="14"/>
  <c r="G59" i="14" s="1"/>
  <c r="H59" i="14" s="1"/>
  <c r="E60" i="14"/>
  <c r="G60" i="14" s="1"/>
  <c r="H60" i="14" s="1"/>
  <c r="E61" i="14"/>
  <c r="G61" i="14" s="1"/>
  <c r="H61" i="14" s="1"/>
  <c r="E62" i="14"/>
  <c r="G62" i="14" s="1"/>
  <c r="H62" i="14" s="1"/>
  <c r="E63" i="14"/>
  <c r="G63" i="14" s="1"/>
  <c r="H63" i="14" s="1"/>
  <c r="E64" i="14"/>
  <c r="G64" i="14" s="1"/>
  <c r="H64" i="14" s="1"/>
  <c r="E65" i="14"/>
  <c r="G65" i="14" s="1"/>
  <c r="H65" i="14" s="1"/>
  <c r="E66" i="14"/>
  <c r="G66" i="14" s="1"/>
  <c r="H66" i="14" s="1"/>
  <c r="E67" i="14"/>
  <c r="G67" i="14" s="1"/>
  <c r="H67" i="14" s="1"/>
  <c r="E68" i="14"/>
  <c r="G68" i="14" s="1"/>
  <c r="H68" i="14" s="1"/>
  <c r="E69" i="14"/>
  <c r="G69" i="14" s="1"/>
  <c r="H69" i="14" s="1"/>
  <c r="E70" i="14"/>
  <c r="G70" i="14" s="1"/>
  <c r="H70" i="14" s="1"/>
  <c r="E71" i="14"/>
  <c r="G71" i="14" s="1"/>
  <c r="H71" i="14" s="1"/>
  <c r="E72" i="14"/>
  <c r="G72" i="14" s="1"/>
  <c r="H72" i="14" s="1"/>
  <c r="E73" i="14"/>
  <c r="G73" i="14" s="1"/>
  <c r="H73" i="14" s="1"/>
  <c r="E74" i="14"/>
  <c r="G74" i="14" s="1"/>
  <c r="H74" i="14" s="1"/>
  <c r="E75" i="14"/>
  <c r="G75" i="14" s="1"/>
  <c r="H75" i="14" s="1"/>
  <c r="E76" i="14"/>
  <c r="G76" i="14" s="1"/>
  <c r="H76" i="14" s="1"/>
  <c r="E77" i="14"/>
  <c r="G77" i="14" s="1"/>
  <c r="H77" i="14" s="1"/>
  <c r="E78" i="14"/>
  <c r="G78" i="14" s="1"/>
  <c r="H78" i="14" s="1"/>
  <c r="E79" i="14"/>
  <c r="G79" i="14" s="1"/>
  <c r="H79" i="14" s="1"/>
  <c r="E80" i="14"/>
  <c r="G80" i="14" s="1"/>
  <c r="H80" i="14" s="1"/>
  <c r="E81" i="14"/>
  <c r="G81" i="14" s="1"/>
  <c r="H81" i="14" s="1"/>
  <c r="E82" i="14"/>
  <c r="G82" i="14" s="1"/>
  <c r="H82" i="14" s="1"/>
  <c r="E83" i="14"/>
  <c r="G83" i="14" s="1"/>
  <c r="H83" i="14" s="1"/>
  <c r="E84" i="14"/>
  <c r="G84" i="14" s="1"/>
  <c r="H84" i="14" s="1"/>
  <c r="E85" i="14"/>
  <c r="G85" i="14" s="1"/>
  <c r="H85" i="14" s="1"/>
  <c r="E86" i="14"/>
  <c r="G86" i="14" s="1"/>
  <c r="H86" i="14" s="1"/>
  <c r="E87" i="14"/>
  <c r="G87" i="14" s="1"/>
  <c r="H87" i="14" s="1"/>
  <c r="E88" i="14"/>
  <c r="G88" i="14" s="1"/>
  <c r="H88" i="14" s="1"/>
  <c r="E89" i="14"/>
  <c r="G89" i="14" s="1"/>
  <c r="H89" i="14" s="1"/>
  <c r="E90" i="14"/>
  <c r="G90" i="14" s="1"/>
  <c r="H90" i="14" s="1"/>
  <c r="E91" i="14"/>
  <c r="G91" i="14" s="1"/>
  <c r="H91" i="14" s="1"/>
  <c r="E92" i="14"/>
  <c r="G92" i="14" s="1"/>
  <c r="H92" i="14" s="1"/>
  <c r="E93" i="14"/>
  <c r="G93" i="14" s="1"/>
  <c r="H93" i="14" s="1"/>
  <c r="E94" i="14"/>
  <c r="G94" i="14" s="1"/>
  <c r="H94" i="14" s="1"/>
  <c r="E95" i="14"/>
  <c r="G95" i="14" s="1"/>
  <c r="H95" i="14" s="1"/>
  <c r="E96" i="14"/>
  <c r="G96" i="14" s="1"/>
  <c r="H96" i="14" s="1"/>
  <c r="E97" i="14"/>
  <c r="G97" i="14" s="1"/>
  <c r="H97" i="14" s="1"/>
  <c r="E98" i="14"/>
  <c r="G98" i="14" s="1"/>
  <c r="H98" i="14" s="1"/>
  <c r="E99" i="14"/>
  <c r="G99" i="14" s="1"/>
  <c r="H99" i="14" s="1"/>
  <c r="E100" i="14"/>
  <c r="G100" i="14" s="1"/>
  <c r="H100" i="14" s="1"/>
  <c r="E101" i="14"/>
  <c r="G101" i="14" s="1"/>
  <c r="H101" i="14" s="1"/>
  <c r="E102" i="14"/>
  <c r="G102" i="14" s="1"/>
  <c r="H102" i="14" s="1"/>
  <c r="E103" i="14"/>
  <c r="G103" i="14" s="1"/>
  <c r="H103" i="14" s="1"/>
  <c r="E104" i="14"/>
  <c r="G104" i="14" s="1"/>
  <c r="H104" i="14" s="1"/>
  <c r="E105" i="14"/>
  <c r="G105" i="14" s="1"/>
  <c r="H105" i="14" s="1"/>
  <c r="E106" i="14"/>
  <c r="G106" i="14" s="1"/>
  <c r="H106" i="14" s="1"/>
  <c r="E107" i="14"/>
  <c r="G107" i="14" s="1"/>
  <c r="H107" i="14" s="1"/>
  <c r="E108" i="14"/>
  <c r="G108" i="14" s="1"/>
  <c r="H108" i="14" s="1"/>
  <c r="E109" i="14"/>
  <c r="G109" i="14" s="1"/>
  <c r="H109" i="14" s="1"/>
  <c r="E110" i="14"/>
  <c r="G110" i="14" s="1"/>
  <c r="H110" i="14" s="1"/>
  <c r="E111" i="14"/>
  <c r="G111" i="14" s="1"/>
  <c r="H111" i="14" s="1"/>
  <c r="E112" i="14"/>
  <c r="G112" i="14" s="1"/>
  <c r="H112" i="14" s="1"/>
  <c r="E113" i="14"/>
  <c r="G113" i="14" s="1"/>
  <c r="H113" i="14" s="1"/>
  <c r="E114" i="14"/>
  <c r="G114" i="14" s="1"/>
  <c r="H114" i="14" s="1"/>
  <c r="E115" i="14"/>
  <c r="G115" i="14" s="1"/>
  <c r="H115" i="14" s="1"/>
  <c r="E116" i="14"/>
  <c r="G116" i="14" s="1"/>
  <c r="H116" i="14" s="1"/>
  <c r="E117" i="14"/>
  <c r="G117" i="14" s="1"/>
  <c r="H117" i="14" s="1"/>
  <c r="E118" i="14"/>
  <c r="G118" i="14" s="1"/>
  <c r="H118" i="14" s="1"/>
  <c r="E119" i="14"/>
  <c r="G119" i="14" s="1"/>
  <c r="H119" i="14" s="1"/>
  <c r="E120" i="14"/>
  <c r="G120" i="14" s="1"/>
  <c r="H120" i="14" s="1"/>
  <c r="E121" i="14"/>
  <c r="G121" i="14" s="1"/>
  <c r="H121" i="14" s="1"/>
  <c r="E122" i="14"/>
  <c r="G122" i="14" s="1"/>
  <c r="H122" i="14" s="1"/>
  <c r="E123" i="14"/>
  <c r="G123" i="14" s="1"/>
  <c r="H123" i="14" s="1"/>
  <c r="E124" i="14"/>
  <c r="G124" i="14" s="1"/>
  <c r="H124" i="14" s="1"/>
  <c r="E125" i="14"/>
  <c r="G125" i="14" s="1"/>
  <c r="H125" i="14" s="1"/>
  <c r="E126" i="14"/>
  <c r="G126" i="14" s="1"/>
  <c r="H126" i="14" s="1"/>
  <c r="E127" i="14"/>
  <c r="G127" i="14" s="1"/>
  <c r="H127" i="14" s="1"/>
  <c r="E128" i="14"/>
  <c r="G128" i="14" s="1"/>
  <c r="H128" i="14" s="1"/>
  <c r="E129" i="14"/>
  <c r="G129" i="14" s="1"/>
  <c r="H129" i="14" s="1"/>
  <c r="E130" i="14"/>
  <c r="G130" i="14" s="1"/>
  <c r="H130" i="14" s="1"/>
  <c r="E131" i="14"/>
  <c r="G131" i="14" s="1"/>
  <c r="H131" i="14" s="1"/>
  <c r="E132" i="14"/>
  <c r="G132" i="14" s="1"/>
  <c r="H132" i="14" s="1"/>
  <c r="E133" i="14"/>
  <c r="G133" i="14" s="1"/>
  <c r="H133" i="14" s="1"/>
  <c r="E134" i="14"/>
  <c r="G134" i="14" s="1"/>
  <c r="H134" i="14" s="1"/>
  <c r="E135" i="14"/>
  <c r="G135" i="14" s="1"/>
  <c r="H135" i="14" s="1"/>
  <c r="E136" i="14"/>
  <c r="G136" i="14" s="1"/>
  <c r="H136" i="14" s="1"/>
  <c r="E137" i="14"/>
  <c r="G137" i="14" s="1"/>
  <c r="H137" i="14" s="1"/>
  <c r="E138" i="14"/>
  <c r="G138" i="14" s="1"/>
  <c r="H138" i="14" s="1"/>
  <c r="E139" i="14"/>
  <c r="G139" i="14" s="1"/>
  <c r="H139" i="14" s="1"/>
  <c r="E140" i="14"/>
  <c r="G140" i="14" s="1"/>
  <c r="H140" i="14" s="1"/>
  <c r="E141" i="14"/>
  <c r="G141" i="14" s="1"/>
  <c r="H141" i="14" s="1"/>
  <c r="E142" i="14"/>
  <c r="G142" i="14" s="1"/>
  <c r="H142" i="14" s="1"/>
  <c r="E143" i="14"/>
  <c r="G143" i="14" s="1"/>
  <c r="H143" i="14" s="1"/>
  <c r="E144" i="14"/>
  <c r="G144" i="14" s="1"/>
  <c r="H144" i="14" s="1"/>
  <c r="E145" i="14"/>
  <c r="G145" i="14" s="1"/>
  <c r="H145" i="14" s="1"/>
  <c r="E146" i="14"/>
  <c r="G146" i="14" s="1"/>
  <c r="H146" i="14" s="1"/>
  <c r="E147" i="14"/>
  <c r="G147" i="14" s="1"/>
  <c r="H147" i="14" s="1"/>
  <c r="E148" i="14"/>
  <c r="G148" i="14" s="1"/>
  <c r="H148" i="14" s="1"/>
  <c r="E149" i="14"/>
  <c r="G149" i="14" s="1"/>
  <c r="H149" i="14" s="1"/>
  <c r="E150" i="14"/>
  <c r="G150" i="14" s="1"/>
  <c r="H150" i="14" s="1"/>
  <c r="E151" i="14"/>
  <c r="G151" i="14" s="1"/>
  <c r="H151" i="14" s="1"/>
  <c r="E152" i="14"/>
  <c r="G152" i="14" s="1"/>
  <c r="H152" i="14" s="1"/>
  <c r="E153" i="14"/>
  <c r="G153" i="14" s="1"/>
  <c r="H153" i="14" s="1"/>
  <c r="E154" i="14"/>
  <c r="G154" i="14" s="1"/>
  <c r="H154" i="14" s="1"/>
  <c r="E155" i="14"/>
  <c r="G155" i="14" s="1"/>
  <c r="H155" i="14" s="1"/>
  <c r="E156" i="14"/>
  <c r="G156" i="14" s="1"/>
  <c r="H156" i="14" s="1"/>
  <c r="E157" i="14"/>
  <c r="G157" i="14" s="1"/>
  <c r="H157" i="14" s="1"/>
  <c r="E158" i="14"/>
  <c r="G158" i="14" s="1"/>
  <c r="H158" i="14" s="1"/>
  <c r="E159" i="14"/>
  <c r="G159" i="14" s="1"/>
  <c r="H159" i="14" s="1"/>
  <c r="E160" i="14"/>
  <c r="G160" i="14" s="1"/>
  <c r="H160" i="14" s="1"/>
  <c r="E161" i="14"/>
  <c r="G161" i="14" s="1"/>
  <c r="H161" i="14" s="1"/>
  <c r="E162" i="14"/>
  <c r="G162" i="14" s="1"/>
  <c r="H162" i="14" s="1"/>
  <c r="E163" i="14"/>
  <c r="G163" i="14" s="1"/>
  <c r="H163" i="14" s="1"/>
  <c r="E164" i="14"/>
  <c r="G164" i="14" s="1"/>
  <c r="H164" i="14" s="1"/>
  <c r="E165" i="14"/>
  <c r="G165" i="14" s="1"/>
  <c r="H165" i="14" s="1"/>
  <c r="E166" i="14"/>
  <c r="G166" i="14" s="1"/>
  <c r="H166" i="14" s="1"/>
  <c r="E167" i="14"/>
  <c r="G167" i="14" s="1"/>
  <c r="H167" i="14" s="1"/>
  <c r="E168" i="14"/>
  <c r="G168" i="14" s="1"/>
  <c r="H168" i="14" s="1"/>
  <c r="E169" i="14"/>
  <c r="G169" i="14" s="1"/>
  <c r="H169" i="14" s="1"/>
  <c r="E170" i="14"/>
  <c r="G170" i="14" s="1"/>
  <c r="H170" i="14" s="1"/>
  <c r="E171" i="14"/>
  <c r="G171" i="14" s="1"/>
  <c r="H171" i="14" s="1"/>
  <c r="E172" i="14"/>
  <c r="G172" i="14" s="1"/>
  <c r="H172" i="14" s="1"/>
  <c r="E173" i="14"/>
  <c r="G173" i="14" s="1"/>
  <c r="H173" i="14" s="1"/>
  <c r="E174" i="14"/>
  <c r="G174" i="14" s="1"/>
  <c r="H174" i="14" s="1"/>
  <c r="E175" i="14"/>
  <c r="G175" i="14" s="1"/>
  <c r="H175" i="14" s="1"/>
  <c r="E176" i="14"/>
  <c r="G176" i="14" s="1"/>
  <c r="H176" i="14" s="1"/>
  <c r="E177" i="14"/>
  <c r="G177" i="14" s="1"/>
  <c r="H177" i="14" s="1"/>
  <c r="E178" i="14"/>
  <c r="G178" i="14" s="1"/>
  <c r="H178" i="14" s="1"/>
  <c r="E179" i="14"/>
  <c r="G179" i="14" s="1"/>
  <c r="H179" i="14" s="1"/>
  <c r="E180" i="14"/>
  <c r="G180" i="14" s="1"/>
  <c r="H180" i="14" s="1"/>
  <c r="E181" i="14"/>
  <c r="G181" i="14" s="1"/>
  <c r="H181" i="14" s="1"/>
  <c r="E182" i="14"/>
  <c r="G182" i="14" s="1"/>
  <c r="H182" i="14" s="1"/>
  <c r="E183" i="14"/>
  <c r="G183" i="14" s="1"/>
  <c r="H183" i="14" s="1"/>
  <c r="E184" i="14"/>
  <c r="G184" i="14" s="1"/>
  <c r="H184" i="14" s="1"/>
  <c r="E185" i="14"/>
  <c r="G185" i="14" s="1"/>
  <c r="H185" i="14" s="1"/>
  <c r="E186" i="14"/>
  <c r="G186" i="14" s="1"/>
  <c r="H186" i="14" s="1"/>
  <c r="E187" i="14"/>
  <c r="E188" i="14"/>
  <c r="G188" i="14" s="1"/>
  <c r="H188" i="14" s="1"/>
  <c r="E189" i="14"/>
  <c r="G189" i="14" s="1"/>
  <c r="H189" i="14" s="1"/>
  <c r="E190" i="14"/>
  <c r="G190" i="14" s="1"/>
  <c r="H190" i="14" s="1"/>
  <c r="E191" i="14"/>
  <c r="G191" i="14" s="1"/>
  <c r="H191" i="14" s="1"/>
  <c r="E192" i="14"/>
  <c r="G192" i="14" s="1"/>
  <c r="H192" i="14" s="1"/>
  <c r="E193" i="14"/>
  <c r="G193" i="14" s="1"/>
  <c r="H193" i="14" s="1"/>
  <c r="E194" i="14"/>
  <c r="G194" i="14" s="1"/>
  <c r="H194" i="14" s="1"/>
  <c r="E195" i="14"/>
  <c r="G195" i="14" s="1"/>
  <c r="H195" i="14" s="1"/>
  <c r="E196" i="14"/>
  <c r="G196" i="14" s="1"/>
  <c r="H196" i="14" s="1"/>
  <c r="E197" i="14"/>
  <c r="G197" i="14" s="1"/>
  <c r="H197" i="14" s="1"/>
  <c r="E198" i="14"/>
  <c r="G198" i="14" s="1"/>
  <c r="H198" i="14" s="1"/>
  <c r="E199" i="14"/>
  <c r="G199" i="14" s="1"/>
  <c r="H199" i="14" s="1"/>
  <c r="E200" i="14"/>
  <c r="G200" i="14" s="1"/>
  <c r="H200" i="14" s="1"/>
  <c r="E201" i="14"/>
  <c r="G201" i="14" s="1"/>
  <c r="H201" i="14" s="1"/>
  <c r="E202" i="14"/>
  <c r="G202" i="14" s="1"/>
  <c r="H202" i="14" s="1"/>
  <c r="E203" i="14"/>
  <c r="G203" i="14" s="1"/>
  <c r="H203" i="14" s="1"/>
  <c r="E204" i="14"/>
  <c r="G204" i="14" s="1"/>
  <c r="H204" i="14" s="1"/>
  <c r="E205" i="14"/>
  <c r="G205" i="14" s="1"/>
  <c r="H205" i="14" s="1"/>
  <c r="E206" i="14"/>
  <c r="G206" i="14" s="1"/>
  <c r="H206" i="14" s="1"/>
  <c r="E207" i="14"/>
  <c r="G207" i="14" s="1"/>
  <c r="H207" i="14" s="1"/>
  <c r="E208" i="14"/>
  <c r="G208" i="14" s="1"/>
  <c r="H208" i="14" s="1"/>
  <c r="E209" i="14"/>
  <c r="G209" i="14" s="1"/>
  <c r="H209" i="14" s="1"/>
  <c r="E210" i="14"/>
  <c r="G210" i="14" s="1"/>
  <c r="H210" i="14" s="1"/>
  <c r="E211" i="14"/>
  <c r="G211" i="14" s="1"/>
  <c r="H211" i="14" s="1"/>
  <c r="E212" i="14"/>
  <c r="G212" i="14" s="1"/>
  <c r="H212" i="14" s="1"/>
  <c r="E213" i="14"/>
  <c r="G213" i="14" s="1"/>
  <c r="H213" i="14" s="1"/>
  <c r="E214" i="14"/>
  <c r="G214" i="14" s="1"/>
  <c r="H214" i="14" s="1"/>
  <c r="E215" i="14"/>
  <c r="G215" i="14" s="1"/>
  <c r="H215" i="14" s="1"/>
  <c r="E216" i="14"/>
  <c r="G216" i="14" s="1"/>
  <c r="H216" i="14" s="1"/>
  <c r="E217" i="14"/>
  <c r="G217" i="14" s="1"/>
  <c r="H217" i="14" s="1"/>
  <c r="E218" i="14"/>
  <c r="G218" i="14" s="1"/>
  <c r="H218" i="14" s="1"/>
  <c r="E219" i="14"/>
  <c r="G219" i="14" s="1"/>
  <c r="H219" i="14" s="1"/>
  <c r="E220" i="14"/>
  <c r="G220" i="14" s="1"/>
  <c r="H220" i="14" s="1"/>
  <c r="E221" i="14"/>
  <c r="G221" i="14" s="1"/>
  <c r="H221" i="14" s="1"/>
  <c r="E222" i="14"/>
  <c r="G222" i="14" s="1"/>
  <c r="H222" i="14" s="1"/>
  <c r="E223" i="14"/>
  <c r="G223" i="14" s="1"/>
  <c r="H223" i="14" s="1"/>
  <c r="E224" i="14"/>
  <c r="G224" i="14" s="1"/>
  <c r="H224" i="14" s="1"/>
  <c r="E225" i="14"/>
  <c r="G225" i="14" s="1"/>
  <c r="H225" i="14" s="1"/>
  <c r="E226" i="14"/>
  <c r="G226" i="14" s="1"/>
  <c r="H226" i="14" s="1"/>
  <c r="E227" i="14"/>
  <c r="G227" i="14" s="1"/>
  <c r="H227" i="14" s="1"/>
  <c r="E228" i="14"/>
  <c r="G228" i="14" s="1"/>
  <c r="H228" i="14" s="1"/>
  <c r="E229" i="14"/>
  <c r="G229" i="14" s="1"/>
  <c r="H229" i="14" s="1"/>
  <c r="E230" i="14"/>
  <c r="G230" i="14" s="1"/>
  <c r="H230" i="14" s="1"/>
  <c r="E231" i="14"/>
  <c r="G231" i="14" s="1"/>
  <c r="H231" i="14" s="1"/>
  <c r="E232" i="14"/>
  <c r="G232" i="14" s="1"/>
  <c r="H232" i="14" s="1"/>
  <c r="E233" i="14"/>
  <c r="G233" i="14" s="1"/>
  <c r="H233" i="14" s="1"/>
  <c r="E234" i="14"/>
  <c r="G234" i="14" s="1"/>
  <c r="H234" i="14" s="1"/>
  <c r="E235" i="14"/>
  <c r="G235" i="14" s="1"/>
  <c r="H235" i="14" s="1"/>
  <c r="E236" i="14"/>
  <c r="G236" i="14" s="1"/>
  <c r="H236" i="14" s="1"/>
  <c r="E237" i="14"/>
  <c r="G237" i="14" s="1"/>
  <c r="H237" i="14" s="1"/>
  <c r="E238" i="14"/>
  <c r="G238" i="14" s="1"/>
  <c r="H238" i="14" s="1"/>
  <c r="E239" i="14"/>
  <c r="G239" i="14" s="1"/>
  <c r="H239" i="14" s="1"/>
  <c r="E240" i="14"/>
  <c r="G240" i="14" s="1"/>
  <c r="H240" i="14" s="1"/>
  <c r="E241" i="14"/>
  <c r="G241" i="14" s="1"/>
  <c r="H241" i="14" s="1"/>
  <c r="E242" i="14"/>
  <c r="G242" i="14" s="1"/>
  <c r="H242" i="14" s="1"/>
  <c r="E243" i="14"/>
  <c r="G243" i="14" s="1"/>
  <c r="H243" i="14" s="1"/>
  <c r="E244" i="14"/>
  <c r="G244" i="14" s="1"/>
  <c r="H244" i="14" s="1"/>
  <c r="E245" i="14"/>
  <c r="G245" i="14" s="1"/>
  <c r="H245" i="14" s="1"/>
  <c r="E246" i="14"/>
  <c r="G246" i="14" s="1"/>
  <c r="H246" i="14" s="1"/>
  <c r="E247" i="14"/>
  <c r="G247" i="14" s="1"/>
  <c r="H247" i="14" s="1"/>
  <c r="E248" i="14"/>
  <c r="G248" i="14" s="1"/>
  <c r="H248" i="14" s="1"/>
  <c r="E249" i="14"/>
  <c r="G249" i="14" s="1"/>
  <c r="H249" i="14" s="1"/>
  <c r="E250" i="14"/>
  <c r="G250" i="14" s="1"/>
  <c r="H250" i="14" s="1"/>
  <c r="E251" i="14"/>
  <c r="G251" i="14" s="1"/>
  <c r="H251" i="14" s="1"/>
  <c r="E252" i="14"/>
  <c r="G252" i="14" s="1"/>
  <c r="H252" i="14" s="1"/>
  <c r="E253" i="14"/>
  <c r="G253" i="14" s="1"/>
  <c r="H253" i="14" s="1"/>
  <c r="E254" i="14"/>
  <c r="G254" i="14" s="1"/>
  <c r="H254" i="14" s="1"/>
  <c r="E255" i="14"/>
  <c r="G255" i="14" s="1"/>
  <c r="H255" i="14" s="1"/>
  <c r="E256" i="14"/>
  <c r="G256" i="14" s="1"/>
  <c r="H256" i="14" s="1"/>
  <c r="E257" i="14"/>
  <c r="G257" i="14" s="1"/>
  <c r="H257" i="14" s="1"/>
  <c r="E258" i="14"/>
  <c r="G258" i="14" s="1"/>
  <c r="H258" i="14" s="1"/>
  <c r="E259" i="14"/>
  <c r="G259" i="14" s="1"/>
  <c r="H259" i="14" s="1"/>
  <c r="E260" i="14"/>
  <c r="G260" i="14" s="1"/>
  <c r="H260" i="14" s="1"/>
  <c r="E261" i="14"/>
  <c r="G261" i="14" s="1"/>
  <c r="H261" i="14" s="1"/>
  <c r="E262" i="14"/>
  <c r="G262" i="14" s="1"/>
  <c r="H262" i="14" s="1"/>
  <c r="E263" i="14"/>
  <c r="G263" i="14" s="1"/>
  <c r="H263" i="14" s="1"/>
  <c r="E264" i="14"/>
  <c r="G264" i="14" s="1"/>
  <c r="H264" i="14" s="1"/>
  <c r="E265" i="14"/>
  <c r="G265" i="14" s="1"/>
  <c r="H265" i="14" s="1"/>
  <c r="E266" i="14"/>
  <c r="G266" i="14" s="1"/>
  <c r="H266" i="14" s="1"/>
  <c r="E267" i="14"/>
  <c r="G267" i="14" s="1"/>
  <c r="H267" i="14" s="1"/>
  <c r="E268" i="14"/>
  <c r="G268" i="14" s="1"/>
  <c r="H268" i="14" s="1"/>
  <c r="E269" i="14"/>
  <c r="G269" i="14" s="1"/>
  <c r="H269" i="14" s="1"/>
  <c r="E270" i="14"/>
  <c r="G270" i="14" s="1"/>
  <c r="H270" i="14" s="1"/>
  <c r="E271" i="14"/>
  <c r="G271" i="14" s="1"/>
  <c r="H271" i="14" s="1"/>
  <c r="E272" i="14"/>
  <c r="G272" i="14" s="1"/>
  <c r="H272" i="14" s="1"/>
  <c r="E273" i="14"/>
  <c r="G273" i="14" s="1"/>
  <c r="H273" i="14" s="1"/>
  <c r="E274" i="14"/>
  <c r="G274" i="14" s="1"/>
  <c r="H274" i="14" s="1"/>
  <c r="E275" i="14"/>
  <c r="G275" i="14" s="1"/>
  <c r="H275" i="14" s="1"/>
  <c r="E276" i="14"/>
  <c r="G276" i="14" s="1"/>
  <c r="H276" i="14" s="1"/>
  <c r="E277" i="14"/>
  <c r="G277" i="14" s="1"/>
  <c r="H277" i="14" s="1"/>
  <c r="E278" i="14"/>
  <c r="G278" i="14" s="1"/>
  <c r="H278" i="14" s="1"/>
  <c r="E279" i="14"/>
  <c r="G279" i="14" s="1"/>
  <c r="H279" i="14" s="1"/>
  <c r="E280" i="14"/>
  <c r="G280" i="14" s="1"/>
  <c r="H280" i="14" s="1"/>
  <c r="E281" i="14"/>
  <c r="G281" i="14" s="1"/>
  <c r="H281" i="14" s="1"/>
  <c r="E282" i="14"/>
  <c r="G282" i="14" s="1"/>
  <c r="H282" i="14" s="1"/>
  <c r="E283" i="14"/>
  <c r="G283" i="14" s="1"/>
  <c r="H283" i="14" s="1"/>
  <c r="E284" i="14"/>
  <c r="G284" i="14" s="1"/>
  <c r="H284" i="14" s="1"/>
  <c r="E285" i="14"/>
  <c r="G285" i="14" s="1"/>
  <c r="H285" i="14" s="1"/>
  <c r="E286" i="14"/>
  <c r="G286" i="14" s="1"/>
  <c r="H286" i="14" s="1"/>
  <c r="E287" i="14"/>
  <c r="G287" i="14" s="1"/>
  <c r="H287" i="14" s="1"/>
  <c r="E288" i="14"/>
  <c r="G288" i="14" s="1"/>
  <c r="H288" i="14" s="1"/>
  <c r="E289" i="14"/>
  <c r="G289" i="14" s="1"/>
  <c r="H289" i="14" s="1"/>
  <c r="E290" i="14"/>
  <c r="G290" i="14" s="1"/>
  <c r="H290" i="14" s="1"/>
  <c r="E291" i="14"/>
  <c r="G291" i="14" s="1"/>
  <c r="H291" i="14" s="1"/>
  <c r="E292" i="14"/>
  <c r="G292" i="14" s="1"/>
  <c r="H292" i="14" s="1"/>
  <c r="E293" i="14"/>
  <c r="G293" i="14" s="1"/>
  <c r="H293" i="14" s="1"/>
  <c r="E294" i="14"/>
  <c r="G294" i="14" s="1"/>
  <c r="H294" i="14" s="1"/>
  <c r="E295" i="14"/>
  <c r="G295" i="14" s="1"/>
  <c r="H295" i="14" s="1"/>
  <c r="E296" i="14"/>
  <c r="G296" i="14" s="1"/>
  <c r="H296" i="14" s="1"/>
  <c r="E297" i="14"/>
  <c r="G297" i="14" s="1"/>
  <c r="H297" i="14" s="1"/>
  <c r="E298" i="14"/>
  <c r="G298" i="14" s="1"/>
  <c r="H298" i="14" s="1"/>
  <c r="E299" i="14"/>
  <c r="G299" i="14" s="1"/>
  <c r="H299" i="14" s="1"/>
  <c r="E300" i="14"/>
  <c r="G300" i="14" s="1"/>
  <c r="H300" i="14" s="1"/>
  <c r="E301" i="14"/>
  <c r="G301" i="14" s="1"/>
  <c r="H301" i="14" s="1"/>
  <c r="E302" i="14"/>
  <c r="G302" i="14" s="1"/>
  <c r="H302" i="14" s="1"/>
  <c r="E303" i="14"/>
  <c r="G303" i="14" s="1"/>
  <c r="H303" i="14" s="1"/>
  <c r="E304" i="14"/>
  <c r="G304" i="14" s="1"/>
  <c r="H304" i="14" s="1"/>
  <c r="E305" i="14"/>
  <c r="G305" i="14" s="1"/>
  <c r="H305" i="14" s="1"/>
  <c r="E306" i="14"/>
  <c r="G306" i="14" s="1"/>
  <c r="H306" i="14" s="1"/>
  <c r="E307" i="14"/>
  <c r="G307" i="14" s="1"/>
  <c r="H307" i="14" s="1"/>
  <c r="E308" i="14"/>
  <c r="G308" i="14" s="1"/>
  <c r="H308" i="14" s="1"/>
  <c r="E309" i="14"/>
  <c r="G309" i="14" s="1"/>
  <c r="H309" i="14" s="1"/>
  <c r="E310" i="14"/>
  <c r="G310" i="14" s="1"/>
  <c r="H310" i="14" s="1"/>
  <c r="E311" i="14"/>
  <c r="G311" i="14" s="1"/>
  <c r="H311" i="14" s="1"/>
  <c r="E312" i="14"/>
  <c r="G312" i="14" s="1"/>
  <c r="H312" i="14" s="1"/>
  <c r="E313" i="14"/>
  <c r="G313" i="14" s="1"/>
  <c r="H313" i="14" s="1"/>
  <c r="E314" i="14"/>
  <c r="G314" i="14" s="1"/>
  <c r="H314" i="14" s="1"/>
  <c r="E315" i="14"/>
  <c r="G315" i="14" s="1"/>
  <c r="H315" i="14" s="1"/>
  <c r="E316" i="14"/>
  <c r="G316" i="14" s="1"/>
  <c r="H316" i="14" s="1"/>
  <c r="E317" i="14"/>
  <c r="G317" i="14" s="1"/>
  <c r="H317" i="14" s="1"/>
  <c r="E318" i="14"/>
  <c r="G318" i="14" s="1"/>
  <c r="H318" i="14" s="1"/>
  <c r="E319" i="14"/>
  <c r="G319" i="14" s="1"/>
  <c r="H319" i="14" s="1"/>
  <c r="E320" i="14"/>
  <c r="G320" i="14" s="1"/>
  <c r="H320" i="14" s="1"/>
  <c r="E321" i="14"/>
  <c r="G321" i="14" s="1"/>
  <c r="H321" i="14" s="1"/>
  <c r="E322" i="14"/>
  <c r="G322" i="14" s="1"/>
  <c r="H322" i="14" s="1"/>
  <c r="E323" i="14"/>
  <c r="G323" i="14" s="1"/>
  <c r="H323" i="14" s="1"/>
  <c r="E324" i="14"/>
  <c r="G324" i="14" s="1"/>
  <c r="H324" i="14" s="1"/>
  <c r="E325" i="14"/>
  <c r="G325" i="14" s="1"/>
  <c r="H325" i="14" s="1"/>
  <c r="E326" i="14"/>
  <c r="G326" i="14" s="1"/>
  <c r="H326" i="14" s="1"/>
  <c r="E327" i="14"/>
  <c r="G327" i="14" s="1"/>
  <c r="H327" i="14" s="1"/>
  <c r="E328" i="14"/>
  <c r="G328" i="14" s="1"/>
  <c r="H328" i="14" s="1"/>
  <c r="E329" i="14"/>
  <c r="G329" i="14" s="1"/>
  <c r="H329" i="14" s="1"/>
  <c r="E330" i="14"/>
  <c r="G330" i="14" s="1"/>
  <c r="H330" i="14" s="1"/>
  <c r="E331" i="14"/>
  <c r="G331" i="14" s="1"/>
  <c r="H331" i="14" s="1"/>
  <c r="E332" i="14"/>
  <c r="G332" i="14" s="1"/>
  <c r="H332" i="14" s="1"/>
  <c r="E333" i="14"/>
  <c r="G333" i="14" s="1"/>
  <c r="H333" i="14" s="1"/>
  <c r="E334" i="14"/>
  <c r="G334" i="14" s="1"/>
  <c r="H334" i="14" s="1"/>
  <c r="E335" i="14"/>
  <c r="E336" i="14"/>
  <c r="G336" i="14" s="1"/>
  <c r="H336" i="14" s="1"/>
  <c r="E337" i="14"/>
  <c r="G337" i="14" s="1"/>
  <c r="H337" i="14" s="1"/>
  <c r="E338" i="14"/>
  <c r="G338" i="14" s="1"/>
  <c r="H338" i="14" s="1"/>
  <c r="E339" i="14"/>
  <c r="G339" i="14" s="1"/>
  <c r="H339" i="14" s="1"/>
  <c r="E340" i="14"/>
  <c r="G340" i="14" s="1"/>
  <c r="H340" i="14" s="1"/>
  <c r="E341" i="14"/>
  <c r="G341" i="14" s="1"/>
  <c r="H341" i="14" s="1"/>
  <c r="E342" i="14"/>
  <c r="G342" i="14" s="1"/>
  <c r="H342" i="14" s="1"/>
  <c r="E343" i="14"/>
  <c r="G343" i="14" s="1"/>
  <c r="H343" i="14" s="1"/>
  <c r="E344" i="14"/>
  <c r="G344" i="14" s="1"/>
  <c r="H344" i="14" s="1"/>
  <c r="E345" i="14"/>
  <c r="G345" i="14" s="1"/>
  <c r="H345" i="14" s="1"/>
  <c r="E346" i="14"/>
  <c r="G346" i="14" s="1"/>
  <c r="H346" i="14" s="1"/>
  <c r="E347" i="14"/>
  <c r="G347" i="14" s="1"/>
  <c r="H347" i="14" s="1"/>
  <c r="E348" i="14"/>
  <c r="G348" i="14" s="1"/>
  <c r="H348" i="14" s="1"/>
  <c r="E349" i="14"/>
  <c r="G349" i="14" s="1"/>
  <c r="H349" i="14" s="1"/>
  <c r="E350" i="14"/>
  <c r="G350" i="14" s="1"/>
  <c r="H350" i="14" s="1"/>
  <c r="E351" i="14"/>
  <c r="G351" i="14" s="1"/>
  <c r="H351" i="14" s="1"/>
  <c r="E352" i="14"/>
  <c r="G352" i="14" s="1"/>
  <c r="H352" i="14" s="1"/>
  <c r="E353" i="14"/>
  <c r="G353" i="14" s="1"/>
  <c r="H353" i="14" s="1"/>
  <c r="E354" i="14"/>
  <c r="G354" i="14" s="1"/>
  <c r="H354" i="14" s="1"/>
  <c r="E355" i="14"/>
  <c r="G355" i="14" s="1"/>
  <c r="H355" i="14" s="1"/>
  <c r="E356" i="14"/>
  <c r="G356" i="14" s="1"/>
  <c r="H356" i="14" s="1"/>
  <c r="E357" i="14"/>
  <c r="G357" i="14" s="1"/>
  <c r="H357" i="14" s="1"/>
  <c r="E358" i="14"/>
  <c r="G358" i="14" s="1"/>
  <c r="H358" i="14" s="1"/>
  <c r="E359" i="14"/>
  <c r="G359" i="14" s="1"/>
  <c r="H359" i="14" s="1"/>
  <c r="E360" i="14"/>
  <c r="G360" i="14" s="1"/>
  <c r="H360" i="14" s="1"/>
  <c r="E361" i="14"/>
  <c r="G361" i="14" s="1"/>
  <c r="H361" i="14" s="1"/>
  <c r="E362" i="14"/>
  <c r="G362" i="14" s="1"/>
  <c r="H362" i="14" s="1"/>
  <c r="E363" i="14"/>
  <c r="G363" i="14" s="1"/>
  <c r="H363" i="14" s="1"/>
  <c r="E364" i="14"/>
  <c r="G364" i="14" s="1"/>
  <c r="H364" i="14" s="1"/>
  <c r="E365" i="14"/>
  <c r="G365" i="14" s="1"/>
  <c r="H365" i="14" s="1"/>
  <c r="E366" i="14"/>
  <c r="G366" i="14" s="1"/>
  <c r="H366" i="14" s="1"/>
  <c r="E367" i="14"/>
  <c r="G367" i="14" s="1"/>
  <c r="H367" i="14" s="1"/>
  <c r="E368" i="14"/>
  <c r="G368" i="14" s="1"/>
  <c r="H368" i="14" s="1"/>
  <c r="E369" i="14"/>
  <c r="G369" i="14" s="1"/>
  <c r="H369" i="14" s="1"/>
  <c r="E370" i="14"/>
  <c r="G370" i="14" s="1"/>
  <c r="H370" i="14" s="1"/>
  <c r="E371" i="14"/>
  <c r="G371" i="14" s="1"/>
  <c r="H371" i="14" s="1"/>
  <c r="E372" i="14"/>
  <c r="G372" i="14" s="1"/>
  <c r="H372" i="14" s="1"/>
  <c r="E373" i="14"/>
  <c r="G373" i="14" s="1"/>
  <c r="H373" i="14" s="1"/>
  <c r="E374" i="14"/>
  <c r="G374" i="14" s="1"/>
  <c r="H374" i="14" s="1"/>
  <c r="E375" i="14"/>
  <c r="G375" i="14" s="1"/>
  <c r="H375" i="14" s="1"/>
  <c r="E376" i="14"/>
  <c r="G376" i="14" s="1"/>
  <c r="H376" i="14" s="1"/>
  <c r="E377" i="14"/>
  <c r="G377" i="14" s="1"/>
  <c r="H377" i="14" s="1"/>
  <c r="E378" i="14"/>
  <c r="G378" i="14" s="1"/>
  <c r="H378" i="14" s="1"/>
  <c r="E379" i="14"/>
  <c r="G379" i="14" s="1"/>
  <c r="H379" i="14" s="1"/>
  <c r="E380" i="14"/>
  <c r="G380" i="14" s="1"/>
  <c r="H380" i="14" s="1"/>
  <c r="E381" i="14"/>
  <c r="G381" i="14" s="1"/>
  <c r="H381" i="14" s="1"/>
  <c r="E382" i="14"/>
  <c r="G382" i="14" s="1"/>
  <c r="H382" i="14" s="1"/>
  <c r="E383" i="14"/>
  <c r="G383" i="14" s="1"/>
  <c r="H383" i="14" s="1"/>
  <c r="E384" i="14"/>
  <c r="G384" i="14" s="1"/>
  <c r="H384" i="14" s="1"/>
  <c r="E385" i="14"/>
  <c r="G385" i="14" s="1"/>
  <c r="H385" i="14" s="1"/>
  <c r="E386" i="14"/>
  <c r="G386" i="14" s="1"/>
  <c r="H386" i="14" s="1"/>
  <c r="E387" i="14"/>
  <c r="G387" i="14" s="1"/>
  <c r="H387" i="14" s="1"/>
  <c r="E388" i="14"/>
  <c r="G388" i="14" s="1"/>
  <c r="H388" i="14" s="1"/>
  <c r="E389" i="14"/>
  <c r="G389" i="14" s="1"/>
  <c r="H389" i="14" s="1"/>
  <c r="E390" i="14"/>
  <c r="G390" i="14" s="1"/>
  <c r="H390" i="14" s="1"/>
  <c r="E391" i="14"/>
  <c r="G391" i="14" s="1"/>
  <c r="H391" i="14" s="1"/>
  <c r="E392" i="14"/>
  <c r="G392" i="14" s="1"/>
  <c r="H392" i="14" s="1"/>
  <c r="E393" i="14"/>
  <c r="G393" i="14" s="1"/>
  <c r="H393" i="14" s="1"/>
  <c r="E394" i="14"/>
  <c r="G394" i="14" s="1"/>
  <c r="H394" i="14" s="1"/>
  <c r="E395" i="14"/>
  <c r="G395" i="14" s="1"/>
  <c r="H395" i="14" s="1"/>
  <c r="E396" i="14"/>
  <c r="G396" i="14" s="1"/>
  <c r="H396" i="14" s="1"/>
  <c r="E397" i="14"/>
  <c r="G397" i="14" s="1"/>
  <c r="H397" i="14" s="1"/>
  <c r="E398" i="14"/>
  <c r="G398" i="14" s="1"/>
  <c r="H398" i="14" s="1"/>
  <c r="E399" i="14"/>
  <c r="G399" i="14" s="1"/>
  <c r="H399" i="14" s="1"/>
  <c r="E400" i="14"/>
  <c r="G400" i="14" s="1"/>
  <c r="H400" i="14" s="1"/>
  <c r="E401" i="14"/>
  <c r="G401" i="14" s="1"/>
  <c r="H401" i="14" s="1"/>
  <c r="E402" i="14"/>
  <c r="G402" i="14" s="1"/>
  <c r="H402" i="14" s="1"/>
  <c r="E403" i="14"/>
  <c r="E404" i="14"/>
  <c r="G404" i="14" s="1"/>
  <c r="H404" i="14" s="1"/>
  <c r="E405" i="14"/>
  <c r="G405" i="14" s="1"/>
  <c r="H405" i="14" s="1"/>
  <c r="E406" i="14"/>
  <c r="G406" i="14" s="1"/>
  <c r="H406" i="14" s="1"/>
  <c r="E407" i="14"/>
  <c r="G407" i="14" s="1"/>
  <c r="H407" i="14" s="1"/>
  <c r="E408" i="14"/>
  <c r="G408" i="14" s="1"/>
  <c r="H408" i="14" s="1"/>
  <c r="E409" i="14"/>
  <c r="G409" i="14" s="1"/>
  <c r="H409" i="14" s="1"/>
  <c r="E410" i="14"/>
  <c r="G410" i="14" s="1"/>
  <c r="H410" i="14" s="1"/>
  <c r="E411" i="14"/>
  <c r="G411" i="14" s="1"/>
  <c r="H411" i="14" s="1"/>
  <c r="E412" i="14"/>
  <c r="G412" i="14" s="1"/>
  <c r="H412" i="14" s="1"/>
  <c r="E413" i="14"/>
  <c r="G413" i="14" s="1"/>
  <c r="H413" i="14" s="1"/>
  <c r="E414" i="14"/>
  <c r="G414" i="14" s="1"/>
  <c r="H414" i="14" s="1"/>
  <c r="E415" i="14"/>
  <c r="G415" i="14" s="1"/>
  <c r="H415" i="14" s="1"/>
  <c r="E416" i="14"/>
  <c r="G416" i="14" s="1"/>
  <c r="H416" i="14" s="1"/>
  <c r="E417" i="14"/>
  <c r="G417" i="14" s="1"/>
  <c r="H417" i="14" s="1"/>
  <c r="E418" i="14"/>
  <c r="G418" i="14" s="1"/>
  <c r="H418" i="14" s="1"/>
  <c r="E419" i="14"/>
  <c r="G419" i="14" s="1"/>
  <c r="H419" i="14" s="1"/>
  <c r="E420" i="14"/>
  <c r="G420" i="14" s="1"/>
  <c r="H420" i="14" s="1"/>
  <c r="E421" i="14"/>
  <c r="G421" i="14" s="1"/>
  <c r="H421" i="14" s="1"/>
  <c r="E422" i="14"/>
  <c r="G422" i="14" s="1"/>
  <c r="H422" i="14" s="1"/>
  <c r="E423" i="14"/>
  <c r="G423" i="14" s="1"/>
  <c r="H423" i="14" s="1"/>
  <c r="E424" i="14"/>
  <c r="G424" i="14" s="1"/>
  <c r="H424" i="14" s="1"/>
  <c r="E425" i="14"/>
  <c r="G425" i="14" s="1"/>
  <c r="H425" i="14" s="1"/>
  <c r="E426" i="14"/>
  <c r="G426" i="14" s="1"/>
  <c r="H426" i="14" s="1"/>
  <c r="E427" i="14"/>
  <c r="G427" i="14" s="1"/>
  <c r="H427" i="14" s="1"/>
  <c r="E428" i="14"/>
  <c r="G428" i="14" s="1"/>
  <c r="H428" i="14" s="1"/>
  <c r="E429" i="14"/>
  <c r="G429" i="14" s="1"/>
  <c r="H429" i="14" s="1"/>
  <c r="E430" i="14"/>
  <c r="G430" i="14" s="1"/>
  <c r="H430" i="14" s="1"/>
  <c r="E431" i="14"/>
  <c r="G431" i="14" s="1"/>
  <c r="H431" i="14" s="1"/>
  <c r="E432" i="14"/>
  <c r="G432" i="14" s="1"/>
  <c r="H432" i="14" s="1"/>
  <c r="E433" i="14"/>
  <c r="G433" i="14" s="1"/>
  <c r="H433" i="14" s="1"/>
  <c r="E434" i="14"/>
  <c r="G434" i="14" s="1"/>
  <c r="H434" i="14" s="1"/>
  <c r="E435" i="14"/>
  <c r="G435" i="14" s="1"/>
  <c r="H435" i="14" s="1"/>
  <c r="E436" i="14"/>
  <c r="G436" i="14" s="1"/>
  <c r="H436" i="14" s="1"/>
  <c r="E437" i="14"/>
  <c r="G437" i="14" s="1"/>
  <c r="H437" i="14" s="1"/>
  <c r="E438" i="14"/>
  <c r="G438" i="14" s="1"/>
  <c r="H438" i="14" s="1"/>
  <c r="E439" i="14"/>
  <c r="G439" i="14" s="1"/>
  <c r="H439" i="14" s="1"/>
  <c r="E440" i="14"/>
  <c r="G440" i="14" s="1"/>
  <c r="H440" i="14" s="1"/>
  <c r="E441" i="14"/>
  <c r="G441" i="14" s="1"/>
  <c r="H441" i="14" s="1"/>
  <c r="E442" i="14"/>
  <c r="G442" i="14" s="1"/>
  <c r="H442" i="14" s="1"/>
  <c r="E443" i="14"/>
  <c r="G443" i="14" s="1"/>
  <c r="H443" i="14" s="1"/>
  <c r="E444" i="14"/>
  <c r="G444" i="14" s="1"/>
  <c r="H444" i="14" s="1"/>
  <c r="E445" i="14"/>
  <c r="G445" i="14" s="1"/>
  <c r="H445" i="14" s="1"/>
  <c r="E446" i="14"/>
  <c r="G446" i="14" s="1"/>
  <c r="H446" i="14" s="1"/>
  <c r="E447" i="14"/>
  <c r="G447" i="14" s="1"/>
  <c r="H447" i="14" s="1"/>
  <c r="E448" i="14"/>
  <c r="G448" i="14" s="1"/>
  <c r="H448" i="14" s="1"/>
  <c r="E449" i="14"/>
  <c r="G449" i="14" s="1"/>
  <c r="H449" i="14" s="1"/>
  <c r="E450" i="14"/>
  <c r="G450" i="14" s="1"/>
  <c r="H450" i="14" s="1"/>
  <c r="E451" i="14"/>
  <c r="G451" i="14" s="1"/>
  <c r="H451" i="14" s="1"/>
  <c r="E452" i="14"/>
  <c r="G452" i="14" s="1"/>
  <c r="H452" i="14" s="1"/>
  <c r="E453" i="14"/>
  <c r="G453" i="14" s="1"/>
  <c r="H453" i="14" s="1"/>
  <c r="E454" i="14"/>
  <c r="G454" i="14" s="1"/>
  <c r="H454" i="14" s="1"/>
  <c r="E455" i="14"/>
  <c r="G455" i="14" s="1"/>
  <c r="H455" i="14" s="1"/>
  <c r="E456" i="14"/>
  <c r="G456" i="14" s="1"/>
  <c r="H456" i="14" s="1"/>
  <c r="E457" i="14"/>
  <c r="G457" i="14" s="1"/>
  <c r="H457" i="14" s="1"/>
  <c r="E458" i="14"/>
  <c r="G458" i="14" s="1"/>
  <c r="H458" i="14" s="1"/>
  <c r="E459" i="14"/>
  <c r="G459" i="14" s="1"/>
  <c r="H459" i="14" s="1"/>
  <c r="E460" i="14"/>
  <c r="G460" i="14" s="1"/>
  <c r="H460" i="14" s="1"/>
  <c r="E461" i="14"/>
  <c r="G461" i="14" s="1"/>
  <c r="H461" i="14" s="1"/>
  <c r="E462" i="14"/>
  <c r="G462" i="14" s="1"/>
  <c r="H462" i="14" s="1"/>
  <c r="E463" i="14"/>
  <c r="G463" i="14" s="1"/>
  <c r="H463" i="14" s="1"/>
  <c r="E464" i="14"/>
  <c r="G464" i="14" s="1"/>
  <c r="H464" i="14" s="1"/>
  <c r="E465" i="14"/>
  <c r="G465" i="14" s="1"/>
  <c r="H465" i="14" s="1"/>
  <c r="E466" i="14"/>
  <c r="G466" i="14" s="1"/>
  <c r="H466" i="14" s="1"/>
  <c r="E467" i="14"/>
  <c r="E468" i="14"/>
  <c r="G468" i="14" s="1"/>
  <c r="H468" i="14" s="1"/>
  <c r="E469" i="14"/>
  <c r="G469" i="14" s="1"/>
  <c r="H469" i="14" s="1"/>
  <c r="E470" i="14"/>
  <c r="G470" i="14" s="1"/>
  <c r="H470" i="14" s="1"/>
  <c r="E471" i="14"/>
  <c r="G471" i="14" s="1"/>
  <c r="H471" i="14" s="1"/>
  <c r="E472" i="14"/>
  <c r="G472" i="14" s="1"/>
  <c r="H472" i="14" s="1"/>
  <c r="E473" i="14"/>
  <c r="G473" i="14" s="1"/>
  <c r="H473" i="14" s="1"/>
  <c r="E474" i="14"/>
  <c r="G474" i="14" s="1"/>
  <c r="H474" i="14" s="1"/>
  <c r="E475" i="14"/>
  <c r="G475" i="14" s="1"/>
  <c r="H475" i="14" s="1"/>
  <c r="E476" i="14"/>
  <c r="G476" i="14" s="1"/>
  <c r="H476" i="14" s="1"/>
  <c r="E477" i="14"/>
  <c r="G477" i="14" s="1"/>
  <c r="H477" i="14" s="1"/>
  <c r="E478" i="14"/>
  <c r="G478" i="14" s="1"/>
  <c r="H478" i="14" s="1"/>
  <c r="E479" i="14"/>
  <c r="G479" i="14" s="1"/>
  <c r="H479" i="14" s="1"/>
  <c r="E480" i="14"/>
  <c r="G480" i="14" s="1"/>
  <c r="H480" i="14" s="1"/>
  <c r="E481" i="14"/>
  <c r="G481" i="14" s="1"/>
  <c r="H481" i="14" s="1"/>
  <c r="E482" i="14"/>
  <c r="G482" i="14" s="1"/>
  <c r="H482" i="14" s="1"/>
  <c r="E483" i="14"/>
  <c r="G483" i="14" s="1"/>
  <c r="H483" i="14" s="1"/>
  <c r="E484" i="14"/>
  <c r="G484" i="14" s="1"/>
  <c r="H484" i="14" s="1"/>
  <c r="E485" i="14"/>
  <c r="G485" i="14" s="1"/>
  <c r="H485" i="14" s="1"/>
  <c r="E486" i="14"/>
  <c r="G486" i="14" s="1"/>
  <c r="H486" i="14" s="1"/>
  <c r="E487" i="14"/>
  <c r="G487" i="14" s="1"/>
  <c r="H487" i="14" s="1"/>
  <c r="E488" i="14"/>
  <c r="G488" i="14" s="1"/>
  <c r="H488" i="14" s="1"/>
  <c r="E489" i="14"/>
  <c r="G489" i="14" s="1"/>
  <c r="H489" i="14" s="1"/>
  <c r="E490" i="14"/>
  <c r="G490" i="14" s="1"/>
  <c r="H490" i="14" s="1"/>
  <c r="E491" i="14"/>
  <c r="G491" i="14" s="1"/>
  <c r="H491" i="14" s="1"/>
  <c r="E492" i="14"/>
  <c r="G492" i="14" s="1"/>
  <c r="H492" i="14" s="1"/>
  <c r="E493" i="14"/>
  <c r="G493" i="14" s="1"/>
  <c r="H493" i="14" s="1"/>
  <c r="E494" i="14"/>
  <c r="G494" i="14" s="1"/>
  <c r="H494" i="14" s="1"/>
  <c r="E495" i="14"/>
  <c r="G495" i="14" s="1"/>
  <c r="H495" i="14" s="1"/>
  <c r="E496" i="14"/>
  <c r="G496" i="14" s="1"/>
  <c r="H496" i="14" s="1"/>
  <c r="E497" i="14"/>
  <c r="G497" i="14" s="1"/>
  <c r="H497" i="14" s="1"/>
  <c r="E498" i="14"/>
  <c r="G498" i="14" s="1"/>
  <c r="H498" i="14" s="1"/>
  <c r="E499" i="14"/>
  <c r="G499" i="14" s="1"/>
  <c r="H499" i="14" s="1"/>
  <c r="E500" i="14"/>
  <c r="G500" i="14" s="1"/>
  <c r="H500" i="14" s="1"/>
  <c r="E501" i="14"/>
  <c r="G501" i="14" s="1"/>
  <c r="H501" i="14" s="1"/>
  <c r="E502" i="14"/>
  <c r="G502" i="14" s="1"/>
  <c r="H502" i="14" s="1"/>
  <c r="E503" i="14"/>
  <c r="G503" i="14" s="1"/>
  <c r="H503" i="14" s="1"/>
  <c r="E504" i="14"/>
  <c r="G504" i="14" s="1"/>
  <c r="H504" i="14" s="1"/>
  <c r="E505" i="14"/>
  <c r="G505" i="14" s="1"/>
  <c r="H505" i="14" s="1"/>
  <c r="E506" i="14"/>
  <c r="G506" i="14" s="1"/>
  <c r="H506" i="14" s="1"/>
  <c r="E507" i="14"/>
  <c r="G507" i="14" s="1"/>
  <c r="H507" i="14" s="1"/>
  <c r="E508" i="14"/>
  <c r="G508" i="14" s="1"/>
  <c r="H508" i="14" s="1"/>
  <c r="E509" i="14"/>
  <c r="G509" i="14" s="1"/>
  <c r="H509" i="14" s="1"/>
  <c r="E510" i="14"/>
  <c r="G510" i="14" s="1"/>
  <c r="H510" i="14" s="1"/>
  <c r="E511" i="14"/>
  <c r="G511" i="14" s="1"/>
  <c r="H511" i="14" s="1"/>
  <c r="E512" i="14"/>
  <c r="G512" i="14" s="1"/>
  <c r="H512" i="14" s="1"/>
  <c r="E513" i="14"/>
  <c r="G513" i="14" s="1"/>
  <c r="H513" i="14" s="1"/>
  <c r="E514" i="14"/>
  <c r="G514" i="14" s="1"/>
  <c r="H514" i="14" s="1"/>
  <c r="E515" i="14"/>
  <c r="G515" i="14" s="1"/>
  <c r="H515" i="14" s="1"/>
  <c r="E516" i="14"/>
  <c r="G516" i="14" s="1"/>
  <c r="H516" i="14" s="1"/>
  <c r="E517" i="14"/>
  <c r="G517" i="14" s="1"/>
  <c r="H517" i="14" s="1"/>
  <c r="E518" i="14"/>
  <c r="G518" i="14" s="1"/>
  <c r="H518" i="14" s="1"/>
  <c r="E519" i="14"/>
  <c r="G519" i="14" s="1"/>
  <c r="H519" i="14" s="1"/>
  <c r="E520" i="14"/>
  <c r="G520" i="14" s="1"/>
  <c r="H520" i="14" s="1"/>
  <c r="E521" i="14"/>
  <c r="G521" i="14" s="1"/>
  <c r="H521" i="14" s="1"/>
  <c r="E522" i="14"/>
  <c r="G522" i="14" s="1"/>
  <c r="H522" i="14" s="1"/>
  <c r="E523" i="14"/>
  <c r="G523" i="14" s="1"/>
  <c r="H523" i="14" s="1"/>
  <c r="E524" i="14"/>
  <c r="G524" i="14" s="1"/>
  <c r="H524" i="14" s="1"/>
  <c r="E525" i="14"/>
  <c r="G525" i="14" s="1"/>
  <c r="H525" i="14" s="1"/>
  <c r="E526" i="14"/>
  <c r="G526" i="14" s="1"/>
  <c r="H526" i="14" s="1"/>
  <c r="E527" i="14"/>
  <c r="G527" i="14" s="1"/>
  <c r="H527" i="14" s="1"/>
  <c r="E528" i="14"/>
  <c r="G528" i="14" s="1"/>
  <c r="H528" i="14" s="1"/>
  <c r="E529" i="14"/>
  <c r="G529" i="14" s="1"/>
  <c r="H529" i="14" s="1"/>
  <c r="E530" i="14"/>
  <c r="G530" i="14" s="1"/>
  <c r="H530" i="14" s="1"/>
  <c r="E531" i="14"/>
  <c r="E532" i="14"/>
  <c r="G532" i="14" s="1"/>
  <c r="H532" i="14" s="1"/>
  <c r="E533" i="14"/>
  <c r="G533" i="14" s="1"/>
  <c r="H533" i="14" s="1"/>
  <c r="E534" i="14"/>
  <c r="G534" i="14" s="1"/>
  <c r="H534" i="14" s="1"/>
  <c r="E535" i="14"/>
  <c r="G535" i="14" s="1"/>
  <c r="H535" i="14" s="1"/>
  <c r="E536" i="14"/>
  <c r="G536" i="14" s="1"/>
  <c r="H536" i="14" s="1"/>
  <c r="E537" i="14"/>
  <c r="G537" i="14" s="1"/>
  <c r="H537" i="14" s="1"/>
  <c r="E538" i="14"/>
  <c r="G538" i="14" s="1"/>
  <c r="H538" i="14" s="1"/>
  <c r="E539" i="14"/>
  <c r="G539" i="14" s="1"/>
  <c r="H539" i="14" s="1"/>
  <c r="E540" i="14"/>
  <c r="G540" i="14" s="1"/>
  <c r="H540" i="14" s="1"/>
  <c r="E541" i="14"/>
  <c r="G541" i="14" s="1"/>
  <c r="H541" i="14" s="1"/>
  <c r="E542" i="14"/>
  <c r="G542" i="14" s="1"/>
  <c r="H542" i="14" s="1"/>
  <c r="E543" i="14"/>
  <c r="G543" i="14" s="1"/>
  <c r="H543" i="14" s="1"/>
  <c r="E544" i="14"/>
  <c r="G544" i="14" s="1"/>
  <c r="H544" i="14" s="1"/>
  <c r="E545" i="14"/>
  <c r="G545" i="14" s="1"/>
  <c r="H545" i="14" s="1"/>
  <c r="E546" i="14"/>
  <c r="G546" i="14" s="1"/>
  <c r="H546" i="14" s="1"/>
  <c r="E547" i="14"/>
  <c r="G547" i="14" s="1"/>
  <c r="H547" i="14" s="1"/>
  <c r="E548" i="14"/>
  <c r="G548" i="14" s="1"/>
  <c r="H548" i="14" s="1"/>
  <c r="E549" i="14"/>
  <c r="G549" i="14" s="1"/>
  <c r="H549" i="14" s="1"/>
  <c r="E550" i="14"/>
  <c r="G550" i="14" s="1"/>
  <c r="H550" i="14" s="1"/>
  <c r="E551" i="14"/>
  <c r="G551" i="14" s="1"/>
  <c r="H551" i="14" s="1"/>
  <c r="E552" i="14"/>
  <c r="G552" i="14" s="1"/>
  <c r="H552" i="14" s="1"/>
  <c r="E553" i="14"/>
  <c r="G553" i="14" s="1"/>
  <c r="H553" i="14" s="1"/>
  <c r="E554" i="14"/>
  <c r="G554" i="14" s="1"/>
  <c r="H554" i="14" s="1"/>
  <c r="E555" i="14"/>
  <c r="G555" i="14" s="1"/>
  <c r="H555" i="14" s="1"/>
  <c r="E556" i="14"/>
  <c r="G556" i="14" s="1"/>
  <c r="H556" i="14" s="1"/>
  <c r="E557" i="14"/>
  <c r="G557" i="14" s="1"/>
  <c r="H557" i="14" s="1"/>
  <c r="E558" i="14"/>
  <c r="G558" i="14" s="1"/>
  <c r="H558" i="14" s="1"/>
  <c r="E559" i="14"/>
  <c r="G559" i="14" s="1"/>
  <c r="H559" i="14" s="1"/>
  <c r="E560" i="14"/>
  <c r="G560" i="14" s="1"/>
  <c r="H560" i="14" s="1"/>
  <c r="E561" i="14"/>
  <c r="G561" i="14" s="1"/>
  <c r="H561" i="14" s="1"/>
  <c r="E562" i="14"/>
  <c r="G562" i="14" s="1"/>
  <c r="H562" i="14" s="1"/>
  <c r="E563" i="14"/>
  <c r="G563" i="14" s="1"/>
  <c r="H563" i="14" s="1"/>
  <c r="E564" i="14"/>
  <c r="G564" i="14" s="1"/>
  <c r="H564" i="14" s="1"/>
  <c r="E565" i="14"/>
  <c r="G565" i="14" s="1"/>
  <c r="H565" i="14" s="1"/>
  <c r="E566" i="14"/>
  <c r="G566" i="14" s="1"/>
  <c r="H566" i="14" s="1"/>
  <c r="E567" i="14"/>
  <c r="G567" i="14" s="1"/>
  <c r="H567" i="14" s="1"/>
  <c r="E568" i="14"/>
  <c r="G568" i="14" s="1"/>
  <c r="H568" i="14" s="1"/>
  <c r="E569" i="14"/>
  <c r="G569" i="14" s="1"/>
  <c r="H569" i="14" s="1"/>
  <c r="E570" i="14"/>
  <c r="G570" i="14" s="1"/>
  <c r="H570" i="14" s="1"/>
  <c r="E571" i="14"/>
  <c r="G571" i="14" s="1"/>
  <c r="H571" i="14" s="1"/>
  <c r="E572" i="14"/>
  <c r="G572" i="14" s="1"/>
  <c r="H572" i="14" s="1"/>
  <c r="E573" i="14"/>
  <c r="G573" i="14" s="1"/>
  <c r="H573" i="14" s="1"/>
  <c r="E574" i="14"/>
  <c r="G574" i="14" s="1"/>
  <c r="H574" i="14" s="1"/>
  <c r="E575" i="14"/>
  <c r="G575" i="14" s="1"/>
  <c r="H575" i="14" s="1"/>
  <c r="E576" i="14"/>
  <c r="G576" i="14" s="1"/>
  <c r="H576" i="14" s="1"/>
  <c r="E577" i="14"/>
  <c r="G577" i="14" s="1"/>
  <c r="H577" i="14" s="1"/>
  <c r="E578" i="14"/>
  <c r="G578" i="14" s="1"/>
  <c r="H578" i="14" s="1"/>
  <c r="E579" i="14"/>
  <c r="G579" i="14" s="1"/>
  <c r="H579" i="14" s="1"/>
  <c r="E580" i="14"/>
  <c r="G580" i="14" s="1"/>
  <c r="H580" i="14" s="1"/>
  <c r="E581" i="14"/>
  <c r="G581" i="14" s="1"/>
  <c r="H581" i="14" s="1"/>
  <c r="E582" i="14"/>
  <c r="G582" i="14" s="1"/>
  <c r="H582" i="14" s="1"/>
  <c r="E583" i="14"/>
  <c r="G583" i="14" s="1"/>
  <c r="H583" i="14" s="1"/>
  <c r="E584" i="14"/>
  <c r="G584" i="14" s="1"/>
  <c r="H584" i="14" s="1"/>
  <c r="E585" i="14"/>
  <c r="G585" i="14" s="1"/>
  <c r="H585" i="14" s="1"/>
  <c r="E586" i="14"/>
  <c r="G586" i="14" s="1"/>
  <c r="H586" i="14" s="1"/>
  <c r="E587" i="14"/>
  <c r="G587" i="14" s="1"/>
  <c r="H587" i="14" s="1"/>
  <c r="E588" i="14"/>
  <c r="G588" i="14" s="1"/>
  <c r="H588" i="14" s="1"/>
  <c r="E589" i="14"/>
  <c r="G589" i="14" s="1"/>
  <c r="H589" i="14" s="1"/>
  <c r="E590" i="14"/>
  <c r="G590" i="14" s="1"/>
  <c r="H590" i="14" s="1"/>
  <c r="E591" i="14"/>
  <c r="G591" i="14" s="1"/>
  <c r="H591" i="14" s="1"/>
  <c r="E592" i="14"/>
  <c r="G592" i="14" s="1"/>
  <c r="H592" i="14" s="1"/>
  <c r="E593" i="14"/>
  <c r="G593" i="14" s="1"/>
  <c r="H593" i="14" s="1"/>
  <c r="E594" i="14"/>
  <c r="G594" i="14" s="1"/>
  <c r="H594" i="14" s="1"/>
  <c r="E595" i="14"/>
  <c r="E596" i="14"/>
  <c r="G596" i="14" s="1"/>
  <c r="H596" i="14" s="1"/>
  <c r="E597" i="14"/>
  <c r="G597" i="14" s="1"/>
  <c r="H597" i="14" s="1"/>
  <c r="E598" i="14"/>
  <c r="G598" i="14" s="1"/>
  <c r="H598" i="14" s="1"/>
  <c r="E599" i="14"/>
  <c r="G599" i="14" s="1"/>
  <c r="H599" i="14" s="1"/>
  <c r="E600" i="14"/>
  <c r="G600" i="14" s="1"/>
  <c r="H600" i="14" s="1"/>
  <c r="E601" i="14"/>
  <c r="G601" i="14" s="1"/>
  <c r="H601" i="14" s="1"/>
  <c r="E602" i="14"/>
  <c r="G602" i="14" s="1"/>
  <c r="H602" i="14" s="1"/>
  <c r="E603" i="14"/>
  <c r="G603" i="14" s="1"/>
  <c r="H603" i="14" s="1"/>
  <c r="E604" i="14"/>
  <c r="G604" i="14" s="1"/>
  <c r="H604" i="14" s="1"/>
  <c r="E605" i="14"/>
  <c r="G605" i="14" s="1"/>
  <c r="H605" i="14" s="1"/>
  <c r="E606" i="14"/>
  <c r="G606" i="14" s="1"/>
  <c r="H606" i="14" s="1"/>
  <c r="E607" i="14"/>
  <c r="G607" i="14" s="1"/>
  <c r="H607" i="14" s="1"/>
  <c r="E608" i="14"/>
  <c r="G608" i="14" s="1"/>
  <c r="H608" i="14" s="1"/>
  <c r="E609" i="14"/>
  <c r="G609" i="14" s="1"/>
  <c r="H609" i="14" s="1"/>
  <c r="E610" i="14"/>
  <c r="G610" i="14" s="1"/>
  <c r="H610" i="14" s="1"/>
  <c r="E611" i="14"/>
  <c r="G611" i="14" s="1"/>
  <c r="H611" i="14" s="1"/>
  <c r="E612" i="14"/>
  <c r="G612" i="14" s="1"/>
  <c r="H612" i="14" s="1"/>
  <c r="E613" i="14"/>
  <c r="G613" i="14" s="1"/>
  <c r="H613" i="14" s="1"/>
  <c r="E614" i="14"/>
  <c r="G614" i="14" s="1"/>
  <c r="H614" i="14" s="1"/>
  <c r="E615" i="14"/>
  <c r="G615" i="14" s="1"/>
  <c r="H615" i="14" s="1"/>
  <c r="E616" i="14"/>
  <c r="G616" i="14" s="1"/>
  <c r="H616" i="14" s="1"/>
  <c r="E617" i="14"/>
  <c r="G617" i="14" s="1"/>
  <c r="H617" i="14" s="1"/>
  <c r="E618" i="14"/>
  <c r="G618" i="14" s="1"/>
  <c r="H618" i="14" s="1"/>
  <c r="E619" i="14"/>
  <c r="G619" i="14" s="1"/>
  <c r="H619" i="14" s="1"/>
  <c r="E620" i="14"/>
  <c r="G620" i="14" s="1"/>
  <c r="H620" i="14" s="1"/>
  <c r="E621" i="14"/>
  <c r="G621" i="14" s="1"/>
  <c r="H621" i="14" s="1"/>
  <c r="E622" i="14"/>
  <c r="G622" i="14" s="1"/>
  <c r="H622" i="14" s="1"/>
  <c r="E623" i="14"/>
  <c r="G623" i="14" s="1"/>
  <c r="H623" i="14" s="1"/>
  <c r="E624" i="14"/>
  <c r="G624" i="14" s="1"/>
  <c r="H624" i="14" s="1"/>
  <c r="E625" i="14"/>
  <c r="G625" i="14" s="1"/>
  <c r="H625" i="14" s="1"/>
  <c r="E626" i="14"/>
  <c r="G626" i="14" s="1"/>
  <c r="H626" i="14" s="1"/>
  <c r="E627" i="14"/>
  <c r="G627" i="14" s="1"/>
  <c r="H627" i="14" s="1"/>
  <c r="E628" i="14"/>
  <c r="G628" i="14" s="1"/>
  <c r="H628" i="14" s="1"/>
  <c r="E629" i="14"/>
  <c r="G629" i="14" s="1"/>
  <c r="H629" i="14" s="1"/>
  <c r="E630" i="14"/>
  <c r="G630" i="14" s="1"/>
  <c r="H630" i="14" s="1"/>
  <c r="E631" i="14"/>
  <c r="G631" i="14" s="1"/>
  <c r="H631" i="14" s="1"/>
  <c r="E632" i="14"/>
  <c r="G632" i="14" s="1"/>
  <c r="H632" i="14" s="1"/>
  <c r="E633" i="14"/>
  <c r="G633" i="14" s="1"/>
  <c r="H633" i="14" s="1"/>
  <c r="E634" i="14"/>
  <c r="G634" i="14" s="1"/>
  <c r="H634" i="14" s="1"/>
  <c r="E635" i="14"/>
  <c r="G635" i="14" s="1"/>
  <c r="H635" i="14" s="1"/>
  <c r="E636" i="14"/>
  <c r="G636" i="14" s="1"/>
  <c r="H636" i="14" s="1"/>
  <c r="E637" i="14"/>
  <c r="G637" i="14" s="1"/>
  <c r="H637" i="14" s="1"/>
  <c r="E638" i="14"/>
  <c r="G638" i="14" s="1"/>
  <c r="H638" i="14" s="1"/>
  <c r="E639" i="14"/>
  <c r="G639" i="14" s="1"/>
  <c r="H639" i="14" s="1"/>
  <c r="E640" i="14"/>
  <c r="G640" i="14" s="1"/>
  <c r="H640" i="14" s="1"/>
  <c r="E641" i="14"/>
  <c r="G641" i="14" s="1"/>
  <c r="H641" i="14" s="1"/>
  <c r="E642" i="14"/>
  <c r="G642" i="14" s="1"/>
  <c r="H642" i="14" s="1"/>
  <c r="E643" i="14"/>
  <c r="G643" i="14" s="1"/>
  <c r="H643" i="14" s="1"/>
  <c r="E644" i="14"/>
  <c r="G644" i="14" s="1"/>
  <c r="H644" i="14" s="1"/>
  <c r="E645" i="14"/>
  <c r="G645" i="14" s="1"/>
  <c r="H645" i="14" s="1"/>
  <c r="E646" i="14"/>
  <c r="G646" i="14" s="1"/>
  <c r="H646" i="14" s="1"/>
  <c r="E647" i="14"/>
  <c r="G647" i="14" s="1"/>
  <c r="H647" i="14" s="1"/>
  <c r="E648" i="14"/>
  <c r="G648" i="14" s="1"/>
  <c r="H648" i="14" s="1"/>
  <c r="E649" i="14"/>
  <c r="G649" i="14" s="1"/>
  <c r="H649" i="14" s="1"/>
  <c r="E650" i="14"/>
  <c r="G650" i="14" s="1"/>
  <c r="H650" i="14" s="1"/>
  <c r="E651" i="14"/>
  <c r="G651" i="14" s="1"/>
  <c r="H651" i="14" s="1"/>
  <c r="E652" i="14"/>
  <c r="G652" i="14" s="1"/>
  <c r="H652" i="14" s="1"/>
  <c r="E653" i="14"/>
  <c r="G653" i="14" s="1"/>
  <c r="H653" i="14" s="1"/>
  <c r="E654" i="14"/>
  <c r="G654" i="14" s="1"/>
  <c r="H654" i="14" s="1"/>
  <c r="E655" i="14"/>
  <c r="G655" i="14" s="1"/>
  <c r="H655" i="14" s="1"/>
  <c r="E656" i="14"/>
  <c r="G656" i="14" s="1"/>
  <c r="H656" i="14" s="1"/>
  <c r="E657" i="14"/>
  <c r="G657" i="14" s="1"/>
  <c r="H657" i="14" s="1"/>
  <c r="E658" i="14"/>
  <c r="G658" i="14" s="1"/>
  <c r="H658" i="14" s="1"/>
  <c r="E659" i="14"/>
  <c r="E660" i="14"/>
  <c r="G660" i="14" s="1"/>
  <c r="H660" i="14" s="1"/>
  <c r="E661" i="14"/>
  <c r="G661" i="14" s="1"/>
  <c r="H661" i="14" s="1"/>
  <c r="E662" i="14"/>
  <c r="G662" i="14" s="1"/>
  <c r="H662" i="14" s="1"/>
  <c r="E663" i="14"/>
  <c r="G663" i="14" s="1"/>
  <c r="H663" i="14" s="1"/>
  <c r="E664" i="14"/>
  <c r="G664" i="14" s="1"/>
  <c r="H664" i="14" s="1"/>
  <c r="E665" i="14"/>
  <c r="G665" i="14" s="1"/>
  <c r="H665" i="14" s="1"/>
  <c r="E666" i="14"/>
  <c r="G666" i="14" s="1"/>
  <c r="H666" i="14" s="1"/>
  <c r="E667" i="14"/>
  <c r="G667" i="14" s="1"/>
  <c r="H667" i="14" s="1"/>
  <c r="E668" i="14"/>
  <c r="G668" i="14" s="1"/>
  <c r="H668" i="14" s="1"/>
  <c r="E669" i="14"/>
  <c r="G669" i="14" s="1"/>
  <c r="H669" i="14" s="1"/>
  <c r="E670" i="14"/>
  <c r="G670" i="14" s="1"/>
  <c r="H670" i="14" s="1"/>
  <c r="E671" i="14"/>
  <c r="G671" i="14" s="1"/>
  <c r="H671" i="14" s="1"/>
  <c r="E672" i="14"/>
  <c r="G672" i="14" s="1"/>
  <c r="H672" i="14" s="1"/>
  <c r="E673" i="14"/>
  <c r="G673" i="14" s="1"/>
  <c r="H673" i="14" s="1"/>
  <c r="E674" i="14"/>
  <c r="G674" i="14" s="1"/>
  <c r="H674" i="14" s="1"/>
  <c r="E675" i="14"/>
  <c r="G675" i="14" s="1"/>
  <c r="H675" i="14" s="1"/>
  <c r="E676" i="14"/>
  <c r="G676" i="14" s="1"/>
  <c r="H676" i="14" s="1"/>
  <c r="E677" i="14"/>
  <c r="G677" i="14" s="1"/>
  <c r="H677" i="14" s="1"/>
  <c r="E678" i="14"/>
  <c r="G678" i="14" s="1"/>
  <c r="H678" i="14" s="1"/>
  <c r="E679" i="14"/>
  <c r="G679" i="14" s="1"/>
  <c r="H679" i="14" s="1"/>
  <c r="E680" i="14"/>
  <c r="G680" i="14" s="1"/>
  <c r="H680" i="14" s="1"/>
  <c r="E681" i="14"/>
  <c r="G681" i="14" s="1"/>
  <c r="H681" i="14" s="1"/>
  <c r="E682" i="14"/>
  <c r="G682" i="14" s="1"/>
  <c r="H682" i="14" s="1"/>
  <c r="E683" i="14"/>
  <c r="G683" i="14" s="1"/>
  <c r="H683" i="14" s="1"/>
  <c r="E684" i="14"/>
  <c r="G684" i="14" s="1"/>
  <c r="H684" i="14" s="1"/>
  <c r="E685" i="14"/>
  <c r="G685" i="14" s="1"/>
  <c r="H685" i="14" s="1"/>
  <c r="E686" i="14"/>
  <c r="G686" i="14" s="1"/>
  <c r="H686" i="14" s="1"/>
  <c r="E687" i="14"/>
  <c r="G687" i="14" s="1"/>
  <c r="H687" i="14" s="1"/>
  <c r="E688" i="14"/>
  <c r="G688" i="14" s="1"/>
  <c r="H688" i="14" s="1"/>
  <c r="E689" i="14"/>
  <c r="G689" i="14" s="1"/>
  <c r="H689" i="14" s="1"/>
  <c r="E690" i="14"/>
  <c r="G690" i="14" s="1"/>
  <c r="H690" i="14" s="1"/>
  <c r="E691" i="14"/>
  <c r="G691" i="14" s="1"/>
  <c r="H691" i="14" s="1"/>
  <c r="E692" i="14"/>
  <c r="G692" i="14" s="1"/>
  <c r="H692" i="14" s="1"/>
  <c r="E693" i="14"/>
  <c r="G693" i="14" s="1"/>
  <c r="H693" i="14" s="1"/>
  <c r="E694" i="14"/>
  <c r="G694" i="14" s="1"/>
  <c r="H694" i="14" s="1"/>
  <c r="E695" i="14"/>
  <c r="G695" i="14" s="1"/>
  <c r="H695" i="14" s="1"/>
  <c r="E696" i="14"/>
  <c r="G696" i="14" s="1"/>
  <c r="H696" i="14" s="1"/>
  <c r="E697" i="14"/>
  <c r="G697" i="14" s="1"/>
  <c r="H697" i="14" s="1"/>
  <c r="E698" i="14"/>
  <c r="G698" i="14" s="1"/>
  <c r="H698" i="14" s="1"/>
  <c r="E699" i="14"/>
  <c r="G699" i="14" s="1"/>
  <c r="H699" i="14" s="1"/>
  <c r="E700" i="14"/>
  <c r="G700" i="14" s="1"/>
  <c r="H700" i="14" s="1"/>
  <c r="E701" i="14"/>
  <c r="G701" i="14" s="1"/>
  <c r="H701" i="14" s="1"/>
  <c r="E702" i="14"/>
  <c r="G702" i="14" s="1"/>
  <c r="H702" i="14" s="1"/>
  <c r="E703" i="14"/>
  <c r="G703" i="14" s="1"/>
  <c r="H703" i="14" s="1"/>
  <c r="E704" i="14"/>
  <c r="G704" i="14" s="1"/>
  <c r="H704" i="14" s="1"/>
  <c r="E705" i="14"/>
  <c r="G705" i="14" s="1"/>
  <c r="H705" i="14" s="1"/>
  <c r="E706" i="14"/>
  <c r="G706" i="14" s="1"/>
  <c r="H706" i="14" s="1"/>
  <c r="E707" i="14"/>
  <c r="G707" i="14" s="1"/>
  <c r="H707" i="14" s="1"/>
  <c r="E708" i="14"/>
  <c r="G708" i="14" s="1"/>
  <c r="H708" i="14" s="1"/>
  <c r="E709" i="14"/>
  <c r="G709" i="14" s="1"/>
  <c r="H709" i="14" s="1"/>
  <c r="E710" i="14"/>
  <c r="G710" i="14" s="1"/>
  <c r="H710" i="14" s="1"/>
  <c r="E711" i="14"/>
  <c r="G711" i="14" s="1"/>
  <c r="H711" i="14" s="1"/>
  <c r="E712" i="14"/>
  <c r="G712" i="14" s="1"/>
  <c r="H712" i="14" s="1"/>
  <c r="E713" i="14"/>
  <c r="G713" i="14" s="1"/>
  <c r="H713" i="14" s="1"/>
  <c r="E714" i="14"/>
  <c r="G714" i="14" s="1"/>
  <c r="H714" i="14" s="1"/>
  <c r="E715" i="14"/>
  <c r="G715" i="14" s="1"/>
  <c r="H715" i="14" s="1"/>
  <c r="E716" i="14"/>
  <c r="G716" i="14" s="1"/>
  <c r="H716" i="14" s="1"/>
  <c r="E717" i="14"/>
  <c r="G717" i="14" s="1"/>
  <c r="H717" i="14" s="1"/>
  <c r="E718" i="14"/>
  <c r="G718" i="14" s="1"/>
  <c r="H718" i="14" s="1"/>
  <c r="E719" i="14"/>
  <c r="G719" i="14" s="1"/>
  <c r="H719" i="14" s="1"/>
  <c r="E720" i="14"/>
  <c r="G720" i="14" s="1"/>
  <c r="H720" i="14" s="1"/>
  <c r="E721" i="14"/>
  <c r="G721" i="14" s="1"/>
  <c r="H721" i="14" s="1"/>
  <c r="E722" i="14"/>
  <c r="G722" i="14" s="1"/>
  <c r="H722" i="14" s="1"/>
  <c r="E723" i="14"/>
  <c r="E724" i="14"/>
  <c r="G724" i="14" s="1"/>
  <c r="H724" i="14" s="1"/>
  <c r="E725" i="14"/>
  <c r="G725" i="14" s="1"/>
  <c r="H725" i="14" s="1"/>
  <c r="E726" i="14"/>
  <c r="G726" i="14" s="1"/>
  <c r="H726" i="14" s="1"/>
  <c r="E727" i="14"/>
  <c r="G727" i="14" s="1"/>
  <c r="H727" i="14" s="1"/>
  <c r="E728" i="14"/>
  <c r="G728" i="14" s="1"/>
  <c r="H728" i="14" s="1"/>
  <c r="E729" i="14"/>
  <c r="G729" i="14" s="1"/>
  <c r="H729" i="14" s="1"/>
  <c r="E730" i="14"/>
  <c r="G730" i="14" s="1"/>
  <c r="H730" i="14" s="1"/>
  <c r="E731" i="14"/>
  <c r="G731" i="14" s="1"/>
  <c r="H731" i="14" s="1"/>
  <c r="E732" i="14"/>
  <c r="G732" i="14" s="1"/>
  <c r="H732" i="14" s="1"/>
  <c r="E733" i="14"/>
  <c r="G733" i="14" s="1"/>
  <c r="H733" i="14" s="1"/>
  <c r="E734" i="14"/>
  <c r="G734" i="14" s="1"/>
  <c r="H734" i="14" s="1"/>
  <c r="E735" i="14"/>
  <c r="G735" i="14" s="1"/>
  <c r="H735" i="14" s="1"/>
  <c r="E736" i="14"/>
  <c r="G736" i="14" s="1"/>
  <c r="H736" i="14" s="1"/>
  <c r="E737" i="14"/>
  <c r="G737" i="14" s="1"/>
  <c r="H737" i="14" s="1"/>
  <c r="E738" i="14"/>
  <c r="G738" i="14" s="1"/>
  <c r="H738" i="14" s="1"/>
  <c r="E739" i="14"/>
  <c r="G739" i="14" s="1"/>
  <c r="H739" i="14" s="1"/>
  <c r="E740" i="14"/>
  <c r="G740" i="14" s="1"/>
  <c r="H740" i="14" s="1"/>
  <c r="E741" i="14"/>
  <c r="G741" i="14" s="1"/>
  <c r="H741" i="14" s="1"/>
  <c r="E742" i="14"/>
  <c r="G742" i="14" s="1"/>
  <c r="H742" i="14" s="1"/>
  <c r="E743" i="14"/>
  <c r="G743" i="14" s="1"/>
  <c r="H743" i="14" s="1"/>
  <c r="E744" i="14"/>
  <c r="G744" i="14" s="1"/>
  <c r="H744" i="14" s="1"/>
  <c r="E745" i="14"/>
  <c r="G745" i="14" s="1"/>
  <c r="H745" i="14" s="1"/>
  <c r="E746" i="14"/>
  <c r="G746" i="14" s="1"/>
  <c r="H746" i="14" s="1"/>
  <c r="E747" i="14"/>
  <c r="G747" i="14" s="1"/>
  <c r="H747" i="14" s="1"/>
  <c r="E748" i="14"/>
  <c r="G748" i="14" s="1"/>
  <c r="H748" i="14" s="1"/>
  <c r="E749" i="14"/>
  <c r="G749" i="14" s="1"/>
  <c r="H749" i="14" s="1"/>
  <c r="E750" i="14"/>
  <c r="G750" i="14" s="1"/>
  <c r="H750" i="14" s="1"/>
  <c r="E751" i="14"/>
  <c r="G751" i="14" s="1"/>
  <c r="H751" i="14" s="1"/>
  <c r="E752" i="14"/>
  <c r="G752" i="14" s="1"/>
  <c r="H752" i="14" s="1"/>
  <c r="E753" i="14"/>
  <c r="G753" i="14" s="1"/>
  <c r="H753" i="14" s="1"/>
  <c r="E754" i="14"/>
  <c r="G754" i="14" s="1"/>
  <c r="H754" i="14" s="1"/>
  <c r="E755" i="14"/>
  <c r="G755" i="14" s="1"/>
  <c r="H755" i="14" s="1"/>
  <c r="E756" i="14"/>
  <c r="G756" i="14" s="1"/>
  <c r="H756" i="14" s="1"/>
  <c r="E757" i="14"/>
  <c r="G757" i="14" s="1"/>
  <c r="H757" i="14" s="1"/>
  <c r="E758" i="14"/>
  <c r="G758" i="14" s="1"/>
  <c r="H758" i="14" s="1"/>
  <c r="E759" i="14"/>
  <c r="G759" i="14" s="1"/>
  <c r="H759" i="14" s="1"/>
  <c r="E760" i="14"/>
  <c r="G760" i="14" s="1"/>
  <c r="H760" i="14" s="1"/>
  <c r="E761" i="14"/>
  <c r="G761" i="14" s="1"/>
  <c r="H761" i="14" s="1"/>
  <c r="E762" i="14"/>
  <c r="G762" i="14" s="1"/>
  <c r="H762" i="14" s="1"/>
  <c r="E763" i="14"/>
  <c r="G763" i="14" s="1"/>
  <c r="H763" i="14" s="1"/>
  <c r="E764" i="14"/>
  <c r="G764" i="14" s="1"/>
  <c r="H764" i="14" s="1"/>
  <c r="E765" i="14"/>
  <c r="G765" i="14" s="1"/>
  <c r="H765" i="14" s="1"/>
  <c r="E766" i="14"/>
  <c r="E767" i="14"/>
  <c r="G767" i="14" s="1"/>
  <c r="H767" i="14" s="1"/>
  <c r="E768" i="14"/>
  <c r="G768" i="14" s="1"/>
  <c r="H768" i="14" s="1"/>
  <c r="E769" i="14"/>
  <c r="G769" i="14" s="1"/>
  <c r="H769" i="14" s="1"/>
  <c r="E770" i="14"/>
  <c r="G770" i="14" s="1"/>
  <c r="H770" i="14" s="1"/>
  <c r="E771" i="14"/>
  <c r="G771" i="14" s="1"/>
  <c r="H771" i="14" s="1"/>
  <c r="E772" i="14"/>
  <c r="G772" i="14" s="1"/>
  <c r="H772" i="14" s="1"/>
  <c r="E773" i="14"/>
  <c r="G773" i="14" s="1"/>
  <c r="H773" i="14" s="1"/>
  <c r="E774" i="14"/>
  <c r="G774" i="14" s="1"/>
  <c r="H774" i="14" s="1"/>
  <c r="E775" i="14"/>
  <c r="G775" i="14" s="1"/>
  <c r="H775" i="14" s="1"/>
  <c r="E776" i="14"/>
  <c r="G776" i="14" s="1"/>
  <c r="H776" i="14" s="1"/>
  <c r="E777" i="14"/>
  <c r="G777" i="14" s="1"/>
  <c r="H777" i="14" s="1"/>
  <c r="E778" i="14"/>
  <c r="G778" i="14" s="1"/>
  <c r="H778" i="14" s="1"/>
  <c r="E779" i="14"/>
  <c r="G779" i="14" s="1"/>
  <c r="H779" i="14" s="1"/>
  <c r="E780" i="14"/>
  <c r="G780" i="14" s="1"/>
  <c r="H780" i="14" s="1"/>
  <c r="E781" i="14"/>
  <c r="G781" i="14" s="1"/>
  <c r="H781" i="14" s="1"/>
  <c r="E782" i="14"/>
  <c r="G782" i="14" s="1"/>
  <c r="H782" i="14" s="1"/>
  <c r="E783" i="14"/>
  <c r="G783" i="14" s="1"/>
  <c r="H783" i="14" s="1"/>
  <c r="E784" i="14"/>
  <c r="G784" i="14" s="1"/>
  <c r="H784" i="14" s="1"/>
  <c r="E785" i="14"/>
  <c r="G785" i="14" s="1"/>
  <c r="H785" i="14" s="1"/>
  <c r="E786" i="14"/>
  <c r="G786" i="14" s="1"/>
  <c r="H786" i="14" s="1"/>
  <c r="E787" i="14"/>
  <c r="E788" i="14"/>
  <c r="G788" i="14" s="1"/>
  <c r="H788" i="14" s="1"/>
  <c r="E789" i="14"/>
  <c r="G789" i="14" s="1"/>
  <c r="H789" i="14" s="1"/>
  <c r="E790" i="14"/>
  <c r="G790" i="14" s="1"/>
  <c r="H790" i="14" s="1"/>
  <c r="E791" i="14"/>
  <c r="G791" i="14" s="1"/>
  <c r="H791" i="14" s="1"/>
  <c r="E792" i="14"/>
  <c r="G792" i="14" s="1"/>
  <c r="H792" i="14" s="1"/>
  <c r="E793" i="14"/>
  <c r="G793" i="14" s="1"/>
  <c r="H793" i="14" s="1"/>
  <c r="E794" i="14"/>
  <c r="G794" i="14" s="1"/>
  <c r="H794" i="14" s="1"/>
  <c r="E795" i="14"/>
  <c r="G795" i="14" s="1"/>
  <c r="H795" i="14" s="1"/>
  <c r="E796" i="14"/>
  <c r="G796" i="14" s="1"/>
  <c r="H796" i="14" s="1"/>
  <c r="E797" i="14"/>
  <c r="G797" i="14" s="1"/>
  <c r="H797" i="14" s="1"/>
  <c r="E798" i="14"/>
  <c r="G798" i="14" s="1"/>
  <c r="H798" i="14" s="1"/>
  <c r="E799" i="14"/>
  <c r="G799" i="14" s="1"/>
  <c r="H799" i="14" s="1"/>
  <c r="E800" i="14"/>
  <c r="G800" i="14" s="1"/>
  <c r="H800" i="14" s="1"/>
  <c r="E801" i="14"/>
  <c r="G801" i="14" s="1"/>
  <c r="H801" i="14" s="1"/>
  <c r="E802" i="14"/>
  <c r="G802" i="14" s="1"/>
  <c r="H802" i="14" s="1"/>
  <c r="E803" i="14"/>
  <c r="G803" i="14" s="1"/>
  <c r="H803" i="14" s="1"/>
  <c r="E804" i="14"/>
  <c r="G804" i="14" s="1"/>
  <c r="H804" i="14" s="1"/>
  <c r="E805" i="14"/>
  <c r="G805" i="14" s="1"/>
  <c r="H805" i="14" s="1"/>
  <c r="E806" i="14"/>
  <c r="G806" i="14" s="1"/>
  <c r="H806" i="14" s="1"/>
  <c r="E807" i="14"/>
  <c r="G807" i="14" s="1"/>
  <c r="H807" i="14" s="1"/>
  <c r="E808" i="14"/>
  <c r="G808" i="14" s="1"/>
  <c r="H808" i="14" s="1"/>
  <c r="E809" i="14"/>
  <c r="G809" i="14" s="1"/>
  <c r="H809" i="14" s="1"/>
  <c r="E810" i="14"/>
  <c r="G810" i="14" s="1"/>
  <c r="H810" i="14" s="1"/>
  <c r="E811" i="14"/>
  <c r="G811" i="14" s="1"/>
  <c r="H811" i="14" s="1"/>
  <c r="E812" i="14"/>
  <c r="G812" i="14" s="1"/>
  <c r="H812" i="14" s="1"/>
  <c r="E813" i="14"/>
  <c r="G813" i="14" s="1"/>
  <c r="H813" i="14" s="1"/>
  <c r="E814" i="14"/>
  <c r="G814" i="14" s="1"/>
  <c r="H814" i="14" s="1"/>
  <c r="E815" i="14"/>
  <c r="G815" i="14" s="1"/>
  <c r="H815" i="14" s="1"/>
  <c r="E816" i="14"/>
  <c r="G816" i="14" s="1"/>
  <c r="H816" i="14" s="1"/>
  <c r="E817" i="14"/>
  <c r="G817" i="14" s="1"/>
  <c r="H817" i="14" s="1"/>
  <c r="E818" i="14"/>
  <c r="G818" i="14" s="1"/>
  <c r="H818" i="14" s="1"/>
  <c r="E819" i="14"/>
  <c r="G819" i="14" s="1"/>
  <c r="H819" i="14" s="1"/>
  <c r="E820" i="14"/>
  <c r="G820" i="14" s="1"/>
  <c r="H820" i="14" s="1"/>
  <c r="E821" i="14"/>
  <c r="G821" i="14" s="1"/>
  <c r="H821" i="14" s="1"/>
  <c r="E822" i="14"/>
  <c r="G822" i="14" s="1"/>
  <c r="H822" i="14" s="1"/>
  <c r="E823" i="14"/>
  <c r="G823" i="14" s="1"/>
  <c r="H823" i="14" s="1"/>
  <c r="E824" i="14"/>
  <c r="G824" i="14" s="1"/>
  <c r="H824" i="14" s="1"/>
  <c r="E825" i="14"/>
  <c r="G825" i="14" s="1"/>
  <c r="H825" i="14" s="1"/>
  <c r="E826" i="14"/>
  <c r="G826" i="14" s="1"/>
  <c r="H826" i="14" s="1"/>
  <c r="E827" i="14"/>
  <c r="G827" i="14" s="1"/>
  <c r="H827" i="14" s="1"/>
  <c r="E828" i="14"/>
  <c r="G828" i="14" s="1"/>
  <c r="H828" i="14" s="1"/>
  <c r="E829" i="14"/>
  <c r="G829" i="14" s="1"/>
  <c r="H829" i="14" s="1"/>
  <c r="E830" i="14"/>
  <c r="E831" i="14"/>
  <c r="G831" i="14" s="1"/>
  <c r="H831" i="14" s="1"/>
  <c r="E832" i="14"/>
  <c r="G832" i="14" s="1"/>
  <c r="H832" i="14" s="1"/>
  <c r="E833" i="14"/>
  <c r="G833" i="14" s="1"/>
  <c r="H833" i="14" s="1"/>
  <c r="E834" i="14"/>
  <c r="G834" i="14" s="1"/>
  <c r="H834" i="14" s="1"/>
  <c r="E835" i="14"/>
  <c r="G835" i="14" s="1"/>
  <c r="H835" i="14" s="1"/>
  <c r="E836" i="14"/>
  <c r="G836" i="14" s="1"/>
  <c r="H836" i="14" s="1"/>
  <c r="E837" i="14"/>
  <c r="G837" i="14" s="1"/>
  <c r="H837" i="14" s="1"/>
  <c r="E838" i="14"/>
  <c r="G838" i="14" s="1"/>
  <c r="H838" i="14" s="1"/>
  <c r="E839" i="14"/>
  <c r="G839" i="14" s="1"/>
  <c r="H839" i="14" s="1"/>
  <c r="E840" i="14"/>
  <c r="G840" i="14" s="1"/>
  <c r="H840" i="14" s="1"/>
  <c r="E841" i="14"/>
  <c r="G841" i="14" s="1"/>
  <c r="H841" i="14" s="1"/>
  <c r="E842" i="14"/>
  <c r="G842" i="14" s="1"/>
  <c r="H842" i="14" s="1"/>
  <c r="E843" i="14"/>
  <c r="G843" i="14" s="1"/>
  <c r="H843" i="14" s="1"/>
  <c r="E844" i="14"/>
  <c r="G844" i="14" s="1"/>
  <c r="H844" i="14" s="1"/>
  <c r="E845" i="14"/>
  <c r="G845" i="14" s="1"/>
  <c r="H845" i="14" s="1"/>
  <c r="E846" i="14"/>
  <c r="G846" i="14" s="1"/>
  <c r="H846" i="14" s="1"/>
  <c r="E847" i="14"/>
  <c r="G847" i="14" s="1"/>
  <c r="H847" i="14" s="1"/>
  <c r="E848" i="14"/>
  <c r="G848" i="14" s="1"/>
  <c r="H848" i="14" s="1"/>
  <c r="E849" i="14"/>
  <c r="G849" i="14" s="1"/>
  <c r="H849" i="14" s="1"/>
  <c r="E850" i="14"/>
  <c r="G850" i="14" s="1"/>
  <c r="H850" i="14" s="1"/>
  <c r="E851" i="14"/>
  <c r="E852" i="14"/>
  <c r="G852" i="14" s="1"/>
  <c r="H852" i="14" s="1"/>
  <c r="E853" i="14"/>
  <c r="G853" i="14" s="1"/>
  <c r="H853" i="14" s="1"/>
  <c r="E854" i="14"/>
  <c r="G854" i="14" s="1"/>
  <c r="H854" i="14" s="1"/>
  <c r="E855" i="14"/>
  <c r="G855" i="14" s="1"/>
  <c r="H855" i="14" s="1"/>
  <c r="E856" i="14"/>
  <c r="G856" i="14" s="1"/>
  <c r="H856" i="14" s="1"/>
  <c r="E857" i="14"/>
  <c r="G857" i="14" s="1"/>
  <c r="H857" i="14" s="1"/>
  <c r="E858" i="14"/>
  <c r="G858" i="14" s="1"/>
  <c r="H858" i="14" s="1"/>
  <c r="E859" i="14"/>
  <c r="G859" i="14" s="1"/>
  <c r="H859" i="14" s="1"/>
  <c r="E860" i="14"/>
  <c r="G860" i="14" s="1"/>
  <c r="H860" i="14" s="1"/>
  <c r="E861" i="14"/>
  <c r="G861" i="14" s="1"/>
  <c r="H861" i="14" s="1"/>
  <c r="E862" i="14"/>
  <c r="G862" i="14" s="1"/>
  <c r="H862" i="14" s="1"/>
  <c r="E863" i="14"/>
  <c r="G863" i="14" s="1"/>
  <c r="H863" i="14" s="1"/>
  <c r="E864" i="14"/>
  <c r="G864" i="14" s="1"/>
  <c r="H864" i="14" s="1"/>
  <c r="E865" i="14"/>
  <c r="G865" i="14" s="1"/>
  <c r="H865" i="14" s="1"/>
  <c r="E866" i="14"/>
  <c r="G866" i="14" s="1"/>
  <c r="H866" i="14" s="1"/>
  <c r="E867" i="14"/>
  <c r="G867" i="14" s="1"/>
  <c r="H867" i="14" s="1"/>
  <c r="E868" i="14"/>
  <c r="G868" i="14" s="1"/>
  <c r="H868" i="14" s="1"/>
  <c r="E869" i="14"/>
  <c r="G869" i="14" s="1"/>
  <c r="H869" i="14" s="1"/>
  <c r="E870" i="14"/>
  <c r="G870" i="14" s="1"/>
  <c r="H870" i="14" s="1"/>
  <c r="E871" i="14"/>
  <c r="G871" i="14" s="1"/>
  <c r="H871" i="14" s="1"/>
  <c r="E872" i="14"/>
  <c r="G872" i="14" s="1"/>
  <c r="H872" i="14" s="1"/>
  <c r="E873" i="14"/>
  <c r="G873" i="14" s="1"/>
  <c r="H873" i="14" s="1"/>
  <c r="E874" i="14"/>
  <c r="G874" i="14" s="1"/>
  <c r="H874" i="14" s="1"/>
  <c r="E875" i="14"/>
  <c r="G875" i="14" s="1"/>
  <c r="H875" i="14" s="1"/>
  <c r="E876" i="14"/>
  <c r="G876" i="14" s="1"/>
  <c r="H876" i="14" s="1"/>
  <c r="E877" i="14"/>
  <c r="G877" i="14" s="1"/>
  <c r="H877" i="14" s="1"/>
  <c r="E878" i="14"/>
  <c r="G878" i="14" s="1"/>
  <c r="H878" i="14" s="1"/>
  <c r="E879" i="14"/>
  <c r="G879" i="14" s="1"/>
  <c r="H879" i="14" s="1"/>
  <c r="E880" i="14"/>
  <c r="G880" i="14" s="1"/>
  <c r="H880" i="14" s="1"/>
  <c r="E881" i="14"/>
  <c r="G881" i="14" s="1"/>
  <c r="H881" i="14" s="1"/>
  <c r="E882" i="14"/>
  <c r="G882" i="14" s="1"/>
  <c r="H882" i="14" s="1"/>
  <c r="E883" i="14"/>
  <c r="G883" i="14" s="1"/>
  <c r="H883" i="14" s="1"/>
  <c r="E884" i="14"/>
  <c r="G884" i="14" s="1"/>
  <c r="H884" i="14" s="1"/>
  <c r="E885" i="14"/>
  <c r="G885" i="14" s="1"/>
  <c r="H885" i="14" s="1"/>
  <c r="E886" i="14"/>
  <c r="G886" i="14" s="1"/>
  <c r="H886" i="14" s="1"/>
  <c r="E887" i="14"/>
  <c r="G887" i="14" s="1"/>
  <c r="H887" i="14" s="1"/>
  <c r="E888" i="14"/>
  <c r="G888" i="14" s="1"/>
  <c r="H888" i="14" s="1"/>
  <c r="E889" i="14"/>
  <c r="G889" i="14" s="1"/>
  <c r="H889" i="14" s="1"/>
  <c r="E890" i="14"/>
  <c r="G890" i="14" s="1"/>
  <c r="H890" i="14" s="1"/>
  <c r="E891" i="14"/>
  <c r="G891" i="14" s="1"/>
  <c r="H891" i="14" s="1"/>
  <c r="E892" i="14"/>
  <c r="G892" i="14" s="1"/>
  <c r="H892" i="14" s="1"/>
  <c r="E893" i="14"/>
  <c r="G893" i="14" s="1"/>
  <c r="H893" i="14" s="1"/>
  <c r="E894" i="14"/>
  <c r="E895" i="14"/>
  <c r="G895" i="14" s="1"/>
  <c r="H895" i="14" s="1"/>
  <c r="E896" i="14"/>
  <c r="G896" i="14" s="1"/>
  <c r="H896" i="14" s="1"/>
  <c r="E897" i="14"/>
  <c r="G897" i="14" s="1"/>
  <c r="H897" i="14" s="1"/>
  <c r="E898" i="14"/>
  <c r="G898" i="14" s="1"/>
  <c r="H898" i="14" s="1"/>
  <c r="E899" i="14"/>
  <c r="G899" i="14" s="1"/>
  <c r="H899" i="14" s="1"/>
  <c r="E900" i="14"/>
  <c r="G900" i="14" s="1"/>
  <c r="H900" i="14" s="1"/>
  <c r="E901" i="14"/>
  <c r="G901" i="14" s="1"/>
  <c r="H901" i="14" s="1"/>
  <c r="E902" i="14"/>
  <c r="G902" i="14" s="1"/>
  <c r="H902" i="14" s="1"/>
  <c r="E903" i="14"/>
  <c r="G903" i="14" s="1"/>
  <c r="H903" i="14" s="1"/>
  <c r="E904" i="14"/>
  <c r="G904" i="14" s="1"/>
  <c r="H904" i="14" s="1"/>
  <c r="E905" i="14"/>
  <c r="G905" i="14" s="1"/>
  <c r="H905" i="14" s="1"/>
  <c r="E906" i="14"/>
  <c r="G906" i="14" s="1"/>
  <c r="H906" i="14" s="1"/>
  <c r="E907" i="14"/>
  <c r="G907" i="14" s="1"/>
  <c r="H907" i="14" s="1"/>
  <c r="E908" i="14"/>
  <c r="G908" i="14" s="1"/>
  <c r="H908" i="14" s="1"/>
  <c r="E909" i="14"/>
  <c r="G909" i="14" s="1"/>
  <c r="H909" i="14" s="1"/>
  <c r="E910" i="14"/>
  <c r="E911" i="14"/>
  <c r="G911" i="14" s="1"/>
  <c r="H911" i="14" s="1"/>
  <c r="E912" i="14"/>
  <c r="G912" i="14" s="1"/>
  <c r="H912" i="14" s="1"/>
  <c r="E913" i="14"/>
  <c r="G913" i="14" s="1"/>
  <c r="H913" i="14" s="1"/>
  <c r="E914" i="14"/>
  <c r="G914" i="14" s="1"/>
  <c r="H914" i="14" s="1"/>
  <c r="E915" i="14"/>
  <c r="G915" i="14" s="1"/>
  <c r="H915" i="14" s="1"/>
  <c r="E916" i="14"/>
  <c r="G916" i="14" s="1"/>
  <c r="H916" i="14" s="1"/>
  <c r="E917" i="14"/>
  <c r="G917" i="14" s="1"/>
  <c r="H917" i="14" s="1"/>
  <c r="E918" i="14"/>
  <c r="G918" i="14" s="1"/>
  <c r="H918" i="14" s="1"/>
  <c r="E919" i="14"/>
  <c r="G919" i="14" s="1"/>
  <c r="H919" i="14" s="1"/>
  <c r="E920" i="14"/>
  <c r="G920" i="14" s="1"/>
  <c r="H920" i="14" s="1"/>
  <c r="E921" i="14"/>
  <c r="G921" i="14" s="1"/>
  <c r="H921" i="14" s="1"/>
  <c r="E922" i="14"/>
  <c r="G922" i="14" s="1"/>
  <c r="H922" i="14" s="1"/>
  <c r="E923" i="14"/>
  <c r="G923" i="14" s="1"/>
  <c r="H923" i="14" s="1"/>
  <c r="E924" i="14"/>
  <c r="G924" i="14" s="1"/>
  <c r="H924" i="14" s="1"/>
  <c r="E925" i="14"/>
  <c r="G925" i="14" s="1"/>
  <c r="H925" i="14" s="1"/>
  <c r="E926" i="14"/>
  <c r="E927" i="14"/>
  <c r="G927" i="14" s="1"/>
  <c r="H927" i="14" s="1"/>
  <c r="E928" i="14"/>
  <c r="G928" i="14" s="1"/>
  <c r="H928" i="14" s="1"/>
  <c r="E929" i="14"/>
  <c r="G929" i="14" s="1"/>
  <c r="H929" i="14" s="1"/>
  <c r="E930" i="14"/>
  <c r="G930" i="14" s="1"/>
  <c r="H930" i="14" s="1"/>
  <c r="E931" i="14"/>
  <c r="G931" i="14" s="1"/>
  <c r="H931" i="14" s="1"/>
  <c r="E932" i="14"/>
  <c r="G932" i="14" s="1"/>
  <c r="H932" i="14" s="1"/>
  <c r="E933" i="14"/>
  <c r="G933" i="14" s="1"/>
  <c r="H933" i="14" s="1"/>
  <c r="E934" i="14"/>
  <c r="G934" i="14" s="1"/>
  <c r="H934" i="14" s="1"/>
  <c r="E935" i="14"/>
  <c r="G935" i="14" s="1"/>
  <c r="H935" i="14" s="1"/>
  <c r="E936" i="14"/>
  <c r="G936" i="14" s="1"/>
  <c r="H936" i="14" s="1"/>
  <c r="E937" i="14"/>
  <c r="G937" i="14" s="1"/>
  <c r="H937" i="14" s="1"/>
  <c r="E938" i="14"/>
  <c r="G938" i="14" s="1"/>
  <c r="H938" i="14" s="1"/>
  <c r="E939" i="14"/>
  <c r="G939" i="14" s="1"/>
  <c r="H939" i="14" s="1"/>
  <c r="E940" i="14"/>
  <c r="G940" i="14" s="1"/>
  <c r="H940" i="14" s="1"/>
  <c r="E941" i="14"/>
  <c r="G941" i="14" s="1"/>
  <c r="H941" i="14" s="1"/>
  <c r="E942" i="14"/>
  <c r="E943" i="14"/>
  <c r="G943" i="14" s="1"/>
  <c r="H943" i="14" s="1"/>
  <c r="E944" i="14"/>
  <c r="G944" i="14" s="1"/>
  <c r="H944" i="14" s="1"/>
  <c r="E945" i="14"/>
  <c r="G945" i="14" s="1"/>
  <c r="H945" i="14" s="1"/>
  <c r="E946" i="14"/>
  <c r="G946" i="14" s="1"/>
  <c r="H946" i="14" s="1"/>
  <c r="E947" i="14"/>
  <c r="G947" i="14" s="1"/>
  <c r="H947" i="14" s="1"/>
  <c r="E948" i="14"/>
  <c r="G948" i="14" s="1"/>
  <c r="H948" i="14" s="1"/>
  <c r="E949" i="14"/>
  <c r="G949" i="14" s="1"/>
  <c r="H949" i="14" s="1"/>
  <c r="E950" i="14"/>
  <c r="G950" i="14" s="1"/>
  <c r="H950" i="14" s="1"/>
  <c r="E951" i="14"/>
  <c r="G951" i="14" s="1"/>
  <c r="H951" i="14" s="1"/>
  <c r="E952" i="14"/>
  <c r="G952" i="14" s="1"/>
  <c r="H952" i="14" s="1"/>
  <c r="E953" i="14"/>
  <c r="G953" i="14" s="1"/>
  <c r="H953" i="14" s="1"/>
  <c r="E954" i="14"/>
  <c r="G954" i="14" s="1"/>
  <c r="H954" i="14" s="1"/>
  <c r="E955" i="14"/>
  <c r="G955" i="14" s="1"/>
  <c r="H955" i="14" s="1"/>
  <c r="E956" i="14"/>
  <c r="G956" i="14" s="1"/>
  <c r="H956" i="14" s="1"/>
  <c r="E957" i="14"/>
  <c r="G957" i="14" s="1"/>
  <c r="H957" i="14" s="1"/>
  <c r="E958" i="14"/>
  <c r="E959" i="14"/>
  <c r="G959" i="14" s="1"/>
  <c r="H959" i="14" s="1"/>
  <c r="E960" i="14"/>
  <c r="G960" i="14" s="1"/>
  <c r="H960" i="14" s="1"/>
  <c r="E961" i="14"/>
  <c r="G961" i="14" s="1"/>
  <c r="H961" i="14" s="1"/>
  <c r="E962" i="14"/>
  <c r="G962" i="14" s="1"/>
  <c r="H962" i="14" s="1"/>
  <c r="E963" i="14"/>
  <c r="G963" i="14" s="1"/>
  <c r="H963" i="14" s="1"/>
  <c r="E964" i="14"/>
  <c r="G964" i="14" s="1"/>
  <c r="H964" i="14" s="1"/>
  <c r="E965" i="14"/>
  <c r="G965" i="14" s="1"/>
  <c r="H965" i="14" s="1"/>
  <c r="E966" i="14"/>
  <c r="G966" i="14" s="1"/>
  <c r="H966" i="14" s="1"/>
  <c r="E967" i="14"/>
  <c r="G967" i="14" s="1"/>
  <c r="H967" i="14" s="1"/>
  <c r="E968" i="14"/>
  <c r="G968" i="14" s="1"/>
  <c r="H968" i="14" s="1"/>
  <c r="E969" i="14"/>
  <c r="G969" i="14" s="1"/>
  <c r="H969" i="14" s="1"/>
  <c r="E970" i="14"/>
  <c r="G970" i="14" s="1"/>
  <c r="H970" i="14" s="1"/>
  <c r="E971" i="14"/>
  <c r="G971" i="14" s="1"/>
  <c r="H971" i="14" s="1"/>
  <c r="E972" i="14"/>
  <c r="G972" i="14" s="1"/>
  <c r="H972" i="14" s="1"/>
  <c r="E973" i="14"/>
  <c r="G973" i="14" s="1"/>
  <c r="H973" i="14" s="1"/>
  <c r="E974" i="14"/>
  <c r="E975" i="14"/>
  <c r="G975" i="14" s="1"/>
  <c r="H975" i="14" s="1"/>
  <c r="E976" i="14"/>
  <c r="G976" i="14" s="1"/>
  <c r="H976" i="14" s="1"/>
  <c r="E977" i="14"/>
  <c r="G977" i="14" s="1"/>
  <c r="H977" i="14" s="1"/>
  <c r="E978" i="14"/>
  <c r="G978" i="14" s="1"/>
  <c r="H978" i="14" s="1"/>
  <c r="E979" i="14"/>
  <c r="G979" i="14" s="1"/>
  <c r="H979" i="14" s="1"/>
  <c r="E980" i="14"/>
  <c r="G980" i="14" s="1"/>
  <c r="H980" i="14" s="1"/>
  <c r="E981" i="14"/>
  <c r="G981" i="14" s="1"/>
  <c r="H981" i="14" s="1"/>
  <c r="E982" i="14"/>
  <c r="G982" i="14" s="1"/>
  <c r="H982" i="14" s="1"/>
  <c r="E983" i="14"/>
  <c r="G983" i="14" s="1"/>
  <c r="H983" i="14" s="1"/>
  <c r="E984" i="14"/>
  <c r="G984" i="14" s="1"/>
  <c r="H984" i="14" s="1"/>
  <c r="E985" i="14"/>
  <c r="G985" i="14" s="1"/>
  <c r="H985" i="14" s="1"/>
  <c r="E986" i="14"/>
  <c r="G986" i="14" s="1"/>
  <c r="H986" i="14" s="1"/>
  <c r="E987" i="14"/>
  <c r="G987" i="14" s="1"/>
  <c r="H987" i="14" s="1"/>
  <c r="E988" i="14"/>
  <c r="G988" i="14" s="1"/>
  <c r="H988" i="14" s="1"/>
  <c r="E989" i="14"/>
  <c r="G989" i="14" s="1"/>
  <c r="H989" i="14" s="1"/>
  <c r="E990" i="14"/>
  <c r="E991" i="14"/>
  <c r="G991" i="14" s="1"/>
  <c r="H991" i="14" s="1"/>
  <c r="E992" i="14"/>
  <c r="G992" i="14" s="1"/>
  <c r="H992" i="14" s="1"/>
  <c r="E993" i="14"/>
  <c r="G993" i="14" s="1"/>
  <c r="H993" i="14" s="1"/>
  <c r="E994" i="14"/>
  <c r="G994" i="14" s="1"/>
  <c r="H994" i="14" s="1"/>
  <c r="E995" i="14"/>
  <c r="G995" i="14" s="1"/>
  <c r="H995" i="14" s="1"/>
  <c r="E996" i="14"/>
  <c r="G996" i="14" s="1"/>
  <c r="H996" i="14" s="1"/>
  <c r="E997" i="14"/>
  <c r="G997" i="14" s="1"/>
  <c r="H997" i="14" s="1"/>
  <c r="E998" i="14"/>
  <c r="G998" i="14" s="1"/>
  <c r="H998" i="14" s="1"/>
  <c r="E999" i="14"/>
  <c r="G999" i="14" s="1"/>
  <c r="H999" i="14" s="1"/>
  <c r="E1000" i="14"/>
  <c r="G1000" i="14" s="1"/>
  <c r="H1000" i="14" s="1"/>
  <c r="E1001" i="14"/>
  <c r="G1001" i="14" s="1"/>
  <c r="H1001" i="14" s="1"/>
  <c r="E1002" i="14"/>
  <c r="G1002" i="14" s="1"/>
  <c r="H1002" i="14" s="1"/>
  <c r="E1003" i="14"/>
  <c r="G1003" i="14" s="1"/>
  <c r="H1003" i="14" s="1"/>
  <c r="E1004" i="14"/>
  <c r="G1004" i="14" s="1"/>
  <c r="H1004" i="14" s="1"/>
  <c r="E1005" i="14"/>
  <c r="G1005" i="14" s="1"/>
  <c r="H1005" i="14" s="1"/>
  <c r="E1006" i="14"/>
  <c r="E1007" i="14"/>
  <c r="G1007" i="14" s="1"/>
  <c r="H1007" i="14" s="1"/>
  <c r="E1008" i="14"/>
  <c r="G1008" i="14" s="1"/>
  <c r="H1008" i="14" s="1"/>
  <c r="E1009" i="14"/>
  <c r="G1009" i="14" s="1"/>
  <c r="H1009" i="14" s="1"/>
  <c r="E1010" i="14"/>
  <c r="G1010" i="14" s="1"/>
  <c r="H1010" i="14" s="1"/>
  <c r="E1011" i="14"/>
  <c r="G1011" i="14" s="1"/>
  <c r="H1011" i="14" s="1"/>
  <c r="E1012" i="14"/>
  <c r="G1012" i="14" s="1"/>
  <c r="H1012" i="14" s="1"/>
  <c r="E1013" i="14"/>
  <c r="G1013" i="14" s="1"/>
  <c r="H1013" i="14" s="1"/>
  <c r="E1014" i="14"/>
  <c r="G1014" i="14" s="1"/>
  <c r="H1014" i="14" s="1"/>
  <c r="E1015" i="14"/>
  <c r="G1015" i="14" s="1"/>
  <c r="H1015" i="14" s="1"/>
  <c r="E1016" i="14"/>
  <c r="G1016" i="14" s="1"/>
  <c r="H1016" i="14" s="1"/>
  <c r="E1017" i="14"/>
  <c r="G1017" i="14" s="1"/>
  <c r="H1017" i="14" s="1"/>
  <c r="E1018" i="14"/>
  <c r="G1018" i="14" s="1"/>
  <c r="H1018" i="14" s="1"/>
  <c r="E1019" i="14"/>
  <c r="G1019" i="14" s="1"/>
  <c r="H1019" i="14" s="1"/>
  <c r="E1020" i="14"/>
  <c r="G1020" i="14" s="1"/>
  <c r="H1020" i="14" s="1"/>
  <c r="E1021" i="14"/>
  <c r="G1021" i="14" s="1"/>
  <c r="H1021" i="14" s="1"/>
  <c r="E1022" i="14"/>
  <c r="E1023" i="14"/>
  <c r="G1023" i="14" s="1"/>
  <c r="H1023" i="14" s="1"/>
  <c r="E1024" i="14"/>
  <c r="G1024" i="14" s="1"/>
  <c r="H1024" i="14" s="1"/>
  <c r="E1025" i="14"/>
  <c r="G1025" i="14" s="1"/>
  <c r="H1025" i="14" s="1"/>
  <c r="E1026" i="14"/>
  <c r="G1026" i="14" s="1"/>
  <c r="H1026" i="14" s="1"/>
  <c r="E1027" i="14"/>
  <c r="G1027" i="14" s="1"/>
  <c r="H1027" i="14" s="1"/>
  <c r="E1028" i="14"/>
  <c r="G1028" i="14" s="1"/>
  <c r="H1028" i="14" s="1"/>
  <c r="E1029" i="14"/>
  <c r="G1029" i="14" s="1"/>
  <c r="H1029" i="14" s="1"/>
  <c r="E1030" i="14"/>
  <c r="G1030" i="14" s="1"/>
  <c r="H1030" i="14" s="1"/>
  <c r="E1031" i="14"/>
  <c r="G1031" i="14" s="1"/>
  <c r="H1031" i="14" s="1"/>
  <c r="E1032" i="14"/>
  <c r="G1032" i="14" s="1"/>
  <c r="H1032" i="14" s="1"/>
  <c r="E1033" i="14"/>
  <c r="G1033" i="14" s="1"/>
  <c r="H1033" i="14" s="1"/>
  <c r="E1034" i="14"/>
  <c r="G1034" i="14" s="1"/>
  <c r="H1034" i="14" s="1"/>
  <c r="E1035" i="14"/>
  <c r="G1035" i="14" s="1"/>
  <c r="H1035" i="14" s="1"/>
  <c r="E1036" i="14"/>
  <c r="G1036" i="14" s="1"/>
  <c r="H1036" i="14" s="1"/>
  <c r="E1037" i="14"/>
  <c r="G1037" i="14" s="1"/>
  <c r="H1037" i="14" s="1"/>
  <c r="E1038" i="14"/>
  <c r="E1039" i="14"/>
  <c r="G1039" i="14" s="1"/>
  <c r="H1039" i="14" s="1"/>
  <c r="E1040" i="14"/>
  <c r="G1040" i="14" s="1"/>
  <c r="H1040" i="14" s="1"/>
  <c r="E1041" i="14"/>
  <c r="G1041" i="14" s="1"/>
  <c r="H1041" i="14" s="1"/>
  <c r="E1042" i="14"/>
  <c r="G1042" i="14" s="1"/>
  <c r="H1042" i="14" s="1"/>
  <c r="E1043" i="14"/>
  <c r="G1043" i="14" s="1"/>
  <c r="H1043" i="14" s="1"/>
  <c r="E1044" i="14"/>
  <c r="G1044" i="14" s="1"/>
  <c r="H1044" i="14" s="1"/>
  <c r="E1045" i="14"/>
  <c r="G1045" i="14" s="1"/>
  <c r="H1045" i="14" s="1"/>
  <c r="E1046" i="14"/>
  <c r="G1046" i="14" s="1"/>
  <c r="H1046" i="14" s="1"/>
  <c r="E1047" i="14"/>
  <c r="G1047" i="14" s="1"/>
  <c r="H1047" i="14" s="1"/>
  <c r="E1048" i="14"/>
  <c r="G1048" i="14" s="1"/>
  <c r="H1048" i="14" s="1"/>
  <c r="E1049" i="14"/>
  <c r="G1049" i="14" s="1"/>
  <c r="H1049" i="14" s="1"/>
  <c r="E1050" i="14"/>
  <c r="G1050" i="14" s="1"/>
  <c r="H1050" i="14" s="1"/>
  <c r="E1051" i="14"/>
  <c r="G1051" i="14" s="1"/>
  <c r="H1051" i="14" s="1"/>
  <c r="E1052" i="14"/>
  <c r="G1052" i="14" s="1"/>
  <c r="H1052" i="14" s="1"/>
  <c r="E1053" i="14"/>
  <c r="G1053" i="14" s="1"/>
  <c r="H1053" i="14" s="1"/>
  <c r="E1054" i="14"/>
  <c r="E1055" i="14"/>
  <c r="G1055" i="14" s="1"/>
  <c r="H1055" i="14" s="1"/>
  <c r="E1056" i="14"/>
  <c r="G1056" i="14" s="1"/>
  <c r="H1056" i="14" s="1"/>
  <c r="E1057" i="14"/>
  <c r="G1057" i="14" s="1"/>
  <c r="H1057" i="14" s="1"/>
  <c r="E1058" i="14"/>
  <c r="G1058" i="14" s="1"/>
  <c r="H1058" i="14" s="1"/>
  <c r="E1059" i="14"/>
  <c r="G1059" i="14" s="1"/>
  <c r="H1059" i="14" s="1"/>
  <c r="E1060" i="14"/>
  <c r="G1060" i="14" s="1"/>
  <c r="H1060" i="14" s="1"/>
  <c r="E1061" i="14"/>
  <c r="G1061" i="14" s="1"/>
  <c r="H1061" i="14" s="1"/>
  <c r="E1062" i="14"/>
  <c r="G1062" i="14" s="1"/>
  <c r="H1062" i="14" s="1"/>
  <c r="E1063" i="14"/>
  <c r="G1063" i="14" s="1"/>
  <c r="H1063" i="14" s="1"/>
  <c r="E1064" i="14"/>
  <c r="G1064" i="14" s="1"/>
  <c r="H1064" i="14" s="1"/>
  <c r="E1065" i="14"/>
  <c r="G1065" i="14" s="1"/>
  <c r="H1065" i="14" s="1"/>
  <c r="E1066" i="14"/>
  <c r="G1066" i="14" s="1"/>
  <c r="H1066" i="14" s="1"/>
  <c r="E1067" i="14"/>
  <c r="G1067" i="14" s="1"/>
  <c r="H1067" i="14" s="1"/>
  <c r="E1068" i="14"/>
  <c r="G1068" i="14" s="1"/>
  <c r="H1068" i="14" s="1"/>
  <c r="E1069" i="14"/>
  <c r="G1069" i="14" s="1"/>
  <c r="H1069" i="14" s="1"/>
  <c r="E1070" i="14"/>
  <c r="E1071" i="14"/>
  <c r="G1071" i="14" s="1"/>
  <c r="H1071" i="14" s="1"/>
  <c r="E1072" i="14"/>
  <c r="G1072" i="14" s="1"/>
  <c r="H1072" i="14" s="1"/>
  <c r="E1073" i="14"/>
  <c r="G1073" i="14" s="1"/>
  <c r="H1073" i="14" s="1"/>
  <c r="E1074" i="14"/>
  <c r="G1074" i="14" s="1"/>
  <c r="H1074" i="14" s="1"/>
  <c r="E1075" i="14"/>
  <c r="G1075" i="14" s="1"/>
  <c r="H1075" i="14" s="1"/>
  <c r="E1076" i="14"/>
  <c r="G1076" i="14" s="1"/>
  <c r="H1076" i="14" s="1"/>
  <c r="E1077" i="14"/>
  <c r="G1077" i="14" s="1"/>
  <c r="H1077" i="14" s="1"/>
  <c r="E1078" i="14"/>
  <c r="G1078" i="14" s="1"/>
  <c r="H1078" i="14" s="1"/>
  <c r="E1079" i="14"/>
  <c r="G1079" i="14" s="1"/>
  <c r="H1079" i="14" s="1"/>
  <c r="E1080" i="14"/>
  <c r="G1080" i="14" s="1"/>
  <c r="H1080" i="14" s="1"/>
  <c r="E1081" i="14"/>
  <c r="G1081" i="14" s="1"/>
  <c r="H1081" i="14" s="1"/>
  <c r="E1082" i="14"/>
  <c r="G1082" i="14" s="1"/>
  <c r="H1082" i="14" s="1"/>
  <c r="E1083" i="14"/>
  <c r="G1083" i="14" s="1"/>
  <c r="H1083" i="14" s="1"/>
  <c r="E1084" i="14"/>
  <c r="G1084" i="14" s="1"/>
  <c r="H1084" i="14" s="1"/>
  <c r="E1085" i="14"/>
  <c r="G1085" i="14" s="1"/>
  <c r="H1085" i="14" s="1"/>
  <c r="E1086" i="14"/>
  <c r="E1087" i="14"/>
  <c r="G1087" i="14" s="1"/>
  <c r="H1087" i="14" s="1"/>
  <c r="E1088" i="14"/>
  <c r="G1088" i="14" s="1"/>
  <c r="H1088" i="14" s="1"/>
  <c r="E1089" i="14"/>
  <c r="G1089" i="14" s="1"/>
  <c r="H1089" i="14" s="1"/>
  <c r="E1090" i="14"/>
  <c r="G1090" i="14" s="1"/>
  <c r="H1090" i="14" s="1"/>
  <c r="E1091" i="14"/>
  <c r="G1091" i="14" s="1"/>
  <c r="H1091" i="14" s="1"/>
  <c r="E1092" i="14"/>
  <c r="G1092" i="14" s="1"/>
  <c r="H1092" i="14" s="1"/>
  <c r="E1093" i="14"/>
  <c r="G1093" i="14" s="1"/>
  <c r="H1093" i="14" s="1"/>
  <c r="E1094" i="14"/>
  <c r="G1094" i="14" s="1"/>
  <c r="H1094" i="14" s="1"/>
  <c r="E1095" i="14"/>
  <c r="G1095" i="14" s="1"/>
  <c r="H1095" i="14" s="1"/>
  <c r="E1096" i="14"/>
  <c r="G1096" i="14" s="1"/>
  <c r="H1096" i="14" s="1"/>
  <c r="E1097" i="14"/>
  <c r="G1097" i="14" s="1"/>
  <c r="H1097" i="14" s="1"/>
  <c r="E1098" i="14"/>
  <c r="G1098" i="14" s="1"/>
  <c r="H1098" i="14" s="1"/>
  <c r="E1099" i="14"/>
  <c r="G1099" i="14" s="1"/>
  <c r="H1099" i="14" s="1"/>
  <c r="E1100" i="14"/>
  <c r="G1100" i="14" s="1"/>
  <c r="H1100" i="14" s="1"/>
  <c r="E1101" i="14"/>
  <c r="G1101" i="14" s="1"/>
  <c r="H1101" i="14" s="1"/>
  <c r="E1102" i="14"/>
  <c r="E1103" i="14"/>
  <c r="G1103" i="14" s="1"/>
  <c r="H1103" i="14" s="1"/>
  <c r="E1104" i="14"/>
  <c r="G1104" i="14" s="1"/>
  <c r="H1104" i="14" s="1"/>
  <c r="E1105" i="14"/>
  <c r="G1105" i="14" s="1"/>
  <c r="H1105" i="14" s="1"/>
  <c r="E1106" i="14"/>
  <c r="G1106" i="14" s="1"/>
  <c r="H1106" i="14" s="1"/>
  <c r="E1107" i="14"/>
  <c r="G1107" i="14" s="1"/>
  <c r="H1107" i="14" s="1"/>
  <c r="E1108" i="14"/>
  <c r="G1108" i="14" s="1"/>
  <c r="H1108" i="14" s="1"/>
  <c r="E1109" i="14"/>
  <c r="G1109" i="14" s="1"/>
  <c r="H1109" i="14" s="1"/>
  <c r="E1110" i="14"/>
  <c r="G1110" i="14" s="1"/>
  <c r="H1110" i="14" s="1"/>
  <c r="E1111" i="14"/>
  <c r="G1111" i="14" s="1"/>
  <c r="H1111" i="14" s="1"/>
  <c r="E1112" i="14"/>
  <c r="G1112" i="14" s="1"/>
  <c r="H1112" i="14" s="1"/>
  <c r="E1113" i="14"/>
  <c r="G1113" i="14" s="1"/>
  <c r="H1113" i="14" s="1"/>
  <c r="E1114" i="14"/>
  <c r="G1114" i="14" s="1"/>
  <c r="H1114" i="14" s="1"/>
  <c r="E1115" i="14"/>
  <c r="G1115" i="14" s="1"/>
  <c r="H1115" i="14" s="1"/>
  <c r="E1116" i="14"/>
  <c r="G1116" i="14" s="1"/>
  <c r="H1116" i="14" s="1"/>
  <c r="E1117" i="14"/>
  <c r="G1117" i="14" s="1"/>
  <c r="H1117" i="14" s="1"/>
  <c r="E1118" i="14"/>
  <c r="E1119" i="14"/>
  <c r="G1119" i="14" s="1"/>
  <c r="H1119" i="14" s="1"/>
  <c r="E1120" i="14"/>
  <c r="G1120" i="14" s="1"/>
  <c r="H1120" i="14" s="1"/>
  <c r="E1121" i="14"/>
  <c r="G1121" i="14" s="1"/>
  <c r="H1121" i="14" s="1"/>
  <c r="E1122" i="14"/>
  <c r="G1122" i="14" s="1"/>
  <c r="H1122" i="14" s="1"/>
  <c r="E1123" i="14"/>
  <c r="G1123" i="14" s="1"/>
  <c r="H1123" i="14" s="1"/>
  <c r="E1124" i="14"/>
  <c r="G1124" i="14" s="1"/>
  <c r="H1124" i="14" s="1"/>
  <c r="E1125" i="14"/>
  <c r="G1125" i="14" s="1"/>
  <c r="H1125" i="14" s="1"/>
  <c r="E1126" i="14"/>
  <c r="G1126" i="14" s="1"/>
  <c r="H1126" i="14" s="1"/>
  <c r="E1127" i="14"/>
  <c r="G1127" i="14" s="1"/>
  <c r="H1127" i="14" s="1"/>
  <c r="E1128" i="14"/>
  <c r="G1128" i="14" s="1"/>
  <c r="H1128" i="14" s="1"/>
  <c r="E1129" i="14"/>
  <c r="G1129" i="14" s="1"/>
  <c r="H1129" i="14" s="1"/>
  <c r="E1130" i="14"/>
  <c r="G1130" i="14" s="1"/>
  <c r="H1130" i="14" s="1"/>
  <c r="E1131" i="14"/>
  <c r="G1131" i="14" s="1"/>
  <c r="H1131" i="14" s="1"/>
  <c r="E1132" i="14"/>
  <c r="G1132" i="14" s="1"/>
  <c r="H1132" i="14" s="1"/>
  <c r="E1133" i="14"/>
  <c r="G1133" i="14" s="1"/>
  <c r="H1133" i="14" s="1"/>
  <c r="E1134" i="14"/>
  <c r="E1135" i="14"/>
  <c r="G1135" i="14" s="1"/>
  <c r="H1135" i="14" s="1"/>
  <c r="E1136" i="14"/>
  <c r="G1136" i="14" s="1"/>
  <c r="H1136" i="14" s="1"/>
  <c r="E1137" i="14"/>
  <c r="G1137" i="14" s="1"/>
  <c r="H1137" i="14" s="1"/>
  <c r="E1138" i="14"/>
  <c r="G1138" i="14" s="1"/>
  <c r="H1138" i="14" s="1"/>
  <c r="E1139" i="14"/>
  <c r="G1139" i="14" s="1"/>
  <c r="H1139" i="14" s="1"/>
  <c r="E1140" i="14"/>
  <c r="G1140" i="14" s="1"/>
  <c r="H1140" i="14" s="1"/>
  <c r="E1141" i="14"/>
  <c r="G1141" i="14" s="1"/>
  <c r="H1141" i="14" s="1"/>
  <c r="E1142" i="14"/>
  <c r="G1142" i="14" s="1"/>
  <c r="H1142" i="14" s="1"/>
  <c r="E1143" i="14"/>
  <c r="G1143" i="14" s="1"/>
  <c r="H1143" i="14" s="1"/>
  <c r="E1144" i="14"/>
  <c r="G1144" i="14" s="1"/>
  <c r="H1144" i="14" s="1"/>
  <c r="E1145" i="14"/>
  <c r="G1145" i="14" s="1"/>
  <c r="H1145" i="14" s="1"/>
  <c r="E1146" i="14"/>
  <c r="G1146" i="14" s="1"/>
  <c r="H1146" i="14" s="1"/>
  <c r="E1147" i="14"/>
  <c r="G1147" i="14" s="1"/>
  <c r="H1147" i="14" s="1"/>
  <c r="E1148" i="14"/>
  <c r="G1148" i="14" s="1"/>
  <c r="H1148" i="14" s="1"/>
  <c r="E1149" i="14"/>
  <c r="G1149" i="14" s="1"/>
  <c r="H1149" i="14" s="1"/>
  <c r="E1150" i="14"/>
  <c r="E1151" i="14"/>
  <c r="G1151" i="14" s="1"/>
  <c r="H1151" i="14" s="1"/>
  <c r="E1152" i="14"/>
  <c r="G1152" i="14" s="1"/>
  <c r="H1152" i="14" s="1"/>
  <c r="E1153" i="14"/>
  <c r="G1153" i="14" s="1"/>
  <c r="H1153" i="14" s="1"/>
  <c r="E1154" i="14"/>
  <c r="G1154" i="14" s="1"/>
  <c r="H1154" i="14" s="1"/>
  <c r="E1155" i="14"/>
  <c r="G1155" i="14" s="1"/>
  <c r="H1155" i="14" s="1"/>
  <c r="E1156" i="14"/>
  <c r="G1156" i="14" s="1"/>
  <c r="H1156" i="14" s="1"/>
  <c r="E1157" i="14"/>
  <c r="G1157" i="14" s="1"/>
  <c r="H1157" i="14" s="1"/>
  <c r="E1158" i="14"/>
  <c r="G1158" i="14" s="1"/>
  <c r="H1158" i="14" s="1"/>
  <c r="E1159" i="14"/>
  <c r="G1159" i="14" s="1"/>
  <c r="H1159" i="14" s="1"/>
  <c r="E1160" i="14"/>
  <c r="G1160" i="14" s="1"/>
  <c r="H1160" i="14" s="1"/>
  <c r="E1161" i="14"/>
  <c r="G1161" i="14" s="1"/>
  <c r="H1161" i="14" s="1"/>
  <c r="E1162" i="14"/>
  <c r="G1162" i="14" s="1"/>
  <c r="H1162" i="14" s="1"/>
  <c r="E1163" i="14"/>
  <c r="G1163" i="14" s="1"/>
  <c r="H1163" i="14" s="1"/>
  <c r="E1164" i="14"/>
  <c r="G1164" i="14" s="1"/>
  <c r="H1164" i="14" s="1"/>
  <c r="E1165" i="14"/>
  <c r="G1165" i="14" s="1"/>
  <c r="H1165" i="14" s="1"/>
  <c r="E1166" i="14"/>
  <c r="E1167" i="14"/>
  <c r="G1167" i="14" s="1"/>
  <c r="H1167" i="14" s="1"/>
  <c r="E1168" i="14"/>
  <c r="G1168" i="14" s="1"/>
  <c r="H1168" i="14" s="1"/>
  <c r="E1169" i="14"/>
  <c r="G1169" i="14" s="1"/>
  <c r="H1169" i="14" s="1"/>
  <c r="E1170" i="14"/>
  <c r="G1170" i="14" s="1"/>
  <c r="H1170" i="14" s="1"/>
  <c r="E1171" i="14"/>
  <c r="G1171" i="14" s="1"/>
  <c r="H1171" i="14" s="1"/>
  <c r="E1172" i="14"/>
  <c r="G1172" i="14" s="1"/>
  <c r="H1172" i="14" s="1"/>
  <c r="E1173" i="14"/>
  <c r="G1173" i="14" s="1"/>
  <c r="H1173" i="14" s="1"/>
  <c r="E1174" i="14"/>
  <c r="G1174" i="14" s="1"/>
  <c r="H1174" i="14" s="1"/>
  <c r="E1175" i="14"/>
  <c r="G1175" i="14" s="1"/>
  <c r="H1175" i="14" s="1"/>
  <c r="E1176" i="14"/>
  <c r="G1176" i="14" s="1"/>
  <c r="H1176" i="14" s="1"/>
  <c r="E1177" i="14"/>
  <c r="G1177" i="14" s="1"/>
  <c r="H1177" i="14" s="1"/>
  <c r="E1178" i="14"/>
  <c r="G1178" i="14" s="1"/>
  <c r="H1178" i="14" s="1"/>
  <c r="E1179" i="14"/>
  <c r="G1179" i="14" s="1"/>
  <c r="H1179" i="14" s="1"/>
  <c r="E1180" i="14"/>
  <c r="G1180" i="14" s="1"/>
  <c r="H1180" i="14" s="1"/>
  <c r="E1181" i="14"/>
  <c r="G1181" i="14" s="1"/>
  <c r="H1181" i="14" s="1"/>
  <c r="E1182" i="14"/>
  <c r="E1183" i="14"/>
  <c r="G1183" i="14" s="1"/>
  <c r="H1183" i="14" s="1"/>
  <c r="E1184" i="14"/>
  <c r="G1184" i="14" s="1"/>
  <c r="H1184" i="14" s="1"/>
  <c r="E1185" i="14"/>
  <c r="G1185" i="14" s="1"/>
  <c r="H1185" i="14" s="1"/>
  <c r="E1186" i="14"/>
  <c r="G1186" i="14" s="1"/>
  <c r="H1186" i="14" s="1"/>
  <c r="E1187" i="14"/>
  <c r="G1187" i="14" s="1"/>
  <c r="H1187" i="14" s="1"/>
  <c r="E1188" i="14"/>
  <c r="G1188" i="14" s="1"/>
  <c r="H1188" i="14" s="1"/>
  <c r="E1189" i="14"/>
  <c r="G1189" i="14" s="1"/>
  <c r="H1189" i="14" s="1"/>
  <c r="E1190" i="14"/>
  <c r="G1190" i="14" s="1"/>
  <c r="H1190" i="14" s="1"/>
  <c r="E1191" i="14"/>
  <c r="G1191" i="14" s="1"/>
  <c r="H1191" i="14" s="1"/>
  <c r="E1192" i="14"/>
  <c r="G1192" i="14" s="1"/>
  <c r="H1192" i="14" s="1"/>
  <c r="E1193" i="14"/>
  <c r="G1193" i="14" s="1"/>
  <c r="H1193" i="14" s="1"/>
  <c r="E1194" i="14"/>
  <c r="G1194" i="14" s="1"/>
  <c r="H1194" i="14" s="1"/>
  <c r="E1195" i="14"/>
  <c r="G1195" i="14" s="1"/>
  <c r="H1195" i="14" s="1"/>
  <c r="E1196" i="14"/>
  <c r="G1196" i="14" s="1"/>
  <c r="H1196" i="14" s="1"/>
  <c r="E1197" i="14"/>
  <c r="G1197" i="14" s="1"/>
  <c r="H1197" i="14" s="1"/>
  <c r="E1198" i="14"/>
  <c r="E1199" i="14"/>
  <c r="G1199" i="14" s="1"/>
  <c r="H1199" i="14" s="1"/>
  <c r="E1200" i="14"/>
  <c r="G1200" i="14" s="1"/>
  <c r="H1200" i="14" s="1"/>
  <c r="E1201" i="14"/>
  <c r="G1201" i="14" s="1"/>
  <c r="H1201" i="14" s="1"/>
  <c r="E1202" i="14"/>
  <c r="G1202" i="14" s="1"/>
  <c r="H1202" i="14" s="1"/>
  <c r="E1203" i="14"/>
  <c r="G1203" i="14" s="1"/>
  <c r="H1203" i="14" s="1"/>
  <c r="E1204" i="14"/>
  <c r="G1204" i="14" s="1"/>
  <c r="H1204" i="14" s="1"/>
  <c r="E1205" i="14"/>
  <c r="G1205" i="14" s="1"/>
  <c r="H1205" i="14" s="1"/>
  <c r="E1206" i="14"/>
  <c r="G1206" i="14" s="1"/>
  <c r="H1206" i="14" s="1"/>
  <c r="E1207" i="14"/>
  <c r="G1207" i="14" s="1"/>
  <c r="H1207" i="14" s="1"/>
  <c r="E1208" i="14"/>
  <c r="G1208" i="14" s="1"/>
  <c r="H1208" i="14" s="1"/>
  <c r="E1209" i="14"/>
  <c r="G1209" i="14" s="1"/>
  <c r="H1209" i="14" s="1"/>
  <c r="E1210" i="14"/>
  <c r="G1210" i="14" s="1"/>
  <c r="H1210" i="14" s="1"/>
  <c r="E1211" i="14"/>
  <c r="G1211" i="14" s="1"/>
  <c r="H1211" i="14" s="1"/>
  <c r="E1212" i="14"/>
  <c r="G1212" i="14" s="1"/>
  <c r="H1212" i="14" s="1"/>
  <c r="E1213" i="14"/>
  <c r="G1213" i="14" s="1"/>
  <c r="H1213" i="14" s="1"/>
  <c r="E1214" i="14"/>
  <c r="E1215" i="14"/>
  <c r="G1215" i="14" s="1"/>
  <c r="H1215" i="14" s="1"/>
  <c r="E1216" i="14"/>
  <c r="G1216" i="14" s="1"/>
  <c r="H1216" i="14" s="1"/>
  <c r="E1217" i="14"/>
  <c r="G1217" i="14" s="1"/>
  <c r="H1217" i="14" s="1"/>
  <c r="E1218" i="14"/>
  <c r="G1218" i="14" s="1"/>
  <c r="H1218" i="14" s="1"/>
  <c r="E1219" i="14"/>
  <c r="G1219" i="14" s="1"/>
  <c r="H1219" i="14" s="1"/>
  <c r="E1220" i="14"/>
  <c r="G1220" i="14" s="1"/>
  <c r="H1220" i="14" s="1"/>
  <c r="E1221" i="14"/>
  <c r="G1221" i="14" s="1"/>
  <c r="H1221" i="14" s="1"/>
  <c r="E1222" i="14"/>
  <c r="G1222" i="14" s="1"/>
  <c r="H1222" i="14" s="1"/>
  <c r="E1223" i="14"/>
  <c r="G1223" i="14" s="1"/>
  <c r="H1223" i="14" s="1"/>
  <c r="E1224" i="14"/>
  <c r="G1224" i="14" s="1"/>
  <c r="H1224" i="14" s="1"/>
  <c r="E1225" i="14"/>
  <c r="G1225" i="14" s="1"/>
  <c r="H1225" i="14" s="1"/>
  <c r="E1226" i="14"/>
  <c r="G1226" i="14" s="1"/>
  <c r="H1226" i="14" s="1"/>
  <c r="E1227" i="14"/>
  <c r="G1227" i="14" s="1"/>
  <c r="H1227" i="14" s="1"/>
  <c r="E1228" i="14"/>
  <c r="G1228" i="14" s="1"/>
  <c r="H1228" i="14" s="1"/>
  <c r="E1229" i="14"/>
  <c r="G1229" i="14" s="1"/>
  <c r="H1229" i="14" s="1"/>
  <c r="E1230" i="14"/>
  <c r="E1231" i="14"/>
  <c r="G1231" i="14" s="1"/>
  <c r="H1231" i="14" s="1"/>
  <c r="E1232" i="14"/>
  <c r="G1232" i="14" s="1"/>
  <c r="H1232" i="14" s="1"/>
  <c r="E1233" i="14"/>
  <c r="G1233" i="14" s="1"/>
  <c r="H1233" i="14" s="1"/>
  <c r="E1234" i="14"/>
  <c r="G1234" i="14" s="1"/>
  <c r="H1234" i="14" s="1"/>
  <c r="E1235" i="14"/>
  <c r="G1235" i="14" s="1"/>
  <c r="H1235" i="14" s="1"/>
  <c r="E1236" i="14"/>
  <c r="G1236" i="14" s="1"/>
  <c r="H1236" i="14" s="1"/>
  <c r="E1237" i="14"/>
  <c r="G1237" i="14" s="1"/>
  <c r="H1237" i="14" s="1"/>
  <c r="E1238" i="14"/>
  <c r="G1238" i="14" s="1"/>
  <c r="H1238" i="14" s="1"/>
  <c r="E1239" i="14"/>
  <c r="G1239" i="14" s="1"/>
  <c r="H1239" i="14" s="1"/>
  <c r="E1240" i="14"/>
  <c r="G1240" i="14" s="1"/>
  <c r="H1240" i="14" s="1"/>
  <c r="E1241" i="14"/>
  <c r="G1241" i="14" s="1"/>
  <c r="H1241" i="14" s="1"/>
  <c r="E1242" i="14"/>
  <c r="G1242" i="14" s="1"/>
  <c r="H1242" i="14" s="1"/>
  <c r="E1243" i="14"/>
  <c r="G1243" i="14" s="1"/>
  <c r="H1243" i="14" s="1"/>
  <c r="E1244" i="14"/>
  <c r="G1244" i="14" s="1"/>
  <c r="H1244" i="14" s="1"/>
  <c r="E1245" i="14"/>
  <c r="G1245" i="14" s="1"/>
  <c r="H1245" i="14" s="1"/>
  <c r="E1246" i="14"/>
  <c r="E1247" i="14"/>
  <c r="G1247" i="14" s="1"/>
  <c r="H1247" i="14" s="1"/>
  <c r="E1248" i="14"/>
  <c r="G1248" i="14" s="1"/>
  <c r="H1248" i="14" s="1"/>
  <c r="E1249" i="14"/>
  <c r="G1249" i="14" s="1"/>
  <c r="H1249" i="14" s="1"/>
  <c r="E1250" i="14"/>
  <c r="G1250" i="14" s="1"/>
  <c r="H1250" i="14" s="1"/>
  <c r="E1251" i="14"/>
  <c r="G1251" i="14" s="1"/>
  <c r="H1251" i="14" s="1"/>
  <c r="E1252" i="14"/>
  <c r="G1252" i="14" s="1"/>
  <c r="H1252" i="14" s="1"/>
  <c r="E1253" i="14"/>
  <c r="G1253" i="14" s="1"/>
  <c r="H1253" i="14" s="1"/>
  <c r="E1254" i="14"/>
  <c r="G1254" i="14" s="1"/>
  <c r="H1254" i="14" s="1"/>
  <c r="E1255" i="14"/>
  <c r="G1255" i="14" s="1"/>
  <c r="H1255" i="14" s="1"/>
  <c r="E1256" i="14"/>
  <c r="G1256" i="14" s="1"/>
  <c r="H1256" i="14" s="1"/>
  <c r="E1257" i="14"/>
  <c r="G1257" i="14" s="1"/>
  <c r="H1257" i="14" s="1"/>
  <c r="E1258" i="14"/>
  <c r="G1258" i="14" s="1"/>
  <c r="H1258" i="14" s="1"/>
  <c r="E1259" i="14"/>
  <c r="G1259" i="14" s="1"/>
  <c r="H1259" i="14" s="1"/>
  <c r="E1260" i="14"/>
  <c r="G1260" i="14" s="1"/>
  <c r="H1260" i="14" s="1"/>
  <c r="E1261" i="14"/>
  <c r="G1261" i="14" s="1"/>
  <c r="H1261" i="14" s="1"/>
  <c r="E1262" i="14"/>
  <c r="E1263" i="14"/>
  <c r="G1263" i="14" s="1"/>
  <c r="H1263" i="14" s="1"/>
  <c r="E1264" i="14"/>
  <c r="G1264" i="14" s="1"/>
  <c r="H1264" i="14" s="1"/>
  <c r="E1265" i="14"/>
  <c r="G1265" i="14" s="1"/>
  <c r="H1265" i="14" s="1"/>
  <c r="E1266" i="14"/>
  <c r="G1266" i="14" s="1"/>
  <c r="H1266" i="14" s="1"/>
  <c r="E1267" i="14"/>
  <c r="G1267" i="14" s="1"/>
  <c r="H1267" i="14" s="1"/>
  <c r="E1268" i="14"/>
  <c r="G1268" i="14" s="1"/>
  <c r="H1268" i="14" s="1"/>
  <c r="E1269" i="14"/>
  <c r="G1269" i="14" s="1"/>
  <c r="H1269" i="14" s="1"/>
  <c r="E1270" i="14"/>
  <c r="G1270" i="14" s="1"/>
  <c r="H1270" i="14" s="1"/>
  <c r="E1271" i="14"/>
  <c r="G1271" i="14" s="1"/>
  <c r="H1271" i="14" s="1"/>
  <c r="E1272" i="14"/>
  <c r="G1272" i="14" s="1"/>
  <c r="H1272" i="14" s="1"/>
  <c r="E1273" i="14"/>
  <c r="G1273" i="14" s="1"/>
  <c r="H1273" i="14" s="1"/>
  <c r="E1274" i="14"/>
  <c r="G1274" i="14" s="1"/>
  <c r="H1274" i="14" s="1"/>
  <c r="E1275" i="14"/>
  <c r="G1275" i="14" s="1"/>
  <c r="H1275" i="14" s="1"/>
  <c r="E1276" i="14"/>
  <c r="G1276" i="14" s="1"/>
  <c r="H1276" i="14" s="1"/>
  <c r="E1277" i="14"/>
  <c r="G1277" i="14" s="1"/>
  <c r="H1277" i="14" s="1"/>
  <c r="E1278" i="14"/>
  <c r="E1279" i="14"/>
  <c r="G1279" i="14" s="1"/>
  <c r="H1279" i="14" s="1"/>
  <c r="E1280" i="14"/>
  <c r="G1280" i="14" s="1"/>
  <c r="H1280" i="14" s="1"/>
  <c r="E1281" i="14"/>
  <c r="G1281" i="14" s="1"/>
  <c r="H1281" i="14" s="1"/>
  <c r="E1282" i="14"/>
  <c r="G1282" i="14" s="1"/>
  <c r="H1282" i="14" s="1"/>
  <c r="E1283" i="14"/>
  <c r="G1283" i="14" s="1"/>
  <c r="H1283" i="14" s="1"/>
  <c r="E1284" i="14"/>
  <c r="G1284" i="14" s="1"/>
  <c r="H1284" i="14" s="1"/>
  <c r="E1285" i="14"/>
  <c r="G1285" i="14" s="1"/>
  <c r="H1285" i="14" s="1"/>
  <c r="E1286" i="14"/>
  <c r="G1286" i="14" s="1"/>
  <c r="H1286" i="14" s="1"/>
  <c r="E1287" i="14"/>
  <c r="G1287" i="14" s="1"/>
  <c r="H1287" i="14" s="1"/>
  <c r="E1288" i="14"/>
  <c r="G1288" i="14" s="1"/>
  <c r="H1288" i="14" s="1"/>
  <c r="E1289" i="14"/>
  <c r="G1289" i="14" s="1"/>
  <c r="H1289" i="14" s="1"/>
  <c r="E1290" i="14"/>
  <c r="G1290" i="14" s="1"/>
  <c r="H1290" i="14" s="1"/>
  <c r="E1291" i="14"/>
  <c r="G1291" i="14" s="1"/>
  <c r="H1291" i="14" s="1"/>
  <c r="E1292" i="14"/>
  <c r="G1292" i="14" s="1"/>
  <c r="H1292" i="14" s="1"/>
  <c r="E1293" i="14"/>
  <c r="G1293" i="14" s="1"/>
  <c r="H1293" i="14" s="1"/>
  <c r="E1294" i="14"/>
  <c r="E1295" i="14"/>
  <c r="G1295" i="14" s="1"/>
  <c r="H1295" i="14" s="1"/>
  <c r="E1296" i="14"/>
  <c r="G1296" i="14" s="1"/>
  <c r="H1296" i="14" s="1"/>
  <c r="E1297" i="14"/>
  <c r="G1297" i="14" s="1"/>
  <c r="H1297" i="14" s="1"/>
  <c r="E1298" i="14"/>
  <c r="G1298" i="14" s="1"/>
  <c r="H1298" i="14" s="1"/>
  <c r="E1299" i="14"/>
  <c r="G1299" i="14" s="1"/>
  <c r="H1299" i="14" s="1"/>
  <c r="E1300" i="14"/>
  <c r="G1300" i="14" s="1"/>
  <c r="H1300" i="14" s="1"/>
  <c r="E1301" i="14"/>
  <c r="G1301" i="14" s="1"/>
  <c r="H1301" i="14" s="1"/>
  <c r="E1302" i="14"/>
  <c r="G1302" i="14" s="1"/>
  <c r="H1302" i="14" s="1"/>
  <c r="E1303" i="14"/>
  <c r="G1303" i="14" s="1"/>
  <c r="H1303" i="14" s="1"/>
  <c r="E1304" i="14"/>
  <c r="G1304" i="14" s="1"/>
  <c r="H1304" i="14" s="1"/>
  <c r="E1305" i="14"/>
  <c r="G1305" i="14" s="1"/>
  <c r="H1305" i="14" s="1"/>
  <c r="E1306" i="14"/>
  <c r="G1306" i="14" s="1"/>
  <c r="H1306" i="14" s="1"/>
  <c r="E1307" i="14"/>
  <c r="G1307" i="14" s="1"/>
  <c r="H1307" i="14" s="1"/>
  <c r="E1308" i="14"/>
  <c r="G1308" i="14" s="1"/>
  <c r="H1308" i="14" s="1"/>
  <c r="E1309" i="14"/>
  <c r="G1309" i="14" s="1"/>
  <c r="H1309" i="14" s="1"/>
  <c r="E1310" i="14"/>
  <c r="E1311" i="14"/>
  <c r="G1311" i="14" s="1"/>
  <c r="H1311" i="14" s="1"/>
  <c r="E1312" i="14"/>
  <c r="G1312" i="14" s="1"/>
  <c r="H1312" i="14" s="1"/>
  <c r="E1313" i="14"/>
  <c r="G1313" i="14" s="1"/>
  <c r="H1313" i="14" s="1"/>
  <c r="E1314" i="14"/>
  <c r="G1314" i="14" s="1"/>
  <c r="H1314" i="14" s="1"/>
  <c r="E1315" i="14"/>
  <c r="G1315" i="14" s="1"/>
  <c r="H1315" i="14" s="1"/>
  <c r="E1316" i="14"/>
  <c r="G1316" i="14" s="1"/>
  <c r="H1316" i="14" s="1"/>
  <c r="E1317" i="14"/>
  <c r="G1317" i="14" s="1"/>
  <c r="H1317" i="14" s="1"/>
  <c r="E1318" i="14"/>
  <c r="G1318" i="14" s="1"/>
  <c r="H1318" i="14" s="1"/>
  <c r="E1319" i="14"/>
  <c r="G1319" i="14" s="1"/>
  <c r="H1319" i="14" s="1"/>
  <c r="E1320" i="14"/>
  <c r="G1320" i="14" s="1"/>
  <c r="H1320" i="14" s="1"/>
  <c r="E1321" i="14"/>
  <c r="G1321" i="14" s="1"/>
  <c r="H1321" i="14" s="1"/>
  <c r="E1322" i="14"/>
  <c r="G1322" i="14" s="1"/>
  <c r="H1322" i="14" s="1"/>
  <c r="E1323" i="14"/>
  <c r="G1323" i="14" s="1"/>
  <c r="H1323" i="14" s="1"/>
  <c r="E1324" i="14"/>
  <c r="G1324" i="14" s="1"/>
  <c r="H1324" i="14" s="1"/>
  <c r="E1325" i="14"/>
  <c r="G1325" i="14" s="1"/>
  <c r="H1325" i="14" s="1"/>
  <c r="E1326" i="14"/>
  <c r="E1327" i="14"/>
  <c r="G1327" i="14" s="1"/>
  <c r="H1327" i="14" s="1"/>
  <c r="E1328" i="14"/>
  <c r="G1328" i="14" s="1"/>
  <c r="H1328" i="14" s="1"/>
  <c r="E1329" i="14"/>
  <c r="G1329" i="14" s="1"/>
  <c r="H1329" i="14" s="1"/>
  <c r="E1330" i="14"/>
  <c r="G1330" i="14" s="1"/>
  <c r="H1330" i="14" s="1"/>
  <c r="E1331" i="14"/>
  <c r="G1331" i="14" s="1"/>
  <c r="H1331" i="14" s="1"/>
  <c r="E1332" i="14"/>
  <c r="G1332" i="14" s="1"/>
  <c r="H1332" i="14" s="1"/>
  <c r="E1333" i="14"/>
  <c r="G1333" i="14" s="1"/>
  <c r="H1333" i="14" s="1"/>
  <c r="E1334" i="14"/>
  <c r="G1334" i="14" s="1"/>
  <c r="H1334" i="14" s="1"/>
  <c r="E1335" i="14"/>
  <c r="G1335" i="14" s="1"/>
  <c r="H1335" i="14" s="1"/>
  <c r="E1336" i="14"/>
  <c r="G1336" i="14" s="1"/>
  <c r="H1336" i="14" s="1"/>
  <c r="E1337" i="14"/>
  <c r="G1337" i="14" s="1"/>
  <c r="H1337" i="14" s="1"/>
  <c r="E1338" i="14"/>
  <c r="E1339" i="14"/>
  <c r="G1339" i="14" s="1"/>
  <c r="H1339" i="14" s="1"/>
  <c r="E1340" i="14"/>
  <c r="G1340" i="14" s="1"/>
  <c r="H1340" i="14" s="1"/>
  <c r="E1341" i="14"/>
  <c r="G1341" i="14" s="1"/>
  <c r="H1341" i="14" s="1"/>
  <c r="E1342" i="14"/>
  <c r="G1342" i="14" s="1"/>
  <c r="H1342" i="14" s="1"/>
  <c r="E1343" i="14"/>
  <c r="G1343" i="14" s="1"/>
  <c r="H1343" i="14" s="1"/>
  <c r="E1344" i="14"/>
  <c r="E1345" i="14"/>
  <c r="G1345" i="14" s="1"/>
  <c r="H1345" i="14" s="1"/>
  <c r="E1346" i="14"/>
  <c r="G1346" i="14" s="1"/>
  <c r="H1346" i="14" s="1"/>
  <c r="E1347" i="14"/>
  <c r="G1347" i="14" s="1"/>
  <c r="H1347" i="14" s="1"/>
  <c r="E1348" i="14"/>
  <c r="G1348" i="14" s="1"/>
  <c r="H1348" i="14" s="1"/>
  <c r="E1349" i="14"/>
  <c r="G1349" i="14" s="1"/>
  <c r="H1349" i="14" s="1"/>
  <c r="E1350" i="14"/>
  <c r="G1350" i="14" s="1"/>
  <c r="H1350" i="14" s="1"/>
  <c r="E1351" i="14"/>
  <c r="G1351" i="14" s="1"/>
  <c r="H1351" i="14" s="1"/>
  <c r="E1352" i="14"/>
  <c r="G1352" i="14" s="1"/>
  <c r="H1352" i="14" s="1"/>
  <c r="E1353" i="14"/>
  <c r="G1353" i="14" s="1"/>
  <c r="H1353" i="14" s="1"/>
  <c r="E1354" i="14"/>
  <c r="E1355" i="14"/>
  <c r="G1355" i="14" s="1"/>
  <c r="H1355" i="14" s="1"/>
  <c r="E1356" i="14"/>
  <c r="G1356" i="14" s="1"/>
  <c r="H1356" i="14" s="1"/>
  <c r="E1357" i="14"/>
  <c r="G1357" i="14" s="1"/>
  <c r="H1357" i="14" s="1"/>
  <c r="E1358" i="14"/>
  <c r="G1358" i="14" s="1"/>
  <c r="H1358" i="14" s="1"/>
  <c r="E1359" i="14"/>
  <c r="G1359" i="14" s="1"/>
  <c r="H1359" i="14" s="1"/>
  <c r="E1360" i="14"/>
  <c r="E1361" i="14"/>
  <c r="G1361" i="14" s="1"/>
  <c r="H1361" i="14" s="1"/>
  <c r="E1362" i="14"/>
  <c r="G1362" i="14" s="1"/>
  <c r="H1362" i="14" s="1"/>
  <c r="E1363" i="14"/>
  <c r="G1363" i="14" s="1"/>
  <c r="H1363" i="14" s="1"/>
  <c r="E1364" i="14"/>
  <c r="G1364" i="14" s="1"/>
  <c r="H1364" i="14" s="1"/>
  <c r="E1365" i="14"/>
  <c r="G1365" i="14" s="1"/>
  <c r="H1365" i="14" s="1"/>
  <c r="E1366" i="14"/>
  <c r="G1366" i="14" s="1"/>
  <c r="H1366" i="14" s="1"/>
  <c r="E1367" i="14"/>
  <c r="G1367" i="14" s="1"/>
  <c r="H1367" i="14" s="1"/>
  <c r="E1368" i="14"/>
  <c r="G1368" i="14" s="1"/>
  <c r="H1368" i="14" s="1"/>
  <c r="E1369" i="14"/>
  <c r="G1369" i="14" s="1"/>
  <c r="H1369" i="14" s="1"/>
  <c r="E1370" i="14"/>
  <c r="E1371" i="14"/>
  <c r="G1371" i="14" s="1"/>
  <c r="H1371" i="14" s="1"/>
  <c r="E1372" i="14"/>
  <c r="G1372" i="14" s="1"/>
  <c r="H1372" i="14" s="1"/>
  <c r="E1373" i="14"/>
  <c r="G1373" i="14" s="1"/>
  <c r="H1373" i="14" s="1"/>
  <c r="E1374" i="14"/>
  <c r="G1374" i="14" s="1"/>
  <c r="H1374" i="14" s="1"/>
  <c r="E1375" i="14"/>
  <c r="G1375" i="14" s="1"/>
  <c r="H1375" i="14" s="1"/>
  <c r="E1376" i="14"/>
  <c r="E1377" i="14"/>
  <c r="G1377" i="14" s="1"/>
  <c r="H1377" i="14" s="1"/>
  <c r="E1378" i="14"/>
  <c r="G1378" i="14" s="1"/>
  <c r="H1378" i="14" s="1"/>
  <c r="E1379" i="14"/>
  <c r="G1379" i="14" s="1"/>
  <c r="H1379" i="14" s="1"/>
  <c r="E1380" i="14"/>
  <c r="G1380" i="14" s="1"/>
  <c r="H1380" i="14" s="1"/>
  <c r="E1381" i="14"/>
  <c r="G1381" i="14" s="1"/>
  <c r="H1381" i="14" s="1"/>
  <c r="E1382" i="14"/>
  <c r="G1382" i="14" s="1"/>
  <c r="H1382" i="14" s="1"/>
  <c r="E1383" i="14"/>
  <c r="G1383" i="14" s="1"/>
  <c r="H1383" i="14" s="1"/>
  <c r="E1384" i="14"/>
  <c r="G1384" i="14" s="1"/>
  <c r="H1384" i="14" s="1"/>
  <c r="E1385" i="14"/>
  <c r="G1385" i="14" s="1"/>
  <c r="H1385" i="14" s="1"/>
  <c r="E1386" i="14"/>
  <c r="E1387" i="14"/>
  <c r="G1387" i="14" s="1"/>
  <c r="H1387" i="14" s="1"/>
  <c r="E1388" i="14"/>
  <c r="G1388" i="14" s="1"/>
  <c r="H1388" i="14" s="1"/>
  <c r="E1389" i="14"/>
  <c r="G1389" i="14" s="1"/>
  <c r="H1389" i="14" s="1"/>
  <c r="E1390" i="14"/>
  <c r="G1390" i="14" s="1"/>
  <c r="H1390" i="14" s="1"/>
  <c r="E1391" i="14"/>
  <c r="G1391" i="14" s="1"/>
  <c r="H1391" i="14" s="1"/>
  <c r="E1392" i="14"/>
  <c r="E1393" i="14"/>
  <c r="G1393" i="14" s="1"/>
  <c r="H1393" i="14" s="1"/>
  <c r="E1394" i="14"/>
  <c r="G1394" i="14" s="1"/>
  <c r="H1394" i="14" s="1"/>
  <c r="E1395" i="14"/>
  <c r="G1395" i="14" s="1"/>
  <c r="H1395" i="14" s="1"/>
  <c r="E1396" i="14"/>
  <c r="G1396" i="14" s="1"/>
  <c r="H1396" i="14" s="1"/>
  <c r="E1397" i="14"/>
  <c r="G1397" i="14" s="1"/>
  <c r="H1397" i="14" s="1"/>
  <c r="E1398" i="14"/>
  <c r="G1398" i="14" s="1"/>
  <c r="H1398" i="14" s="1"/>
  <c r="E1399" i="14"/>
  <c r="G1399" i="14" s="1"/>
  <c r="H1399" i="14" s="1"/>
  <c r="E1400" i="14"/>
  <c r="G1400" i="14" s="1"/>
  <c r="H1400" i="14" s="1"/>
  <c r="E1401" i="14"/>
  <c r="G1401" i="14" s="1"/>
  <c r="H1401" i="14" s="1"/>
  <c r="E1402" i="14"/>
  <c r="E1403" i="14"/>
  <c r="G1403" i="14" s="1"/>
  <c r="H1403" i="14" s="1"/>
  <c r="E1404" i="14"/>
  <c r="G1404" i="14" s="1"/>
  <c r="H1404" i="14" s="1"/>
  <c r="E1405" i="14"/>
  <c r="G1405" i="14" s="1"/>
  <c r="H1405" i="14" s="1"/>
  <c r="E1406" i="14"/>
  <c r="G1406" i="14" s="1"/>
  <c r="H1406" i="14" s="1"/>
  <c r="E1407" i="14"/>
  <c r="G1407" i="14" s="1"/>
  <c r="H1407" i="14" s="1"/>
  <c r="E1408" i="14"/>
  <c r="E1409" i="14"/>
  <c r="G1409" i="14" s="1"/>
  <c r="H1409" i="14" s="1"/>
  <c r="E1410" i="14"/>
  <c r="G1410" i="14" s="1"/>
  <c r="H1410" i="14" s="1"/>
  <c r="E1411" i="14"/>
  <c r="G1411" i="14" s="1"/>
  <c r="H1411" i="14" s="1"/>
  <c r="E1412" i="14"/>
  <c r="G1412" i="14" s="1"/>
  <c r="H1412" i="14" s="1"/>
  <c r="E1413" i="14"/>
  <c r="G1413" i="14" s="1"/>
  <c r="H1413" i="14" s="1"/>
  <c r="E1414" i="14"/>
  <c r="G1414" i="14" s="1"/>
  <c r="H1414" i="14" s="1"/>
  <c r="E1415" i="14"/>
  <c r="G1415" i="14" s="1"/>
  <c r="H1415" i="14" s="1"/>
  <c r="E1416" i="14"/>
  <c r="G1416" i="14" s="1"/>
  <c r="H1416" i="14" s="1"/>
  <c r="E1417" i="14"/>
  <c r="G1417" i="14" s="1"/>
  <c r="H1417" i="14" s="1"/>
  <c r="E1418" i="14"/>
  <c r="E1419" i="14"/>
  <c r="G1419" i="14" s="1"/>
  <c r="H1419" i="14" s="1"/>
  <c r="E1420" i="14"/>
  <c r="G1420" i="14" s="1"/>
  <c r="H1420" i="14" s="1"/>
  <c r="E1421" i="14"/>
  <c r="G1421" i="14" s="1"/>
  <c r="H1421" i="14" s="1"/>
  <c r="E1422" i="14"/>
  <c r="G1422" i="14" s="1"/>
  <c r="H1422" i="14" s="1"/>
  <c r="E1423" i="14"/>
  <c r="G1423" i="14" s="1"/>
  <c r="H1423" i="14" s="1"/>
  <c r="E1424" i="14"/>
  <c r="E1425" i="14"/>
  <c r="G1425" i="14" s="1"/>
  <c r="H1425" i="14" s="1"/>
  <c r="E1426" i="14"/>
  <c r="G1426" i="14" s="1"/>
  <c r="H1426" i="14" s="1"/>
  <c r="E1427" i="14"/>
  <c r="G1427" i="14" s="1"/>
  <c r="H1427" i="14" s="1"/>
  <c r="E1428" i="14"/>
  <c r="G1428" i="14" s="1"/>
  <c r="H1428" i="14" s="1"/>
  <c r="E1429" i="14"/>
  <c r="G1429" i="14" s="1"/>
  <c r="H1429" i="14" s="1"/>
  <c r="E1430" i="14"/>
  <c r="G1430" i="14" s="1"/>
  <c r="H1430" i="14" s="1"/>
  <c r="E1431" i="14"/>
  <c r="G1431" i="14" s="1"/>
  <c r="H1431" i="14" s="1"/>
  <c r="E1432" i="14"/>
  <c r="G1432" i="14" s="1"/>
  <c r="H1432" i="14" s="1"/>
  <c r="E1433" i="14"/>
  <c r="G1433" i="14" s="1"/>
  <c r="H1433" i="14" s="1"/>
  <c r="E1434" i="14"/>
  <c r="E1435" i="14"/>
  <c r="G1435" i="14" s="1"/>
  <c r="H1435" i="14" s="1"/>
  <c r="E1436" i="14"/>
  <c r="G1436" i="14" s="1"/>
  <c r="H1436" i="14" s="1"/>
  <c r="E1437" i="14"/>
  <c r="G1437" i="14" s="1"/>
  <c r="H1437" i="14" s="1"/>
  <c r="E1438" i="14"/>
  <c r="G1438" i="14" s="1"/>
  <c r="H1438" i="14" s="1"/>
  <c r="E1439" i="14"/>
  <c r="G1439" i="14" s="1"/>
  <c r="H1439" i="14" s="1"/>
  <c r="E1440" i="14"/>
  <c r="E1441" i="14"/>
  <c r="G1441" i="14" s="1"/>
  <c r="H1441" i="14" s="1"/>
  <c r="E1442" i="14"/>
  <c r="G1442" i="14" s="1"/>
  <c r="H1442" i="14" s="1"/>
  <c r="E1443" i="14"/>
  <c r="G1443" i="14" s="1"/>
  <c r="H1443" i="14" s="1"/>
  <c r="E1444" i="14"/>
  <c r="G1444" i="14" s="1"/>
  <c r="H1444" i="14" s="1"/>
  <c r="E1445" i="14"/>
  <c r="G1445" i="14" s="1"/>
  <c r="H1445" i="14" s="1"/>
  <c r="E1446" i="14"/>
  <c r="G1446" i="14" s="1"/>
  <c r="H1446" i="14" s="1"/>
  <c r="E1447" i="14"/>
  <c r="G1447" i="14" s="1"/>
  <c r="H1447" i="14" s="1"/>
  <c r="E1448" i="14"/>
  <c r="G1448" i="14" s="1"/>
  <c r="H1448" i="14" s="1"/>
  <c r="E1449" i="14"/>
  <c r="G1449" i="14" s="1"/>
  <c r="H1449" i="14" s="1"/>
  <c r="E1450" i="14"/>
  <c r="E1451" i="14"/>
  <c r="G1451" i="14" s="1"/>
  <c r="H1451" i="14" s="1"/>
  <c r="E1452" i="14"/>
  <c r="G1452" i="14" s="1"/>
  <c r="H1452" i="14" s="1"/>
  <c r="E1453" i="14"/>
  <c r="G1453" i="14" s="1"/>
  <c r="H1453" i="14" s="1"/>
  <c r="E1454" i="14"/>
  <c r="G1454" i="14" s="1"/>
  <c r="H1454" i="14" s="1"/>
  <c r="E1455" i="14"/>
  <c r="G1455" i="14" s="1"/>
  <c r="H1455" i="14" s="1"/>
  <c r="E1456" i="14"/>
  <c r="E1457" i="14"/>
  <c r="G1457" i="14" s="1"/>
  <c r="H1457" i="14" s="1"/>
  <c r="E1458" i="14"/>
  <c r="G1458" i="14" s="1"/>
  <c r="H1458" i="14" s="1"/>
  <c r="E1459" i="14"/>
  <c r="G1459" i="14" s="1"/>
  <c r="H1459" i="14" s="1"/>
  <c r="E1460" i="14"/>
  <c r="G1460" i="14" s="1"/>
  <c r="H1460" i="14" s="1"/>
  <c r="E1461" i="14"/>
  <c r="G1461" i="14" s="1"/>
  <c r="H1461" i="14" s="1"/>
  <c r="E1462" i="14"/>
  <c r="G1462" i="14" s="1"/>
  <c r="H1462" i="14" s="1"/>
  <c r="E1463" i="14"/>
  <c r="G1463" i="14" s="1"/>
  <c r="H1463" i="14" s="1"/>
  <c r="E1464" i="14"/>
  <c r="G1464" i="14" s="1"/>
  <c r="H1464" i="14" s="1"/>
  <c r="E1465" i="14"/>
  <c r="G1465" i="14" s="1"/>
  <c r="H1465" i="14" s="1"/>
  <c r="E1466" i="14"/>
  <c r="E1467" i="14"/>
  <c r="G1467" i="14" s="1"/>
  <c r="H1467" i="14" s="1"/>
  <c r="E1468" i="14"/>
  <c r="G1468" i="14" s="1"/>
  <c r="H1468" i="14" s="1"/>
  <c r="E1469" i="14"/>
  <c r="G1469" i="14" s="1"/>
  <c r="H1469" i="14" s="1"/>
  <c r="E1470" i="14"/>
  <c r="G1470" i="14" s="1"/>
  <c r="H1470" i="14" s="1"/>
  <c r="E1471" i="14"/>
  <c r="G1471" i="14" s="1"/>
  <c r="H1471" i="14" s="1"/>
  <c r="E1472" i="14"/>
  <c r="E1473" i="14"/>
  <c r="G1473" i="14" s="1"/>
  <c r="H1473" i="14" s="1"/>
  <c r="E1474" i="14"/>
  <c r="G1474" i="14" s="1"/>
  <c r="H1474" i="14" s="1"/>
  <c r="E1475" i="14"/>
  <c r="G1475" i="14" s="1"/>
  <c r="H1475" i="14" s="1"/>
  <c r="E1476" i="14"/>
  <c r="G1476" i="14" s="1"/>
  <c r="H1476" i="14" s="1"/>
  <c r="E1477" i="14"/>
  <c r="G1477" i="14" s="1"/>
  <c r="H1477" i="14" s="1"/>
  <c r="E1478" i="14"/>
  <c r="G1478" i="14" s="1"/>
  <c r="H1478" i="14" s="1"/>
  <c r="E1479" i="14"/>
  <c r="G1479" i="14" s="1"/>
  <c r="H1479" i="14" s="1"/>
  <c r="E1480" i="14"/>
  <c r="G1480" i="14" s="1"/>
  <c r="H1480" i="14" s="1"/>
  <c r="E1481" i="14"/>
  <c r="G1481" i="14" s="1"/>
  <c r="H1481" i="14" s="1"/>
  <c r="E1482" i="14"/>
  <c r="E1483" i="14"/>
  <c r="G1483" i="14" s="1"/>
  <c r="H1483" i="14" s="1"/>
  <c r="E1484" i="14"/>
  <c r="G1484" i="14" s="1"/>
  <c r="H1484" i="14" s="1"/>
  <c r="E1485" i="14"/>
  <c r="G1485" i="14" s="1"/>
  <c r="H1485" i="14" s="1"/>
  <c r="E1486" i="14"/>
  <c r="G1486" i="14" s="1"/>
  <c r="H1486" i="14" s="1"/>
  <c r="E1487" i="14"/>
  <c r="G1487" i="14" s="1"/>
  <c r="H1487" i="14" s="1"/>
  <c r="E1488" i="14"/>
  <c r="E1489" i="14"/>
  <c r="G1489" i="14" s="1"/>
  <c r="H1489" i="14" s="1"/>
  <c r="E1490" i="14"/>
  <c r="G1490" i="14" s="1"/>
  <c r="H1490" i="14" s="1"/>
  <c r="E1491" i="14"/>
  <c r="G1491" i="14" s="1"/>
  <c r="H1491" i="14" s="1"/>
  <c r="E1492" i="14"/>
  <c r="G1492" i="14" s="1"/>
  <c r="H1492" i="14" s="1"/>
  <c r="E9" i="14"/>
  <c r="G9" i="14" s="1"/>
  <c r="H9" i="14" s="1"/>
  <c r="I7" i="14" l="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I114" i="14" s="1"/>
  <c r="I115" i="14" s="1"/>
  <c r="I116" i="14" s="1"/>
  <c r="I117" i="14" s="1"/>
  <c r="I118" i="14" s="1"/>
  <c r="I119" i="14" s="1"/>
  <c r="I120" i="14" s="1"/>
  <c r="I121" i="14" s="1"/>
  <c r="I122" i="14" s="1"/>
  <c r="I123" i="14" s="1"/>
  <c r="I124" i="14" s="1"/>
  <c r="I125" i="14" s="1"/>
  <c r="I126" i="14" s="1"/>
  <c r="I127" i="14" s="1"/>
  <c r="I128" i="14" s="1"/>
  <c r="I129" i="14" s="1"/>
  <c r="I130" i="14" s="1"/>
  <c r="I131" i="14" s="1"/>
  <c r="I132" i="14" s="1"/>
  <c r="I133" i="14" s="1"/>
  <c r="I134" i="14" s="1"/>
  <c r="I135" i="14" s="1"/>
  <c r="I136" i="14" s="1"/>
  <c r="I137" i="14" s="1"/>
  <c r="I138" i="14" s="1"/>
  <c r="I139" i="14" s="1"/>
  <c r="I140" i="14" s="1"/>
  <c r="I141" i="14" s="1"/>
  <c r="I142" i="14" s="1"/>
  <c r="I143" i="14" s="1"/>
  <c r="I144" i="14" s="1"/>
  <c r="I145" i="14" s="1"/>
  <c r="I146" i="14" s="1"/>
  <c r="I147" i="14" s="1"/>
  <c r="I148" i="14" s="1"/>
  <c r="I149" i="14" s="1"/>
  <c r="I150" i="14" s="1"/>
  <c r="I151" i="14" s="1"/>
  <c r="I152" i="14" s="1"/>
  <c r="I153" i="14" s="1"/>
  <c r="I154" i="14" s="1"/>
  <c r="I155" i="14" s="1"/>
  <c r="I156" i="14" s="1"/>
  <c r="I157" i="14" s="1"/>
  <c r="I158" i="14" s="1"/>
  <c r="I159" i="14" s="1"/>
  <c r="I160" i="14" s="1"/>
  <c r="I161" i="14" s="1"/>
  <c r="I162" i="14" s="1"/>
  <c r="I163" i="14" s="1"/>
  <c r="I164" i="14" s="1"/>
  <c r="I165" i="14" s="1"/>
  <c r="I166" i="14" s="1"/>
  <c r="I167" i="14" s="1"/>
  <c r="I168" i="14" s="1"/>
  <c r="I169" i="14" s="1"/>
  <c r="I170" i="14" s="1"/>
  <c r="I171" i="14" s="1"/>
  <c r="I172" i="14" s="1"/>
  <c r="I173" i="14" s="1"/>
  <c r="I174" i="14" s="1"/>
  <c r="I175" i="14" s="1"/>
  <c r="I176" i="14" s="1"/>
  <c r="I177" i="14" s="1"/>
  <c r="I178" i="14" s="1"/>
  <c r="I179" i="14" s="1"/>
  <c r="I180" i="14" s="1"/>
  <c r="I181" i="14" s="1"/>
  <c r="I182" i="14" s="1"/>
  <c r="I183" i="14" s="1"/>
  <c r="I184" i="14" s="1"/>
  <c r="I185" i="14" s="1"/>
  <c r="I186" i="14" s="1"/>
  <c r="I187" i="14" s="1"/>
  <c r="I188" i="14" s="1"/>
  <c r="I189" i="14" s="1"/>
  <c r="I190" i="14" s="1"/>
  <c r="I191" i="14" s="1"/>
  <c r="I192" i="14" s="1"/>
  <c r="I193" i="14" s="1"/>
  <c r="I194" i="14" s="1"/>
  <c r="I195" i="14" s="1"/>
  <c r="I196" i="14" s="1"/>
  <c r="I197" i="14" s="1"/>
  <c r="I198" i="14" s="1"/>
  <c r="I199" i="14" s="1"/>
  <c r="I200" i="14" s="1"/>
  <c r="I201" i="14" s="1"/>
  <c r="I202" i="14" s="1"/>
  <c r="I203" i="14" s="1"/>
  <c r="I204" i="14" s="1"/>
  <c r="I205" i="14" s="1"/>
  <c r="I206" i="14" s="1"/>
  <c r="I207" i="14" s="1"/>
  <c r="I208" i="14" s="1"/>
  <c r="I209" i="14" s="1"/>
  <c r="I210" i="14" s="1"/>
  <c r="I211" i="14" s="1"/>
  <c r="I212" i="14" s="1"/>
  <c r="I213" i="14" s="1"/>
  <c r="I214" i="14" s="1"/>
  <c r="I215" i="14" s="1"/>
  <c r="I216" i="14" s="1"/>
  <c r="I217" i="14" s="1"/>
  <c r="I218" i="14" s="1"/>
  <c r="I219" i="14" s="1"/>
  <c r="I220" i="14" s="1"/>
  <c r="I221" i="14" s="1"/>
  <c r="I222" i="14" s="1"/>
  <c r="I223" i="14" s="1"/>
  <c r="I224" i="14" s="1"/>
  <c r="I225" i="14" s="1"/>
  <c r="I226" i="14" s="1"/>
  <c r="I227" i="14" s="1"/>
  <c r="I228" i="14" s="1"/>
  <c r="I229" i="14" s="1"/>
  <c r="I230" i="14" s="1"/>
  <c r="I231" i="14" s="1"/>
  <c r="I232" i="14" s="1"/>
  <c r="I233" i="14" s="1"/>
  <c r="I234" i="14" s="1"/>
  <c r="I235" i="14" s="1"/>
  <c r="I236" i="14" s="1"/>
  <c r="I237" i="14" s="1"/>
  <c r="I238" i="14" s="1"/>
  <c r="I239" i="14" s="1"/>
  <c r="I240" i="14" s="1"/>
  <c r="I241" i="14" s="1"/>
  <c r="I242" i="14" s="1"/>
  <c r="I243" i="14" s="1"/>
  <c r="I244" i="14" s="1"/>
  <c r="I245" i="14" s="1"/>
  <c r="I246" i="14" s="1"/>
  <c r="I247" i="14" s="1"/>
  <c r="I248" i="14" s="1"/>
  <c r="I249" i="14" s="1"/>
  <c r="I250" i="14" s="1"/>
  <c r="I251" i="14" s="1"/>
  <c r="I252" i="14" s="1"/>
  <c r="I253" i="14" s="1"/>
  <c r="I254" i="14" s="1"/>
  <c r="I255" i="14" s="1"/>
  <c r="I256" i="14" s="1"/>
  <c r="I257" i="14" s="1"/>
  <c r="I258" i="14" s="1"/>
  <c r="I259" i="14" s="1"/>
  <c r="I260" i="14" s="1"/>
  <c r="I261" i="14" s="1"/>
  <c r="I262" i="14" s="1"/>
  <c r="I263" i="14" s="1"/>
  <c r="I264" i="14" s="1"/>
  <c r="I265" i="14" s="1"/>
  <c r="I266" i="14" s="1"/>
  <c r="I267" i="14" s="1"/>
  <c r="I268" i="14" s="1"/>
  <c r="I269" i="14" s="1"/>
  <c r="I270" i="14" s="1"/>
  <c r="I271" i="14" s="1"/>
  <c r="I272" i="14" s="1"/>
  <c r="I273" i="14" s="1"/>
  <c r="I274" i="14" s="1"/>
  <c r="I275" i="14" s="1"/>
  <c r="I276" i="14" s="1"/>
  <c r="I277" i="14" s="1"/>
  <c r="I278" i="14" s="1"/>
  <c r="I279" i="14" s="1"/>
  <c r="I280" i="14" s="1"/>
  <c r="I281" i="14" s="1"/>
  <c r="I282" i="14" s="1"/>
  <c r="I283" i="14" s="1"/>
  <c r="I284" i="14" s="1"/>
  <c r="I285" i="14" s="1"/>
  <c r="I286" i="14" s="1"/>
  <c r="I287" i="14" s="1"/>
  <c r="I288" i="14" s="1"/>
  <c r="I289" i="14" s="1"/>
  <c r="I290" i="14" s="1"/>
  <c r="I291" i="14" s="1"/>
  <c r="I292" i="14" s="1"/>
  <c r="I293" i="14" s="1"/>
  <c r="I294" i="14" s="1"/>
  <c r="I295" i="14" s="1"/>
  <c r="I296" i="14" s="1"/>
  <c r="I297" i="14" s="1"/>
  <c r="I298" i="14" s="1"/>
  <c r="I299" i="14" s="1"/>
  <c r="I300" i="14" s="1"/>
  <c r="I301" i="14" s="1"/>
  <c r="I302" i="14" s="1"/>
  <c r="I303" i="14" s="1"/>
  <c r="I304" i="14" s="1"/>
  <c r="I305" i="14" s="1"/>
  <c r="I306" i="14" s="1"/>
  <c r="I307" i="14" s="1"/>
  <c r="I308" i="14" s="1"/>
  <c r="I309" i="14" s="1"/>
  <c r="I310" i="14" s="1"/>
  <c r="I311" i="14" s="1"/>
  <c r="I312" i="14" s="1"/>
  <c r="I313" i="14" s="1"/>
  <c r="I314" i="14" s="1"/>
  <c r="I315" i="14" s="1"/>
  <c r="I316" i="14" s="1"/>
  <c r="I317" i="14" s="1"/>
  <c r="I318" i="14" s="1"/>
  <c r="I319" i="14" s="1"/>
  <c r="I320" i="14" s="1"/>
  <c r="I321" i="14" s="1"/>
  <c r="I322" i="14" s="1"/>
  <c r="I323" i="14" s="1"/>
  <c r="I324" i="14" s="1"/>
  <c r="I325" i="14" s="1"/>
  <c r="I326" i="14" s="1"/>
  <c r="I327" i="14" s="1"/>
  <c r="I328" i="14" s="1"/>
  <c r="I329" i="14" s="1"/>
  <c r="I330" i="14" s="1"/>
  <c r="I331" i="14" s="1"/>
  <c r="I332" i="14" s="1"/>
  <c r="I333" i="14" s="1"/>
  <c r="I334" i="14" s="1"/>
  <c r="I335" i="14" s="1"/>
  <c r="I336" i="14" s="1"/>
  <c r="I337" i="14" s="1"/>
  <c r="I338" i="14" s="1"/>
  <c r="I339" i="14" s="1"/>
  <c r="I340" i="14" s="1"/>
  <c r="I341" i="14" s="1"/>
  <c r="I342" i="14" s="1"/>
  <c r="I343" i="14" s="1"/>
  <c r="I344" i="14" s="1"/>
  <c r="I345" i="14" s="1"/>
  <c r="I346" i="14" s="1"/>
  <c r="I347" i="14" s="1"/>
  <c r="I348" i="14" s="1"/>
  <c r="I349" i="14" s="1"/>
  <c r="I350" i="14" s="1"/>
  <c r="I351" i="14" s="1"/>
  <c r="I352" i="14" s="1"/>
  <c r="I353" i="14" s="1"/>
  <c r="I354" i="14" s="1"/>
  <c r="I355" i="14" s="1"/>
  <c r="I356" i="14" s="1"/>
  <c r="I357" i="14" s="1"/>
  <c r="I358" i="14" s="1"/>
  <c r="I359" i="14" s="1"/>
  <c r="I360" i="14" s="1"/>
  <c r="I361" i="14" s="1"/>
  <c r="I362" i="14" s="1"/>
  <c r="I363" i="14" s="1"/>
  <c r="I364" i="14" s="1"/>
  <c r="I365" i="14" s="1"/>
  <c r="I366" i="14" s="1"/>
  <c r="I367" i="14" s="1"/>
  <c r="I368" i="14" s="1"/>
  <c r="I369" i="14" s="1"/>
  <c r="I370" i="14" s="1"/>
  <c r="I371" i="14" s="1"/>
  <c r="I372" i="14" s="1"/>
  <c r="I373" i="14" s="1"/>
  <c r="I374" i="14" s="1"/>
  <c r="I375" i="14" s="1"/>
  <c r="I376" i="14" s="1"/>
  <c r="I377" i="14" s="1"/>
  <c r="I378" i="14" s="1"/>
  <c r="I379" i="14" s="1"/>
  <c r="I380" i="14" s="1"/>
  <c r="I381" i="14" s="1"/>
  <c r="I382" i="14" s="1"/>
  <c r="I383" i="14" s="1"/>
  <c r="I384" i="14" s="1"/>
  <c r="I385" i="14" s="1"/>
  <c r="I386" i="14" s="1"/>
  <c r="I387" i="14" s="1"/>
  <c r="I388" i="14" s="1"/>
  <c r="I389" i="14" s="1"/>
  <c r="I390" i="14" s="1"/>
  <c r="I391" i="14" s="1"/>
  <c r="I392" i="14" s="1"/>
  <c r="I393" i="14" s="1"/>
  <c r="I394" i="14" s="1"/>
  <c r="I395" i="14" s="1"/>
  <c r="I396" i="14" s="1"/>
  <c r="I397" i="14" s="1"/>
  <c r="I398" i="14" s="1"/>
  <c r="I399" i="14" s="1"/>
  <c r="I400" i="14" s="1"/>
  <c r="I401" i="14" s="1"/>
  <c r="I402" i="14" s="1"/>
  <c r="I403" i="14" s="1"/>
  <c r="I404" i="14" s="1"/>
  <c r="I405" i="14" s="1"/>
  <c r="I406" i="14" s="1"/>
  <c r="I407" i="14" s="1"/>
  <c r="I408" i="14" s="1"/>
  <c r="I409" i="14" s="1"/>
  <c r="I410" i="14" s="1"/>
  <c r="I411" i="14" s="1"/>
  <c r="I412" i="14" s="1"/>
  <c r="I413" i="14" s="1"/>
  <c r="I414" i="14" s="1"/>
  <c r="I415" i="14" s="1"/>
  <c r="I416" i="14" s="1"/>
  <c r="I417" i="14" s="1"/>
  <c r="I418" i="14" s="1"/>
  <c r="I419" i="14" s="1"/>
  <c r="I420" i="14" s="1"/>
  <c r="I421" i="14" s="1"/>
  <c r="I422" i="14" s="1"/>
  <c r="I423" i="14" s="1"/>
  <c r="I424" i="14" s="1"/>
  <c r="I425" i="14" s="1"/>
  <c r="I426" i="14" s="1"/>
  <c r="I427" i="14" s="1"/>
  <c r="I428" i="14" s="1"/>
  <c r="I429" i="14" s="1"/>
  <c r="I430" i="14" s="1"/>
  <c r="I431" i="14" s="1"/>
  <c r="I432" i="14" s="1"/>
  <c r="I433" i="14" s="1"/>
  <c r="I434" i="14" s="1"/>
  <c r="I435" i="14" s="1"/>
  <c r="I436" i="14" s="1"/>
  <c r="I437" i="14" s="1"/>
  <c r="I438" i="14" s="1"/>
  <c r="I439" i="14" s="1"/>
  <c r="I440" i="14" s="1"/>
  <c r="I441" i="14" s="1"/>
  <c r="I442" i="14" s="1"/>
  <c r="I443" i="14" s="1"/>
  <c r="I444" i="14" s="1"/>
  <c r="I445" i="14" s="1"/>
  <c r="I446" i="14" s="1"/>
  <c r="I447" i="14" s="1"/>
  <c r="I448" i="14" s="1"/>
  <c r="I449" i="14" s="1"/>
  <c r="I450" i="14" s="1"/>
  <c r="I451" i="14" s="1"/>
  <c r="I452" i="14" s="1"/>
  <c r="I453" i="14" s="1"/>
  <c r="I454" i="14" s="1"/>
  <c r="I455" i="14" s="1"/>
  <c r="I456" i="14" s="1"/>
  <c r="I457" i="14" s="1"/>
  <c r="I458" i="14" s="1"/>
  <c r="I459" i="14" s="1"/>
  <c r="I460" i="14" s="1"/>
  <c r="I461" i="14" s="1"/>
  <c r="I462" i="14" s="1"/>
  <c r="I463" i="14" s="1"/>
  <c r="I464" i="14" s="1"/>
  <c r="I465" i="14" s="1"/>
  <c r="I466" i="14" s="1"/>
  <c r="I467" i="14" s="1"/>
  <c r="I468" i="14" s="1"/>
  <c r="I469" i="14" s="1"/>
  <c r="I470" i="14" s="1"/>
  <c r="I471" i="14" s="1"/>
  <c r="I472" i="14" s="1"/>
  <c r="I473" i="14" s="1"/>
  <c r="I474" i="14" s="1"/>
  <c r="I475" i="14" s="1"/>
  <c r="I476" i="14" s="1"/>
  <c r="I477" i="14" s="1"/>
  <c r="I478" i="14" s="1"/>
  <c r="I479" i="14" s="1"/>
  <c r="I480" i="14" s="1"/>
  <c r="I481" i="14" s="1"/>
  <c r="I482" i="14" s="1"/>
  <c r="I483" i="14" s="1"/>
  <c r="I484" i="14" s="1"/>
  <c r="I485" i="14" s="1"/>
  <c r="I486" i="14" s="1"/>
  <c r="I487" i="14" s="1"/>
  <c r="I488" i="14" s="1"/>
  <c r="I489" i="14" s="1"/>
  <c r="I490" i="14" s="1"/>
  <c r="I491" i="14" s="1"/>
  <c r="I492" i="14" s="1"/>
  <c r="I493" i="14" s="1"/>
  <c r="I494" i="14" s="1"/>
  <c r="I495" i="14" s="1"/>
  <c r="I496" i="14" s="1"/>
  <c r="I497" i="14" s="1"/>
  <c r="I498" i="14" s="1"/>
  <c r="I499" i="14" s="1"/>
  <c r="I500" i="14" s="1"/>
  <c r="I501" i="14" s="1"/>
  <c r="I502" i="14" s="1"/>
  <c r="I503" i="14" s="1"/>
  <c r="I504" i="14" s="1"/>
  <c r="I505" i="14" s="1"/>
  <c r="I506" i="14" s="1"/>
  <c r="I507" i="14" s="1"/>
  <c r="I508" i="14" s="1"/>
  <c r="I509" i="14" s="1"/>
  <c r="I510" i="14" s="1"/>
  <c r="I511" i="14" s="1"/>
  <c r="I512" i="14" s="1"/>
  <c r="I513" i="14" s="1"/>
  <c r="I514" i="14" s="1"/>
  <c r="I515" i="14" s="1"/>
  <c r="I516" i="14" s="1"/>
  <c r="I517" i="14" s="1"/>
  <c r="I518" i="14" s="1"/>
  <c r="I519" i="14" s="1"/>
  <c r="I520" i="14" s="1"/>
  <c r="I521" i="14" s="1"/>
  <c r="I522" i="14" s="1"/>
  <c r="I523" i="14" s="1"/>
  <c r="I524" i="14" s="1"/>
  <c r="I525" i="14" s="1"/>
  <c r="I526" i="14" s="1"/>
  <c r="I527" i="14" s="1"/>
  <c r="I528" i="14" s="1"/>
  <c r="I529" i="14" s="1"/>
  <c r="I530" i="14" s="1"/>
  <c r="I531" i="14" s="1"/>
  <c r="I532" i="14" s="1"/>
  <c r="I533" i="14" s="1"/>
  <c r="I534" i="14" s="1"/>
  <c r="I535" i="14" s="1"/>
  <c r="I536" i="14" s="1"/>
  <c r="I537" i="14" s="1"/>
  <c r="I538" i="14" s="1"/>
  <c r="I539" i="14" s="1"/>
  <c r="I540" i="14" s="1"/>
  <c r="I541" i="14" s="1"/>
  <c r="I542" i="14" s="1"/>
  <c r="I543" i="14" s="1"/>
  <c r="I544" i="14" s="1"/>
  <c r="I545" i="14" s="1"/>
  <c r="I546" i="14" s="1"/>
  <c r="I547" i="14" s="1"/>
  <c r="I548" i="14" s="1"/>
  <c r="I549" i="14" s="1"/>
  <c r="I550" i="14" s="1"/>
  <c r="I551" i="14" s="1"/>
  <c r="I552" i="14" s="1"/>
  <c r="I553" i="14" s="1"/>
  <c r="I554" i="14" s="1"/>
  <c r="I555" i="14" s="1"/>
  <c r="I556" i="14" s="1"/>
  <c r="I557" i="14" s="1"/>
  <c r="I558" i="14" s="1"/>
  <c r="I559" i="14" s="1"/>
  <c r="I560" i="14" s="1"/>
  <c r="I561" i="14" s="1"/>
  <c r="I562" i="14" s="1"/>
  <c r="I563" i="14" s="1"/>
  <c r="I564" i="14" s="1"/>
  <c r="I565" i="14" s="1"/>
  <c r="I566" i="14" s="1"/>
  <c r="I567" i="14" s="1"/>
  <c r="I568" i="14" s="1"/>
  <c r="I569" i="14" s="1"/>
  <c r="I570" i="14" s="1"/>
  <c r="I571" i="14" s="1"/>
  <c r="I572" i="14" s="1"/>
  <c r="I573" i="14" s="1"/>
  <c r="I574" i="14" s="1"/>
  <c r="I575" i="14" s="1"/>
  <c r="I576" i="14" s="1"/>
  <c r="I577" i="14" s="1"/>
  <c r="I578" i="14" s="1"/>
  <c r="I579" i="14" s="1"/>
  <c r="I580" i="14" s="1"/>
  <c r="I581" i="14" s="1"/>
  <c r="I582" i="14" s="1"/>
  <c r="I583" i="14" s="1"/>
  <c r="I584" i="14" s="1"/>
  <c r="I585" i="14" s="1"/>
  <c r="I586" i="14" s="1"/>
  <c r="I587" i="14" s="1"/>
  <c r="I588" i="14" s="1"/>
  <c r="I589" i="14" s="1"/>
  <c r="I590" i="14" s="1"/>
  <c r="I591" i="14" s="1"/>
  <c r="I592" i="14" s="1"/>
  <c r="I593" i="14" s="1"/>
  <c r="I594" i="14" s="1"/>
  <c r="I595" i="14" s="1"/>
  <c r="I596" i="14" s="1"/>
  <c r="I597" i="14" s="1"/>
  <c r="I598" i="14" s="1"/>
  <c r="I599" i="14" s="1"/>
  <c r="I600" i="14" s="1"/>
  <c r="I601" i="14" s="1"/>
  <c r="I602" i="14" s="1"/>
  <c r="I603" i="14" s="1"/>
  <c r="I604" i="14" s="1"/>
  <c r="I605" i="14" s="1"/>
  <c r="I606" i="14" s="1"/>
  <c r="I607" i="14" s="1"/>
  <c r="I608" i="14" s="1"/>
  <c r="I609" i="14" s="1"/>
  <c r="I610" i="14" s="1"/>
  <c r="I611" i="14" s="1"/>
  <c r="I612" i="14" s="1"/>
  <c r="I613" i="14" s="1"/>
  <c r="I614" i="14" s="1"/>
  <c r="I615" i="14" s="1"/>
  <c r="I616" i="14" s="1"/>
  <c r="I617" i="14" s="1"/>
  <c r="I618" i="14" s="1"/>
  <c r="I619" i="14" s="1"/>
  <c r="I620" i="14" s="1"/>
  <c r="I621" i="14" s="1"/>
  <c r="I622" i="14" s="1"/>
  <c r="I623" i="14" s="1"/>
  <c r="I624" i="14" s="1"/>
  <c r="I625" i="14" s="1"/>
  <c r="I626" i="14" s="1"/>
  <c r="I627" i="14" s="1"/>
  <c r="I628" i="14" s="1"/>
  <c r="I629" i="14" s="1"/>
  <c r="I630" i="14" s="1"/>
  <c r="I631" i="14" s="1"/>
  <c r="I632" i="14" s="1"/>
  <c r="I633" i="14" s="1"/>
  <c r="I634" i="14" s="1"/>
  <c r="I635" i="14" s="1"/>
  <c r="I636" i="14" s="1"/>
  <c r="I637" i="14" s="1"/>
  <c r="I638" i="14" s="1"/>
  <c r="I639" i="14" s="1"/>
  <c r="I640" i="14" s="1"/>
  <c r="I641" i="14" s="1"/>
  <c r="I642" i="14" s="1"/>
  <c r="I643" i="14" s="1"/>
  <c r="I644" i="14" s="1"/>
  <c r="I645" i="14" s="1"/>
  <c r="I646" i="14" s="1"/>
  <c r="I647" i="14" s="1"/>
  <c r="I648" i="14" s="1"/>
  <c r="I649" i="14" s="1"/>
  <c r="I650" i="14" s="1"/>
  <c r="I651" i="14" s="1"/>
  <c r="I652" i="14" s="1"/>
  <c r="I653" i="14" s="1"/>
  <c r="I654" i="14" s="1"/>
  <c r="I655" i="14" s="1"/>
  <c r="I656" i="14" s="1"/>
  <c r="I657" i="14" s="1"/>
  <c r="I658" i="14" s="1"/>
  <c r="I659" i="14" s="1"/>
  <c r="I660" i="14" s="1"/>
  <c r="I661" i="14" s="1"/>
  <c r="I662" i="14" s="1"/>
  <c r="I663" i="14" s="1"/>
  <c r="I664" i="14" s="1"/>
  <c r="I665" i="14" s="1"/>
  <c r="I666" i="14" s="1"/>
  <c r="I667" i="14" s="1"/>
  <c r="I668" i="14" s="1"/>
  <c r="I669" i="14" s="1"/>
  <c r="I670" i="14" s="1"/>
  <c r="I671" i="14" s="1"/>
  <c r="I672" i="14" s="1"/>
  <c r="I673" i="14" s="1"/>
  <c r="I674" i="14" s="1"/>
  <c r="I675" i="14" s="1"/>
  <c r="I676" i="14" s="1"/>
  <c r="I677" i="14" s="1"/>
  <c r="I678" i="14" s="1"/>
  <c r="I679" i="14" s="1"/>
  <c r="I680" i="14" s="1"/>
  <c r="I681" i="14" s="1"/>
  <c r="I682" i="14" s="1"/>
  <c r="I683" i="14" s="1"/>
  <c r="I684" i="14" s="1"/>
  <c r="I685" i="14" s="1"/>
  <c r="I686" i="14" s="1"/>
  <c r="I687" i="14" s="1"/>
  <c r="I688" i="14" s="1"/>
  <c r="I689" i="14" s="1"/>
  <c r="I690" i="14" s="1"/>
  <c r="I691" i="14" s="1"/>
  <c r="I692" i="14" s="1"/>
  <c r="I693" i="14" s="1"/>
  <c r="I694" i="14" s="1"/>
  <c r="I695" i="14" s="1"/>
  <c r="I696" i="14" s="1"/>
  <c r="I697" i="14" s="1"/>
  <c r="I698" i="14" s="1"/>
  <c r="I699" i="14" s="1"/>
  <c r="I700" i="14" s="1"/>
  <c r="I701" i="14" s="1"/>
  <c r="I702" i="14" s="1"/>
  <c r="I703" i="14" s="1"/>
  <c r="I704" i="14" s="1"/>
  <c r="I705" i="14" s="1"/>
  <c r="I706" i="14" s="1"/>
  <c r="I707" i="14" s="1"/>
  <c r="I708" i="14" s="1"/>
  <c r="I709" i="14" s="1"/>
  <c r="I710" i="14" s="1"/>
  <c r="I711" i="14" s="1"/>
  <c r="I712" i="14" s="1"/>
  <c r="I713" i="14" s="1"/>
  <c r="I714" i="14" s="1"/>
  <c r="I715" i="14" s="1"/>
  <c r="I716" i="14" s="1"/>
  <c r="I717" i="14" s="1"/>
  <c r="I718" i="14" s="1"/>
  <c r="I719" i="14" s="1"/>
  <c r="I720" i="14" s="1"/>
  <c r="I721" i="14" s="1"/>
  <c r="I722" i="14" s="1"/>
  <c r="I723" i="14" s="1"/>
  <c r="I724" i="14" s="1"/>
  <c r="I725" i="14" s="1"/>
  <c r="I726" i="14" s="1"/>
  <c r="I727" i="14" s="1"/>
  <c r="I728" i="14" s="1"/>
  <c r="I729" i="14" s="1"/>
  <c r="I730" i="14" s="1"/>
  <c r="I731" i="14" s="1"/>
  <c r="I732" i="14" s="1"/>
  <c r="I733" i="14" s="1"/>
  <c r="I734" i="14" s="1"/>
  <c r="I735" i="14" s="1"/>
  <c r="I736" i="14" s="1"/>
  <c r="I737" i="14" s="1"/>
  <c r="I738" i="14" s="1"/>
  <c r="I739" i="14" s="1"/>
  <c r="I740" i="14" s="1"/>
  <c r="I741" i="14" s="1"/>
  <c r="I742" i="14" s="1"/>
  <c r="I743" i="14" s="1"/>
  <c r="I744" i="14" s="1"/>
  <c r="I745" i="14" s="1"/>
  <c r="I746" i="14" s="1"/>
  <c r="I747" i="14" s="1"/>
  <c r="I748" i="14" s="1"/>
  <c r="I749" i="14" s="1"/>
  <c r="I750" i="14" s="1"/>
  <c r="I751" i="14" s="1"/>
  <c r="I752" i="14" s="1"/>
  <c r="I753" i="14" s="1"/>
  <c r="I754" i="14" s="1"/>
  <c r="I755" i="14" s="1"/>
  <c r="I756" i="14" s="1"/>
  <c r="I757" i="14" s="1"/>
  <c r="I758" i="14" s="1"/>
  <c r="I759" i="14" s="1"/>
  <c r="I760" i="14" s="1"/>
  <c r="I761" i="14" s="1"/>
  <c r="I762" i="14" s="1"/>
  <c r="I763" i="14" s="1"/>
  <c r="I764" i="14" s="1"/>
  <c r="I765" i="14" s="1"/>
  <c r="I766" i="14" s="1"/>
  <c r="I767" i="14" s="1"/>
  <c r="I768" i="14" s="1"/>
  <c r="I769" i="14" s="1"/>
  <c r="I770" i="14" s="1"/>
  <c r="I771" i="14" s="1"/>
  <c r="I772" i="14" s="1"/>
  <c r="I773" i="14" s="1"/>
  <c r="I774" i="14" s="1"/>
  <c r="I775" i="14" s="1"/>
  <c r="I776" i="14" s="1"/>
  <c r="I777" i="14" s="1"/>
  <c r="I778" i="14" s="1"/>
  <c r="I779" i="14" s="1"/>
  <c r="I780" i="14" s="1"/>
  <c r="I781" i="14" s="1"/>
  <c r="I782" i="14" s="1"/>
  <c r="I783" i="14" s="1"/>
  <c r="I784" i="14" s="1"/>
  <c r="I785" i="14" s="1"/>
  <c r="I786" i="14" s="1"/>
  <c r="I787" i="14" s="1"/>
  <c r="I788" i="14" s="1"/>
  <c r="I789" i="14" s="1"/>
  <c r="I790" i="14" s="1"/>
  <c r="I791" i="14" s="1"/>
  <c r="I792" i="14" s="1"/>
  <c r="I793" i="14" s="1"/>
  <c r="I794" i="14" s="1"/>
  <c r="I795" i="14" s="1"/>
  <c r="I796" i="14" s="1"/>
  <c r="I797" i="14" s="1"/>
  <c r="I798" i="14" s="1"/>
  <c r="I799" i="14" s="1"/>
  <c r="I800" i="14" s="1"/>
  <c r="I801" i="14" s="1"/>
  <c r="I802" i="14" s="1"/>
  <c r="I803" i="14" s="1"/>
  <c r="I804" i="14" s="1"/>
  <c r="I805" i="14" s="1"/>
  <c r="I806" i="14" s="1"/>
  <c r="I807" i="14" s="1"/>
  <c r="I808" i="14" s="1"/>
  <c r="I809" i="14" s="1"/>
  <c r="I810" i="14" s="1"/>
  <c r="I811" i="14" s="1"/>
  <c r="I812" i="14" s="1"/>
  <c r="I813" i="14" s="1"/>
  <c r="I814" i="14" s="1"/>
  <c r="I815" i="14" s="1"/>
  <c r="I816" i="14" s="1"/>
  <c r="I817" i="14" s="1"/>
  <c r="I818" i="14" s="1"/>
  <c r="I819" i="14" s="1"/>
  <c r="I820" i="14" s="1"/>
  <c r="I821" i="14" s="1"/>
  <c r="I822" i="14" s="1"/>
  <c r="I823" i="14" s="1"/>
  <c r="I824" i="14" s="1"/>
  <c r="I825" i="14" s="1"/>
  <c r="I826" i="14" s="1"/>
  <c r="I827" i="14" s="1"/>
  <c r="I828" i="14" s="1"/>
  <c r="I829" i="14" s="1"/>
  <c r="I830" i="14" s="1"/>
  <c r="I831" i="14" s="1"/>
  <c r="I832" i="14" s="1"/>
  <c r="I833" i="14" s="1"/>
  <c r="I834" i="14" s="1"/>
  <c r="I835" i="14" s="1"/>
  <c r="I836" i="14" s="1"/>
  <c r="I837" i="14" s="1"/>
  <c r="I838" i="14" s="1"/>
  <c r="I839" i="14" s="1"/>
  <c r="I840" i="14" s="1"/>
  <c r="I841" i="14" s="1"/>
  <c r="I842" i="14" s="1"/>
  <c r="I843" i="14" s="1"/>
  <c r="I844" i="14" s="1"/>
  <c r="I845" i="14" s="1"/>
  <c r="I846" i="14" s="1"/>
  <c r="I847" i="14" s="1"/>
  <c r="I848" i="14" s="1"/>
  <c r="I849" i="14" s="1"/>
  <c r="I850" i="14" s="1"/>
  <c r="I851" i="14" s="1"/>
  <c r="I852" i="14" s="1"/>
  <c r="I853" i="14" s="1"/>
  <c r="I854" i="14" s="1"/>
  <c r="I855" i="14" s="1"/>
  <c r="I856" i="14" s="1"/>
  <c r="I857" i="14" s="1"/>
  <c r="I858" i="14" s="1"/>
  <c r="I859" i="14" s="1"/>
  <c r="I860" i="14" s="1"/>
  <c r="I861" i="14" s="1"/>
  <c r="I862" i="14" s="1"/>
  <c r="I863" i="14" s="1"/>
  <c r="I864" i="14" s="1"/>
  <c r="I865" i="14" s="1"/>
  <c r="I866" i="14" s="1"/>
  <c r="I867" i="14" s="1"/>
  <c r="I868" i="14" s="1"/>
  <c r="I869" i="14" s="1"/>
  <c r="I870" i="14" s="1"/>
  <c r="I871" i="14" s="1"/>
  <c r="I872" i="14" s="1"/>
  <c r="I873" i="14" s="1"/>
  <c r="I874" i="14" s="1"/>
  <c r="I875" i="14" s="1"/>
  <c r="I876" i="14" s="1"/>
  <c r="I877" i="14" s="1"/>
  <c r="I878" i="14" s="1"/>
  <c r="I879" i="14" s="1"/>
  <c r="I880" i="14" s="1"/>
  <c r="I881" i="14" s="1"/>
  <c r="I882" i="14" s="1"/>
  <c r="I883" i="14" s="1"/>
  <c r="I884" i="14" s="1"/>
  <c r="I885" i="14" s="1"/>
  <c r="I886" i="14" s="1"/>
  <c r="I887" i="14" s="1"/>
  <c r="I888" i="14" s="1"/>
  <c r="I889" i="14" s="1"/>
  <c r="I890" i="14" s="1"/>
  <c r="I891" i="14" s="1"/>
  <c r="I892" i="14" s="1"/>
  <c r="I893" i="14" s="1"/>
  <c r="I894" i="14" s="1"/>
  <c r="I895" i="14" s="1"/>
  <c r="I896" i="14" s="1"/>
  <c r="I897" i="14" s="1"/>
  <c r="I898" i="14" s="1"/>
  <c r="I899" i="14" s="1"/>
  <c r="I900" i="14" s="1"/>
  <c r="I901" i="14" s="1"/>
  <c r="I902" i="14" s="1"/>
  <c r="I903" i="14" s="1"/>
  <c r="I904" i="14" s="1"/>
  <c r="I905" i="14" s="1"/>
  <c r="I906" i="14" s="1"/>
  <c r="I907" i="14" s="1"/>
  <c r="I908" i="14" s="1"/>
  <c r="I909" i="14" s="1"/>
  <c r="I910" i="14" s="1"/>
  <c r="I911" i="14" s="1"/>
  <c r="I912" i="14" s="1"/>
  <c r="I913" i="14" s="1"/>
  <c r="I914" i="14" s="1"/>
  <c r="I915" i="14" s="1"/>
  <c r="I916" i="14" s="1"/>
  <c r="I917" i="14" s="1"/>
  <c r="I918" i="14" s="1"/>
  <c r="I919" i="14" s="1"/>
  <c r="I920" i="14" s="1"/>
  <c r="I921" i="14" s="1"/>
  <c r="I922" i="14" s="1"/>
  <c r="I923" i="14" s="1"/>
  <c r="I924" i="14" s="1"/>
  <c r="I925" i="14" s="1"/>
  <c r="I926" i="14" s="1"/>
  <c r="I927" i="14" s="1"/>
  <c r="I928" i="14" s="1"/>
  <c r="I929" i="14" s="1"/>
  <c r="I930" i="14" s="1"/>
  <c r="I931" i="14" s="1"/>
  <c r="I932" i="14" s="1"/>
  <c r="I933" i="14" s="1"/>
  <c r="I934" i="14" s="1"/>
  <c r="I935" i="14" s="1"/>
  <c r="I936" i="14" s="1"/>
  <c r="I937" i="14" s="1"/>
  <c r="I938" i="14" s="1"/>
  <c r="I939" i="14" s="1"/>
  <c r="I940" i="14" s="1"/>
  <c r="I941" i="14" s="1"/>
  <c r="I942" i="14" s="1"/>
  <c r="I943" i="14" s="1"/>
  <c r="I944" i="14" s="1"/>
  <c r="I945" i="14" s="1"/>
  <c r="I946" i="14" s="1"/>
  <c r="I947" i="14" s="1"/>
  <c r="I948" i="14" s="1"/>
  <c r="I949" i="14" s="1"/>
  <c r="I950" i="14" s="1"/>
  <c r="I951" i="14" s="1"/>
  <c r="I952" i="14" s="1"/>
  <c r="I953" i="14" s="1"/>
  <c r="I954" i="14" s="1"/>
  <c r="I955" i="14" s="1"/>
  <c r="I956" i="14" s="1"/>
  <c r="I957" i="14" s="1"/>
  <c r="I958" i="14" s="1"/>
  <c r="I959" i="14" s="1"/>
  <c r="I960" i="14" s="1"/>
  <c r="I961" i="14" s="1"/>
  <c r="I962" i="14" s="1"/>
  <c r="I963" i="14" s="1"/>
  <c r="I964" i="14" s="1"/>
  <c r="I965" i="14" s="1"/>
  <c r="I966" i="14" s="1"/>
  <c r="I967" i="14" s="1"/>
  <c r="I968" i="14" s="1"/>
  <c r="I969" i="14" s="1"/>
  <c r="I970" i="14" s="1"/>
  <c r="I971" i="14" s="1"/>
  <c r="I972" i="14" s="1"/>
  <c r="I973" i="14" s="1"/>
  <c r="I974" i="14" s="1"/>
  <c r="I975" i="14" s="1"/>
  <c r="I976" i="14" s="1"/>
  <c r="I977" i="14" s="1"/>
  <c r="I978" i="14" s="1"/>
  <c r="I979" i="14" s="1"/>
  <c r="I980" i="14" s="1"/>
  <c r="I981" i="14" s="1"/>
  <c r="I982" i="14" s="1"/>
  <c r="I983" i="14" s="1"/>
  <c r="I984" i="14" s="1"/>
  <c r="I985" i="14" s="1"/>
  <c r="I986" i="14" s="1"/>
  <c r="I987" i="14" s="1"/>
  <c r="I988" i="14" s="1"/>
  <c r="I989" i="14" s="1"/>
  <c r="I990" i="14" s="1"/>
  <c r="I991" i="14" s="1"/>
  <c r="I992" i="14" s="1"/>
  <c r="I993" i="14" s="1"/>
  <c r="I994" i="14" s="1"/>
  <c r="I995" i="14" s="1"/>
  <c r="I996" i="14" s="1"/>
  <c r="I997" i="14" s="1"/>
  <c r="I998" i="14" s="1"/>
  <c r="I999" i="14" s="1"/>
  <c r="I1000" i="14" s="1"/>
  <c r="I1001" i="14" s="1"/>
  <c r="I1002" i="14" s="1"/>
  <c r="I1003" i="14" s="1"/>
  <c r="I1004" i="14" s="1"/>
  <c r="I1005" i="14" s="1"/>
  <c r="I1006" i="14" s="1"/>
  <c r="I1007" i="14" s="1"/>
  <c r="I1008" i="14" s="1"/>
  <c r="I1009" i="14" s="1"/>
  <c r="I1010" i="14" s="1"/>
  <c r="I1011" i="14" s="1"/>
  <c r="I1012" i="14" s="1"/>
  <c r="I1013" i="14" s="1"/>
  <c r="I1014" i="14" s="1"/>
  <c r="I1015" i="14" s="1"/>
  <c r="I1016" i="14" s="1"/>
  <c r="I1017" i="14" s="1"/>
  <c r="I1018" i="14" s="1"/>
  <c r="I1019" i="14" s="1"/>
  <c r="I1020" i="14" s="1"/>
  <c r="I1021" i="14" s="1"/>
  <c r="I1022" i="14" s="1"/>
  <c r="I1023" i="14" s="1"/>
  <c r="I1024" i="14" s="1"/>
  <c r="I1025" i="14" s="1"/>
  <c r="I1026" i="14" s="1"/>
  <c r="I1027" i="14" s="1"/>
  <c r="I1028" i="14" s="1"/>
  <c r="I1029" i="14" s="1"/>
  <c r="I1030" i="14" s="1"/>
  <c r="I1031" i="14" s="1"/>
  <c r="I1032" i="14" s="1"/>
  <c r="I1033" i="14" s="1"/>
  <c r="I1034" i="14" s="1"/>
  <c r="I1035" i="14" s="1"/>
  <c r="I1036" i="14" s="1"/>
  <c r="I1037" i="14" s="1"/>
  <c r="I1038" i="14" s="1"/>
  <c r="I1039" i="14" s="1"/>
  <c r="I1040" i="14" s="1"/>
  <c r="I1041" i="14" s="1"/>
  <c r="I1042" i="14" s="1"/>
  <c r="I1043" i="14" s="1"/>
  <c r="I1044" i="14" s="1"/>
  <c r="I1045" i="14" s="1"/>
  <c r="I1046" i="14" s="1"/>
  <c r="I1047" i="14" s="1"/>
  <c r="I1048" i="14" s="1"/>
  <c r="I1049" i="14" s="1"/>
  <c r="I1050" i="14" s="1"/>
  <c r="I1051" i="14" s="1"/>
  <c r="I1052" i="14" s="1"/>
  <c r="I1053" i="14" s="1"/>
  <c r="I1054" i="14" s="1"/>
  <c r="I1055" i="14" s="1"/>
  <c r="I1056" i="14" s="1"/>
  <c r="I1057" i="14" s="1"/>
  <c r="I1058" i="14" s="1"/>
  <c r="I1059" i="14" s="1"/>
  <c r="I1060" i="14" s="1"/>
  <c r="I1061" i="14" s="1"/>
  <c r="I1062" i="14" s="1"/>
  <c r="I1063" i="14" s="1"/>
  <c r="I1064" i="14" s="1"/>
  <c r="I1065" i="14" s="1"/>
  <c r="I1066" i="14" s="1"/>
  <c r="I1067" i="14" s="1"/>
  <c r="I1068" i="14" s="1"/>
  <c r="I1069" i="14" s="1"/>
  <c r="I1070" i="14" s="1"/>
  <c r="I1071" i="14" s="1"/>
  <c r="I1072" i="14" s="1"/>
  <c r="I1073" i="14" s="1"/>
  <c r="I1074" i="14" s="1"/>
  <c r="I1075" i="14" s="1"/>
  <c r="I1076" i="14" s="1"/>
  <c r="I1077" i="14" s="1"/>
  <c r="I1078" i="14" s="1"/>
  <c r="I1079" i="14" s="1"/>
  <c r="I1080" i="14" s="1"/>
  <c r="I1081" i="14" s="1"/>
  <c r="I1082" i="14" s="1"/>
  <c r="I1083" i="14" s="1"/>
  <c r="I1084" i="14" s="1"/>
  <c r="I1085" i="14" s="1"/>
  <c r="I1086" i="14" s="1"/>
  <c r="I1087" i="14" s="1"/>
  <c r="I1088" i="14" s="1"/>
  <c r="I1089" i="14" s="1"/>
  <c r="I1090" i="14" s="1"/>
  <c r="I1091" i="14" s="1"/>
  <c r="I1092" i="14" s="1"/>
  <c r="I1093" i="14" s="1"/>
  <c r="I1094" i="14" s="1"/>
  <c r="I1095" i="14" s="1"/>
  <c r="I1096" i="14" s="1"/>
  <c r="I1097" i="14" s="1"/>
  <c r="I1098" i="14" s="1"/>
  <c r="I1099" i="14" s="1"/>
  <c r="I1100" i="14" s="1"/>
  <c r="I1101" i="14" s="1"/>
  <c r="I1102" i="14" s="1"/>
  <c r="I1103" i="14" s="1"/>
  <c r="I1104" i="14" s="1"/>
  <c r="I1105" i="14" s="1"/>
  <c r="I1106" i="14" s="1"/>
  <c r="I1107" i="14" s="1"/>
  <c r="I1108" i="14" s="1"/>
  <c r="I1109" i="14" s="1"/>
  <c r="I1110" i="14" s="1"/>
  <c r="I1111" i="14" s="1"/>
  <c r="I1112" i="14" s="1"/>
  <c r="I1113" i="14" s="1"/>
  <c r="I1114" i="14" s="1"/>
  <c r="I1115" i="14" s="1"/>
  <c r="I1116" i="14" s="1"/>
  <c r="I1117" i="14" s="1"/>
  <c r="I1118" i="14" s="1"/>
  <c r="I1119" i="14" s="1"/>
  <c r="I1120" i="14" s="1"/>
  <c r="I1121" i="14" s="1"/>
  <c r="I1122" i="14" s="1"/>
  <c r="I1123" i="14" s="1"/>
  <c r="I1124" i="14" s="1"/>
  <c r="I1125" i="14" s="1"/>
  <c r="I1126" i="14" s="1"/>
  <c r="I1127" i="14" s="1"/>
  <c r="I1128" i="14" s="1"/>
  <c r="I1129" i="14" s="1"/>
  <c r="I1130" i="14" s="1"/>
  <c r="I1131" i="14" s="1"/>
  <c r="I1132" i="14" s="1"/>
  <c r="I1133" i="14" s="1"/>
  <c r="I1134" i="14" s="1"/>
  <c r="I1135" i="14" s="1"/>
  <c r="I1136" i="14" s="1"/>
  <c r="I1137" i="14" s="1"/>
  <c r="I1138" i="14" s="1"/>
  <c r="I1139" i="14" s="1"/>
  <c r="I1140" i="14" s="1"/>
  <c r="I1141" i="14" s="1"/>
  <c r="I1142" i="14" s="1"/>
  <c r="I1143" i="14" s="1"/>
  <c r="I1144" i="14" s="1"/>
  <c r="I1145" i="14" s="1"/>
  <c r="I1146" i="14" s="1"/>
  <c r="I1147" i="14" s="1"/>
  <c r="I1148" i="14" s="1"/>
  <c r="I1149" i="14" s="1"/>
  <c r="I1150" i="14" s="1"/>
  <c r="I1151" i="14" s="1"/>
  <c r="I1152" i="14" s="1"/>
  <c r="I1153" i="14" s="1"/>
  <c r="I1154" i="14" s="1"/>
  <c r="I1155" i="14" s="1"/>
  <c r="I1156" i="14" s="1"/>
  <c r="I1157" i="14" s="1"/>
  <c r="I1158" i="14" s="1"/>
  <c r="I1159" i="14" s="1"/>
  <c r="I1160" i="14" s="1"/>
  <c r="I1161" i="14" s="1"/>
  <c r="I1162" i="14" s="1"/>
  <c r="I1163" i="14" s="1"/>
  <c r="I1164" i="14" s="1"/>
  <c r="I1165" i="14" s="1"/>
  <c r="I1166" i="14" s="1"/>
  <c r="I1167" i="14" s="1"/>
  <c r="I1168" i="14" s="1"/>
  <c r="I1169" i="14" s="1"/>
  <c r="I1170" i="14" s="1"/>
  <c r="I1171" i="14" s="1"/>
  <c r="I1172" i="14" s="1"/>
  <c r="I1173" i="14" s="1"/>
  <c r="I1174" i="14" s="1"/>
  <c r="I1175" i="14" s="1"/>
  <c r="I1176" i="14" s="1"/>
  <c r="I1177" i="14" s="1"/>
  <c r="I1178" i="14" s="1"/>
  <c r="I1179" i="14" s="1"/>
  <c r="I1180" i="14" s="1"/>
  <c r="I1181" i="14" s="1"/>
  <c r="I1182" i="14" s="1"/>
  <c r="I1183" i="14" s="1"/>
  <c r="I1184" i="14" s="1"/>
  <c r="I1185" i="14" s="1"/>
  <c r="I1186" i="14" s="1"/>
  <c r="I1187" i="14" s="1"/>
  <c r="I1188" i="14" s="1"/>
  <c r="I1189" i="14" s="1"/>
  <c r="I1190" i="14" s="1"/>
  <c r="I1191" i="14" s="1"/>
  <c r="I1192" i="14" s="1"/>
  <c r="I1193" i="14" s="1"/>
  <c r="I1194" i="14" s="1"/>
  <c r="I1195" i="14" s="1"/>
  <c r="I1196" i="14" s="1"/>
  <c r="I1197" i="14" s="1"/>
  <c r="I1198" i="14" s="1"/>
  <c r="I1199" i="14" s="1"/>
  <c r="I1200" i="14" s="1"/>
  <c r="I1201" i="14" s="1"/>
  <c r="I1202" i="14" s="1"/>
  <c r="I1203" i="14" s="1"/>
  <c r="I1204" i="14" s="1"/>
  <c r="I1205" i="14" s="1"/>
  <c r="I1206" i="14" s="1"/>
  <c r="I1207" i="14" s="1"/>
  <c r="I1208" i="14" s="1"/>
  <c r="I1209" i="14" s="1"/>
  <c r="I1210" i="14" s="1"/>
  <c r="I1211" i="14" s="1"/>
  <c r="I1212" i="14" s="1"/>
  <c r="I1213" i="14" s="1"/>
  <c r="I1214" i="14" s="1"/>
  <c r="I1215" i="14" s="1"/>
  <c r="I1216" i="14" s="1"/>
  <c r="I1217" i="14" s="1"/>
  <c r="I1218" i="14" s="1"/>
  <c r="I1219" i="14" s="1"/>
  <c r="I1220" i="14" s="1"/>
  <c r="I1221" i="14" s="1"/>
  <c r="I1222" i="14" s="1"/>
  <c r="I1223" i="14" s="1"/>
  <c r="I1224" i="14" s="1"/>
  <c r="I1225" i="14" s="1"/>
  <c r="I1226" i="14" s="1"/>
  <c r="I1227" i="14" s="1"/>
  <c r="I1228" i="14" s="1"/>
  <c r="I1229" i="14" s="1"/>
  <c r="I1230" i="14" s="1"/>
  <c r="I1231" i="14" s="1"/>
  <c r="I1232" i="14" s="1"/>
  <c r="I1233" i="14" s="1"/>
  <c r="I1234" i="14" s="1"/>
  <c r="I1235" i="14" s="1"/>
  <c r="I1236" i="14" s="1"/>
  <c r="I1237" i="14" s="1"/>
  <c r="I1238" i="14" s="1"/>
  <c r="I1239" i="14" s="1"/>
  <c r="I1240" i="14" s="1"/>
  <c r="I1241" i="14" s="1"/>
  <c r="I1242" i="14" s="1"/>
  <c r="I1243" i="14" s="1"/>
  <c r="I1244" i="14" s="1"/>
  <c r="I1245" i="14" s="1"/>
  <c r="I1246" i="14" s="1"/>
  <c r="I1247" i="14" s="1"/>
  <c r="I1248" i="14" s="1"/>
  <c r="I1249" i="14" s="1"/>
  <c r="I1250" i="14" s="1"/>
  <c r="I1251" i="14" s="1"/>
  <c r="I1252" i="14" s="1"/>
  <c r="I1253" i="14" s="1"/>
  <c r="I1254" i="14" s="1"/>
  <c r="I1255" i="14" s="1"/>
  <c r="I1256" i="14" s="1"/>
  <c r="I1257" i="14" s="1"/>
  <c r="I1258" i="14" s="1"/>
  <c r="I1259" i="14" s="1"/>
  <c r="I1260" i="14" s="1"/>
  <c r="I1261" i="14" s="1"/>
  <c r="I1262" i="14" s="1"/>
  <c r="I1263" i="14" s="1"/>
  <c r="I1264" i="14" s="1"/>
  <c r="I1265" i="14" s="1"/>
  <c r="I1266" i="14" s="1"/>
  <c r="I1267" i="14" s="1"/>
  <c r="I1268" i="14" s="1"/>
  <c r="I1269" i="14" s="1"/>
  <c r="I1270" i="14" s="1"/>
  <c r="I1271" i="14" s="1"/>
  <c r="I1272" i="14" s="1"/>
  <c r="I1273" i="14" s="1"/>
  <c r="I1274" i="14" s="1"/>
  <c r="I1275" i="14" s="1"/>
  <c r="I1276" i="14" s="1"/>
  <c r="I1277" i="14" s="1"/>
  <c r="I1278" i="14" s="1"/>
  <c r="I1279" i="14" s="1"/>
  <c r="I1280" i="14" s="1"/>
  <c r="I1281" i="14" s="1"/>
  <c r="I1282" i="14" s="1"/>
  <c r="I1283" i="14" s="1"/>
  <c r="I1284" i="14" s="1"/>
  <c r="I1285" i="14" s="1"/>
  <c r="I1286" i="14" s="1"/>
  <c r="I1287" i="14" s="1"/>
  <c r="I1288" i="14" s="1"/>
  <c r="I1289" i="14" s="1"/>
  <c r="I1290" i="14" s="1"/>
  <c r="I1291" i="14" s="1"/>
  <c r="I1292" i="14" s="1"/>
  <c r="I1293" i="14" s="1"/>
  <c r="I1294" i="14" s="1"/>
  <c r="I1295" i="14" s="1"/>
  <c r="I1296" i="14" s="1"/>
  <c r="I1297" i="14" s="1"/>
  <c r="I1298" i="14" s="1"/>
  <c r="I1299" i="14" s="1"/>
  <c r="I1300" i="14" s="1"/>
  <c r="I1301" i="14" s="1"/>
  <c r="I1302" i="14" s="1"/>
  <c r="I1303" i="14" s="1"/>
  <c r="I1304" i="14" s="1"/>
  <c r="I1305" i="14" s="1"/>
  <c r="I1306" i="14" s="1"/>
  <c r="I1307" i="14" s="1"/>
  <c r="I1308" i="14" s="1"/>
  <c r="I1309" i="14" s="1"/>
  <c r="I1310" i="14" s="1"/>
  <c r="I1311" i="14" s="1"/>
  <c r="I1312" i="14" s="1"/>
  <c r="I1313" i="14" s="1"/>
  <c r="I1314" i="14" s="1"/>
  <c r="I1315" i="14" s="1"/>
  <c r="I1316" i="14" s="1"/>
  <c r="I1317" i="14" s="1"/>
  <c r="I1318" i="14" s="1"/>
  <c r="I1319" i="14" s="1"/>
  <c r="I1320" i="14" s="1"/>
  <c r="I1321" i="14" s="1"/>
  <c r="I1322" i="14" s="1"/>
  <c r="I1323" i="14" s="1"/>
  <c r="I1324" i="14" s="1"/>
  <c r="I1325" i="14" s="1"/>
  <c r="I1326" i="14" s="1"/>
  <c r="I1327" i="14" s="1"/>
  <c r="I1328" i="14" s="1"/>
  <c r="I1329" i="14" s="1"/>
  <c r="I1330" i="14" s="1"/>
  <c r="I1331" i="14" s="1"/>
  <c r="I1332" i="14" s="1"/>
  <c r="I1333" i="14" s="1"/>
  <c r="I1334" i="14" s="1"/>
  <c r="I1335" i="14" s="1"/>
  <c r="I1336" i="14" s="1"/>
  <c r="I1337" i="14" s="1"/>
  <c r="I1338" i="14" s="1"/>
  <c r="I1339" i="14" s="1"/>
  <c r="I1340" i="14" s="1"/>
  <c r="I1341" i="14" s="1"/>
  <c r="I1342" i="14" s="1"/>
  <c r="I1343" i="14" s="1"/>
  <c r="I1344" i="14" s="1"/>
  <c r="I1345" i="14" s="1"/>
  <c r="I1346" i="14" s="1"/>
  <c r="I1347" i="14" s="1"/>
  <c r="I1348" i="14" s="1"/>
  <c r="I1349" i="14" s="1"/>
  <c r="I1350" i="14" s="1"/>
  <c r="I1351" i="14" s="1"/>
  <c r="I1352" i="14" s="1"/>
  <c r="I1353" i="14" s="1"/>
  <c r="I1354" i="14" s="1"/>
  <c r="I1355" i="14" s="1"/>
  <c r="I1356" i="14" s="1"/>
  <c r="I1357" i="14" s="1"/>
  <c r="I1358" i="14" s="1"/>
  <c r="I1359" i="14" s="1"/>
  <c r="I1360" i="14" s="1"/>
  <c r="I1361" i="14" s="1"/>
  <c r="I1362" i="14" s="1"/>
  <c r="I1363" i="14" s="1"/>
  <c r="I1364" i="14" s="1"/>
  <c r="I1365" i="14" s="1"/>
  <c r="I1366" i="14" s="1"/>
  <c r="I1367" i="14" s="1"/>
  <c r="I1368" i="14" s="1"/>
  <c r="I1369" i="14" s="1"/>
  <c r="I1370" i="14" s="1"/>
  <c r="I1371" i="14" s="1"/>
  <c r="I1372" i="14" s="1"/>
  <c r="I1373" i="14" s="1"/>
  <c r="I1374" i="14" s="1"/>
  <c r="I1375" i="14" s="1"/>
  <c r="I1376" i="14" s="1"/>
  <c r="I1377" i="14" s="1"/>
  <c r="I1378" i="14" s="1"/>
  <c r="I1379" i="14" s="1"/>
  <c r="I1380" i="14" s="1"/>
  <c r="I1381" i="14" s="1"/>
  <c r="I1382" i="14" s="1"/>
  <c r="I1383" i="14" s="1"/>
  <c r="I1384" i="14" s="1"/>
  <c r="I1385" i="14" s="1"/>
  <c r="I1386" i="14" s="1"/>
  <c r="I1387" i="14" s="1"/>
  <c r="I1388" i="14" s="1"/>
  <c r="I1389" i="14" s="1"/>
  <c r="I1390" i="14" s="1"/>
  <c r="I1391" i="14" s="1"/>
  <c r="I1392" i="14" s="1"/>
  <c r="I1393" i="14" s="1"/>
  <c r="I1394" i="14" s="1"/>
  <c r="I1395" i="14" s="1"/>
  <c r="I1396" i="14" s="1"/>
  <c r="I1397" i="14" s="1"/>
  <c r="I1398" i="14" s="1"/>
  <c r="I1399" i="14" s="1"/>
  <c r="I1400" i="14" s="1"/>
  <c r="I1401" i="14" s="1"/>
  <c r="I1402" i="14" s="1"/>
  <c r="I1403" i="14" s="1"/>
  <c r="I1404" i="14" s="1"/>
  <c r="I1405" i="14" s="1"/>
  <c r="I1406" i="14" s="1"/>
  <c r="I1407" i="14" s="1"/>
  <c r="I1408" i="14" s="1"/>
  <c r="I1409" i="14" s="1"/>
  <c r="I1410" i="14" s="1"/>
  <c r="I1411" i="14" s="1"/>
  <c r="I1412" i="14" s="1"/>
  <c r="I1413" i="14" s="1"/>
  <c r="I1414" i="14" s="1"/>
  <c r="I1415" i="14" s="1"/>
  <c r="I1416" i="14" s="1"/>
  <c r="I1417" i="14" s="1"/>
  <c r="I1418" i="14" s="1"/>
  <c r="I1419" i="14" s="1"/>
  <c r="I1420" i="14" s="1"/>
  <c r="I1421" i="14" s="1"/>
  <c r="I1422" i="14" s="1"/>
  <c r="I1423" i="14" s="1"/>
  <c r="I1424" i="14" s="1"/>
  <c r="I1425" i="14" s="1"/>
  <c r="I1426" i="14" s="1"/>
  <c r="I1427" i="14" s="1"/>
  <c r="I1428" i="14" s="1"/>
  <c r="I1429" i="14" s="1"/>
  <c r="I1430" i="14" s="1"/>
  <c r="I1431" i="14" s="1"/>
  <c r="I1432" i="14" s="1"/>
  <c r="I1433" i="14" s="1"/>
  <c r="I1434" i="14" s="1"/>
  <c r="I1435" i="14" s="1"/>
  <c r="I1436" i="14" s="1"/>
  <c r="I1437" i="14" s="1"/>
  <c r="I1438" i="14" s="1"/>
  <c r="I1439" i="14" s="1"/>
  <c r="I1440" i="14" s="1"/>
  <c r="I1441" i="14" s="1"/>
  <c r="I1442" i="14" s="1"/>
  <c r="I1443" i="14" s="1"/>
  <c r="I1444" i="14" s="1"/>
  <c r="I1445" i="14" s="1"/>
  <c r="I1446" i="14" s="1"/>
  <c r="I1447" i="14" s="1"/>
  <c r="I1448" i="14" s="1"/>
  <c r="I1449" i="14" s="1"/>
  <c r="I1450" i="14" s="1"/>
  <c r="I1451" i="14" s="1"/>
  <c r="I1452" i="14" s="1"/>
  <c r="I1453" i="14" s="1"/>
  <c r="I1454" i="14" s="1"/>
  <c r="I1455" i="14" s="1"/>
  <c r="I1456" i="14" s="1"/>
  <c r="I1457" i="14" s="1"/>
  <c r="I1458" i="14" s="1"/>
  <c r="I1459" i="14" s="1"/>
  <c r="I1460" i="14" s="1"/>
  <c r="I1461" i="14" s="1"/>
  <c r="I1462" i="14" s="1"/>
  <c r="I1463" i="14" s="1"/>
  <c r="I1464" i="14" s="1"/>
  <c r="I1465" i="14" s="1"/>
  <c r="I1466" i="14" s="1"/>
  <c r="I1467" i="14" s="1"/>
  <c r="I1468" i="14" s="1"/>
  <c r="I1469" i="14" s="1"/>
  <c r="I1470" i="14" s="1"/>
  <c r="I1471" i="14" s="1"/>
  <c r="I1472" i="14" s="1"/>
  <c r="I1473" i="14" s="1"/>
  <c r="I1474" i="14" s="1"/>
  <c r="I1475" i="14" s="1"/>
  <c r="I1476" i="14" s="1"/>
  <c r="I1477" i="14" s="1"/>
  <c r="I1478" i="14" s="1"/>
  <c r="I1479" i="14" s="1"/>
  <c r="I1480" i="14" s="1"/>
  <c r="I1481" i="14" s="1"/>
  <c r="I1482" i="14" s="1"/>
  <c r="I1483" i="14" s="1"/>
  <c r="I1484" i="14" s="1"/>
  <c r="I1485" i="14" s="1"/>
  <c r="I1486" i="14" s="1"/>
  <c r="I1487" i="14" s="1"/>
  <c r="I1488" i="14" s="1"/>
  <c r="I1489" i="14" s="1"/>
  <c r="I1490" i="14" s="1"/>
  <c r="I1491" i="14" s="1"/>
  <c r="I1492" i="14" s="1"/>
  <c r="N4" i="11"/>
  <c r="F2480" i="11" l="1"/>
  <c r="G2480" i="11" s="1"/>
  <c r="C25" i="11"/>
  <c r="C26" i="11"/>
  <c r="C27" i="11"/>
  <c r="C28" i="11"/>
  <c r="C29" i="11"/>
  <c r="D29" i="11" s="1"/>
  <c r="E29" i="11" s="1"/>
  <c r="C30" i="11"/>
  <c r="F29" i="11" s="1"/>
  <c r="G29" i="11" s="1"/>
  <c r="C31" i="11"/>
  <c r="C32" i="11"/>
  <c r="D32" i="11" s="1"/>
  <c r="E32" i="11" s="1"/>
  <c r="C33" i="11"/>
  <c r="D33" i="11" s="1"/>
  <c r="E33" i="11" s="1"/>
  <c r="C34" i="11"/>
  <c r="C35" i="11"/>
  <c r="D35" i="11" s="1"/>
  <c r="E35" i="11" s="1"/>
  <c r="C36" i="11"/>
  <c r="F35" i="11" s="1"/>
  <c r="G35" i="11" s="1"/>
  <c r="C37" i="11"/>
  <c r="C38" i="11"/>
  <c r="C39" i="11"/>
  <c r="F38" i="11" s="1"/>
  <c r="G38" i="11" s="1"/>
  <c r="C40" i="11"/>
  <c r="C41" i="11"/>
  <c r="D41" i="11" s="1"/>
  <c r="E41" i="11" s="1"/>
  <c r="C42" i="11"/>
  <c r="D42" i="11" s="1"/>
  <c r="E42" i="11" s="1"/>
  <c r="C43" i="11"/>
  <c r="D43" i="11" s="1"/>
  <c r="E43" i="11" s="1"/>
  <c r="C44" i="11"/>
  <c r="C45" i="11"/>
  <c r="C46" i="11"/>
  <c r="D46" i="11" s="1"/>
  <c r="E46" i="11" s="1"/>
  <c r="C47" i="11"/>
  <c r="D47" i="11" s="1"/>
  <c r="E47" i="11" s="1"/>
  <c r="C48" i="11"/>
  <c r="F47" i="11" s="1"/>
  <c r="G47" i="11" s="1"/>
  <c r="C49" i="11"/>
  <c r="C50" i="11"/>
  <c r="C51" i="11"/>
  <c r="D51" i="11" s="1"/>
  <c r="E51" i="11" s="1"/>
  <c r="C52" i="11"/>
  <c r="C53" i="11"/>
  <c r="D53" i="11" s="1"/>
  <c r="E53" i="11" s="1"/>
  <c r="C54" i="11"/>
  <c r="C55" i="11"/>
  <c r="F54" i="11" s="1"/>
  <c r="G54" i="11" s="1"/>
  <c r="C56" i="11"/>
  <c r="F55" i="11" s="1"/>
  <c r="G55" i="11" s="1"/>
  <c r="C57" i="11"/>
  <c r="F56" i="11" s="1"/>
  <c r="G56" i="11" s="1"/>
  <c r="C58" i="11"/>
  <c r="F57" i="11" s="1"/>
  <c r="G57" i="11" s="1"/>
  <c r="C59" i="11"/>
  <c r="C60" i="11"/>
  <c r="D60" i="11" s="1"/>
  <c r="E60" i="11" s="1"/>
  <c r="C61" i="11"/>
  <c r="D61" i="11" s="1"/>
  <c r="E61" i="11" s="1"/>
  <c r="C62" i="11"/>
  <c r="C63" i="11"/>
  <c r="C64" i="11"/>
  <c r="C65" i="11"/>
  <c r="D65" i="11" s="1"/>
  <c r="E65" i="11" s="1"/>
  <c r="C66" i="11"/>
  <c r="C67" i="11"/>
  <c r="D67" i="11" s="1"/>
  <c r="E67" i="11" s="1"/>
  <c r="C68" i="11"/>
  <c r="D68" i="11" s="1"/>
  <c r="E68" i="11" s="1"/>
  <c r="C69" i="11"/>
  <c r="D69" i="11" s="1"/>
  <c r="E69" i="11" s="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F165" i="11" s="1"/>
  <c r="G165" i="11" s="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F246" i="11" s="1"/>
  <c r="G246" i="11" s="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F384" i="11" s="1"/>
  <c r="G384" i="11" s="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F416" i="11" s="1"/>
  <c r="G416" i="11" s="1"/>
  <c r="C418" i="11"/>
  <c r="D418" i="11" s="1"/>
  <c r="E418" i="11" s="1"/>
  <c r="C419" i="11"/>
  <c r="C420" i="11"/>
  <c r="C421" i="11"/>
  <c r="C422" i="11"/>
  <c r="C423" i="11"/>
  <c r="C424" i="11"/>
  <c r="C425" i="11"/>
  <c r="C426" i="11"/>
  <c r="C427" i="11"/>
  <c r="F426" i="11" s="1"/>
  <c r="G426" i="11" s="1"/>
  <c r="C428" i="11"/>
  <c r="C429" i="11"/>
  <c r="C430" i="11"/>
  <c r="C431" i="11"/>
  <c r="C432" i="11"/>
  <c r="C433" i="11"/>
  <c r="C434" i="11"/>
  <c r="C435" i="11"/>
  <c r="C436" i="11"/>
  <c r="C437" i="11"/>
  <c r="F436" i="11" s="1"/>
  <c r="G436" i="11" s="1"/>
  <c r="C438" i="11"/>
  <c r="C439" i="11"/>
  <c r="C440" i="11"/>
  <c r="C441" i="11"/>
  <c r="C442" i="11"/>
  <c r="C443" i="11"/>
  <c r="C444" i="11"/>
  <c r="C445" i="11"/>
  <c r="C446" i="11"/>
  <c r="C447" i="11"/>
  <c r="C448" i="11"/>
  <c r="C449" i="11"/>
  <c r="C450" i="11"/>
  <c r="C451" i="11"/>
  <c r="C452" i="11"/>
  <c r="C453" i="11"/>
  <c r="C454" i="11"/>
  <c r="C455" i="11"/>
  <c r="C456" i="11"/>
  <c r="C457" i="11"/>
  <c r="F456" i="11" s="1"/>
  <c r="G456" i="11" s="1"/>
  <c r="C458" i="11"/>
  <c r="C459" i="11"/>
  <c r="C460" i="11"/>
  <c r="C461" i="11"/>
  <c r="C462" i="11"/>
  <c r="C463" i="11"/>
  <c r="C464" i="11"/>
  <c r="C465" i="11"/>
  <c r="C466" i="11"/>
  <c r="C467" i="11"/>
  <c r="C468" i="11"/>
  <c r="C469" i="11"/>
  <c r="C470" i="11"/>
  <c r="C471" i="11"/>
  <c r="C472" i="11"/>
  <c r="C473" i="11"/>
  <c r="C474" i="11"/>
  <c r="C475" i="11"/>
  <c r="C476" i="11"/>
  <c r="C477" i="11"/>
  <c r="D477" i="11" s="1"/>
  <c r="E477" i="11" s="1"/>
  <c r="C478" i="11"/>
  <c r="C479" i="11"/>
  <c r="C480" i="11"/>
  <c r="C481" i="11"/>
  <c r="C482" i="11"/>
  <c r="C483" i="11"/>
  <c r="C484" i="11"/>
  <c r="C485" i="11"/>
  <c r="C486" i="11"/>
  <c r="C487" i="11"/>
  <c r="C488" i="11"/>
  <c r="C489" i="11"/>
  <c r="C490" i="11"/>
  <c r="C491" i="11"/>
  <c r="C492" i="11"/>
  <c r="C493" i="11"/>
  <c r="C494" i="11"/>
  <c r="C495" i="11"/>
  <c r="C496" i="11"/>
  <c r="C497" i="11"/>
  <c r="D497" i="11" s="1"/>
  <c r="E497" i="11" s="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F554" i="11" s="1"/>
  <c r="G554" i="11" s="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D589" i="11" s="1"/>
  <c r="E589" i="11" s="1"/>
  <c r="C590" i="11"/>
  <c r="C591" i="11"/>
  <c r="C592" i="11"/>
  <c r="C593" i="11"/>
  <c r="C594" i="11"/>
  <c r="C595" i="11"/>
  <c r="C596" i="11"/>
  <c r="C597" i="11"/>
  <c r="F596" i="11" s="1"/>
  <c r="G596" i="11" s="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D650" i="11" s="1"/>
  <c r="E650" i="11" s="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F710" i="11" s="1"/>
  <c r="G710" i="11" s="1"/>
  <c r="C712" i="11"/>
  <c r="C713" i="11"/>
  <c r="C714" i="11"/>
  <c r="C715" i="11"/>
  <c r="F714" i="11" s="1"/>
  <c r="G714" i="11" s="1"/>
  <c r="C716" i="11"/>
  <c r="C717" i="11"/>
  <c r="C718" i="11"/>
  <c r="C719" i="11"/>
  <c r="D719" i="11" s="1"/>
  <c r="E719" i="11" s="1"/>
  <c r="C720" i="11"/>
  <c r="C721" i="11"/>
  <c r="C722" i="11"/>
  <c r="C723" i="11"/>
  <c r="C724" i="11"/>
  <c r="C725" i="11"/>
  <c r="C726" i="11"/>
  <c r="C727" i="11"/>
  <c r="C728" i="11"/>
  <c r="C729" i="11"/>
  <c r="C730" i="11"/>
  <c r="C731" i="11"/>
  <c r="D731" i="11" s="1"/>
  <c r="E731" i="11" s="1"/>
  <c r="C732" i="11"/>
  <c r="C733" i="11"/>
  <c r="C734" i="11"/>
  <c r="C735" i="11"/>
  <c r="C736" i="11"/>
  <c r="C737" i="11"/>
  <c r="C738" i="11"/>
  <c r="C739" i="11"/>
  <c r="D739" i="11" s="1"/>
  <c r="E739" i="11" s="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F782" i="11" s="1"/>
  <c r="G782" i="11" s="1"/>
  <c r="C784" i="11"/>
  <c r="C785" i="11"/>
  <c r="C786" i="11"/>
  <c r="C787" i="11"/>
  <c r="C788" i="11"/>
  <c r="C789" i="11"/>
  <c r="C790" i="11"/>
  <c r="C791" i="11"/>
  <c r="C792" i="11"/>
  <c r="C793" i="11"/>
  <c r="C794" i="11"/>
  <c r="C795" i="11"/>
  <c r="C796" i="11"/>
  <c r="C797" i="11"/>
  <c r="C798" i="11"/>
  <c r="C799" i="11"/>
  <c r="C800" i="11"/>
  <c r="C801" i="11"/>
  <c r="C802" i="11"/>
  <c r="C803" i="11"/>
  <c r="C804" i="11"/>
  <c r="C805" i="11"/>
  <c r="D805" i="11" s="1"/>
  <c r="E805" i="11" s="1"/>
  <c r="C806" i="11"/>
  <c r="C807" i="11"/>
  <c r="C808" i="11"/>
  <c r="C809" i="11"/>
  <c r="F808" i="11" s="1"/>
  <c r="G808" i="11" s="1"/>
  <c r="C810" i="11"/>
  <c r="C811" i="11"/>
  <c r="C812" i="11"/>
  <c r="C813" i="11"/>
  <c r="C814" i="11"/>
  <c r="C815" i="11"/>
  <c r="C816" i="11"/>
  <c r="C817" i="11"/>
  <c r="C818" i="11"/>
  <c r="C819" i="11"/>
  <c r="C820" i="11"/>
  <c r="C821" i="11"/>
  <c r="C822" i="11"/>
  <c r="C823" i="11"/>
  <c r="C824" i="11"/>
  <c r="C825" i="11"/>
  <c r="C826" i="11"/>
  <c r="C827" i="11"/>
  <c r="D827" i="11" s="1"/>
  <c r="E827" i="11" s="1"/>
  <c r="C828" i="11"/>
  <c r="C829" i="11"/>
  <c r="C830" i="11"/>
  <c r="C831" i="11"/>
  <c r="C832" i="11"/>
  <c r="C833" i="11"/>
  <c r="C834" i="11"/>
  <c r="F833" i="11" s="1"/>
  <c r="G833" i="11" s="1"/>
  <c r="C835" i="11"/>
  <c r="C836" i="11"/>
  <c r="C837" i="11"/>
  <c r="C838" i="11"/>
  <c r="C839" i="11"/>
  <c r="C840" i="11"/>
  <c r="C841" i="11"/>
  <c r="C842" i="11"/>
  <c r="C843" i="11"/>
  <c r="C844" i="11"/>
  <c r="C845" i="11"/>
  <c r="C846" i="11"/>
  <c r="C847" i="11"/>
  <c r="C848" i="11"/>
  <c r="C849" i="11"/>
  <c r="C850" i="11"/>
  <c r="C851" i="11"/>
  <c r="D851" i="11" s="1"/>
  <c r="E851" i="11" s="1"/>
  <c r="C852" i="11"/>
  <c r="C853" i="11"/>
  <c r="C854" i="11"/>
  <c r="C855" i="11"/>
  <c r="F854" i="11" s="1"/>
  <c r="G854" i="11" s="1"/>
  <c r="C856" i="11"/>
  <c r="C857" i="11"/>
  <c r="C858" i="11"/>
  <c r="C859" i="11"/>
  <c r="C860" i="11"/>
  <c r="C861" i="11"/>
  <c r="C862" i="11"/>
  <c r="D862" i="11" s="1"/>
  <c r="E862" i="11" s="1"/>
  <c r="C863" i="11"/>
  <c r="D863" i="11" s="1"/>
  <c r="E863" i="11" s="1"/>
  <c r="C864" i="11"/>
  <c r="C865" i="11"/>
  <c r="C866" i="11"/>
  <c r="C867" i="11"/>
  <c r="C868" i="11"/>
  <c r="C869" i="11"/>
  <c r="C870" i="11"/>
  <c r="D870" i="11" s="1"/>
  <c r="E870" i="11" s="1"/>
  <c r="C871" i="11"/>
  <c r="C872" i="11"/>
  <c r="C873" i="11"/>
  <c r="C874" i="11"/>
  <c r="C875" i="11"/>
  <c r="F874" i="11" s="1"/>
  <c r="G874" i="11" s="1"/>
  <c r="C876" i="11"/>
  <c r="C877" i="11"/>
  <c r="C878" i="11"/>
  <c r="C879" i="11"/>
  <c r="C880" i="11"/>
  <c r="C881" i="11"/>
  <c r="D881" i="11" s="1"/>
  <c r="E881" i="11" s="1"/>
  <c r="C882" i="11"/>
  <c r="C883" i="11"/>
  <c r="F882" i="11" s="1"/>
  <c r="G882" i="11" s="1"/>
  <c r="C884" i="11"/>
  <c r="C885" i="11"/>
  <c r="C886" i="11"/>
  <c r="F885" i="11" s="1"/>
  <c r="G885" i="11" s="1"/>
  <c r="C887" i="11"/>
  <c r="C888" i="11"/>
  <c r="C889" i="11"/>
  <c r="C890" i="11"/>
  <c r="C891" i="11"/>
  <c r="C892" i="11"/>
  <c r="C893" i="11"/>
  <c r="C894" i="11"/>
  <c r="C895" i="11"/>
  <c r="D895" i="11" s="1"/>
  <c r="E895" i="11" s="1"/>
  <c r="C896" i="11"/>
  <c r="C897" i="11"/>
  <c r="F896" i="11" s="1"/>
  <c r="G896" i="11" s="1"/>
  <c r="C898" i="11"/>
  <c r="C899" i="11"/>
  <c r="C900" i="11"/>
  <c r="C901" i="11"/>
  <c r="C902" i="11"/>
  <c r="F901" i="11" s="1"/>
  <c r="G901" i="11" s="1"/>
  <c r="C903" i="11"/>
  <c r="C904" i="11"/>
  <c r="C905" i="11"/>
  <c r="C906" i="11"/>
  <c r="C907" i="11"/>
  <c r="D907" i="11" s="1"/>
  <c r="E907" i="11" s="1"/>
  <c r="C908" i="11"/>
  <c r="C909" i="11"/>
  <c r="C910" i="11"/>
  <c r="C911" i="11"/>
  <c r="C912" i="11"/>
  <c r="C913" i="11"/>
  <c r="D913" i="11" s="1"/>
  <c r="E913" i="11" s="1"/>
  <c r="C914" i="11"/>
  <c r="C915" i="11"/>
  <c r="C916" i="11"/>
  <c r="C917" i="11"/>
  <c r="C918" i="11"/>
  <c r="D918" i="11" s="1"/>
  <c r="E918" i="11" s="1"/>
  <c r="C919" i="11"/>
  <c r="C920" i="11"/>
  <c r="C921" i="11"/>
  <c r="C922" i="11"/>
  <c r="C923" i="11"/>
  <c r="F922" i="11" s="1"/>
  <c r="G922" i="11" s="1"/>
  <c r="C924" i="11"/>
  <c r="C925" i="11"/>
  <c r="C926" i="11"/>
  <c r="C927" i="11"/>
  <c r="C928" i="11"/>
  <c r="C929" i="11"/>
  <c r="D929" i="11" s="1"/>
  <c r="E929" i="11" s="1"/>
  <c r="C930" i="11"/>
  <c r="C931" i="11"/>
  <c r="F930" i="11" s="1"/>
  <c r="G930" i="11" s="1"/>
  <c r="C932" i="11"/>
  <c r="C933" i="11"/>
  <c r="F932" i="11" s="1"/>
  <c r="G932" i="11" s="1"/>
  <c r="C934" i="11"/>
  <c r="C935" i="11"/>
  <c r="C936" i="11"/>
  <c r="C937" i="11"/>
  <c r="C938" i="11"/>
  <c r="F937" i="11" s="1"/>
  <c r="G937" i="11" s="1"/>
  <c r="C939" i="11"/>
  <c r="C940" i="11"/>
  <c r="C941" i="11"/>
  <c r="C942" i="11"/>
  <c r="C943" i="11"/>
  <c r="C944" i="11"/>
  <c r="C945" i="11"/>
  <c r="C946" i="11"/>
  <c r="C947" i="11"/>
  <c r="C948" i="11"/>
  <c r="C949" i="11"/>
  <c r="F948" i="11" s="1"/>
  <c r="G948" i="11" s="1"/>
  <c r="C950" i="11"/>
  <c r="C951" i="11"/>
  <c r="C952" i="11"/>
  <c r="C953" i="11"/>
  <c r="C954" i="11"/>
  <c r="C955" i="11"/>
  <c r="D955" i="11" s="1"/>
  <c r="E955" i="11" s="1"/>
  <c r="C956" i="11"/>
  <c r="C957" i="11"/>
  <c r="C958" i="11"/>
  <c r="C959" i="11"/>
  <c r="C960" i="11"/>
  <c r="C961" i="11"/>
  <c r="D961" i="11" s="1"/>
  <c r="E961" i="11" s="1"/>
  <c r="C962" i="11"/>
  <c r="C963" i="11"/>
  <c r="D963" i="11" s="1"/>
  <c r="E963" i="11" s="1"/>
  <c r="C964" i="11"/>
  <c r="C965" i="11"/>
  <c r="F964" i="11" s="1"/>
  <c r="G964" i="11" s="1"/>
  <c r="C966" i="11"/>
  <c r="C967" i="11"/>
  <c r="F966" i="11" s="1"/>
  <c r="G966" i="11" s="1"/>
  <c r="C968" i="11"/>
  <c r="C969" i="11"/>
  <c r="C970" i="11"/>
  <c r="D970" i="11" s="1"/>
  <c r="E970" i="11" s="1"/>
  <c r="C971" i="11"/>
  <c r="C972" i="11"/>
  <c r="C973" i="11"/>
  <c r="D973" i="11" s="1"/>
  <c r="E973" i="11" s="1"/>
  <c r="C974" i="11"/>
  <c r="C975" i="11"/>
  <c r="F974" i="11" s="1"/>
  <c r="G974" i="11" s="1"/>
  <c r="C976" i="11"/>
  <c r="C977" i="11"/>
  <c r="C978" i="11"/>
  <c r="C979" i="11"/>
  <c r="C980" i="11"/>
  <c r="C981" i="11"/>
  <c r="D981" i="11" s="1"/>
  <c r="E981" i="11" s="1"/>
  <c r="C982" i="11"/>
  <c r="C983" i="11"/>
  <c r="C984" i="11"/>
  <c r="C985" i="11"/>
  <c r="C986" i="11"/>
  <c r="F985" i="11" s="1"/>
  <c r="G985" i="11" s="1"/>
  <c r="C987" i="11"/>
  <c r="C988" i="11"/>
  <c r="C989" i="11"/>
  <c r="C990" i="11"/>
  <c r="C991" i="11"/>
  <c r="C992" i="11"/>
  <c r="C993" i="11"/>
  <c r="C994" i="11"/>
  <c r="C995" i="11"/>
  <c r="C996" i="11"/>
  <c r="C997" i="11"/>
  <c r="F996" i="11" s="1"/>
  <c r="G996" i="11" s="1"/>
  <c r="C998" i="11"/>
  <c r="C999" i="11"/>
  <c r="C1000" i="11"/>
  <c r="C1001" i="11"/>
  <c r="C1002" i="11"/>
  <c r="F1001" i="11" s="1"/>
  <c r="G1001" i="11" s="1"/>
  <c r="C1003" i="11"/>
  <c r="C1004" i="11"/>
  <c r="C1005" i="11"/>
  <c r="C1006" i="11"/>
  <c r="C1007" i="11"/>
  <c r="C1008" i="11"/>
  <c r="C1009" i="11"/>
  <c r="C1010" i="11"/>
  <c r="C1011" i="11"/>
  <c r="D1011" i="11" s="1"/>
  <c r="E1011" i="11" s="1"/>
  <c r="C1012" i="11"/>
  <c r="C1013" i="11"/>
  <c r="F1012" i="11" s="1"/>
  <c r="G1012" i="11" s="1"/>
  <c r="C1014" i="11"/>
  <c r="C1015" i="11"/>
  <c r="C1016" i="11"/>
  <c r="C1017" i="11"/>
  <c r="C1018" i="11"/>
  <c r="C1019" i="11"/>
  <c r="F1018" i="11" s="1"/>
  <c r="G1018" i="11" s="1"/>
  <c r="C1020" i="11"/>
  <c r="C1021" i="11"/>
  <c r="C1022" i="11"/>
  <c r="C1023" i="11"/>
  <c r="C1024" i="11"/>
  <c r="C1025" i="11"/>
  <c r="D1025" i="11" s="1"/>
  <c r="E1025" i="11" s="1"/>
  <c r="C1026" i="11"/>
  <c r="C1027" i="11"/>
  <c r="C1028" i="11"/>
  <c r="C1029" i="11"/>
  <c r="D1029" i="11" s="1"/>
  <c r="E1029" i="11" s="1"/>
  <c r="C1030" i="11"/>
  <c r="C1031" i="11"/>
  <c r="C1032" i="11"/>
  <c r="C1033" i="11"/>
  <c r="C1034" i="11"/>
  <c r="C1035" i="11"/>
  <c r="C1036" i="11"/>
  <c r="C1037" i="11"/>
  <c r="C1038" i="11"/>
  <c r="C1039" i="11"/>
  <c r="D1039" i="11" s="1"/>
  <c r="E1039" i="11" s="1"/>
  <c r="C1040" i="11"/>
  <c r="C1041" i="11"/>
  <c r="F1040" i="11" s="1"/>
  <c r="G1040" i="11" s="1"/>
  <c r="C1042" i="11"/>
  <c r="C1043" i="11"/>
  <c r="F1042" i="11" s="1"/>
  <c r="G1042" i="11" s="1"/>
  <c r="C1044" i="11"/>
  <c r="C1045" i="11"/>
  <c r="F1044" i="11" s="1"/>
  <c r="G1044" i="11" s="1"/>
  <c r="C1046" i="11"/>
  <c r="C1047" i="11"/>
  <c r="C1048" i="11"/>
  <c r="C1049" i="11"/>
  <c r="F1048" i="11" s="1"/>
  <c r="G1048" i="11" s="1"/>
  <c r="C1050" i="11"/>
  <c r="C1051" i="11"/>
  <c r="F1050" i="11" s="1"/>
  <c r="G1050" i="11" s="1"/>
  <c r="C1052" i="11"/>
  <c r="C1053" i="11"/>
  <c r="F1052" i="11" s="1"/>
  <c r="G1052" i="11" s="1"/>
  <c r="C1054" i="11"/>
  <c r="C1055" i="11"/>
  <c r="F1054" i="11" s="1"/>
  <c r="G1054" i="11" s="1"/>
  <c r="C1056" i="11"/>
  <c r="C1057" i="11"/>
  <c r="F1056" i="11" s="1"/>
  <c r="G1056" i="11" s="1"/>
  <c r="C1058" i="11"/>
  <c r="C1059" i="11"/>
  <c r="F1058" i="11" s="1"/>
  <c r="G1058" i="11" s="1"/>
  <c r="C1060" i="11"/>
  <c r="C1061" i="11"/>
  <c r="D1061" i="11" s="1"/>
  <c r="E1061" i="11" s="1"/>
  <c r="C1062" i="11"/>
  <c r="C1063" i="11"/>
  <c r="C1064" i="11"/>
  <c r="C1065" i="11"/>
  <c r="D1065" i="11" s="1"/>
  <c r="E1065" i="11" s="1"/>
  <c r="C1066" i="11"/>
  <c r="C1067" i="11"/>
  <c r="C1068" i="11"/>
  <c r="C1069" i="11"/>
  <c r="D1069" i="11" s="1"/>
  <c r="E1069" i="11" s="1"/>
  <c r="C1070" i="11"/>
  <c r="C1071" i="11"/>
  <c r="C1072" i="11"/>
  <c r="C1073" i="11"/>
  <c r="D1073" i="11" s="1"/>
  <c r="E1073" i="11" s="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F1114" i="11" s="1"/>
  <c r="G1114" i="11" s="1"/>
  <c r="C1116" i="11"/>
  <c r="C1117" i="11"/>
  <c r="C1118" i="11"/>
  <c r="C1119" i="11"/>
  <c r="F1118" i="11" s="1"/>
  <c r="G1118" i="11" s="1"/>
  <c r="C1120" i="11"/>
  <c r="C1121" i="11"/>
  <c r="F1120" i="11" s="1"/>
  <c r="G1120" i="11" s="1"/>
  <c r="C1122" i="11"/>
  <c r="C1123" i="11"/>
  <c r="F1122" i="11" s="1"/>
  <c r="G1122" i="11" s="1"/>
  <c r="C1124" i="11"/>
  <c r="C1125" i="11"/>
  <c r="C1126" i="11"/>
  <c r="C1127" i="11"/>
  <c r="F1126" i="11" s="1"/>
  <c r="G1126" i="11" s="1"/>
  <c r="C1128" i="11"/>
  <c r="C1129" i="11"/>
  <c r="C1130" i="11"/>
  <c r="C1131" i="11"/>
  <c r="D1131" i="11" s="1"/>
  <c r="E1131" i="11" s="1"/>
  <c r="C1132" i="11"/>
  <c r="C1133" i="11"/>
  <c r="C1134" i="11"/>
  <c r="C1135" i="11"/>
  <c r="D1135" i="11" s="1"/>
  <c r="E1135" i="11" s="1"/>
  <c r="C1136" i="11"/>
  <c r="C1137" i="11"/>
  <c r="C1138" i="11"/>
  <c r="F1137" i="11" s="1"/>
  <c r="G1137" i="11" s="1"/>
  <c r="C1139" i="11"/>
  <c r="C1140" i="11"/>
  <c r="C1141" i="11"/>
  <c r="C1142" i="11"/>
  <c r="F1141" i="11" s="1"/>
  <c r="G1141" i="11" s="1"/>
  <c r="C1143" i="11"/>
  <c r="C1144" i="11"/>
  <c r="C1145" i="11"/>
  <c r="C1146" i="11"/>
  <c r="F1145" i="11" s="1"/>
  <c r="G1145" i="11" s="1"/>
  <c r="C1147" i="11"/>
  <c r="C1148" i="11"/>
  <c r="C1149" i="11"/>
  <c r="C1150" i="11"/>
  <c r="F1149" i="11" s="1"/>
  <c r="G1149" i="11" s="1"/>
  <c r="C1151" i="11"/>
  <c r="C1152" i="11"/>
  <c r="C1153" i="11"/>
  <c r="C1154" i="11"/>
  <c r="C1155" i="11"/>
  <c r="C1156" i="11"/>
  <c r="C1157" i="11"/>
  <c r="C1158" i="11"/>
  <c r="D1158" i="11" s="1"/>
  <c r="E1158" i="11" s="1"/>
  <c r="C1159" i="11"/>
  <c r="C1160" i="11"/>
  <c r="C1161" i="11"/>
  <c r="C1162" i="11"/>
  <c r="D1162" i="11" s="1"/>
  <c r="E1162" i="11" s="1"/>
  <c r="C1163" i="11"/>
  <c r="C1164" i="11"/>
  <c r="C1165" i="11"/>
  <c r="C1166" i="11"/>
  <c r="D1166" i="11" s="1"/>
  <c r="E1166" i="11" s="1"/>
  <c r="C1167" i="11"/>
  <c r="C1168" i="11"/>
  <c r="C1169" i="11"/>
  <c r="C1170" i="11"/>
  <c r="D1170" i="11" s="1"/>
  <c r="E1170" i="11" s="1"/>
  <c r="C1171" i="11"/>
  <c r="C1172" i="11"/>
  <c r="C1173" i="11"/>
  <c r="F1172" i="11" s="1"/>
  <c r="G1172" i="11" s="1"/>
  <c r="C1174" i="11"/>
  <c r="C1175" i="11"/>
  <c r="C1176" i="11"/>
  <c r="C1177" i="11"/>
  <c r="F1176" i="11" s="1"/>
  <c r="G1176" i="11" s="1"/>
  <c r="C1178" i="11"/>
  <c r="C1179" i="11"/>
  <c r="F1178" i="11" s="1"/>
  <c r="G1178" i="11" s="1"/>
  <c r="C1180" i="11"/>
  <c r="C1181" i="11"/>
  <c r="F1180" i="11" s="1"/>
  <c r="G1180" i="11" s="1"/>
  <c r="C1182" i="11"/>
  <c r="C1183" i="11"/>
  <c r="F1182" i="11" s="1"/>
  <c r="G1182" i="11" s="1"/>
  <c r="C1184" i="11"/>
  <c r="C1185" i="11"/>
  <c r="F1184" i="11" s="1"/>
  <c r="G1184" i="11" s="1"/>
  <c r="C1186" i="11"/>
  <c r="C1187" i="11"/>
  <c r="F1186" i="11" s="1"/>
  <c r="G1186" i="11" s="1"/>
  <c r="C1188" i="11"/>
  <c r="C1189" i="11"/>
  <c r="D1189" i="11" s="1"/>
  <c r="E1189" i="11" s="1"/>
  <c r="C1190" i="11"/>
  <c r="C1191" i="11"/>
  <c r="F1190" i="11" s="1"/>
  <c r="G1190" i="11" s="1"/>
  <c r="C1192" i="11"/>
  <c r="C1193" i="11"/>
  <c r="D1193" i="11" s="1"/>
  <c r="E1193" i="11" s="1"/>
  <c r="C1194" i="11"/>
  <c r="C1195" i="11"/>
  <c r="C1196" i="11"/>
  <c r="C1197" i="11"/>
  <c r="D1197" i="11" s="1"/>
  <c r="E1197" i="11" s="1"/>
  <c r="C1198" i="11"/>
  <c r="C1199" i="11"/>
  <c r="C1200" i="11"/>
  <c r="C1201" i="11"/>
  <c r="D1201" i="11" s="1"/>
  <c r="E1201" i="11" s="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F1236" i="11" s="1"/>
  <c r="G1236" i="11" s="1"/>
  <c r="C1238" i="11"/>
  <c r="C1239" i="11"/>
  <c r="C1240" i="11"/>
  <c r="C1241" i="11"/>
  <c r="C1242" i="11"/>
  <c r="C1243" i="11"/>
  <c r="F1242" i="11" s="1"/>
  <c r="G1242" i="11" s="1"/>
  <c r="C1244" i="11"/>
  <c r="C1245" i="11"/>
  <c r="C1246" i="11"/>
  <c r="C1247" i="11"/>
  <c r="F1246" i="11" s="1"/>
  <c r="G1246" i="11" s="1"/>
  <c r="C1248" i="11"/>
  <c r="C1249" i="11"/>
  <c r="F1248" i="11" s="1"/>
  <c r="G1248" i="11" s="1"/>
  <c r="C1250" i="11"/>
  <c r="C1251" i="11"/>
  <c r="F1250" i="11" s="1"/>
  <c r="G1250" i="11" s="1"/>
  <c r="C1252" i="11"/>
  <c r="C1253" i="11"/>
  <c r="D1253" i="11" s="1"/>
  <c r="E1253" i="11" s="1"/>
  <c r="C1254" i="11"/>
  <c r="C1255" i="11"/>
  <c r="F1254" i="11" s="1"/>
  <c r="G1254" i="11" s="1"/>
  <c r="C1256" i="11"/>
  <c r="C1257" i="11"/>
  <c r="C1258" i="11"/>
  <c r="C1259" i="11"/>
  <c r="D1259" i="11" s="1"/>
  <c r="E1259" i="11" s="1"/>
  <c r="C1260" i="11"/>
  <c r="C1261" i="11"/>
  <c r="C1262" i="11"/>
  <c r="C1263" i="11"/>
  <c r="D1263" i="11" s="1"/>
  <c r="E1263" i="11" s="1"/>
  <c r="C1264" i="11"/>
  <c r="C1265" i="11"/>
  <c r="C1266" i="11"/>
  <c r="F1265" i="11" s="1"/>
  <c r="G1265" i="11" s="1"/>
  <c r="C1267" i="11"/>
  <c r="C1268" i="11"/>
  <c r="C1269" i="11"/>
  <c r="C1270" i="11"/>
  <c r="F1269" i="11" s="1"/>
  <c r="G1269" i="11" s="1"/>
  <c r="C1271" i="11"/>
  <c r="C1272" i="11"/>
  <c r="C1273" i="11"/>
  <c r="C1274" i="11"/>
  <c r="F1273" i="11" s="1"/>
  <c r="G1273" i="11" s="1"/>
  <c r="C1275" i="11"/>
  <c r="C1276" i="11"/>
  <c r="C1277" i="11"/>
  <c r="C1278" i="11"/>
  <c r="F1277" i="11" s="1"/>
  <c r="G1277" i="11" s="1"/>
  <c r="C1279" i="11"/>
  <c r="C1280" i="11"/>
  <c r="C1281" i="11"/>
  <c r="C1282" i="11"/>
  <c r="C1283" i="11"/>
  <c r="C1284" i="11"/>
  <c r="C1285" i="11"/>
  <c r="C1286" i="11"/>
  <c r="D1286" i="11" s="1"/>
  <c r="E1286" i="11" s="1"/>
  <c r="C1287" i="11"/>
  <c r="C1288" i="11"/>
  <c r="C1289" i="11"/>
  <c r="C1290" i="11"/>
  <c r="D1290" i="11" s="1"/>
  <c r="E1290" i="11" s="1"/>
  <c r="C1291" i="11"/>
  <c r="C1292" i="11"/>
  <c r="C1293" i="11"/>
  <c r="C1294" i="11"/>
  <c r="D1294" i="11" s="1"/>
  <c r="E1294" i="11" s="1"/>
  <c r="C1295" i="11"/>
  <c r="C1296" i="11"/>
  <c r="C1297" i="11"/>
  <c r="C1298" i="11"/>
  <c r="D1298" i="11" s="1"/>
  <c r="E1298" i="11" s="1"/>
  <c r="C1299" i="11"/>
  <c r="C1300" i="11"/>
  <c r="C1301" i="11"/>
  <c r="F1300" i="11" s="1"/>
  <c r="G1300" i="11" s="1"/>
  <c r="C1302" i="11"/>
  <c r="C1303" i="11"/>
  <c r="C1304" i="11"/>
  <c r="C1305" i="11"/>
  <c r="F1304" i="11" s="1"/>
  <c r="G1304" i="11" s="1"/>
  <c r="C1306" i="11"/>
  <c r="C1307" i="11"/>
  <c r="F1306" i="11" s="1"/>
  <c r="G1306" i="11" s="1"/>
  <c r="C1308" i="11"/>
  <c r="C1309" i="11"/>
  <c r="F1308" i="11" s="1"/>
  <c r="G1308" i="11" s="1"/>
  <c r="C1310" i="11"/>
  <c r="C1311" i="11"/>
  <c r="F1310" i="11" s="1"/>
  <c r="G1310" i="11" s="1"/>
  <c r="C1312" i="11"/>
  <c r="C1313" i="11"/>
  <c r="F1312" i="11" s="1"/>
  <c r="G1312" i="11" s="1"/>
  <c r="C1314" i="11"/>
  <c r="C1315" i="11"/>
  <c r="C1316" i="11"/>
  <c r="C1317" i="11"/>
  <c r="F1316" i="11" s="1"/>
  <c r="G1316" i="11" s="1"/>
  <c r="C1318" i="11"/>
  <c r="C1319" i="11"/>
  <c r="C1320" i="11"/>
  <c r="C1321" i="11"/>
  <c r="F1320" i="11" s="1"/>
  <c r="G1320" i="11" s="1"/>
  <c r="C1322" i="11"/>
  <c r="C1323" i="11"/>
  <c r="F1322" i="11" s="1"/>
  <c r="G1322" i="11" s="1"/>
  <c r="C1324" i="11"/>
  <c r="C1325" i="11"/>
  <c r="F1324" i="11" s="1"/>
  <c r="G1324" i="11" s="1"/>
  <c r="C1326" i="11"/>
  <c r="C1327" i="11"/>
  <c r="F1326" i="11" s="1"/>
  <c r="G1326" i="11" s="1"/>
  <c r="C1328" i="11"/>
  <c r="C1329" i="11"/>
  <c r="F1328" i="11" s="1"/>
  <c r="G1328" i="11" s="1"/>
  <c r="C1330" i="11"/>
  <c r="C1331" i="11"/>
  <c r="F1330" i="11" s="1"/>
  <c r="G1330" i="11" s="1"/>
  <c r="C1332" i="11"/>
  <c r="C1333" i="11"/>
  <c r="D1333" i="11" s="1"/>
  <c r="E1333" i="11" s="1"/>
  <c r="C1334" i="11"/>
  <c r="C1335" i="11"/>
  <c r="F1334" i="11" s="1"/>
  <c r="G1334" i="11" s="1"/>
  <c r="C1336" i="11"/>
  <c r="C1337" i="11"/>
  <c r="D1337" i="11" s="1"/>
  <c r="E1337" i="11" s="1"/>
  <c r="C1338" i="11"/>
  <c r="C1339" i="11"/>
  <c r="C1340" i="11"/>
  <c r="C1341" i="11"/>
  <c r="D1341" i="11" s="1"/>
  <c r="E1341" i="11" s="1"/>
  <c r="C1342" i="11"/>
  <c r="C1343" i="11"/>
  <c r="C1344" i="11"/>
  <c r="C1345" i="11"/>
  <c r="D1345" i="11" s="1"/>
  <c r="E1345" i="11" s="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F1380" i="11" s="1"/>
  <c r="G1380" i="11" s="1"/>
  <c r="C1382" i="11"/>
  <c r="C1383" i="11"/>
  <c r="C1384" i="11"/>
  <c r="C1385" i="11"/>
  <c r="C1386" i="11"/>
  <c r="C1387" i="11"/>
  <c r="F1386" i="11" s="1"/>
  <c r="G1386" i="11" s="1"/>
  <c r="C1388" i="11"/>
  <c r="C1389" i="11"/>
  <c r="C1390" i="11"/>
  <c r="C1391" i="11"/>
  <c r="F1390" i="11" s="1"/>
  <c r="G1390" i="11" s="1"/>
  <c r="C1392" i="11"/>
  <c r="C1393" i="11"/>
  <c r="F1392" i="11" s="1"/>
  <c r="G1392" i="11" s="1"/>
  <c r="C1394" i="11"/>
  <c r="C1395" i="11"/>
  <c r="F1394" i="11" s="1"/>
  <c r="G1394" i="11" s="1"/>
  <c r="C1396" i="11"/>
  <c r="C1397" i="11"/>
  <c r="D1397" i="11" s="1"/>
  <c r="E1397" i="11" s="1"/>
  <c r="C1398" i="11"/>
  <c r="C1399" i="11"/>
  <c r="F1398" i="11" s="1"/>
  <c r="G1398" i="11" s="1"/>
  <c r="C1400" i="11"/>
  <c r="C1401" i="11"/>
  <c r="C1402" i="11"/>
  <c r="C1403" i="11"/>
  <c r="D1403" i="11" s="1"/>
  <c r="E1403" i="11" s="1"/>
  <c r="C1404" i="11"/>
  <c r="C1405" i="11"/>
  <c r="D1405" i="11" s="1"/>
  <c r="E1405" i="11" s="1"/>
  <c r="C1406" i="11"/>
  <c r="C1407" i="11"/>
  <c r="D1407" i="11" s="1"/>
  <c r="E1407" i="11" s="1"/>
  <c r="C1408" i="11"/>
  <c r="C1409" i="11"/>
  <c r="D1409" i="11" s="1"/>
  <c r="E1409" i="11" s="1"/>
  <c r="C1410" i="11"/>
  <c r="C1411" i="11"/>
  <c r="C1412" i="11"/>
  <c r="C1413" i="11"/>
  <c r="F1412" i="11" s="1"/>
  <c r="G1412" i="11" s="1"/>
  <c r="C1414" i="11"/>
  <c r="F1413" i="11" s="1"/>
  <c r="G1413" i="11" s="1"/>
  <c r="C1415" i="11"/>
  <c r="C1416" i="11"/>
  <c r="C1417" i="11"/>
  <c r="C1418" i="11"/>
  <c r="F1417" i="11" s="1"/>
  <c r="G1417" i="11" s="1"/>
  <c r="C1419" i="11"/>
  <c r="F1418" i="11" s="1"/>
  <c r="G1418" i="11" s="1"/>
  <c r="C1420" i="11"/>
  <c r="C1421" i="11"/>
  <c r="C1422" i="11"/>
  <c r="F1421" i="11" s="1"/>
  <c r="G1421" i="11" s="1"/>
  <c r="C1423" i="11"/>
  <c r="F1422" i="11" s="1"/>
  <c r="G1422" i="11" s="1"/>
  <c r="C1424" i="11"/>
  <c r="C1425" i="11"/>
  <c r="F1424" i="11" s="1"/>
  <c r="G1424" i="11" s="1"/>
  <c r="C1426" i="11"/>
  <c r="C1427" i="11"/>
  <c r="F1426" i="11" s="1"/>
  <c r="G1426" i="11" s="1"/>
  <c r="C1428" i="11"/>
  <c r="C1429" i="11"/>
  <c r="C1430" i="11"/>
  <c r="D1430" i="11" s="1"/>
  <c r="E1430" i="11" s="1"/>
  <c r="C1431" i="11"/>
  <c r="C1432" i="11"/>
  <c r="C1433" i="11"/>
  <c r="C1434" i="11"/>
  <c r="D1434" i="11" s="1"/>
  <c r="E1434" i="11" s="1"/>
  <c r="C1435" i="11"/>
  <c r="D1435" i="11" s="1"/>
  <c r="E1435" i="11" s="1"/>
  <c r="C1436" i="11"/>
  <c r="C1437" i="11"/>
  <c r="D1437" i="11" s="1"/>
  <c r="E1437" i="11" s="1"/>
  <c r="C1438" i="11"/>
  <c r="D1438" i="11" s="1"/>
  <c r="E1438" i="11" s="1"/>
  <c r="C1439" i="11"/>
  <c r="C1440" i="11"/>
  <c r="C1441" i="11"/>
  <c r="C1442" i="11"/>
  <c r="C1443" i="11"/>
  <c r="C1444" i="11"/>
  <c r="C1445" i="11"/>
  <c r="F1444" i="11" s="1"/>
  <c r="G1444" i="11" s="1"/>
  <c r="C1446" i="11"/>
  <c r="C1447" i="11"/>
  <c r="C1448" i="11"/>
  <c r="C1449" i="11"/>
  <c r="F1448" i="11" s="1"/>
  <c r="G1448" i="11" s="1"/>
  <c r="C1450" i="11"/>
  <c r="C1451" i="11"/>
  <c r="F1450" i="11" s="1"/>
  <c r="G1450" i="11" s="1"/>
  <c r="C1452" i="11"/>
  <c r="C1453" i="11"/>
  <c r="F1452" i="11" s="1"/>
  <c r="G1452" i="11" s="1"/>
  <c r="C1454" i="11"/>
  <c r="C1455" i="11"/>
  <c r="F1454" i="11" s="1"/>
  <c r="G1454" i="11" s="1"/>
  <c r="C1456" i="11"/>
  <c r="C1457" i="11"/>
  <c r="F1456" i="11" s="1"/>
  <c r="G1456" i="11" s="1"/>
  <c r="C1458" i="11"/>
  <c r="C1459" i="11"/>
  <c r="F1458" i="11" s="1"/>
  <c r="G1458" i="11" s="1"/>
  <c r="C1460" i="11"/>
  <c r="C1461" i="11"/>
  <c r="D1461" i="11" s="1"/>
  <c r="E1461" i="11" s="1"/>
  <c r="C1462" i="11"/>
  <c r="C1463" i="11"/>
  <c r="F1462" i="11" s="1"/>
  <c r="G1462" i="11" s="1"/>
  <c r="C1464" i="11"/>
  <c r="C1465" i="11"/>
  <c r="D1465" i="11" s="1"/>
  <c r="E1465" i="11" s="1"/>
  <c r="C1466" i="11"/>
  <c r="C1467" i="11"/>
  <c r="D1467" i="11" s="1"/>
  <c r="E1467" i="11" s="1"/>
  <c r="C1468" i="11"/>
  <c r="C1469" i="11"/>
  <c r="D1469" i="11" s="1"/>
  <c r="E1469" i="11" s="1"/>
  <c r="C1470" i="11"/>
  <c r="C1471" i="11"/>
  <c r="D1471" i="11" s="1"/>
  <c r="E1471" i="11" s="1"/>
  <c r="C1472" i="11"/>
  <c r="C1473" i="11"/>
  <c r="D1473" i="11" s="1"/>
  <c r="E1473" i="11" s="1"/>
  <c r="C1474" i="11"/>
  <c r="C1475" i="11"/>
  <c r="C1476" i="11"/>
  <c r="C1477" i="11"/>
  <c r="C1478" i="11"/>
  <c r="F1477" i="11" s="1"/>
  <c r="G1477" i="11" s="1"/>
  <c r="C1479" i="11"/>
  <c r="C1480" i="11"/>
  <c r="C1481" i="11"/>
  <c r="C1482" i="11"/>
  <c r="F1481" i="11" s="1"/>
  <c r="G1481" i="11" s="1"/>
  <c r="C1483" i="11"/>
  <c r="F1482" i="11" s="1"/>
  <c r="G1482" i="11" s="1"/>
  <c r="C1484" i="11"/>
  <c r="C1485" i="11"/>
  <c r="F1484" i="11" s="1"/>
  <c r="G1484" i="11" s="1"/>
  <c r="C1486" i="11"/>
  <c r="F1485" i="11" s="1"/>
  <c r="G1485" i="11" s="1"/>
  <c r="C1487" i="11"/>
  <c r="F1486" i="11" s="1"/>
  <c r="G1486" i="11" s="1"/>
  <c r="C1488" i="11"/>
  <c r="C1489" i="11"/>
  <c r="C1490" i="11"/>
  <c r="C1491" i="11"/>
  <c r="C1492" i="11"/>
  <c r="C1493" i="11"/>
  <c r="C1494" i="11"/>
  <c r="D1494" i="11" s="1"/>
  <c r="E1494" i="11" s="1"/>
  <c r="C1495" i="11"/>
  <c r="C1496" i="11"/>
  <c r="C1497" i="11"/>
  <c r="D1497" i="11" s="1"/>
  <c r="E1497" i="11" s="1"/>
  <c r="C1498" i="11"/>
  <c r="D1498" i="11" s="1"/>
  <c r="E1498" i="11" s="1"/>
  <c r="C1499" i="11"/>
  <c r="C1500" i="11"/>
  <c r="C1501" i="11"/>
  <c r="C1502" i="11"/>
  <c r="D1502" i="11" s="1"/>
  <c r="E1502" i="11" s="1"/>
  <c r="C1503" i="11"/>
  <c r="C1504" i="11"/>
  <c r="C1505" i="11"/>
  <c r="C1506" i="11"/>
  <c r="C1507" i="11"/>
  <c r="C1508" i="11"/>
  <c r="C1509" i="11"/>
  <c r="F1508" i="11" s="1"/>
  <c r="G1508" i="11" s="1"/>
  <c r="C1510" i="11"/>
  <c r="C1511" i="11"/>
  <c r="C1512" i="11"/>
  <c r="C1513" i="11"/>
  <c r="F1512" i="11" s="1"/>
  <c r="G1512" i="11" s="1"/>
  <c r="C1514" i="11"/>
  <c r="C1515" i="11"/>
  <c r="F1514" i="11" s="1"/>
  <c r="G1514" i="11" s="1"/>
  <c r="C1516" i="11"/>
  <c r="C1517" i="11"/>
  <c r="F1516" i="11" s="1"/>
  <c r="G1516" i="11" s="1"/>
  <c r="C1518" i="11"/>
  <c r="C1519" i="11"/>
  <c r="F1518" i="11" s="1"/>
  <c r="G1518" i="11" s="1"/>
  <c r="C1520" i="11"/>
  <c r="C1521" i="11"/>
  <c r="F1520" i="11" s="1"/>
  <c r="G1520" i="11" s="1"/>
  <c r="C1522" i="11"/>
  <c r="C1523" i="11"/>
  <c r="F1522" i="11" s="1"/>
  <c r="G1522" i="11" s="1"/>
  <c r="C1524" i="11"/>
  <c r="C1525" i="11"/>
  <c r="D1525" i="11" s="1"/>
  <c r="E1525" i="11" s="1"/>
  <c r="C1526" i="11"/>
  <c r="C1527" i="11"/>
  <c r="F1526" i="11" s="1"/>
  <c r="G1526" i="11" s="1"/>
  <c r="C1528" i="11"/>
  <c r="C1529" i="11"/>
  <c r="D1529" i="11" s="1"/>
  <c r="E1529" i="11" s="1"/>
  <c r="C1530" i="11"/>
  <c r="C1531" i="11"/>
  <c r="D1531" i="11" s="1"/>
  <c r="E1531" i="11" s="1"/>
  <c r="C1532" i="11"/>
  <c r="C1533" i="11"/>
  <c r="D1533" i="11" s="1"/>
  <c r="E1533" i="11" s="1"/>
  <c r="C1534" i="11"/>
  <c r="C1535" i="11"/>
  <c r="D1535" i="11" s="1"/>
  <c r="E1535" i="11" s="1"/>
  <c r="C1536" i="11"/>
  <c r="C1537" i="11"/>
  <c r="D1537" i="11" s="1"/>
  <c r="E1537" i="11" s="1"/>
  <c r="C1538" i="11"/>
  <c r="C1539" i="11"/>
  <c r="C1540" i="11"/>
  <c r="C1541" i="11"/>
  <c r="C1542" i="11"/>
  <c r="F1541" i="11" s="1"/>
  <c r="G1541" i="11" s="1"/>
  <c r="C1543" i="11"/>
  <c r="C1544" i="11"/>
  <c r="C1545" i="11"/>
  <c r="F1544" i="11" s="1"/>
  <c r="G1544" i="11" s="1"/>
  <c r="C1546" i="11"/>
  <c r="F1545" i="11" s="1"/>
  <c r="G1545" i="11" s="1"/>
  <c r="C1547" i="11"/>
  <c r="F1546" i="11" s="1"/>
  <c r="G1546" i="11" s="1"/>
  <c r="C1548" i="11"/>
  <c r="C1549" i="11"/>
  <c r="C1550" i="11"/>
  <c r="F1549" i="11" s="1"/>
  <c r="G1549" i="11" s="1"/>
  <c r="C1551" i="11"/>
  <c r="F1550" i="11" s="1"/>
  <c r="G1550" i="11" s="1"/>
  <c r="C1552" i="11"/>
  <c r="C1553" i="11"/>
  <c r="C1554" i="11"/>
  <c r="C1555" i="11"/>
  <c r="C1556" i="11"/>
  <c r="C1557" i="11"/>
  <c r="D1557" i="11" s="1"/>
  <c r="E1557" i="11" s="1"/>
  <c r="C1558" i="11"/>
  <c r="D1558" i="11" s="1"/>
  <c r="E1558" i="11" s="1"/>
  <c r="C1559" i="11"/>
  <c r="C1560" i="11"/>
  <c r="C1561" i="11"/>
  <c r="C1562" i="11"/>
  <c r="D1562" i="11" s="1"/>
  <c r="E1562" i="11" s="1"/>
  <c r="C1563" i="11"/>
  <c r="C1564" i="11"/>
  <c r="C1565" i="11"/>
  <c r="F1564" i="11" s="1"/>
  <c r="G1564" i="11" s="1"/>
  <c r="C1566" i="11"/>
  <c r="F1565" i="11" s="1"/>
  <c r="G1565" i="11" s="1"/>
  <c r="C1567" i="11"/>
  <c r="F1566" i="11" s="1"/>
  <c r="G1566" i="11" s="1"/>
  <c r="C1568" i="11"/>
  <c r="C1569" i="11"/>
  <c r="C1570" i="11"/>
  <c r="C1571" i="11"/>
  <c r="C1572" i="11"/>
  <c r="C1573" i="11"/>
  <c r="C1574" i="11"/>
  <c r="D1574" i="11" s="1"/>
  <c r="E1574" i="11" s="1"/>
  <c r="C1575" i="11"/>
  <c r="C1576" i="11"/>
  <c r="C1577" i="11"/>
  <c r="C1578" i="11"/>
  <c r="D1578" i="11" s="1"/>
  <c r="E1578" i="11" s="1"/>
  <c r="C1579" i="11"/>
  <c r="C1580" i="11"/>
  <c r="C1581" i="11"/>
  <c r="C1582" i="11"/>
  <c r="D1582" i="11" s="1"/>
  <c r="E1582" i="11" s="1"/>
  <c r="C1583" i="11"/>
  <c r="D1583" i="11" s="1"/>
  <c r="E1583" i="11" s="1"/>
  <c r="C1584" i="11"/>
  <c r="C1585" i="11"/>
  <c r="C1586" i="11"/>
  <c r="C1587" i="11"/>
  <c r="C1588" i="11"/>
  <c r="C1589" i="11"/>
  <c r="C1590" i="11"/>
  <c r="D1590" i="11" s="1"/>
  <c r="E1590" i="11" s="1"/>
  <c r="C1591" i="11"/>
  <c r="C1592" i="11"/>
  <c r="C1593" i="11"/>
  <c r="C1594" i="11"/>
  <c r="C1595" i="11"/>
  <c r="F1594" i="11" s="1"/>
  <c r="G1594" i="11" s="1"/>
  <c r="C1596" i="11"/>
  <c r="C1597" i="11"/>
  <c r="C1598" i="11"/>
  <c r="C1599" i="11"/>
  <c r="F1598" i="11" s="1"/>
  <c r="G1598" i="11" s="1"/>
  <c r="C1600" i="11"/>
  <c r="C1601" i="11"/>
  <c r="F1600" i="11" s="1"/>
  <c r="G1600" i="11" s="1"/>
  <c r="C1602" i="11"/>
  <c r="C1603" i="11"/>
  <c r="F1602" i="11" s="1"/>
  <c r="G1602" i="11" s="1"/>
  <c r="C1604" i="11"/>
  <c r="C1605" i="11"/>
  <c r="C1606" i="11"/>
  <c r="F1605" i="11" s="1"/>
  <c r="G1605" i="11" s="1"/>
  <c r="C1607" i="11"/>
  <c r="F1606" i="11" s="1"/>
  <c r="G1606" i="11" s="1"/>
  <c r="C1608" i="11"/>
  <c r="C1609" i="11"/>
  <c r="F1608" i="11" s="1"/>
  <c r="G1608" i="11" s="1"/>
  <c r="C1610" i="11"/>
  <c r="C1611" i="11"/>
  <c r="C1612" i="11"/>
  <c r="C1613" i="11"/>
  <c r="C1614" i="11"/>
  <c r="C1615" i="11"/>
  <c r="D1615" i="11" s="1"/>
  <c r="E1615" i="11" s="1"/>
  <c r="C1616" i="11"/>
  <c r="C1617" i="11"/>
  <c r="C1618" i="11"/>
  <c r="C1619" i="11"/>
  <c r="F1618" i="11" s="1"/>
  <c r="G1618" i="11" s="1"/>
  <c r="C1620" i="11"/>
  <c r="C1621" i="11"/>
  <c r="C1622" i="11"/>
  <c r="C1623" i="11"/>
  <c r="D1623" i="11" s="1"/>
  <c r="E1623" i="11" s="1"/>
  <c r="C1624" i="11"/>
  <c r="C1625" i="11"/>
  <c r="D1625" i="11" s="1"/>
  <c r="E1625" i="11" s="1"/>
  <c r="C1626" i="11"/>
  <c r="C1627" i="11"/>
  <c r="C1628" i="11"/>
  <c r="C1629" i="11"/>
  <c r="D1629" i="11" s="1"/>
  <c r="E1629" i="11" s="1"/>
  <c r="C1630" i="11"/>
  <c r="C1631" i="11"/>
  <c r="C1632" i="11"/>
  <c r="C1633" i="11"/>
  <c r="F1632" i="11" s="1"/>
  <c r="G1632" i="11" s="1"/>
  <c r="C1634" i="11"/>
  <c r="C1635" i="11"/>
  <c r="F1634" i="11" s="1"/>
  <c r="G1634" i="11" s="1"/>
  <c r="C1636" i="11"/>
  <c r="C1637" i="11"/>
  <c r="F1636" i="11" s="1"/>
  <c r="G1636" i="11" s="1"/>
  <c r="C1638" i="11"/>
  <c r="D1638" i="11" s="1"/>
  <c r="E1638" i="11" s="1"/>
  <c r="C1639" i="11"/>
  <c r="D1639" i="11" s="1"/>
  <c r="E1639" i="11" s="1"/>
  <c r="C1640" i="11"/>
  <c r="C1641" i="11"/>
  <c r="F1640" i="11" s="1"/>
  <c r="G1640" i="11" s="1"/>
  <c r="C1642" i="11"/>
  <c r="F1641" i="11" s="1"/>
  <c r="G1641" i="11" s="1"/>
  <c r="C1643" i="11"/>
  <c r="F1642" i="11" s="1"/>
  <c r="G1642" i="11" s="1"/>
  <c r="C1644" i="11"/>
  <c r="C1645" i="11"/>
  <c r="C1646" i="11"/>
  <c r="C1647" i="11"/>
  <c r="D1647" i="11" s="1"/>
  <c r="E1647" i="11" s="1"/>
  <c r="C1648" i="11"/>
  <c r="C1649" i="11"/>
  <c r="F1648" i="11" s="1"/>
  <c r="G1648" i="11" s="1"/>
  <c r="C1650" i="11"/>
  <c r="C1651" i="11"/>
  <c r="C1652" i="11"/>
  <c r="C1653" i="11"/>
  <c r="D1653" i="11" s="1"/>
  <c r="E1653" i="11" s="1"/>
  <c r="C1654" i="11"/>
  <c r="C1655" i="11"/>
  <c r="C1656" i="11"/>
  <c r="C1657" i="11"/>
  <c r="F1656" i="11" s="1"/>
  <c r="G1656" i="11" s="1"/>
  <c r="C1658" i="11"/>
  <c r="C1659" i="11"/>
  <c r="D1659" i="11" s="1"/>
  <c r="E1659" i="11" s="1"/>
  <c r="C1660" i="11"/>
  <c r="C1661" i="11"/>
  <c r="F1660" i="11" s="1"/>
  <c r="G1660" i="11" s="1"/>
  <c r="C1662" i="11"/>
  <c r="C1663" i="11"/>
  <c r="F1662" i="11" s="1"/>
  <c r="G1662" i="11" s="1"/>
  <c r="C1664" i="11"/>
  <c r="C1665" i="11"/>
  <c r="C1666" i="11"/>
  <c r="D1666" i="11" s="1"/>
  <c r="E1666" i="11" s="1"/>
  <c r="C1667" i="11"/>
  <c r="C1668" i="11"/>
  <c r="C1669" i="11"/>
  <c r="F1668" i="11" s="1"/>
  <c r="G1668" i="11" s="1"/>
  <c r="C1670" i="11"/>
  <c r="C1671" i="11"/>
  <c r="D1671" i="11" s="1"/>
  <c r="E1671" i="11" s="1"/>
  <c r="C1672" i="11"/>
  <c r="C1673" i="11"/>
  <c r="D1673" i="11" s="1"/>
  <c r="E1673" i="11" s="1"/>
  <c r="C1674" i="11"/>
  <c r="C1675" i="11"/>
  <c r="F1674" i="11" s="1"/>
  <c r="G1674" i="11" s="1"/>
  <c r="C1676" i="11"/>
  <c r="C1677" i="11"/>
  <c r="F1676" i="11" s="1"/>
  <c r="G1676" i="11" s="1"/>
  <c r="C1678" i="11"/>
  <c r="C1679" i="11"/>
  <c r="C1680" i="11"/>
  <c r="C1681" i="11"/>
  <c r="C1682" i="11"/>
  <c r="C1683" i="11"/>
  <c r="F1682" i="11" s="1"/>
  <c r="G1682" i="11" s="1"/>
  <c r="C1684" i="11"/>
  <c r="C1685" i="11"/>
  <c r="F1684" i="11" s="1"/>
  <c r="G1684" i="11" s="1"/>
  <c r="C1686" i="11"/>
  <c r="C1687" i="11"/>
  <c r="D1687" i="11" s="1"/>
  <c r="E1687" i="11" s="1"/>
  <c r="C1688" i="11"/>
  <c r="C1689" i="11"/>
  <c r="F1688" i="11" s="1"/>
  <c r="G1688" i="11" s="1"/>
  <c r="C1690" i="11"/>
  <c r="C1691" i="11"/>
  <c r="F1690" i="11" s="1"/>
  <c r="G1690" i="11" s="1"/>
  <c r="C1692" i="11"/>
  <c r="C1693" i="11"/>
  <c r="C1694" i="11"/>
  <c r="D1694" i="11" s="1"/>
  <c r="E1694" i="11" s="1"/>
  <c r="C1695" i="11"/>
  <c r="C1696" i="11"/>
  <c r="C1697" i="11"/>
  <c r="F1696" i="11" s="1"/>
  <c r="G1696" i="11" s="1"/>
  <c r="C1698" i="11"/>
  <c r="C1699" i="11"/>
  <c r="D1699" i="11" s="1"/>
  <c r="E1699" i="11" s="1"/>
  <c r="C1700" i="11"/>
  <c r="C1701" i="11"/>
  <c r="F1700" i="11" s="1"/>
  <c r="G1700" i="11" s="1"/>
  <c r="C1702" i="11"/>
  <c r="C1703" i="11"/>
  <c r="C1704" i="11"/>
  <c r="C1705" i="11"/>
  <c r="C1706" i="11"/>
  <c r="C1707" i="11"/>
  <c r="C1708" i="11"/>
  <c r="C1709" i="11"/>
  <c r="F1708" i="11" s="1"/>
  <c r="G1708" i="11" s="1"/>
  <c r="C1710" i="11"/>
  <c r="C1711" i="11"/>
  <c r="D1711" i="11" s="1"/>
  <c r="E1711" i="11" s="1"/>
  <c r="C1712" i="11"/>
  <c r="C1713" i="11"/>
  <c r="D1713" i="11" s="1"/>
  <c r="E1713" i="11" s="1"/>
  <c r="C1714" i="11"/>
  <c r="C1715" i="11"/>
  <c r="F1714" i="11" s="1"/>
  <c r="G1714" i="11" s="1"/>
  <c r="C1716" i="11"/>
  <c r="C1717" i="11"/>
  <c r="F1716" i="11" s="1"/>
  <c r="G1716" i="11" s="1"/>
  <c r="C1718" i="11"/>
  <c r="C1719" i="11"/>
  <c r="C1720" i="11"/>
  <c r="C1721" i="11"/>
  <c r="C1722" i="11"/>
  <c r="C1723" i="11"/>
  <c r="F1722" i="11" s="1"/>
  <c r="G1722" i="11" s="1"/>
  <c r="C1724" i="11"/>
  <c r="C1725" i="11"/>
  <c r="F1724" i="11" s="1"/>
  <c r="G1724" i="11" s="1"/>
  <c r="C1726" i="11"/>
  <c r="C1727" i="11"/>
  <c r="D1727" i="11" s="1"/>
  <c r="E1727" i="11" s="1"/>
  <c r="C1728" i="11"/>
  <c r="C1729" i="11"/>
  <c r="F1728" i="11" s="1"/>
  <c r="G1728" i="11" s="1"/>
  <c r="C1730" i="11"/>
  <c r="C1731" i="11"/>
  <c r="F1730" i="11" s="1"/>
  <c r="G1730" i="11" s="1"/>
  <c r="C1732" i="11"/>
  <c r="C1733" i="11"/>
  <c r="C1734" i="11"/>
  <c r="D1734" i="11" s="1"/>
  <c r="E1734" i="11" s="1"/>
  <c r="C1735" i="11"/>
  <c r="D1735" i="11" s="1"/>
  <c r="E1735" i="11" s="1"/>
  <c r="C1736" i="11"/>
  <c r="C1737" i="11"/>
  <c r="F1736" i="11" s="1"/>
  <c r="G1736" i="11" s="1"/>
  <c r="C1738" i="11"/>
  <c r="F1737" i="11" s="1"/>
  <c r="G1737" i="11" s="1"/>
  <c r="C1739" i="11"/>
  <c r="D1739" i="11" s="1"/>
  <c r="E1739" i="11" s="1"/>
  <c r="C1740" i="11"/>
  <c r="C1741" i="11"/>
  <c r="D1741" i="11" s="1"/>
  <c r="E1741" i="11" s="1"/>
  <c r="C1742" i="11"/>
  <c r="C1743" i="11"/>
  <c r="F1742" i="11" s="1"/>
  <c r="G1742" i="11" s="1"/>
  <c r="C1744" i="11"/>
  <c r="C1745" i="11"/>
  <c r="F1744" i="11" s="1"/>
  <c r="G1744" i="11" s="1"/>
  <c r="C1746" i="11"/>
  <c r="C1747" i="11"/>
  <c r="C1748" i="11"/>
  <c r="C1749" i="11"/>
  <c r="C1750" i="11"/>
  <c r="F1749" i="11" s="1"/>
  <c r="G1749" i="11" s="1"/>
  <c r="C1751" i="11"/>
  <c r="F1750" i="11" s="1"/>
  <c r="G1750" i="11" s="1"/>
  <c r="C1752" i="11"/>
  <c r="C1753" i="11"/>
  <c r="C1754" i="11"/>
  <c r="C1755" i="11"/>
  <c r="F1754" i="11" s="1"/>
  <c r="G1754" i="11" s="1"/>
  <c r="C1756" i="11"/>
  <c r="C1757" i="11"/>
  <c r="F1756" i="11" s="1"/>
  <c r="G1756" i="11" s="1"/>
  <c r="C1758" i="11"/>
  <c r="C1759" i="11"/>
  <c r="C1760" i="11"/>
  <c r="C1761" i="11"/>
  <c r="D1761" i="11" s="1"/>
  <c r="E1761" i="11" s="1"/>
  <c r="C1762" i="11"/>
  <c r="F1761" i="11" s="1"/>
  <c r="G1761" i="11" s="1"/>
  <c r="C1763" i="11"/>
  <c r="F1762" i="11" s="1"/>
  <c r="G1762" i="11" s="1"/>
  <c r="C1764" i="11"/>
  <c r="C1765" i="11"/>
  <c r="C1766" i="11"/>
  <c r="C1767" i="11"/>
  <c r="F1766" i="11" s="1"/>
  <c r="G1766" i="11" s="1"/>
  <c r="C1768" i="11"/>
  <c r="C1769" i="11"/>
  <c r="F1768" i="11" s="1"/>
  <c r="G1768" i="11" s="1"/>
  <c r="C1770" i="11"/>
  <c r="C1771" i="11"/>
  <c r="D1771" i="11" s="1"/>
  <c r="E1771" i="11" s="1"/>
  <c r="C1772" i="11"/>
  <c r="C1773" i="11"/>
  <c r="D1773" i="11" s="1"/>
  <c r="E1773" i="11" s="1"/>
  <c r="C1774" i="11"/>
  <c r="C1775" i="11"/>
  <c r="C1776" i="11"/>
  <c r="C1777" i="11"/>
  <c r="C1778" i="11"/>
  <c r="C1779" i="11"/>
  <c r="D1779" i="11" s="1"/>
  <c r="E1779" i="11" s="1"/>
  <c r="C1780" i="11"/>
  <c r="C1781" i="11"/>
  <c r="F1780" i="11" s="1"/>
  <c r="G1780" i="11" s="1"/>
  <c r="C1782" i="11"/>
  <c r="C1783" i="11"/>
  <c r="F1782" i="11" s="1"/>
  <c r="G1782" i="11" s="1"/>
  <c r="C1784" i="11"/>
  <c r="C1785" i="11"/>
  <c r="C1786" i="11"/>
  <c r="D1786" i="11" s="1"/>
  <c r="E1786" i="11" s="1"/>
  <c r="C1787" i="11"/>
  <c r="C1788" i="11"/>
  <c r="C1789" i="11"/>
  <c r="C1790" i="11"/>
  <c r="C1791" i="11"/>
  <c r="D1791" i="11" s="1"/>
  <c r="E1791" i="11" s="1"/>
  <c r="C1792" i="11"/>
  <c r="C1793" i="11"/>
  <c r="D1793" i="11" s="1"/>
  <c r="E1793" i="11" s="1"/>
  <c r="C1794" i="11"/>
  <c r="C1795" i="11"/>
  <c r="F1794" i="11" s="1"/>
  <c r="G1794" i="11" s="1"/>
  <c r="C1796" i="11"/>
  <c r="C1797" i="11"/>
  <c r="F1796" i="11" s="1"/>
  <c r="G1796" i="11" s="1"/>
  <c r="C1798" i="11"/>
  <c r="D1798" i="11" s="1"/>
  <c r="E1798" i="11" s="1"/>
  <c r="C1799" i="11"/>
  <c r="D1799" i="11" s="1"/>
  <c r="E1799" i="11" s="1"/>
  <c r="C1800" i="11"/>
  <c r="C1801" i="11"/>
  <c r="D1801" i="11" s="1"/>
  <c r="E1801" i="11" s="1"/>
  <c r="C1802" i="11"/>
  <c r="F1801" i="11" s="1"/>
  <c r="G1801" i="11" s="1"/>
  <c r="C1803" i="11"/>
  <c r="F1802" i="11" s="1"/>
  <c r="G1802" i="11" s="1"/>
  <c r="C1804" i="11"/>
  <c r="C1805" i="11"/>
  <c r="C1806" i="11"/>
  <c r="C1807" i="11"/>
  <c r="D1807" i="11" s="1"/>
  <c r="E1807" i="11" s="1"/>
  <c r="C1808" i="11"/>
  <c r="C1809" i="11"/>
  <c r="F1808" i="11" s="1"/>
  <c r="G1808" i="11" s="1"/>
  <c r="C1810" i="11"/>
  <c r="C1811" i="11"/>
  <c r="F1810" i="11" s="1"/>
  <c r="G1810" i="11" s="1"/>
  <c r="C1812" i="11"/>
  <c r="C1813" i="11"/>
  <c r="C1814" i="11"/>
  <c r="D1814" i="11" s="1"/>
  <c r="E1814" i="11" s="1"/>
  <c r="C1815" i="11"/>
  <c r="D1815" i="11" s="1"/>
  <c r="E1815" i="11" s="1"/>
  <c r="C1816" i="11"/>
  <c r="C1817" i="11"/>
  <c r="C1818" i="11"/>
  <c r="F1817" i="11" s="1"/>
  <c r="G1817" i="11" s="1"/>
  <c r="C1819" i="11"/>
  <c r="D1819" i="11" s="1"/>
  <c r="E1819" i="11" s="1"/>
  <c r="C1820" i="11"/>
  <c r="C1821" i="11"/>
  <c r="D1821" i="11" s="1"/>
  <c r="E1821" i="11" s="1"/>
  <c r="C1822" i="11"/>
  <c r="C1823" i="11"/>
  <c r="F1822" i="11" s="1"/>
  <c r="G1822" i="11" s="1"/>
  <c r="C1824" i="11"/>
  <c r="C1825" i="11"/>
  <c r="F1824" i="11" s="1"/>
  <c r="G1824" i="11" s="1"/>
  <c r="C1826" i="11"/>
  <c r="C1827" i="11"/>
  <c r="D1827" i="11" s="1"/>
  <c r="E1827" i="11" s="1"/>
  <c r="C1828" i="11"/>
  <c r="C1829" i="11"/>
  <c r="C1830" i="11"/>
  <c r="C1831" i="11"/>
  <c r="C1832" i="11"/>
  <c r="C1833" i="11"/>
  <c r="F1832" i="11" s="1"/>
  <c r="G1832" i="11" s="1"/>
  <c r="C1834" i="11"/>
  <c r="C1835" i="11"/>
  <c r="D1835" i="11" s="1"/>
  <c r="E1835" i="11" s="1"/>
  <c r="C1836" i="11"/>
  <c r="C1837" i="11"/>
  <c r="D1837" i="11" s="1"/>
  <c r="E1837" i="11" s="1"/>
  <c r="C1838" i="11"/>
  <c r="C1839" i="11"/>
  <c r="F1838" i="11" s="1"/>
  <c r="G1838" i="11" s="1"/>
  <c r="C1840" i="11"/>
  <c r="C1841" i="11"/>
  <c r="C1842" i="11"/>
  <c r="D1842" i="11" s="1"/>
  <c r="E1842" i="11" s="1"/>
  <c r="C1843" i="11"/>
  <c r="D1843" i="11" s="1"/>
  <c r="E1843" i="11" s="1"/>
  <c r="C1844" i="11"/>
  <c r="C1845" i="11"/>
  <c r="F1844" i="11" s="1"/>
  <c r="G1844" i="11" s="1"/>
  <c r="C1846" i="11"/>
  <c r="F1845" i="11" s="1"/>
  <c r="G1845" i="11" s="1"/>
  <c r="C1847" i="11"/>
  <c r="F1846" i="11" s="1"/>
  <c r="G1846" i="11" s="1"/>
  <c r="C1848" i="11"/>
  <c r="C1849" i="11"/>
  <c r="C1850" i="11"/>
  <c r="C1851" i="11"/>
  <c r="F1850" i="11" s="1"/>
  <c r="G1850" i="11" s="1"/>
  <c r="C1852" i="11"/>
  <c r="C1853" i="11"/>
  <c r="F1852" i="11" s="1"/>
  <c r="G1852" i="11" s="1"/>
  <c r="C1854" i="11"/>
  <c r="C1855" i="11"/>
  <c r="D1855" i="11" s="1"/>
  <c r="E1855" i="11" s="1"/>
  <c r="C1856" i="11"/>
  <c r="C1857" i="11"/>
  <c r="C1858" i="11"/>
  <c r="C1859" i="11"/>
  <c r="C1860" i="11"/>
  <c r="C1861" i="11"/>
  <c r="F1860" i="11" s="1"/>
  <c r="G1860" i="11" s="1"/>
  <c r="C1862" i="11"/>
  <c r="C1863" i="11"/>
  <c r="D1863" i="11" s="1"/>
  <c r="E1863" i="11" s="1"/>
  <c r="C1864" i="11"/>
  <c r="C1865" i="11"/>
  <c r="D1865" i="11" s="1"/>
  <c r="E1865" i="11" s="1"/>
  <c r="C1866" i="11"/>
  <c r="C1867" i="11"/>
  <c r="F1866" i="11" s="1"/>
  <c r="G1866" i="11" s="1"/>
  <c r="C1868" i="11"/>
  <c r="C1869" i="11"/>
  <c r="F1868" i="11" s="1"/>
  <c r="G1868" i="11" s="1"/>
  <c r="C1870" i="11"/>
  <c r="C1871" i="11"/>
  <c r="C1872" i="11"/>
  <c r="C1873" i="11"/>
  <c r="D1873" i="11" s="1"/>
  <c r="E1873" i="11" s="1"/>
  <c r="C1874" i="11"/>
  <c r="C1875" i="11"/>
  <c r="F1874" i="11" s="1"/>
  <c r="G1874" i="11" s="1"/>
  <c r="C1876" i="11"/>
  <c r="C1877" i="11"/>
  <c r="C1878" i="11"/>
  <c r="C1879" i="11"/>
  <c r="D1879" i="11" s="1"/>
  <c r="E1879" i="11" s="1"/>
  <c r="C1880" i="11"/>
  <c r="C1881" i="11"/>
  <c r="F1880" i="11" s="1"/>
  <c r="G1880" i="11" s="1"/>
  <c r="C1882" i="11"/>
  <c r="C1883" i="11"/>
  <c r="F1882" i="11" s="1"/>
  <c r="G1882" i="11" s="1"/>
  <c r="C1884" i="11"/>
  <c r="C1885" i="11"/>
  <c r="C1886" i="11"/>
  <c r="D1886" i="11" s="1"/>
  <c r="E1886" i="11" s="1"/>
  <c r="C1887" i="11"/>
  <c r="F1886" i="11" s="1"/>
  <c r="G1886" i="11" s="1"/>
  <c r="C1888" i="11"/>
  <c r="C1889" i="11"/>
  <c r="C1890" i="11"/>
  <c r="C1891" i="11"/>
  <c r="D1891" i="11" s="1"/>
  <c r="E1891" i="11" s="1"/>
  <c r="C1892" i="11"/>
  <c r="C1893" i="11"/>
  <c r="D1893" i="11" s="1"/>
  <c r="E1893" i="11" s="1"/>
  <c r="C1894" i="11"/>
  <c r="C1895" i="11"/>
  <c r="F1894" i="11" s="1"/>
  <c r="G1894" i="11" s="1"/>
  <c r="C1896" i="11"/>
  <c r="C1897" i="11"/>
  <c r="C1898" i="11"/>
  <c r="D1898" i="11" s="1"/>
  <c r="E1898" i="11" s="1"/>
  <c r="C1899" i="11"/>
  <c r="D1899" i="11" s="1"/>
  <c r="E1899" i="11" s="1"/>
  <c r="C1900" i="11"/>
  <c r="C1901" i="11"/>
  <c r="C1902" i="11"/>
  <c r="F1901" i="11" s="1"/>
  <c r="G1901" i="11" s="1"/>
  <c r="C1903" i="11"/>
  <c r="F1902" i="11" s="1"/>
  <c r="G1902" i="11" s="1"/>
  <c r="C1904" i="11"/>
  <c r="C1905" i="11"/>
  <c r="C1906" i="11"/>
  <c r="C1907" i="11"/>
  <c r="D1907" i="11" s="1"/>
  <c r="E1907" i="11" s="1"/>
  <c r="C1908" i="11"/>
  <c r="C1909" i="11"/>
  <c r="F1908" i="11" s="1"/>
  <c r="G1908" i="11" s="1"/>
  <c r="C1910" i="11"/>
  <c r="C1911" i="11"/>
  <c r="F1910" i="11" s="1"/>
  <c r="G1910" i="11" s="1"/>
  <c r="C1912" i="11"/>
  <c r="C1913" i="11"/>
  <c r="C1914" i="11"/>
  <c r="D1914" i="11" s="1"/>
  <c r="E1914" i="11" s="1"/>
  <c r="C1915" i="11"/>
  <c r="D1915" i="11" s="1"/>
  <c r="E1915" i="11" s="1"/>
  <c r="C1916" i="11"/>
  <c r="C1917" i="11"/>
  <c r="F1916" i="11" s="1"/>
  <c r="G1916" i="11" s="1"/>
  <c r="C1918" i="11"/>
  <c r="F1917" i="11" s="1"/>
  <c r="G1917" i="11" s="1"/>
  <c r="C1919" i="11"/>
  <c r="F1918" i="11" s="1"/>
  <c r="G1918" i="11" s="1"/>
  <c r="C1920" i="11"/>
  <c r="C1921" i="11"/>
  <c r="C1922" i="11"/>
  <c r="C1923" i="11"/>
  <c r="F1922" i="11" s="1"/>
  <c r="G1922" i="11" s="1"/>
  <c r="C1924" i="11"/>
  <c r="C1925" i="11"/>
  <c r="F1924" i="11" s="1"/>
  <c r="G1924" i="11" s="1"/>
  <c r="C1926" i="11"/>
  <c r="C1927" i="11"/>
  <c r="D1927" i="11" s="1"/>
  <c r="E1927" i="11" s="1"/>
  <c r="C1928" i="11"/>
  <c r="C1929" i="11"/>
  <c r="D1929" i="11" s="1"/>
  <c r="E1929" i="11" s="1"/>
  <c r="C1930" i="11"/>
  <c r="C1931" i="11"/>
  <c r="C1932" i="11"/>
  <c r="C1933" i="11"/>
  <c r="C1934" i="11"/>
  <c r="C1935" i="11"/>
  <c r="D1935" i="11" s="1"/>
  <c r="E1935" i="11" s="1"/>
  <c r="C1936" i="11"/>
  <c r="C1937" i="11"/>
  <c r="D1937" i="11" s="1"/>
  <c r="E1937" i="11" s="1"/>
  <c r="C1938" i="11"/>
  <c r="C1939" i="11"/>
  <c r="F1938" i="11" s="1"/>
  <c r="G1938" i="11" s="1"/>
  <c r="C1940" i="11"/>
  <c r="C1941" i="11"/>
  <c r="C1942" i="11"/>
  <c r="D1942" i="11" s="1"/>
  <c r="E1942" i="11" s="1"/>
  <c r="C1943" i="11"/>
  <c r="D1943" i="11" s="1"/>
  <c r="E1943" i="11" s="1"/>
  <c r="C1944" i="11"/>
  <c r="C1945" i="11"/>
  <c r="F1944" i="11" s="1"/>
  <c r="G1944" i="11" s="1"/>
  <c r="C1946" i="11"/>
  <c r="F1945" i="11" s="1"/>
  <c r="G1945" i="11" s="1"/>
  <c r="C1947" i="11"/>
  <c r="D1947" i="11" s="1"/>
  <c r="E1947" i="11" s="1"/>
  <c r="C1948" i="11"/>
  <c r="C1949" i="11"/>
  <c r="D1949" i="11" s="1"/>
  <c r="E1949" i="11" s="1"/>
  <c r="C1950" i="11"/>
  <c r="C1951" i="11"/>
  <c r="F1950" i="11" s="1"/>
  <c r="G1950" i="11" s="1"/>
  <c r="C1952" i="11"/>
  <c r="C1953" i="11"/>
  <c r="F1952" i="11" s="1"/>
  <c r="G1952" i="11" s="1"/>
  <c r="C1954" i="11"/>
  <c r="C1955" i="11"/>
  <c r="C1956" i="11"/>
  <c r="C1957" i="11"/>
  <c r="C1958" i="11"/>
  <c r="C1959" i="11"/>
  <c r="F1958" i="11" s="1"/>
  <c r="G1958" i="11" s="1"/>
  <c r="C1960" i="11"/>
  <c r="C1961" i="11"/>
  <c r="F1960" i="11" s="1"/>
  <c r="G1960" i="11" s="1"/>
  <c r="C1962" i="11"/>
  <c r="C1963" i="11"/>
  <c r="D1963" i="11" s="1"/>
  <c r="E1963" i="11" s="1"/>
  <c r="C1964" i="11"/>
  <c r="C1965" i="11"/>
  <c r="D1965" i="11" s="1"/>
  <c r="E1965" i="11" s="1"/>
  <c r="C1966" i="11"/>
  <c r="C1967" i="11"/>
  <c r="F1966" i="11" s="1"/>
  <c r="G1966" i="11" s="1"/>
  <c r="C1968" i="11"/>
  <c r="C1969" i="11"/>
  <c r="C1970" i="11"/>
  <c r="D1970" i="11" s="1"/>
  <c r="E1970" i="11" s="1"/>
  <c r="C1971" i="11"/>
  <c r="D1971" i="11" s="1"/>
  <c r="E1971" i="11" s="1"/>
  <c r="C1972" i="11"/>
  <c r="C1973" i="11"/>
  <c r="D1973" i="11" s="1"/>
  <c r="E1973" i="11" s="1"/>
  <c r="C1974" i="11"/>
  <c r="F1973" i="11" s="1"/>
  <c r="G1973" i="11" s="1"/>
  <c r="C1975" i="11"/>
  <c r="F1974" i="11" s="1"/>
  <c r="G1974" i="11" s="1"/>
  <c r="C1976" i="11"/>
  <c r="C1977" i="11"/>
  <c r="C1978" i="11"/>
  <c r="C1979" i="11"/>
  <c r="F1978" i="11" s="1"/>
  <c r="G1978" i="11" s="1"/>
  <c r="C1980" i="11"/>
  <c r="C1981" i="11"/>
  <c r="F1980" i="11" s="1"/>
  <c r="G1980" i="11" s="1"/>
  <c r="C1982" i="11"/>
  <c r="D1982" i="11" s="1"/>
  <c r="E1982" i="11" s="1"/>
  <c r="C1983" i="11"/>
  <c r="D1983" i="11" s="1"/>
  <c r="E1983" i="11" s="1"/>
  <c r="C1984" i="11"/>
  <c r="C1985" i="11"/>
  <c r="D1985" i="11" s="1"/>
  <c r="E1985" i="11" s="1"/>
  <c r="C1986" i="11"/>
  <c r="F1985" i="11" s="1"/>
  <c r="G1985" i="11" s="1"/>
  <c r="C1987" i="11"/>
  <c r="F1986" i="11" s="1"/>
  <c r="G1986" i="11" s="1"/>
  <c r="C1988" i="11"/>
  <c r="C1989" i="11"/>
  <c r="C1990" i="11"/>
  <c r="C1991" i="11"/>
  <c r="D1991" i="11" s="1"/>
  <c r="E1991" i="11" s="1"/>
  <c r="C1992" i="11"/>
  <c r="C1993" i="11"/>
  <c r="F1992" i="11" s="1"/>
  <c r="G1992" i="11" s="1"/>
  <c r="C1994" i="11"/>
  <c r="C1995" i="11"/>
  <c r="F1994" i="11" s="1"/>
  <c r="G1994" i="11" s="1"/>
  <c r="C1996" i="11"/>
  <c r="C1997" i="11"/>
  <c r="C1998" i="11"/>
  <c r="D1998" i="11" s="1"/>
  <c r="E1998" i="11" s="1"/>
  <c r="C1999" i="11"/>
  <c r="C2000" i="11"/>
  <c r="C2001" i="11"/>
  <c r="C2002" i="11"/>
  <c r="C2003" i="11"/>
  <c r="D2003" i="11" s="1"/>
  <c r="E2003" i="11" s="1"/>
  <c r="C2004" i="11"/>
  <c r="C2005" i="11"/>
  <c r="D2005" i="11" s="1"/>
  <c r="E2005" i="11" s="1"/>
  <c r="C2006" i="11"/>
  <c r="C2007" i="11"/>
  <c r="F2006" i="11" s="1"/>
  <c r="G2006" i="11" s="1"/>
  <c r="C2008" i="11"/>
  <c r="C2009" i="11"/>
  <c r="F2008" i="11" s="1"/>
  <c r="G2008" i="11" s="1"/>
  <c r="C2010" i="11"/>
  <c r="D2010" i="11" s="1"/>
  <c r="E2010" i="11" s="1"/>
  <c r="C2011" i="11"/>
  <c r="D2011" i="11" s="1"/>
  <c r="E2011" i="11" s="1"/>
  <c r="C2012" i="11"/>
  <c r="C2013" i="11"/>
  <c r="D2013" i="11" s="1"/>
  <c r="E2013" i="11" s="1"/>
  <c r="C2014" i="11"/>
  <c r="F2013" i="11" s="1"/>
  <c r="G2013" i="11" s="1"/>
  <c r="C2015" i="11"/>
  <c r="F2014" i="11" s="1"/>
  <c r="G2014" i="11" s="1"/>
  <c r="C2016" i="11"/>
  <c r="C2017" i="11"/>
  <c r="C2018" i="11"/>
  <c r="C2019" i="11"/>
  <c r="D2019" i="11" s="1"/>
  <c r="E2019" i="11" s="1"/>
  <c r="C2020" i="11"/>
  <c r="C2021" i="11"/>
  <c r="F2020" i="11" s="1"/>
  <c r="G2020" i="11" s="1"/>
  <c r="C2022" i="11"/>
  <c r="C2023" i="11"/>
  <c r="C2024" i="11"/>
  <c r="C2025" i="11"/>
  <c r="C2026" i="11"/>
  <c r="C2027" i="11"/>
  <c r="F2026" i="11" s="1"/>
  <c r="G2026" i="11" s="1"/>
  <c r="C2028" i="11"/>
  <c r="C2029" i="11"/>
  <c r="F2028" i="11" s="1"/>
  <c r="G2028" i="11" s="1"/>
  <c r="C2030" i="11"/>
  <c r="C2031" i="11"/>
  <c r="D2031" i="11" s="1"/>
  <c r="E2031" i="11" s="1"/>
  <c r="C2032" i="11"/>
  <c r="C2033" i="11"/>
  <c r="D2033" i="11" s="1"/>
  <c r="E2033" i="11" s="1"/>
  <c r="C2034" i="11"/>
  <c r="C2035" i="11"/>
  <c r="F2034" i="11" s="1"/>
  <c r="G2034" i="11" s="1"/>
  <c r="C2036" i="11"/>
  <c r="C2037" i="11"/>
  <c r="F2036" i="11" s="1"/>
  <c r="G2036" i="11" s="1"/>
  <c r="C2038" i="11"/>
  <c r="C2039" i="11"/>
  <c r="D2039" i="11" s="1"/>
  <c r="E2039" i="11" s="1"/>
  <c r="C2040" i="11"/>
  <c r="C2041" i="11"/>
  <c r="D2041" i="11" s="1"/>
  <c r="E2041" i="11" s="1"/>
  <c r="C2042" i="11"/>
  <c r="C2043" i="11"/>
  <c r="C2044" i="11"/>
  <c r="C2045" i="11"/>
  <c r="C2046" i="11"/>
  <c r="C2047" i="11"/>
  <c r="D2047" i="11" s="1"/>
  <c r="E2047" i="11" s="1"/>
  <c r="C2048" i="11"/>
  <c r="C2049" i="11"/>
  <c r="F2048" i="11" s="1"/>
  <c r="G2048" i="11" s="1"/>
  <c r="C2050" i="11"/>
  <c r="C2051" i="11"/>
  <c r="F2050" i="11" s="1"/>
  <c r="G2050" i="11" s="1"/>
  <c r="C2052" i="11"/>
  <c r="C2053" i="11"/>
  <c r="C2054" i="11"/>
  <c r="D2054" i="11" s="1"/>
  <c r="E2054" i="11" s="1"/>
  <c r="C2055" i="11"/>
  <c r="D2055" i="11" s="1"/>
  <c r="E2055" i="11" s="1"/>
  <c r="C2056" i="11"/>
  <c r="C2057" i="11"/>
  <c r="C2058" i="11"/>
  <c r="F2057" i="11" s="1"/>
  <c r="G2057" i="11" s="1"/>
  <c r="C2059" i="11"/>
  <c r="F2058" i="11" s="1"/>
  <c r="G2058" i="11" s="1"/>
  <c r="C2060" i="11"/>
  <c r="C2061" i="11"/>
  <c r="C2062" i="11"/>
  <c r="C2063" i="11"/>
  <c r="D2063" i="11" s="1"/>
  <c r="E2063" i="11" s="1"/>
  <c r="C2064" i="11"/>
  <c r="C2065" i="11"/>
  <c r="F2064" i="11" s="1"/>
  <c r="G2064" i="11" s="1"/>
  <c r="C2066" i="11"/>
  <c r="C2067" i="11"/>
  <c r="F2066" i="11" s="1"/>
  <c r="G2066" i="11" s="1"/>
  <c r="C2068" i="11"/>
  <c r="C2069" i="11"/>
  <c r="C2070" i="11"/>
  <c r="D2070" i="11" s="1"/>
  <c r="E2070" i="11" s="1"/>
  <c r="C2071" i="11"/>
  <c r="D2071" i="11" s="1"/>
  <c r="E2071" i="11" s="1"/>
  <c r="C2072" i="11"/>
  <c r="C2073" i="11"/>
  <c r="F2072" i="11" s="1"/>
  <c r="G2072" i="11" s="1"/>
  <c r="C2074" i="11"/>
  <c r="F2073" i="11" s="1"/>
  <c r="G2073" i="11" s="1"/>
  <c r="C2075" i="11"/>
  <c r="F2074" i="11" s="1"/>
  <c r="G2074" i="11" s="1"/>
  <c r="C2076" i="11"/>
  <c r="C2077" i="11"/>
  <c r="C2078" i="11"/>
  <c r="C2079" i="11"/>
  <c r="D2079" i="11" s="1"/>
  <c r="E2079" i="11" s="1"/>
  <c r="C2080" i="11"/>
  <c r="C2081" i="11"/>
  <c r="F2080" i="11" s="1"/>
  <c r="G2080" i="11" s="1"/>
  <c r="C2082" i="11"/>
  <c r="C2083" i="11"/>
  <c r="D2083" i="11" s="1"/>
  <c r="E2083" i="11" s="1"/>
  <c r="C2084" i="11"/>
  <c r="C2085" i="11"/>
  <c r="D2085" i="11" s="1"/>
  <c r="E2085" i="11" s="1"/>
  <c r="C2086" i="11"/>
  <c r="C2087" i="11"/>
  <c r="C2088" i="11"/>
  <c r="C2089" i="11"/>
  <c r="C2090" i="11"/>
  <c r="C2091" i="11"/>
  <c r="D2091" i="11" s="1"/>
  <c r="E2091" i="11" s="1"/>
  <c r="C2092" i="11"/>
  <c r="C2093" i="11"/>
  <c r="D2093" i="11" s="1"/>
  <c r="E2093" i="11" s="1"/>
  <c r="C2094" i="11"/>
  <c r="C2095" i="11"/>
  <c r="F2094" i="11" s="1"/>
  <c r="G2094" i="11" s="1"/>
  <c r="C2096" i="11"/>
  <c r="C2097" i="11"/>
  <c r="F2096" i="11" s="1"/>
  <c r="G2096" i="11" s="1"/>
  <c r="C2098" i="11"/>
  <c r="C2099" i="11"/>
  <c r="C2100" i="11"/>
  <c r="C2101" i="11"/>
  <c r="C2102" i="11"/>
  <c r="F2101" i="11" s="1"/>
  <c r="G2101" i="11" s="1"/>
  <c r="C2103" i="11"/>
  <c r="F2102" i="11" s="1"/>
  <c r="G2102" i="11" s="1"/>
  <c r="C2104" i="11"/>
  <c r="C2105" i="11"/>
  <c r="C2106" i="11"/>
  <c r="C2107" i="11"/>
  <c r="F2106" i="11" s="1"/>
  <c r="G2106" i="11" s="1"/>
  <c r="C2108" i="11"/>
  <c r="C2109" i="11"/>
  <c r="F2108" i="11" s="1"/>
  <c r="G2108" i="11" s="1"/>
  <c r="C2110" i="11"/>
  <c r="C2111" i="11"/>
  <c r="C2112" i="11"/>
  <c r="C2113" i="11"/>
  <c r="D2113" i="11" s="1"/>
  <c r="E2113" i="11" s="1"/>
  <c r="C2114" i="11"/>
  <c r="C2115" i="11"/>
  <c r="F2114" i="11" s="1"/>
  <c r="G2114" i="11" s="1"/>
  <c r="C2116" i="11"/>
  <c r="C2117" i="11"/>
  <c r="C2118" i="11"/>
  <c r="C2119" i="11"/>
  <c r="D2119" i="11" s="1"/>
  <c r="E2119" i="11" s="1"/>
  <c r="C2120" i="11"/>
  <c r="C2121" i="11"/>
  <c r="D2121" i="11" s="1"/>
  <c r="E2121" i="11" s="1"/>
  <c r="C2122" i="11"/>
  <c r="C2123" i="11"/>
  <c r="F2122" i="11" s="1"/>
  <c r="G2122" i="11" s="1"/>
  <c r="C2124" i="11"/>
  <c r="C2125" i="11"/>
  <c r="F2124" i="11" s="1"/>
  <c r="G2124" i="11" s="1"/>
  <c r="C2126" i="11"/>
  <c r="C2127" i="11"/>
  <c r="D2127" i="11" s="1"/>
  <c r="E2127" i="11" s="1"/>
  <c r="C2128" i="11"/>
  <c r="C2129" i="11"/>
  <c r="C2130" i="11"/>
  <c r="C2131" i="11"/>
  <c r="C2132" i="11"/>
  <c r="C2133" i="11"/>
  <c r="F2132" i="11" s="1"/>
  <c r="G2132" i="11" s="1"/>
  <c r="C2134" i="11"/>
  <c r="C2135" i="11"/>
  <c r="D2135" i="11" s="1"/>
  <c r="E2135" i="11" s="1"/>
  <c r="C2136" i="11"/>
  <c r="C2137" i="11"/>
  <c r="D2137" i="11" s="1"/>
  <c r="E2137" i="11" s="1"/>
  <c r="C2138" i="11"/>
  <c r="C2139" i="11"/>
  <c r="F2138" i="11" s="1"/>
  <c r="G2138" i="11" s="1"/>
  <c r="C2140" i="11"/>
  <c r="C2141" i="11"/>
  <c r="F2140" i="11" s="1"/>
  <c r="G2140" i="11" s="1"/>
  <c r="C2142" i="11"/>
  <c r="C2143" i="11"/>
  <c r="C2144" i="11"/>
  <c r="C2145" i="11"/>
  <c r="D2145" i="11" s="1"/>
  <c r="E2145" i="11" s="1"/>
  <c r="C2146" i="11"/>
  <c r="C2147" i="11"/>
  <c r="F2146" i="11" s="1"/>
  <c r="G2146" i="11" s="1"/>
  <c r="C2148" i="11"/>
  <c r="C2149" i="11"/>
  <c r="C2150" i="11"/>
  <c r="C2151" i="11"/>
  <c r="D2151" i="11" s="1"/>
  <c r="E2151" i="11" s="1"/>
  <c r="C2152" i="11"/>
  <c r="C2153" i="11"/>
  <c r="F2152" i="11" s="1"/>
  <c r="G2152" i="11" s="1"/>
  <c r="C2154" i="11"/>
  <c r="C2155" i="11"/>
  <c r="F2154" i="11" s="1"/>
  <c r="G2154" i="11" s="1"/>
  <c r="C2156" i="11"/>
  <c r="C2157" i="11"/>
  <c r="C2158" i="11"/>
  <c r="D2158" i="11" s="1"/>
  <c r="E2158" i="11" s="1"/>
  <c r="C2159" i="11"/>
  <c r="F2158" i="11" s="1"/>
  <c r="G2158" i="11" s="1"/>
  <c r="C2160" i="11"/>
  <c r="C2161" i="11"/>
  <c r="C2162" i="11"/>
  <c r="C2163" i="11"/>
  <c r="D2163" i="11" s="1"/>
  <c r="E2163" i="11" s="1"/>
  <c r="C2164" i="11"/>
  <c r="C2165" i="11"/>
  <c r="D2165" i="11" s="1"/>
  <c r="E2165" i="11" s="1"/>
  <c r="C2166" i="11"/>
  <c r="C2167" i="11"/>
  <c r="F2166" i="11" s="1"/>
  <c r="G2166" i="11" s="1"/>
  <c r="C2168" i="11"/>
  <c r="C2169" i="11"/>
  <c r="F2168" i="11" s="1"/>
  <c r="G2168" i="11" s="1"/>
  <c r="C2170" i="11"/>
  <c r="C2171" i="11"/>
  <c r="D2171" i="11" s="1"/>
  <c r="E2171" i="11" s="1"/>
  <c r="C2172" i="11"/>
  <c r="C2173" i="11"/>
  <c r="C2174" i="11"/>
  <c r="F2173" i="11" s="1"/>
  <c r="G2173" i="11" s="1"/>
  <c r="C2175" i="11"/>
  <c r="F2174" i="11" s="1"/>
  <c r="G2174" i="11" s="1"/>
  <c r="C2176" i="11"/>
  <c r="C2177" i="11"/>
  <c r="C2178" i="11"/>
  <c r="C2179" i="11"/>
  <c r="D2179" i="11" s="1"/>
  <c r="E2179" i="11" s="1"/>
  <c r="C2180" i="11"/>
  <c r="C2181" i="11"/>
  <c r="F2180" i="11" s="1"/>
  <c r="G2180" i="11" s="1"/>
  <c r="C2182" i="11"/>
  <c r="C2183" i="11"/>
  <c r="F2182" i="11" s="1"/>
  <c r="G2182" i="11" s="1"/>
  <c r="C2184" i="11"/>
  <c r="C2185" i="11"/>
  <c r="C2186" i="11"/>
  <c r="D2186" i="11" s="1"/>
  <c r="E2186" i="11" s="1"/>
  <c r="C2187" i="11"/>
  <c r="C2188" i="11"/>
  <c r="C2189" i="11"/>
  <c r="F2188" i="11" s="1"/>
  <c r="G2188" i="11" s="1"/>
  <c r="C2190" i="11"/>
  <c r="C2191" i="11"/>
  <c r="D2191" i="11" s="1"/>
  <c r="E2191" i="11" s="1"/>
  <c r="C2192" i="11"/>
  <c r="C2193" i="11"/>
  <c r="F2192" i="11" s="1"/>
  <c r="G2192" i="11" s="1"/>
  <c r="C2194" i="11"/>
  <c r="C2195" i="11"/>
  <c r="F2194" i="11" s="1"/>
  <c r="G2194" i="11" s="1"/>
  <c r="C2196" i="11"/>
  <c r="C2197" i="11"/>
  <c r="C2198" i="11"/>
  <c r="D2198" i="11" s="1"/>
  <c r="E2198" i="11" s="1"/>
  <c r="C2199" i="11"/>
  <c r="D2199" i="11" s="1"/>
  <c r="E2199" i="11" s="1"/>
  <c r="C2200" i="11"/>
  <c r="C2201" i="11"/>
  <c r="F2200" i="11" s="1"/>
  <c r="G2200" i="11" s="1"/>
  <c r="C2202" i="11"/>
  <c r="F2201" i="11" s="1"/>
  <c r="G2201" i="11" s="1"/>
  <c r="C2203" i="11"/>
  <c r="F2202" i="11" s="1"/>
  <c r="G2202" i="11" s="1"/>
  <c r="C2204" i="11"/>
  <c r="C2205" i="11"/>
  <c r="C2206" i="11"/>
  <c r="C2207" i="11"/>
  <c r="D2207" i="11" s="1"/>
  <c r="E2207" i="11" s="1"/>
  <c r="C2208" i="11"/>
  <c r="C2209" i="11"/>
  <c r="F2208" i="11" s="1"/>
  <c r="G2208" i="11" s="1"/>
  <c r="C2210" i="11"/>
  <c r="C2211" i="11"/>
  <c r="F2210" i="11" s="1"/>
  <c r="G2210" i="11" s="1"/>
  <c r="C2212" i="11"/>
  <c r="C2213" i="11"/>
  <c r="C2214" i="11"/>
  <c r="D2214" i="11" s="1"/>
  <c r="E2214" i="11" s="1"/>
  <c r="C2215" i="11"/>
  <c r="D2215" i="11" s="1"/>
  <c r="E2215" i="11" s="1"/>
  <c r="C2216" i="11"/>
  <c r="C2217" i="11"/>
  <c r="F2216" i="11" s="1"/>
  <c r="G2216" i="11" s="1"/>
  <c r="C2218" i="11"/>
  <c r="F2217" i="11" s="1"/>
  <c r="G2217" i="11" s="1"/>
  <c r="C2219" i="11"/>
  <c r="F2218" i="11" s="1"/>
  <c r="G2218" i="11" s="1"/>
  <c r="C2220" i="11"/>
  <c r="C2221" i="11"/>
  <c r="C2222" i="11"/>
  <c r="C2223" i="11"/>
  <c r="D2223" i="11" s="1"/>
  <c r="E2223" i="11" s="1"/>
  <c r="C2224" i="11"/>
  <c r="C2225" i="11"/>
  <c r="F2224" i="11" s="1"/>
  <c r="G2224" i="11" s="1"/>
  <c r="C2226" i="11"/>
  <c r="C2227" i="11"/>
  <c r="F2226" i="11" s="1"/>
  <c r="G2226" i="11" s="1"/>
  <c r="C2228" i="11"/>
  <c r="C2229" i="11"/>
  <c r="C2230" i="11"/>
  <c r="D2230" i="11" s="1"/>
  <c r="E2230" i="11" s="1"/>
  <c r="C2231" i="11"/>
  <c r="F2230" i="11" s="1"/>
  <c r="G2230" i="11" s="1"/>
  <c r="C2232" i="11"/>
  <c r="C2233" i="11"/>
  <c r="F2232" i="11" s="1"/>
  <c r="G2232" i="11" s="1"/>
  <c r="C2234" i="11"/>
  <c r="C2235" i="11"/>
  <c r="D2235" i="11" s="1"/>
  <c r="E2235" i="11" s="1"/>
  <c r="C2236" i="11"/>
  <c r="C2237" i="11"/>
  <c r="D2237" i="11" s="1"/>
  <c r="E2237" i="11" s="1"/>
  <c r="C2238" i="11"/>
  <c r="C2239" i="11"/>
  <c r="F2238" i="11" s="1"/>
  <c r="G2238" i="11" s="1"/>
  <c r="C2240" i="11"/>
  <c r="C2241" i="11"/>
  <c r="F2240" i="11" s="1"/>
  <c r="G2240" i="11" s="1"/>
  <c r="C2242" i="11"/>
  <c r="C2243" i="11"/>
  <c r="D2243" i="11" s="1"/>
  <c r="E2243" i="11" s="1"/>
  <c r="C2244" i="11"/>
  <c r="C2245" i="11"/>
  <c r="D2245" i="11" s="1"/>
  <c r="E2245" i="11" s="1"/>
  <c r="C2246" i="11"/>
  <c r="C2247" i="11"/>
  <c r="C2248" i="11"/>
  <c r="C2249" i="11"/>
  <c r="F2248" i="11" s="1"/>
  <c r="G2248" i="11" s="1"/>
  <c r="C2250" i="11"/>
  <c r="C2251" i="11"/>
  <c r="D2251" i="11" s="1"/>
  <c r="E2251" i="11" s="1"/>
  <c r="C2252" i="11"/>
  <c r="C2253" i="11"/>
  <c r="F2252" i="11" s="1"/>
  <c r="G2252" i="11" s="1"/>
  <c r="C2254" i="11"/>
  <c r="C2255" i="11"/>
  <c r="F2254" i="11" s="1"/>
  <c r="G2254" i="11" s="1"/>
  <c r="C2256" i="11"/>
  <c r="C2257" i="11"/>
  <c r="C2258" i="11"/>
  <c r="D2258" i="11" s="1"/>
  <c r="E2258" i="11" s="1"/>
  <c r="C2259" i="11"/>
  <c r="D2259" i="11" s="1"/>
  <c r="E2259" i="11" s="1"/>
  <c r="C2260" i="11"/>
  <c r="C2261" i="11"/>
  <c r="F2260" i="11" s="1"/>
  <c r="G2260" i="11" s="1"/>
  <c r="C2262" i="11"/>
  <c r="F2261" i="11" s="1"/>
  <c r="G2261" i="11" s="1"/>
  <c r="C2263" i="11"/>
  <c r="D2263" i="11" s="1"/>
  <c r="E2263" i="11" s="1"/>
  <c r="C2264" i="11"/>
  <c r="C2265" i="11"/>
  <c r="D2265" i="11" s="1"/>
  <c r="E2265" i="11" s="1"/>
  <c r="C2266" i="11"/>
  <c r="C2267" i="11"/>
  <c r="F2266" i="11" s="1"/>
  <c r="G2266" i="11" s="1"/>
  <c r="C2268" i="11"/>
  <c r="C2269" i="11"/>
  <c r="C2270" i="11"/>
  <c r="D2270" i="11" s="1"/>
  <c r="E2270" i="11" s="1"/>
  <c r="C2271" i="11"/>
  <c r="F2270" i="11" s="1"/>
  <c r="G2270" i="11" s="1"/>
  <c r="C2272" i="11"/>
  <c r="C2273" i="11"/>
  <c r="D2273" i="11" s="1"/>
  <c r="E2273" i="11" s="1"/>
  <c r="C2274" i="11"/>
  <c r="C2275" i="11"/>
  <c r="C2276" i="11"/>
  <c r="C2277" i="11"/>
  <c r="D2277" i="11" s="1"/>
  <c r="E2277" i="11" s="1"/>
  <c r="C2278" i="11"/>
  <c r="C2279" i="11"/>
  <c r="C2280" i="11"/>
  <c r="C2281" i="11"/>
  <c r="D2281" i="11" s="1"/>
  <c r="E2281" i="11" s="1"/>
  <c r="C2282" i="11"/>
  <c r="C2283" i="11"/>
  <c r="F2282" i="11" s="1"/>
  <c r="G2282" i="11" s="1"/>
  <c r="C2284" i="11"/>
  <c r="C2285" i="11"/>
  <c r="D2285" i="11" s="1"/>
  <c r="E2285" i="11" s="1"/>
  <c r="C2286" i="11"/>
  <c r="C2287" i="11"/>
  <c r="D2287" i="11" s="1"/>
  <c r="E2287" i="11" s="1"/>
  <c r="C2288" i="11"/>
  <c r="C2289" i="11"/>
  <c r="C2290" i="11"/>
  <c r="C2291" i="11"/>
  <c r="D2291" i="11" s="1"/>
  <c r="E2291" i="11" s="1"/>
  <c r="C2292" i="11"/>
  <c r="C2293" i="11"/>
  <c r="F2292" i="11" s="1"/>
  <c r="G2292" i="11" s="1"/>
  <c r="C2294" i="11"/>
  <c r="C2295" i="11"/>
  <c r="F2294" i="11" s="1"/>
  <c r="G2294" i="11" s="1"/>
  <c r="C2296" i="11"/>
  <c r="C2297" i="11"/>
  <c r="F2296" i="11" s="1"/>
  <c r="G2296" i="11" s="1"/>
  <c r="C2298" i="11"/>
  <c r="C2299" i="11"/>
  <c r="D2299" i="11" s="1"/>
  <c r="E2299" i="11" s="1"/>
  <c r="C2300" i="11"/>
  <c r="C2301" i="11"/>
  <c r="F2300" i="11" s="1"/>
  <c r="G2300" i="11" s="1"/>
  <c r="C2302" i="11"/>
  <c r="C2303" i="11"/>
  <c r="F2302" i="11" s="1"/>
  <c r="G2302" i="11" s="1"/>
  <c r="C2304" i="11"/>
  <c r="C2305" i="11"/>
  <c r="D2305" i="11" s="1"/>
  <c r="E2305" i="11" s="1"/>
  <c r="C2306" i="11"/>
  <c r="F2305" i="11" s="1"/>
  <c r="G2305" i="11" s="1"/>
  <c r="C2307" i="11"/>
  <c r="C2308" i="11"/>
  <c r="C2309" i="11"/>
  <c r="D2309" i="11" s="1"/>
  <c r="E2309" i="11" s="1"/>
  <c r="C2310" i="11"/>
  <c r="C2311" i="11"/>
  <c r="C2312" i="11"/>
  <c r="C2313" i="11"/>
  <c r="D2313" i="11" s="1"/>
  <c r="E2313" i="11" s="1"/>
  <c r="C2314" i="11"/>
  <c r="C2315" i="11"/>
  <c r="F2314" i="11" s="1"/>
  <c r="G2314" i="11" s="1"/>
  <c r="C2316" i="11"/>
  <c r="C2317" i="11"/>
  <c r="C2318" i="11"/>
  <c r="C2319" i="11"/>
  <c r="C2320" i="11"/>
  <c r="C2321" i="11"/>
  <c r="F2320" i="11" s="1"/>
  <c r="G2320" i="11" s="1"/>
  <c r="C2322" i="11"/>
  <c r="C2323" i="11"/>
  <c r="C2324" i="11"/>
  <c r="C2325" i="11"/>
  <c r="D2325" i="11" s="1"/>
  <c r="E2325" i="11" s="1"/>
  <c r="C2326" i="11"/>
  <c r="C2327" i="11"/>
  <c r="C2328" i="11"/>
  <c r="C2329" i="11"/>
  <c r="D2329" i="11" s="1"/>
  <c r="E2329" i="11" s="1"/>
  <c r="C2330" i="11"/>
  <c r="C2331" i="11"/>
  <c r="F2330" i="11" s="1"/>
  <c r="G2330" i="11" s="1"/>
  <c r="C2332" i="11"/>
  <c r="C2333" i="11"/>
  <c r="C2334" i="11"/>
  <c r="D2334" i="11" s="1"/>
  <c r="E2334" i="11" s="1"/>
  <c r="C2335" i="11"/>
  <c r="F2334" i="11" s="1"/>
  <c r="G2334" i="11" s="1"/>
  <c r="C2336" i="11"/>
  <c r="C2337" i="11"/>
  <c r="D2337" i="11" s="1"/>
  <c r="E2337" i="11" s="1"/>
  <c r="C2338" i="11"/>
  <c r="C2339" i="11"/>
  <c r="F2338" i="11" s="1"/>
  <c r="G2338" i="11" s="1"/>
  <c r="C2340" i="11"/>
  <c r="C2341" i="11"/>
  <c r="C2342" i="11"/>
  <c r="D2342" i="11" s="1"/>
  <c r="E2342" i="11" s="1"/>
  <c r="C2343" i="11"/>
  <c r="D2343" i="11" s="1"/>
  <c r="E2343" i="11" s="1"/>
  <c r="C2344" i="11"/>
  <c r="C2345" i="11"/>
  <c r="F2344" i="11" s="1"/>
  <c r="G2344" i="11" s="1"/>
  <c r="C2346" i="11"/>
  <c r="C2347" i="11"/>
  <c r="F2346" i="11" s="1"/>
  <c r="G2346" i="11" s="1"/>
  <c r="C2348" i="11"/>
  <c r="C2349" i="11"/>
  <c r="C2350" i="11"/>
  <c r="C2351" i="11"/>
  <c r="C2352" i="11"/>
  <c r="C2353" i="11"/>
  <c r="F2352" i="11" s="1"/>
  <c r="G2352" i="11" s="1"/>
  <c r="C2354" i="11"/>
  <c r="F2353" i="11" s="1"/>
  <c r="G2353" i="11" s="1"/>
  <c r="C2355" i="11"/>
  <c r="D2355" i="11" s="1"/>
  <c r="E2355" i="11" s="1"/>
  <c r="C2356" i="11"/>
  <c r="C2357" i="11"/>
  <c r="F2356" i="11" s="1"/>
  <c r="G2356" i="11" s="1"/>
  <c r="C2358" i="11"/>
  <c r="C2359" i="11"/>
  <c r="F2358" i="11" s="1"/>
  <c r="G2358" i="11" s="1"/>
  <c r="C2360" i="11"/>
  <c r="C2361" i="11"/>
  <c r="F2360" i="11" s="1"/>
  <c r="G2360" i="11" s="1"/>
  <c r="C2362" i="11"/>
  <c r="C2363" i="11"/>
  <c r="F2362" i="11" s="1"/>
  <c r="G2362" i="11" s="1"/>
  <c r="C2364" i="11"/>
  <c r="C2365" i="11"/>
  <c r="F2364" i="11" s="1"/>
  <c r="G2364" i="11" s="1"/>
  <c r="C2366" i="11"/>
  <c r="C2367" i="11"/>
  <c r="D2367" i="11" s="1"/>
  <c r="E2367" i="11" s="1"/>
  <c r="C2368" i="11"/>
  <c r="C2369" i="11"/>
  <c r="D2369" i="11" s="1"/>
  <c r="E2369" i="11" s="1"/>
  <c r="C2370" i="11"/>
  <c r="D2370" i="11" s="1"/>
  <c r="E2370" i="11" s="1"/>
  <c r="C2371" i="11"/>
  <c r="C2372" i="11"/>
  <c r="C2373" i="11"/>
  <c r="F2372" i="11" s="1"/>
  <c r="G2372" i="11" s="1"/>
  <c r="C2374" i="11"/>
  <c r="C2375" i="11"/>
  <c r="D2375" i="11" s="1"/>
  <c r="E2375" i="11" s="1"/>
  <c r="C2376" i="11"/>
  <c r="C2377" i="11"/>
  <c r="D2377" i="11" s="1"/>
  <c r="E2377" i="11" s="1"/>
  <c r="C2378" i="11"/>
  <c r="C2379" i="11"/>
  <c r="D2379" i="11" s="1"/>
  <c r="E2379" i="11" s="1"/>
  <c r="C2380" i="11"/>
  <c r="C2381" i="11"/>
  <c r="D2381" i="11" s="1"/>
  <c r="E2381" i="11" s="1"/>
  <c r="C2382" i="11"/>
  <c r="C2383" i="11"/>
  <c r="C2384" i="11"/>
  <c r="C2385" i="11"/>
  <c r="F2384" i="11" s="1"/>
  <c r="G2384" i="11" s="1"/>
  <c r="C2386" i="11"/>
  <c r="F2385" i="11" s="1"/>
  <c r="G2385" i="11" s="1"/>
  <c r="C2387" i="11"/>
  <c r="C2388" i="11"/>
  <c r="C2389" i="11"/>
  <c r="D2389" i="11" s="1"/>
  <c r="E2389" i="11" s="1"/>
  <c r="C2390" i="11"/>
  <c r="F2389" i="11" s="1"/>
  <c r="G2389" i="11" s="1"/>
  <c r="C2391" i="11"/>
  <c r="C2392" i="11"/>
  <c r="C2393" i="11"/>
  <c r="C2394" i="11"/>
  <c r="F2393" i="11" s="1"/>
  <c r="G2393" i="11" s="1"/>
  <c r="C2395" i="11"/>
  <c r="F2394" i="11" s="1"/>
  <c r="G2394" i="11" s="1"/>
  <c r="C2396" i="11"/>
  <c r="C2397" i="11"/>
  <c r="F2396" i="11" s="1"/>
  <c r="G2396" i="11" s="1"/>
  <c r="C2398" i="11"/>
  <c r="C2399" i="11"/>
  <c r="D2399" i="11" s="1"/>
  <c r="E2399" i="11" s="1"/>
  <c r="C2400" i="11"/>
  <c r="D2400" i="11" s="1"/>
  <c r="E2400" i="11" s="1"/>
  <c r="C2401" i="11"/>
  <c r="D2401" i="11" s="1"/>
  <c r="E2401" i="11" s="1"/>
  <c r="C2402" i="11"/>
  <c r="C2403" i="11"/>
  <c r="D2403" i="11" s="1"/>
  <c r="E2403" i="11" s="1"/>
  <c r="C2404" i="11"/>
  <c r="C2405" i="11"/>
  <c r="D2405" i="11" s="1"/>
  <c r="E2405" i="11" s="1"/>
  <c r="C2406" i="11"/>
  <c r="D2406" i="11" s="1"/>
  <c r="E2406" i="11" s="1"/>
  <c r="C2407" i="11"/>
  <c r="C2408" i="11"/>
  <c r="C2409" i="11"/>
  <c r="F2408" i="11" s="1"/>
  <c r="G2408" i="11" s="1"/>
  <c r="C2410" i="11"/>
  <c r="C2411" i="11"/>
  <c r="F2410" i="11" s="1"/>
  <c r="G2410" i="11" s="1"/>
  <c r="C2412" i="11"/>
  <c r="F2411" i="11" s="1"/>
  <c r="G2411" i="11" s="1"/>
  <c r="C2413" i="11"/>
  <c r="F2412" i="11" s="1"/>
  <c r="G2412" i="11" s="1"/>
  <c r="C2414" i="11"/>
  <c r="C2415" i="11"/>
  <c r="D2415" i="11" s="1"/>
  <c r="E2415" i="11" s="1"/>
  <c r="C2416" i="11"/>
  <c r="C2417" i="11"/>
  <c r="C2418" i="11"/>
  <c r="D2418" i="11" s="1"/>
  <c r="E2418" i="11" s="1"/>
  <c r="C2419" i="11"/>
  <c r="F2418" i="11" s="1"/>
  <c r="G2418" i="11" s="1"/>
  <c r="C2420" i="11"/>
  <c r="C2421" i="11"/>
  <c r="F2420" i="11" s="1"/>
  <c r="G2420" i="11" s="1"/>
  <c r="C2422" i="11"/>
  <c r="C2423" i="11"/>
  <c r="D2423" i="11" s="1"/>
  <c r="E2423" i="11" s="1"/>
  <c r="C2424" i="11"/>
  <c r="D2424" i="11" s="1"/>
  <c r="E2424" i="11" s="1"/>
  <c r="C2425" i="11"/>
  <c r="D2425" i="11" s="1"/>
  <c r="E2425" i="11" s="1"/>
  <c r="C2426" i="11"/>
  <c r="D2426" i="11" s="1"/>
  <c r="E2426" i="11" s="1"/>
  <c r="C2427" i="11"/>
  <c r="D2427" i="11" s="1"/>
  <c r="E2427" i="11" s="1"/>
  <c r="C2428" i="11"/>
  <c r="C2429" i="11"/>
  <c r="D2429" i="11" s="1"/>
  <c r="E2429" i="11" s="1"/>
  <c r="C2430" i="11"/>
  <c r="C2431" i="11"/>
  <c r="C2432" i="11"/>
  <c r="C2433" i="11"/>
  <c r="F2432" i="11" s="1"/>
  <c r="G2432" i="11" s="1"/>
  <c r="C2434" i="11"/>
  <c r="C2435" i="11"/>
  <c r="F2434" i="11" s="1"/>
  <c r="G2434" i="11" s="1"/>
  <c r="C2436" i="11"/>
  <c r="F2435" i="11" s="1"/>
  <c r="G2435" i="11" s="1"/>
  <c r="C2437" i="11"/>
  <c r="F2436" i="11" s="1"/>
  <c r="G2436" i="11" s="1"/>
  <c r="C2438" i="11"/>
  <c r="C2439" i="11"/>
  <c r="D2439" i="11" s="1"/>
  <c r="E2439" i="11" s="1"/>
  <c r="C2440" i="11"/>
  <c r="C2441" i="11"/>
  <c r="D2441" i="11" s="1"/>
  <c r="E2441" i="11" s="1"/>
  <c r="C2442" i="11"/>
  <c r="D2442" i="11" s="1"/>
  <c r="E2442" i="11" s="1"/>
  <c r="C2443" i="11"/>
  <c r="C2444" i="11"/>
  <c r="C2445" i="11"/>
  <c r="D2445" i="11" s="1"/>
  <c r="E2445" i="11" s="1"/>
  <c r="C2446" i="11"/>
  <c r="C2447" i="11"/>
  <c r="D2447" i="11" s="1"/>
  <c r="E2447" i="11" s="1"/>
  <c r="C2448" i="11"/>
  <c r="C2449" i="11"/>
  <c r="D2449" i="11" s="1"/>
  <c r="E2449" i="11" s="1"/>
  <c r="C2450" i="11"/>
  <c r="D2450" i="11" s="1"/>
  <c r="E2450" i="11" s="1"/>
  <c r="C2451" i="11"/>
  <c r="C2452" i="11"/>
  <c r="F2451" i="11" s="1"/>
  <c r="G2451" i="11" s="1"/>
  <c r="C2453" i="11"/>
  <c r="F2452" i="11" s="1"/>
  <c r="G2452" i="11" s="1"/>
  <c r="C2454" i="11"/>
  <c r="C2455" i="11"/>
  <c r="D2455" i="11" s="1"/>
  <c r="E2455" i="11" s="1"/>
  <c r="C2456" i="11"/>
  <c r="C2457" i="11"/>
  <c r="D2457" i="11" s="1"/>
  <c r="E2457" i="11" s="1"/>
  <c r="C2458" i="11"/>
  <c r="F2457" i="11" s="1"/>
  <c r="G2457" i="11" s="1"/>
  <c r="C2459" i="11"/>
  <c r="C2460" i="11"/>
  <c r="C2461" i="11"/>
  <c r="F2460" i="11" s="1"/>
  <c r="G2460" i="11" s="1"/>
  <c r="C2462" i="11"/>
  <c r="F2461" i="11" s="1"/>
  <c r="G2461" i="11" s="1"/>
  <c r="C2463" i="11"/>
  <c r="F2462" i="11" s="1"/>
  <c r="G2462" i="11" s="1"/>
  <c r="C2464" i="11"/>
  <c r="C2465" i="11"/>
  <c r="C2466" i="11"/>
  <c r="C2467" i="11"/>
  <c r="D2467" i="11" s="1"/>
  <c r="E2467" i="11" s="1"/>
  <c r="C2468" i="11"/>
  <c r="D2468" i="11" s="1"/>
  <c r="E2468" i="11" s="1"/>
  <c r="C2469" i="11"/>
  <c r="D2469" i="11" s="1"/>
  <c r="E2469" i="11" s="1"/>
  <c r="C2470" i="11"/>
  <c r="C2471" i="11"/>
  <c r="F2470" i="11" s="1"/>
  <c r="G2470" i="11" s="1"/>
  <c r="C2472" i="11"/>
  <c r="F2471" i="11" s="1"/>
  <c r="G2471" i="11" s="1"/>
  <c r="C2473" i="11"/>
  <c r="F2472" i="11" s="1"/>
  <c r="G2472" i="11" s="1"/>
  <c r="C2474" i="11"/>
  <c r="C2475" i="11"/>
  <c r="C2476" i="11"/>
  <c r="C2477" i="11"/>
  <c r="F2476" i="11" s="1"/>
  <c r="G2476" i="11" s="1"/>
  <c r="C2478" i="11"/>
  <c r="C2479" i="11"/>
  <c r="F2478" i="11" s="1"/>
  <c r="G2478" i="11" s="1"/>
  <c r="C2480" i="11"/>
  <c r="D2480" i="11" s="1"/>
  <c r="E2480" i="11" s="1"/>
  <c r="C16" i="11"/>
  <c r="C17" i="11"/>
  <c r="F16" i="11" s="1"/>
  <c r="G16" i="11" s="1"/>
  <c r="C18" i="11"/>
  <c r="F17" i="11" s="1"/>
  <c r="G17" i="11" s="1"/>
  <c r="C19" i="11"/>
  <c r="C20" i="11"/>
  <c r="D20" i="11" s="1"/>
  <c r="E20" i="11" s="1"/>
  <c r="C21" i="11"/>
  <c r="D21" i="11" s="1"/>
  <c r="E21" i="11" s="1"/>
  <c r="C22" i="11"/>
  <c r="F21" i="11" s="1"/>
  <c r="G21" i="11" s="1"/>
  <c r="C23" i="11"/>
  <c r="C24" i="11"/>
  <c r="D24" i="11" s="1"/>
  <c r="E24" i="11" s="1"/>
  <c r="C5" i="11"/>
  <c r="C6" i="11"/>
  <c r="F5" i="11" s="1"/>
  <c r="G5" i="11" s="1"/>
  <c r="C7" i="11"/>
  <c r="C8" i="11"/>
  <c r="D8" i="11" s="1"/>
  <c r="E8" i="11" s="1"/>
  <c r="C9" i="11"/>
  <c r="F8" i="11" s="1"/>
  <c r="G8" i="11" s="1"/>
  <c r="C10" i="11"/>
  <c r="F9" i="11" s="1"/>
  <c r="G9" i="11" s="1"/>
  <c r="C11" i="11"/>
  <c r="C12" i="11"/>
  <c r="D12" i="11" s="1"/>
  <c r="E12" i="11" s="1"/>
  <c r="C13" i="11"/>
  <c r="C14" i="11"/>
  <c r="F13" i="11" s="1"/>
  <c r="G13" i="11" s="1"/>
  <c r="C15" i="11"/>
  <c r="C4" i="11"/>
  <c r="D4" i="11" s="1"/>
  <c r="E4" i="11" s="1"/>
  <c r="F1926" i="11" l="1"/>
  <c r="G1926" i="11" s="1"/>
  <c r="D2249" i="11"/>
  <c r="E2249" i="11" s="1"/>
  <c r="D1413" i="11"/>
  <c r="E1413" i="11" s="1"/>
  <c r="F972" i="11"/>
  <c r="G972" i="11" s="1"/>
  <c r="F64" i="11"/>
  <c r="G64" i="11" s="1"/>
  <c r="D2233" i="11"/>
  <c r="E2233" i="11" s="1"/>
  <c r="F1800" i="11"/>
  <c r="G1800" i="11" s="1"/>
  <c r="D1381" i="11"/>
  <c r="E1381" i="11" s="1"/>
  <c r="D597" i="11"/>
  <c r="E597" i="11" s="1"/>
  <c r="F52" i="11"/>
  <c r="G52" i="11" s="1"/>
  <c r="D2147" i="11"/>
  <c r="E2147" i="11" s="1"/>
  <c r="F1772" i="11"/>
  <c r="G1772" i="11" s="1"/>
  <c r="D1237" i="11"/>
  <c r="E1237" i="11" s="1"/>
  <c r="F2040" i="11"/>
  <c r="G2040" i="11" s="1"/>
  <c r="D1723" i="11"/>
  <c r="E1723" i="11" s="1"/>
  <c r="D1043" i="11"/>
  <c r="E1043" i="11" s="1"/>
  <c r="F67" i="11"/>
  <c r="G67" i="11" s="1"/>
  <c r="D2412" i="11"/>
  <c r="F66" i="11"/>
  <c r="G66" i="11" s="1"/>
  <c r="D2395" i="11"/>
  <c r="E2395" i="11" s="1"/>
  <c r="F2126" i="11"/>
  <c r="G2126" i="11" s="1"/>
  <c r="D1595" i="11"/>
  <c r="E1595" i="11" s="1"/>
  <c r="D1191" i="11"/>
  <c r="E1191" i="11" s="1"/>
  <c r="F2438" i="11"/>
  <c r="G2438" i="11" s="1"/>
  <c r="D2315" i="11"/>
  <c r="E2315" i="11" s="1"/>
  <c r="D2217" i="11"/>
  <c r="E2217" i="11" s="1"/>
  <c r="F2084" i="11"/>
  <c r="G2084" i="11" s="1"/>
  <c r="F1972" i="11"/>
  <c r="G1972" i="11" s="1"/>
  <c r="D1845" i="11"/>
  <c r="E1845" i="11" s="1"/>
  <c r="F1770" i="11"/>
  <c r="G1770" i="11" s="1"/>
  <c r="F1436" i="11"/>
  <c r="G1436" i="11" s="1"/>
  <c r="D1335" i="11"/>
  <c r="E1335" i="11" s="1"/>
  <c r="D1187" i="11"/>
  <c r="E1187" i="11" s="1"/>
  <c r="F962" i="11"/>
  <c r="G962" i="11" s="1"/>
  <c r="F2038" i="11"/>
  <c r="G2038" i="11" s="1"/>
  <c r="D1887" i="11"/>
  <c r="E1887" i="11" s="1"/>
  <c r="D58" i="11"/>
  <c r="E58" i="11" s="1"/>
  <c r="F2414" i="11"/>
  <c r="G2414" i="11" s="1"/>
  <c r="F2280" i="11"/>
  <c r="G2280" i="11" s="1"/>
  <c r="D2201" i="11"/>
  <c r="E2201" i="11" s="1"/>
  <c r="F2082" i="11"/>
  <c r="G2082" i="11" s="1"/>
  <c r="F1928" i="11"/>
  <c r="G1928" i="11" s="1"/>
  <c r="F1826" i="11"/>
  <c r="G1826" i="11" s="1"/>
  <c r="D1725" i="11"/>
  <c r="E1725" i="11" s="1"/>
  <c r="F1434" i="11"/>
  <c r="G1434" i="11" s="1"/>
  <c r="D1331" i="11"/>
  <c r="E1331" i="11" s="1"/>
  <c r="D1059" i="11"/>
  <c r="E1059" i="11" s="1"/>
  <c r="F894" i="11"/>
  <c r="G894" i="11" s="1"/>
  <c r="D2386" i="11"/>
  <c r="E2386" i="11" s="1"/>
  <c r="F20" i="11"/>
  <c r="G20" i="11" s="1"/>
  <c r="F2449" i="11"/>
  <c r="G2449" i="11" s="1"/>
  <c r="F2405" i="11"/>
  <c r="G2405" i="11" s="1"/>
  <c r="F12" i="11"/>
  <c r="G12" i="11" s="1"/>
  <c r="D13" i="11"/>
  <c r="E13" i="11" s="1"/>
  <c r="D5" i="11"/>
  <c r="E5" i="11" s="1"/>
  <c r="F4" i="11"/>
  <c r="G4" i="11" s="1"/>
  <c r="D2470" i="11"/>
  <c r="E2470" i="11" s="1"/>
  <c r="F2469" i="11"/>
  <c r="D2446" i="11"/>
  <c r="E2446" i="11" s="1"/>
  <c r="F2445" i="11"/>
  <c r="G2445" i="11" s="1"/>
  <c r="F2433" i="11"/>
  <c r="G2433" i="11" s="1"/>
  <c r="D2434" i="11"/>
  <c r="E2434" i="11" s="1"/>
  <c r="F2429" i="11"/>
  <c r="D2430" i="11"/>
  <c r="E2430" i="11" s="1"/>
  <c r="F2409" i="11"/>
  <c r="G2409" i="11" s="1"/>
  <c r="D2410" i="11"/>
  <c r="E2410" i="11" s="1"/>
  <c r="D2402" i="11"/>
  <c r="E2402" i="11" s="1"/>
  <c r="F2401" i="11"/>
  <c r="G2401" i="11" s="1"/>
  <c r="F2381" i="11"/>
  <c r="D2382" i="11"/>
  <c r="E2382" i="11" s="1"/>
  <c r="D2378" i="11"/>
  <c r="E2378" i="11" s="1"/>
  <c r="F2377" i="11"/>
  <c r="G2377" i="11" s="1"/>
  <c r="F2361" i="11"/>
  <c r="G2361" i="11" s="1"/>
  <c r="D2362" i="11"/>
  <c r="E2362" i="11" s="1"/>
  <c r="F2357" i="11"/>
  <c r="G2357" i="11" s="1"/>
  <c r="D2358" i="11"/>
  <c r="E2358" i="11" s="1"/>
  <c r="F2349" i="11"/>
  <c r="G2349" i="11" s="1"/>
  <c r="D2350" i="11"/>
  <c r="E2350" i="11" s="1"/>
  <c r="F2329" i="11"/>
  <c r="G2329" i="11" s="1"/>
  <c r="D2330" i="11"/>
  <c r="E2330" i="11" s="1"/>
  <c r="F2321" i="11"/>
  <c r="G2321" i="11" s="1"/>
  <c r="D2322" i="11"/>
  <c r="E2322" i="11" s="1"/>
  <c r="D2318" i="11"/>
  <c r="E2318" i="11" s="1"/>
  <c r="F2317" i="11"/>
  <c r="G2317" i="11" s="1"/>
  <c r="D2314" i="11"/>
  <c r="E2314" i="11" s="1"/>
  <c r="F2313" i="11"/>
  <c r="G2313" i="11" s="1"/>
  <c r="F2293" i="11"/>
  <c r="G2293" i="11" s="1"/>
  <c r="D2294" i="11"/>
  <c r="E2294" i="11" s="1"/>
  <c r="D2290" i="11"/>
  <c r="E2290" i="11" s="1"/>
  <c r="F2289" i="11"/>
  <c r="G2289" i="11" s="1"/>
  <c r="F2285" i="11"/>
  <c r="G2285" i="11" s="1"/>
  <c r="D2286" i="11"/>
  <c r="E2286" i="11" s="1"/>
  <c r="F2281" i="11"/>
  <c r="G2281" i="11" s="1"/>
  <c r="D2282" i="11"/>
  <c r="E2282" i="11" s="1"/>
  <c r="F2273" i="11"/>
  <c r="G2273" i="11" s="1"/>
  <c r="D2274" i="11"/>
  <c r="E2274" i="11" s="1"/>
  <c r="F2265" i="11"/>
  <c r="G2265" i="11" s="1"/>
  <c r="D2266" i="11"/>
  <c r="E2266" i="11" s="1"/>
  <c r="F2253" i="11"/>
  <c r="G2253" i="11" s="1"/>
  <c r="D2254" i="11"/>
  <c r="E2254" i="11" s="1"/>
  <c r="D2250" i="11"/>
  <c r="E2250" i="11" s="1"/>
  <c r="F2249" i="11"/>
  <c r="G2249" i="11" s="1"/>
  <c r="F2241" i="11"/>
  <c r="G2241" i="11" s="1"/>
  <c r="D2242" i="11"/>
  <c r="E2242" i="11" s="1"/>
  <c r="D2234" i="11"/>
  <c r="E2234" i="11" s="1"/>
  <c r="F2233" i="11"/>
  <c r="G2233" i="11" s="1"/>
  <c r="F2225" i="11"/>
  <c r="G2225" i="11" s="1"/>
  <c r="D2226" i="11"/>
  <c r="E2226" i="11" s="1"/>
  <c r="D2222" i="11"/>
  <c r="E2222" i="11" s="1"/>
  <c r="F2221" i="11"/>
  <c r="G2221" i="11" s="1"/>
  <c r="F2209" i="11"/>
  <c r="G2209" i="11" s="1"/>
  <c r="D2210" i="11"/>
  <c r="E2210" i="11" s="1"/>
  <c r="D2206" i="11"/>
  <c r="E2206" i="11" s="1"/>
  <c r="F2205" i="11"/>
  <c r="G2205" i="11" s="1"/>
  <c r="F2193" i="11"/>
  <c r="G2193" i="11" s="1"/>
  <c r="D2194" i="11"/>
  <c r="E2194" i="11" s="1"/>
  <c r="D2190" i="11"/>
  <c r="E2190" i="11" s="1"/>
  <c r="F2189" i="11"/>
  <c r="G2189" i="11" s="1"/>
  <c r="F2181" i="11"/>
  <c r="G2181" i="11" s="1"/>
  <c r="D2182" i="11"/>
  <c r="E2182" i="11" s="1"/>
  <c r="D2178" i="11"/>
  <c r="E2178" i="11" s="1"/>
  <c r="F2177" i="11"/>
  <c r="G2177" i="11" s="1"/>
  <c r="F2169" i="11"/>
  <c r="G2169" i="11" s="1"/>
  <c r="D2170" i="11"/>
  <c r="E2170" i="11" s="1"/>
  <c r="D2162" i="11"/>
  <c r="E2162" i="11" s="1"/>
  <c r="F2161" i="11"/>
  <c r="G2161" i="11" s="1"/>
  <c r="F2153" i="11"/>
  <c r="G2153" i="11" s="1"/>
  <c r="D2154" i="11"/>
  <c r="E2154" i="11" s="1"/>
  <c r="D2150" i="11"/>
  <c r="E2150" i="11" s="1"/>
  <c r="F2149" i="11"/>
  <c r="G2149" i="11" s="1"/>
  <c r="F2141" i="11"/>
  <c r="G2141" i="11" s="1"/>
  <c r="D2142" i="11"/>
  <c r="E2142" i="11" s="1"/>
  <c r="D2134" i="11"/>
  <c r="E2134" i="11" s="1"/>
  <c r="F2133" i="11"/>
  <c r="G2133" i="11" s="1"/>
  <c r="F2125" i="11"/>
  <c r="G2125" i="11" s="1"/>
  <c r="D2126" i="11"/>
  <c r="E2126" i="11" s="1"/>
  <c r="D2118" i="11"/>
  <c r="E2118" i="11" s="1"/>
  <c r="F2117" i="11"/>
  <c r="G2117" i="11" s="1"/>
  <c r="F2109" i="11"/>
  <c r="G2109" i="11" s="1"/>
  <c r="D2110" i="11"/>
  <c r="E2110" i="11" s="1"/>
  <c r="D2106" i="11"/>
  <c r="E2106" i="11" s="1"/>
  <c r="F2105" i="11"/>
  <c r="G2105" i="11" s="1"/>
  <c r="F2097" i="11"/>
  <c r="G2097" i="11" s="1"/>
  <c r="D2098" i="11"/>
  <c r="E2098" i="11" s="1"/>
  <c r="D2090" i="11"/>
  <c r="E2090" i="11" s="1"/>
  <c r="F2089" i="11"/>
  <c r="G2089" i="11" s="1"/>
  <c r="F2081" i="11"/>
  <c r="G2081" i="11" s="1"/>
  <c r="D2082" i="11"/>
  <c r="E2082" i="11" s="1"/>
  <c r="D2078" i="11"/>
  <c r="E2078" i="11" s="1"/>
  <c r="F2077" i="11"/>
  <c r="G2077" i="11" s="1"/>
  <c r="F2065" i="11"/>
  <c r="G2065" i="11" s="1"/>
  <c r="D2066" i="11"/>
  <c r="E2066" i="11" s="1"/>
  <c r="D2062" i="11"/>
  <c r="E2062" i="11" s="1"/>
  <c r="F2061" i="11"/>
  <c r="G2061" i="11" s="1"/>
  <c r="F2049" i="11"/>
  <c r="G2049" i="11" s="1"/>
  <c r="D2050" i="11"/>
  <c r="E2050" i="11" s="1"/>
  <c r="D2046" i="11"/>
  <c r="E2046" i="11" s="1"/>
  <c r="F2045" i="11"/>
  <c r="G2045" i="11" s="1"/>
  <c r="F2037" i="11"/>
  <c r="G2037" i="11" s="1"/>
  <c r="D2038" i="11"/>
  <c r="E2038" i="11" s="1"/>
  <c r="D2030" i="11"/>
  <c r="E2030" i="11" s="1"/>
  <c r="F2029" i="11"/>
  <c r="G2029" i="11" s="1"/>
  <c r="F2021" i="11"/>
  <c r="G2021" i="11" s="1"/>
  <c r="D2022" i="11"/>
  <c r="E2022" i="11" s="1"/>
  <c r="D2018" i="11"/>
  <c r="E2018" i="11" s="1"/>
  <c r="F2017" i="11"/>
  <c r="G2017" i="11" s="1"/>
  <c r="D2002" i="11"/>
  <c r="E2002" i="11" s="1"/>
  <c r="F2001" i="11"/>
  <c r="G2001" i="11" s="1"/>
  <c r="F1993" i="11"/>
  <c r="G1993" i="11" s="1"/>
  <c r="D1994" i="11"/>
  <c r="E1994" i="11" s="1"/>
  <c r="D1990" i="11"/>
  <c r="E1990" i="11" s="1"/>
  <c r="F1989" i="11"/>
  <c r="G1989" i="11" s="1"/>
  <c r="D1978" i="11"/>
  <c r="E1978" i="11" s="1"/>
  <c r="F1977" i="11"/>
  <c r="G1977" i="11" s="1"/>
  <c r="F1965" i="11"/>
  <c r="G1965" i="11" s="1"/>
  <c r="D1966" i="11"/>
  <c r="E1966" i="11" s="1"/>
  <c r="D1962" i="11"/>
  <c r="E1962" i="11" s="1"/>
  <c r="F1961" i="11"/>
  <c r="G1961" i="11" s="1"/>
  <c r="F1953" i="11"/>
  <c r="G1953" i="11" s="1"/>
  <c r="D1954" i="11"/>
  <c r="E1954" i="11" s="1"/>
  <c r="F1937" i="11"/>
  <c r="G1937" i="11" s="1"/>
  <c r="D1938" i="11"/>
  <c r="E1938" i="11" s="1"/>
  <c r="D1934" i="11"/>
  <c r="E1934" i="11" s="1"/>
  <c r="F1933" i="11"/>
  <c r="G1933" i="11" s="1"/>
  <c r="F1925" i="11"/>
  <c r="G1925" i="11" s="1"/>
  <c r="D1926" i="11"/>
  <c r="E1926" i="11" s="1"/>
  <c r="D1922" i="11"/>
  <c r="E1922" i="11" s="1"/>
  <c r="F1921" i="11"/>
  <c r="G1921" i="11" s="1"/>
  <c r="F1909" i="11"/>
  <c r="G1909" i="11" s="1"/>
  <c r="D1910" i="11"/>
  <c r="E1910" i="11" s="1"/>
  <c r="D1906" i="11"/>
  <c r="E1906" i="11" s="1"/>
  <c r="F1905" i="11"/>
  <c r="G1905" i="11" s="1"/>
  <c r="F1893" i="11"/>
  <c r="G1893" i="11" s="1"/>
  <c r="D1894" i="11"/>
  <c r="E1894" i="11" s="1"/>
  <c r="D1890" i="11"/>
  <c r="E1890" i="11" s="1"/>
  <c r="F1889" i="11"/>
  <c r="G1889" i="11" s="1"/>
  <c r="F1881" i="11"/>
  <c r="G1881" i="11" s="1"/>
  <c r="D1882" i="11"/>
  <c r="E1882" i="11" s="1"/>
  <c r="D1878" i="11"/>
  <c r="E1878" i="11" s="1"/>
  <c r="F1877" i="11"/>
  <c r="G1877" i="11" s="1"/>
  <c r="F1869" i="11"/>
  <c r="G1869" i="11" s="1"/>
  <c r="D1870" i="11"/>
  <c r="E1870" i="11" s="1"/>
  <c r="D1862" i="11"/>
  <c r="E1862" i="11" s="1"/>
  <c r="F1861" i="11"/>
  <c r="G1861" i="11" s="1"/>
  <c r="F1853" i="11"/>
  <c r="G1853" i="11" s="1"/>
  <c r="D1854" i="11"/>
  <c r="E1854" i="11" s="1"/>
  <c r="D1850" i="11"/>
  <c r="E1850" i="11" s="1"/>
  <c r="F1849" i="11"/>
  <c r="G1849" i="11" s="1"/>
  <c r="F1837" i="11"/>
  <c r="G1837" i="11" s="1"/>
  <c r="D1838" i="11"/>
  <c r="E1838" i="11" s="1"/>
  <c r="D1834" i="11"/>
  <c r="E1834" i="11" s="1"/>
  <c r="F1833" i="11"/>
  <c r="G1833" i="11" s="1"/>
  <c r="F1825" i="11"/>
  <c r="G1825" i="11" s="1"/>
  <c r="D1826" i="11"/>
  <c r="E1826" i="11" s="1"/>
  <c r="F1809" i="11"/>
  <c r="G1809" i="11" s="1"/>
  <c r="D1810" i="11"/>
  <c r="E1810" i="11" s="1"/>
  <c r="D1806" i="11"/>
  <c r="E1806" i="11" s="1"/>
  <c r="F1805" i="11"/>
  <c r="G1805" i="11" s="1"/>
  <c r="D1790" i="11"/>
  <c r="E1790" i="11" s="1"/>
  <c r="F1789" i="11"/>
  <c r="G1789" i="11" s="1"/>
  <c r="F1781" i="11"/>
  <c r="G1781" i="11" s="1"/>
  <c r="D1782" i="11"/>
  <c r="E1782" i="11" s="1"/>
  <c r="D1778" i="11"/>
  <c r="E1778" i="11" s="1"/>
  <c r="F1777" i="11"/>
  <c r="G1777" i="11" s="1"/>
  <c r="F1769" i="11"/>
  <c r="G1769" i="11" s="1"/>
  <c r="D1770" i="11"/>
  <c r="E1770" i="11" s="1"/>
  <c r="D1766" i="11"/>
  <c r="E1766" i="11" s="1"/>
  <c r="F1765" i="11"/>
  <c r="G1765" i="11" s="1"/>
  <c r="F1757" i="11"/>
  <c r="G1757" i="11" s="1"/>
  <c r="D1758" i="11"/>
  <c r="E1758" i="11" s="1"/>
  <c r="D1754" i="11"/>
  <c r="E1754" i="11" s="1"/>
  <c r="F1753" i="11"/>
  <c r="G1753" i="11" s="1"/>
  <c r="F1745" i="11"/>
  <c r="G1745" i="11" s="1"/>
  <c r="D1746" i="11"/>
  <c r="E1746" i="11" s="1"/>
  <c r="F1729" i="11"/>
  <c r="G1729" i="11" s="1"/>
  <c r="D1730" i="11"/>
  <c r="E1730" i="11" s="1"/>
  <c r="D1726" i="11"/>
  <c r="E1726" i="11" s="1"/>
  <c r="F1725" i="11"/>
  <c r="G1725" i="11" s="1"/>
  <c r="F1717" i="11"/>
  <c r="G1717" i="11" s="1"/>
  <c r="D1718" i="11"/>
  <c r="E1718" i="11" s="1"/>
  <c r="D1710" i="11"/>
  <c r="E1710" i="11" s="1"/>
  <c r="F1709" i="11"/>
  <c r="G1709" i="11" s="1"/>
  <c r="F1701" i="11"/>
  <c r="G1701" i="11" s="1"/>
  <c r="D1702" i="11"/>
  <c r="E1702" i="11" s="1"/>
  <c r="D1698" i="11"/>
  <c r="E1698" i="11" s="1"/>
  <c r="F1697" i="11"/>
  <c r="G1697" i="11" s="1"/>
  <c r="F1689" i="11"/>
  <c r="G1689" i="11" s="1"/>
  <c r="D1690" i="11"/>
  <c r="E1690" i="11" s="1"/>
  <c r="D1686" i="11"/>
  <c r="E1686" i="11" s="1"/>
  <c r="F1685" i="11"/>
  <c r="G1685" i="11" s="1"/>
  <c r="F1677" i="11"/>
  <c r="G1677" i="11" s="1"/>
  <c r="D1678" i="11"/>
  <c r="E1678" i="11" s="1"/>
  <c r="D1670" i="11"/>
  <c r="E1670" i="11" s="1"/>
  <c r="F1669" i="11"/>
  <c r="G1669" i="11" s="1"/>
  <c r="F1661" i="11"/>
  <c r="G1661" i="11" s="1"/>
  <c r="D1662" i="11"/>
  <c r="E1662" i="11" s="1"/>
  <c r="D1658" i="11"/>
  <c r="E1658" i="11" s="1"/>
  <c r="F1657" i="11"/>
  <c r="G1657" i="11" s="1"/>
  <c r="F1649" i="11"/>
  <c r="G1649" i="11" s="1"/>
  <c r="D1650" i="11"/>
  <c r="E1650" i="11" s="1"/>
  <c r="D1646" i="11"/>
  <c r="E1646" i="11" s="1"/>
  <c r="F1645" i="11"/>
  <c r="G1645" i="11" s="1"/>
  <c r="F1633" i="11"/>
  <c r="G1633" i="11" s="1"/>
  <c r="D1634" i="11"/>
  <c r="E1634" i="11" s="1"/>
  <c r="F1629" i="11"/>
  <c r="G1629" i="11" s="1"/>
  <c r="D1630" i="11"/>
  <c r="E1630" i="11" s="1"/>
  <c r="D1626" i="11"/>
  <c r="E1626" i="11" s="1"/>
  <c r="F1625" i="11"/>
  <c r="G1625" i="11" s="1"/>
  <c r="D1618" i="11"/>
  <c r="E1618" i="11" s="1"/>
  <c r="F1617" i="11"/>
  <c r="G1617" i="11" s="1"/>
  <c r="D1614" i="11"/>
  <c r="E1614" i="11" s="1"/>
  <c r="F1613" i="11"/>
  <c r="G1613" i="11" s="1"/>
  <c r="F1597" i="11"/>
  <c r="G1597" i="11" s="1"/>
  <c r="D1598" i="11"/>
  <c r="E1598" i="11" s="1"/>
  <c r="F1585" i="11"/>
  <c r="G1585" i="11" s="1"/>
  <c r="D1586" i="11"/>
  <c r="E1586" i="11" s="1"/>
  <c r="D1538" i="11"/>
  <c r="E1538" i="11" s="1"/>
  <c r="F1537" i="11"/>
  <c r="G1537" i="11" s="1"/>
  <c r="D1534" i="11"/>
  <c r="E1534" i="11" s="1"/>
  <c r="F1533" i="11"/>
  <c r="G1533" i="11" s="1"/>
  <c r="D1530" i="11"/>
  <c r="E1530" i="11" s="1"/>
  <c r="F1529" i="11"/>
  <c r="G1529" i="11" s="1"/>
  <c r="D1526" i="11"/>
  <c r="E1526" i="11" s="1"/>
  <c r="F1525" i="11"/>
  <c r="G1525" i="11" s="1"/>
  <c r="F1517" i="11"/>
  <c r="G1517" i="11" s="1"/>
  <c r="D1518" i="11"/>
  <c r="E1518" i="11" s="1"/>
  <c r="F1513" i="11"/>
  <c r="G1513" i="11" s="1"/>
  <c r="D1514" i="11"/>
  <c r="E1514" i="11" s="1"/>
  <c r="F1509" i="11"/>
  <c r="G1509" i="11" s="1"/>
  <c r="D1510" i="11"/>
  <c r="E1510" i="11" s="1"/>
  <c r="F1505" i="11"/>
  <c r="G1505" i="11" s="1"/>
  <c r="D1506" i="11"/>
  <c r="E1506" i="11" s="1"/>
  <c r="D1474" i="11"/>
  <c r="E1474" i="11" s="1"/>
  <c r="F1473" i="11"/>
  <c r="G1473" i="11" s="1"/>
  <c r="D1470" i="11"/>
  <c r="E1470" i="11" s="1"/>
  <c r="F1469" i="11"/>
  <c r="G1469" i="11" s="1"/>
  <c r="D1466" i="11"/>
  <c r="E1466" i="11" s="1"/>
  <c r="F1465" i="11"/>
  <c r="G1465" i="11" s="1"/>
  <c r="D1462" i="11"/>
  <c r="E1462" i="11" s="1"/>
  <c r="F1461" i="11"/>
  <c r="G1461" i="11" s="1"/>
  <c r="F1453" i="11"/>
  <c r="G1453" i="11" s="1"/>
  <c r="D1454" i="11"/>
  <c r="E1454" i="11" s="1"/>
  <c r="F1449" i="11"/>
  <c r="G1449" i="11" s="1"/>
  <c r="D1450" i="11"/>
  <c r="E1450" i="11" s="1"/>
  <c r="F1445" i="11"/>
  <c r="G1445" i="11" s="1"/>
  <c r="D1446" i="11"/>
  <c r="E1446" i="11" s="1"/>
  <c r="F1441" i="11"/>
  <c r="G1441" i="11" s="1"/>
  <c r="D1442" i="11"/>
  <c r="E1442" i="11" s="1"/>
  <c r="D1410" i="11"/>
  <c r="E1410" i="11" s="1"/>
  <c r="F1409" i="11"/>
  <c r="G1409" i="11" s="1"/>
  <c r="D1406" i="11"/>
  <c r="E1406" i="11" s="1"/>
  <c r="F1405" i="11"/>
  <c r="G1405" i="11" s="1"/>
  <c r="D1378" i="11"/>
  <c r="E1378" i="11" s="1"/>
  <c r="F1377" i="11"/>
  <c r="G1377" i="11" s="1"/>
  <c r="D1374" i="11"/>
  <c r="E1374" i="11" s="1"/>
  <c r="F1373" i="11"/>
  <c r="G1373" i="11" s="1"/>
  <c r="D1370" i="11"/>
  <c r="E1370" i="11" s="1"/>
  <c r="F1369" i="11"/>
  <c r="G1369" i="11" s="1"/>
  <c r="D1366" i="11"/>
  <c r="E1366" i="11" s="1"/>
  <c r="F1365" i="11"/>
  <c r="G1365" i="11" s="1"/>
  <c r="F1357" i="11"/>
  <c r="G1357" i="11" s="1"/>
  <c r="D1358" i="11"/>
  <c r="E1358" i="11" s="1"/>
  <c r="F1353" i="11"/>
  <c r="G1353" i="11" s="1"/>
  <c r="D1354" i="11"/>
  <c r="E1354" i="11" s="1"/>
  <c r="F1349" i="11"/>
  <c r="G1349" i="11" s="1"/>
  <c r="D1350" i="11"/>
  <c r="E1350" i="11" s="1"/>
  <c r="F1345" i="11"/>
  <c r="D1346" i="11"/>
  <c r="E1346" i="11" s="1"/>
  <c r="D1234" i="11"/>
  <c r="E1234" i="11" s="1"/>
  <c r="F1233" i="11"/>
  <c r="G1233" i="11" s="1"/>
  <c r="D1230" i="11"/>
  <c r="E1230" i="11" s="1"/>
  <c r="F1229" i="11"/>
  <c r="G1229" i="11" s="1"/>
  <c r="D1226" i="11"/>
  <c r="E1226" i="11" s="1"/>
  <c r="F1225" i="11"/>
  <c r="G1225" i="11" s="1"/>
  <c r="D1222" i="11"/>
  <c r="E1222" i="11" s="1"/>
  <c r="F1221" i="11"/>
  <c r="G1221" i="11" s="1"/>
  <c r="F1213" i="11"/>
  <c r="G1213" i="11" s="1"/>
  <c r="D1214" i="11"/>
  <c r="E1214" i="11" s="1"/>
  <c r="F1209" i="11"/>
  <c r="G1209" i="11" s="1"/>
  <c r="D1210" i="11"/>
  <c r="E1210" i="11" s="1"/>
  <c r="F1205" i="11"/>
  <c r="G1205" i="11" s="1"/>
  <c r="D1206" i="11"/>
  <c r="E1206" i="11" s="1"/>
  <c r="F1201" i="11"/>
  <c r="G1201" i="11" s="1"/>
  <c r="D1202" i="11"/>
  <c r="E1202" i="11" s="1"/>
  <c r="D1106" i="11"/>
  <c r="E1106" i="11" s="1"/>
  <c r="F1105" i="11"/>
  <c r="G1105" i="11" s="1"/>
  <c r="D1102" i="11"/>
  <c r="E1102" i="11" s="1"/>
  <c r="F1101" i="11"/>
  <c r="G1101" i="11" s="1"/>
  <c r="D1098" i="11"/>
  <c r="E1098" i="11" s="1"/>
  <c r="F1097" i="11"/>
  <c r="G1097" i="11" s="1"/>
  <c r="D1094" i="11"/>
  <c r="E1094" i="11" s="1"/>
  <c r="F1093" i="11"/>
  <c r="G1093" i="11" s="1"/>
  <c r="F1085" i="11"/>
  <c r="G1085" i="11" s="1"/>
  <c r="D1086" i="11"/>
  <c r="E1086" i="11" s="1"/>
  <c r="F1081" i="11"/>
  <c r="G1081" i="11" s="1"/>
  <c r="D1082" i="11"/>
  <c r="E1082" i="11" s="1"/>
  <c r="F1077" i="11"/>
  <c r="G1077" i="11" s="1"/>
  <c r="D1078" i="11"/>
  <c r="E1078" i="11" s="1"/>
  <c r="F1073" i="11"/>
  <c r="G1073" i="11" s="1"/>
  <c r="D1074" i="11"/>
  <c r="E1074" i="11" s="1"/>
  <c r="F1033" i="11"/>
  <c r="G1033" i="11" s="1"/>
  <c r="D1034" i="11"/>
  <c r="E1034" i="11" s="1"/>
  <c r="F1029" i="11"/>
  <c r="G1029" i="11" s="1"/>
  <c r="D1030" i="11"/>
  <c r="E1030" i="11" s="1"/>
  <c r="D1022" i="11"/>
  <c r="E1022" i="11" s="1"/>
  <c r="F1021" i="11"/>
  <c r="G1021" i="11" s="1"/>
  <c r="F977" i="11"/>
  <c r="G977" i="11" s="1"/>
  <c r="D978" i="11"/>
  <c r="E978" i="11" s="1"/>
  <c r="F945" i="11"/>
  <c r="G945" i="11" s="1"/>
  <c r="D946" i="11"/>
  <c r="E946" i="11" s="1"/>
  <c r="D910" i="11"/>
  <c r="E910" i="11" s="1"/>
  <c r="F909" i="11"/>
  <c r="G909" i="11" s="1"/>
  <c r="F893" i="11"/>
  <c r="G893" i="11" s="1"/>
  <c r="D894" i="11"/>
  <c r="E894" i="11" s="1"/>
  <c r="F877" i="11"/>
  <c r="G877" i="11" s="1"/>
  <c r="D878" i="11"/>
  <c r="E878" i="11" s="1"/>
  <c r="F865" i="11"/>
  <c r="G865" i="11" s="1"/>
  <c r="D866" i="11"/>
  <c r="E866" i="11" s="1"/>
  <c r="D830" i="11"/>
  <c r="E830" i="11" s="1"/>
  <c r="F829" i="11"/>
  <c r="G829" i="11" s="1"/>
  <c r="D822" i="11"/>
  <c r="E822" i="11" s="1"/>
  <c r="F821" i="11"/>
  <c r="G821" i="11" s="1"/>
  <c r="D758" i="11"/>
  <c r="E758" i="11" s="1"/>
  <c r="F757" i="11"/>
  <c r="G757" i="11" s="1"/>
  <c r="D750" i="11"/>
  <c r="E750" i="11" s="1"/>
  <c r="F749" i="11"/>
  <c r="G749" i="11" s="1"/>
  <c r="F741" i="11"/>
  <c r="G741" i="11" s="1"/>
  <c r="D742" i="11"/>
  <c r="E742" i="11" s="1"/>
  <c r="D598" i="11"/>
  <c r="E598" i="11" s="1"/>
  <c r="F597" i="11"/>
  <c r="G597" i="11" s="1"/>
  <c r="D566" i="11"/>
  <c r="E566" i="11" s="1"/>
  <c r="F565" i="11"/>
  <c r="G565" i="11" s="1"/>
  <c r="D546" i="11"/>
  <c r="E546" i="11" s="1"/>
  <c r="F545" i="11"/>
  <c r="G545" i="11" s="1"/>
  <c r="F525" i="11"/>
  <c r="G525" i="11" s="1"/>
  <c r="D526" i="11"/>
  <c r="E526" i="11" s="1"/>
  <c r="F505" i="11"/>
  <c r="G505" i="11" s="1"/>
  <c r="D506" i="11"/>
  <c r="E506" i="11" s="1"/>
  <c r="F485" i="11"/>
  <c r="G485" i="11" s="1"/>
  <c r="D486" i="11"/>
  <c r="E486" i="11" s="1"/>
  <c r="D66" i="11"/>
  <c r="E66" i="11" s="1"/>
  <c r="F65" i="11"/>
  <c r="F61" i="11"/>
  <c r="G61" i="11" s="1"/>
  <c r="D62" i="11"/>
  <c r="E62" i="11" s="1"/>
  <c r="F53" i="11"/>
  <c r="G53" i="11" s="1"/>
  <c r="D54" i="11"/>
  <c r="E54" i="11" s="1"/>
  <c r="D50" i="11"/>
  <c r="E50" i="11" s="1"/>
  <c r="F49" i="11"/>
  <c r="G49" i="11" s="1"/>
  <c r="F37" i="11"/>
  <c r="G37" i="11" s="1"/>
  <c r="D38" i="11"/>
  <c r="E38" i="11" s="1"/>
  <c r="D34" i="11"/>
  <c r="E34" i="11" s="1"/>
  <c r="F33" i="11"/>
  <c r="G33" i="11" s="1"/>
  <c r="F25" i="11"/>
  <c r="G25" i="11" s="1"/>
  <c r="D26" i="11"/>
  <c r="E26" i="11" s="1"/>
  <c r="F2425" i="11"/>
  <c r="G2425" i="11" s="1"/>
  <c r="D16" i="11"/>
  <c r="E16" i="11" s="1"/>
  <c r="F15" i="11"/>
  <c r="G15" i="11" s="1"/>
  <c r="F2464" i="11"/>
  <c r="G2464" i="11" s="1"/>
  <c r="D2465" i="11"/>
  <c r="E2465" i="11" s="1"/>
  <c r="F2392" i="11"/>
  <c r="G2392" i="11" s="1"/>
  <c r="D2393" i="11"/>
  <c r="E2393" i="11" s="1"/>
  <c r="D2333" i="11"/>
  <c r="E2333" i="11" s="1"/>
  <c r="F2332" i="11"/>
  <c r="G2332" i="11" s="1"/>
  <c r="F2148" i="11"/>
  <c r="G2148" i="11" s="1"/>
  <c r="D2149" i="11"/>
  <c r="E2149" i="11" s="1"/>
  <c r="F2116" i="11"/>
  <c r="G2116" i="11" s="1"/>
  <c r="D2117" i="11"/>
  <c r="E2117" i="11" s="1"/>
  <c r="D2101" i="11"/>
  <c r="E2101" i="11" s="1"/>
  <c r="F2100" i="11"/>
  <c r="G2100" i="11" s="1"/>
  <c r="F1932" i="11"/>
  <c r="G1932" i="11" s="1"/>
  <c r="D1933" i="11"/>
  <c r="E1933" i="11" s="1"/>
  <c r="F1876" i="11"/>
  <c r="G1876" i="11" s="1"/>
  <c r="D1877" i="11"/>
  <c r="E1877" i="11" s="1"/>
  <c r="D1829" i="11"/>
  <c r="E1829" i="11" s="1"/>
  <c r="F1828" i="11"/>
  <c r="G1828" i="11" s="1"/>
  <c r="F1816" i="11"/>
  <c r="G1816" i="11" s="1"/>
  <c r="D1817" i="11"/>
  <c r="E1817" i="11" s="1"/>
  <c r="D1749" i="11"/>
  <c r="E1749" i="11" s="1"/>
  <c r="F1748" i="11"/>
  <c r="G1748" i="11" s="1"/>
  <c r="D1721" i="11"/>
  <c r="E1721" i="11" s="1"/>
  <c r="F1720" i="11"/>
  <c r="G1720" i="11" s="1"/>
  <c r="D1705" i="11"/>
  <c r="E1705" i="11" s="1"/>
  <c r="F1704" i="11"/>
  <c r="G1704" i="11" s="1"/>
  <c r="F1620" i="11"/>
  <c r="G1620" i="11" s="1"/>
  <c r="D1621" i="11"/>
  <c r="E1621" i="11" s="1"/>
  <c r="D1605" i="11"/>
  <c r="E1605" i="11" s="1"/>
  <c r="F1604" i="11"/>
  <c r="G1604" i="11" s="1"/>
  <c r="D1597" i="11"/>
  <c r="E1597" i="11" s="1"/>
  <c r="F1596" i="11"/>
  <c r="G1596" i="11" s="1"/>
  <c r="D1577" i="11"/>
  <c r="E1577" i="11" s="1"/>
  <c r="F1576" i="11"/>
  <c r="G1576" i="11" s="1"/>
  <c r="F1568" i="11"/>
  <c r="G1568" i="11" s="1"/>
  <c r="D1569" i="11"/>
  <c r="E1569" i="11" s="1"/>
  <c r="F1552" i="11"/>
  <c r="G1552" i="11" s="1"/>
  <c r="D1553" i="11"/>
  <c r="E1553" i="11" s="1"/>
  <c r="F1548" i="11"/>
  <c r="G1548" i="11" s="1"/>
  <c r="D1549" i="11"/>
  <c r="E1549" i="11" s="1"/>
  <c r="F1540" i="11"/>
  <c r="G1540" i="11" s="1"/>
  <c r="D1541" i="11"/>
  <c r="E1541" i="11" s="1"/>
  <c r="D1505" i="11"/>
  <c r="E1505" i="11" s="1"/>
  <c r="F1504" i="11"/>
  <c r="G1504" i="11" s="1"/>
  <c r="D1501" i="11"/>
  <c r="E1501" i="11" s="1"/>
  <c r="F1500" i="11"/>
  <c r="G1500" i="11" s="1"/>
  <c r="D1493" i="11"/>
  <c r="E1493" i="11" s="1"/>
  <c r="F1492" i="11"/>
  <c r="G1492" i="11" s="1"/>
  <c r="F1476" i="11"/>
  <c r="G1476" i="11" s="1"/>
  <c r="D1477" i="11"/>
  <c r="E1477" i="11" s="1"/>
  <c r="D1429" i="11"/>
  <c r="E1429" i="11" s="1"/>
  <c r="F1428" i="11"/>
  <c r="G1428" i="11" s="1"/>
  <c r="D1401" i="11"/>
  <c r="E1401" i="11" s="1"/>
  <c r="F1400" i="11"/>
  <c r="G1400" i="11" s="1"/>
  <c r="F1388" i="11"/>
  <c r="G1388" i="11" s="1"/>
  <c r="D1389" i="11"/>
  <c r="E1389" i="11" s="1"/>
  <c r="F1384" i="11"/>
  <c r="G1384" i="11" s="1"/>
  <c r="D1385" i="11"/>
  <c r="E1385" i="11" s="1"/>
  <c r="D1261" i="11"/>
  <c r="E1261" i="11" s="1"/>
  <c r="F1260" i="11"/>
  <c r="G1260" i="11" s="1"/>
  <c r="F1244" i="11"/>
  <c r="G1244" i="11" s="1"/>
  <c r="D1245" i="11"/>
  <c r="E1245" i="11" s="1"/>
  <c r="F1240" i="11"/>
  <c r="G1240" i="11" s="1"/>
  <c r="D1241" i="11"/>
  <c r="E1241" i="11" s="1"/>
  <c r="D1137" i="11"/>
  <c r="E1137" i="11" s="1"/>
  <c r="F1136" i="11"/>
  <c r="G1136" i="11" s="1"/>
  <c r="D1129" i="11"/>
  <c r="E1129" i="11" s="1"/>
  <c r="F1128" i="11"/>
  <c r="G1128" i="11" s="1"/>
  <c r="F1112" i="11"/>
  <c r="G1112" i="11" s="1"/>
  <c r="D1113" i="11"/>
  <c r="E1113" i="11" s="1"/>
  <c r="F1004" i="11"/>
  <c r="G1004" i="11" s="1"/>
  <c r="D1005" i="11"/>
  <c r="E1005" i="11" s="1"/>
  <c r="F956" i="11"/>
  <c r="G956" i="11" s="1"/>
  <c r="D957" i="11"/>
  <c r="E957" i="11" s="1"/>
  <c r="F940" i="11"/>
  <c r="G940" i="11" s="1"/>
  <c r="D941" i="11"/>
  <c r="E941" i="11" s="1"/>
  <c r="D905" i="11"/>
  <c r="E905" i="11" s="1"/>
  <c r="F904" i="11"/>
  <c r="G904" i="11" s="1"/>
  <c r="F888" i="11"/>
  <c r="G888" i="11" s="1"/>
  <c r="D889" i="11"/>
  <c r="E889" i="11" s="1"/>
  <c r="D873" i="11"/>
  <c r="E873" i="11" s="1"/>
  <c r="F872" i="11"/>
  <c r="G872" i="11" s="1"/>
  <c r="F836" i="11"/>
  <c r="G836" i="11" s="1"/>
  <c r="D837" i="11"/>
  <c r="E837" i="11" s="1"/>
  <c r="F756" i="11"/>
  <c r="G756" i="11" s="1"/>
  <c r="D757" i="11"/>
  <c r="E757" i="11" s="1"/>
  <c r="F544" i="11"/>
  <c r="G544" i="11" s="1"/>
  <c r="D545" i="11"/>
  <c r="E545" i="11" s="1"/>
  <c r="F400" i="11"/>
  <c r="G400" i="11" s="1"/>
  <c r="D401" i="11"/>
  <c r="E401" i="11" s="1"/>
  <c r="F280" i="11"/>
  <c r="G280" i="11" s="1"/>
  <c r="D281" i="11"/>
  <c r="E281" i="11" s="1"/>
  <c r="F48" i="11"/>
  <c r="G48" i="11" s="1"/>
  <c r="D49" i="11"/>
  <c r="E49" i="11" s="1"/>
  <c r="F44" i="11"/>
  <c r="G44" i="11" s="1"/>
  <c r="D45" i="11"/>
  <c r="E45" i="11" s="1"/>
  <c r="F36" i="11"/>
  <c r="G36" i="11" s="1"/>
  <c r="D37" i="11"/>
  <c r="E37" i="11" s="1"/>
  <c r="F24" i="11"/>
  <c r="G24" i="11" s="1"/>
  <c r="D25" i="11"/>
  <c r="E25" i="11" s="1"/>
  <c r="D57" i="11"/>
  <c r="E57" i="11" s="1"/>
  <c r="F40" i="11"/>
  <c r="G40" i="11" s="1"/>
  <c r="F2456" i="11"/>
  <c r="G2456" i="11" s="1"/>
  <c r="D2373" i="11"/>
  <c r="E2373" i="11" s="1"/>
  <c r="F2328" i="11"/>
  <c r="G2328" i="11" s="1"/>
  <c r="F2286" i="11"/>
  <c r="G2286" i="11" s="1"/>
  <c r="F2276" i="11"/>
  <c r="G2276" i="11" s="1"/>
  <c r="D2261" i="11"/>
  <c r="E2261" i="11" s="1"/>
  <c r="F2244" i="11"/>
  <c r="G2244" i="11" s="1"/>
  <c r="D2231" i="11"/>
  <c r="E2231" i="11" s="1"/>
  <c r="F2144" i="11"/>
  <c r="G2144" i="11" s="1"/>
  <c r="D1945" i="11"/>
  <c r="E1945" i="11" s="1"/>
  <c r="D1861" i="11"/>
  <c r="E1861" i="11" s="1"/>
  <c r="D1697" i="11"/>
  <c r="E1697" i="11" s="1"/>
  <c r="D1669" i="11"/>
  <c r="E1669" i="11" s="1"/>
  <c r="D1641" i="11"/>
  <c r="E1641" i="11" s="1"/>
  <c r="F1556" i="11"/>
  <c r="G1556" i="11" s="1"/>
  <c r="F1496" i="11"/>
  <c r="G1496" i="11" s="1"/>
  <c r="F804" i="11"/>
  <c r="G804" i="11" s="1"/>
  <c r="D55" i="11"/>
  <c r="E55" i="11" s="1"/>
  <c r="D48" i="11"/>
  <c r="E48" i="11" s="1"/>
  <c r="F32" i="11"/>
  <c r="G32" i="11" s="1"/>
  <c r="F23" i="11"/>
  <c r="G23" i="11" s="1"/>
  <c r="D2477" i="11"/>
  <c r="E2477" i="11" s="1"/>
  <c r="D2463" i="11"/>
  <c r="E2463" i="11" s="1"/>
  <c r="F2454" i="11"/>
  <c r="G2454" i="11" s="1"/>
  <c r="D2421" i="11"/>
  <c r="E2421" i="11" s="1"/>
  <c r="F2368" i="11"/>
  <c r="G2368" i="11" s="1"/>
  <c r="D2353" i="11"/>
  <c r="E2353" i="11" s="1"/>
  <c r="F2324" i="11"/>
  <c r="G2324" i="11" s="1"/>
  <c r="F2304" i="11"/>
  <c r="G2304" i="11" s="1"/>
  <c r="F2242" i="11"/>
  <c r="G2242" i="11" s="1"/>
  <c r="D2159" i="11"/>
  <c r="E2159" i="11" s="1"/>
  <c r="D2115" i="11"/>
  <c r="E2115" i="11" s="1"/>
  <c r="D2029" i="11"/>
  <c r="E2029" i="11" s="1"/>
  <c r="F2012" i="11"/>
  <c r="G2012" i="11" s="1"/>
  <c r="F1984" i="11"/>
  <c r="G1984" i="11" s="1"/>
  <c r="D1961" i="11"/>
  <c r="E1961" i="11" s="1"/>
  <c r="D1875" i="11"/>
  <c r="E1875" i="11" s="1"/>
  <c r="F1854" i="11"/>
  <c r="G1854" i="11" s="1"/>
  <c r="D1685" i="11"/>
  <c r="E1685" i="11" s="1"/>
  <c r="D1657" i="11"/>
  <c r="E1657" i="11" s="1"/>
  <c r="D1609" i="11"/>
  <c r="E1609" i="11" s="1"/>
  <c r="D1545" i="11"/>
  <c r="E1545" i="11" s="1"/>
  <c r="D1485" i="11"/>
  <c r="E1485" i="11" s="1"/>
  <c r="D1427" i="11"/>
  <c r="E1427" i="11" s="1"/>
  <c r="F1396" i="11"/>
  <c r="G1396" i="11" s="1"/>
  <c r="F1252" i="11"/>
  <c r="G1252" i="11" s="1"/>
  <c r="D1121" i="11"/>
  <c r="E1121" i="11" s="1"/>
  <c r="F1010" i="11"/>
  <c r="G1010" i="11" s="1"/>
  <c r="D931" i="11"/>
  <c r="E931" i="11" s="1"/>
  <c r="D2417" i="11"/>
  <c r="E2417" i="11" s="1"/>
  <c r="F2416" i="11"/>
  <c r="G2416" i="11" s="1"/>
  <c r="F2288" i="11"/>
  <c r="G2288" i="11" s="1"/>
  <c r="D2289" i="11"/>
  <c r="E2289" i="11" s="1"/>
  <c r="D2173" i="11"/>
  <c r="E2173" i="11" s="1"/>
  <c r="F2172" i="11"/>
  <c r="G2172" i="11" s="1"/>
  <c r="F2160" i="11"/>
  <c r="G2160" i="11" s="1"/>
  <c r="D2161" i="11"/>
  <c r="E2161" i="11" s="1"/>
  <c r="D2129" i="11"/>
  <c r="E2129" i="11" s="1"/>
  <c r="F2128" i="11"/>
  <c r="G2128" i="11" s="1"/>
  <c r="F2088" i="11"/>
  <c r="G2088" i="11" s="1"/>
  <c r="D2089" i="11"/>
  <c r="E2089" i="11" s="1"/>
  <c r="F2056" i="11"/>
  <c r="G2056" i="11" s="1"/>
  <c r="D2057" i="11"/>
  <c r="E2057" i="11" s="1"/>
  <c r="F2044" i="11"/>
  <c r="G2044" i="11" s="1"/>
  <c r="D2045" i="11"/>
  <c r="E2045" i="11" s="1"/>
  <c r="D2025" i="11"/>
  <c r="E2025" i="11" s="1"/>
  <c r="F2024" i="11"/>
  <c r="G2024" i="11" s="1"/>
  <c r="F2000" i="11"/>
  <c r="G2000" i="11" s="1"/>
  <c r="D2001" i="11"/>
  <c r="E2001" i="11" s="1"/>
  <c r="D1957" i="11"/>
  <c r="E1957" i="11" s="1"/>
  <c r="F1956" i="11"/>
  <c r="G1956" i="11" s="1"/>
  <c r="F1900" i="11"/>
  <c r="G1900" i="11" s="1"/>
  <c r="D1901" i="11"/>
  <c r="E1901" i="11" s="1"/>
  <c r="F1888" i="11"/>
  <c r="G1888" i="11" s="1"/>
  <c r="D1889" i="11"/>
  <c r="E1889" i="11" s="1"/>
  <c r="D1857" i="11"/>
  <c r="E1857" i="11" s="1"/>
  <c r="F1856" i="11"/>
  <c r="G1856" i="11" s="1"/>
  <c r="F1788" i="11"/>
  <c r="G1788" i="11" s="1"/>
  <c r="D1789" i="11"/>
  <c r="E1789" i="11" s="1"/>
  <c r="F1776" i="11"/>
  <c r="G1776" i="11" s="1"/>
  <c r="D1777" i="11"/>
  <c r="E1777" i="11" s="1"/>
  <c r="D1681" i="11"/>
  <c r="E1681" i="11" s="1"/>
  <c r="F1680" i="11"/>
  <c r="G1680" i="11" s="1"/>
  <c r="F1592" i="11"/>
  <c r="G1592" i="11" s="1"/>
  <c r="D1593" i="11"/>
  <c r="E1593" i="11" s="1"/>
  <c r="D1585" i="11"/>
  <c r="E1585" i="11" s="1"/>
  <c r="F1584" i="11"/>
  <c r="G1584" i="11" s="1"/>
  <c r="D1581" i="11"/>
  <c r="E1581" i="11" s="1"/>
  <c r="F1580" i="11"/>
  <c r="G1580" i="11" s="1"/>
  <c r="D1573" i="11"/>
  <c r="E1573" i="11" s="1"/>
  <c r="F1572" i="11"/>
  <c r="G1572" i="11" s="1"/>
  <c r="D1561" i="11"/>
  <c r="E1561" i="11" s="1"/>
  <c r="F1560" i="11"/>
  <c r="G1560" i="11" s="1"/>
  <c r="F1488" i="11"/>
  <c r="G1488" i="11" s="1"/>
  <c r="D1489" i="11"/>
  <c r="E1489" i="11" s="1"/>
  <c r="F1480" i="11"/>
  <c r="G1480" i="11" s="1"/>
  <c r="D1481" i="11"/>
  <c r="E1481" i="11" s="1"/>
  <c r="D1441" i="11"/>
  <c r="E1441" i="11" s="1"/>
  <c r="F1440" i="11"/>
  <c r="G1440" i="11" s="1"/>
  <c r="D1433" i="11"/>
  <c r="E1433" i="11" s="1"/>
  <c r="F1432" i="11"/>
  <c r="G1432" i="11" s="1"/>
  <c r="F1420" i="11"/>
  <c r="G1420" i="11" s="1"/>
  <c r="D1421" i="11"/>
  <c r="E1421" i="11" s="1"/>
  <c r="F1416" i="11"/>
  <c r="G1416" i="11" s="1"/>
  <c r="D1417" i="11"/>
  <c r="E1417" i="11" s="1"/>
  <c r="D1265" i="11"/>
  <c r="E1265" i="11" s="1"/>
  <c r="F1264" i="11"/>
  <c r="G1264" i="11" s="1"/>
  <c r="D1257" i="11"/>
  <c r="E1257" i="11" s="1"/>
  <c r="F1256" i="11"/>
  <c r="G1256" i="11" s="1"/>
  <c r="D1133" i="11"/>
  <c r="E1133" i="11" s="1"/>
  <c r="F1132" i="11"/>
  <c r="G1132" i="11" s="1"/>
  <c r="D1125" i="11"/>
  <c r="E1125" i="11" s="1"/>
  <c r="F1124" i="11"/>
  <c r="G1124" i="11" s="1"/>
  <c r="F1116" i="11"/>
  <c r="G1116" i="11" s="1"/>
  <c r="D1117" i="11"/>
  <c r="E1117" i="11" s="1"/>
  <c r="F1108" i="11"/>
  <c r="G1108" i="11" s="1"/>
  <c r="D1109" i="11"/>
  <c r="E1109" i="11" s="1"/>
  <c r="D1017" i="11"/>
  <c r="E1017" i="11" s="1"/>
  <c r="F1016" i="11"/>
  <c r="G1016" i="11" s="1"/>
  <c r="F988" i="11"/>
  <c r="G988" i="11" s="1"/>
  <c r="D989" i="11"/>
  <c r="E989" i="11" s="1"/>
  <c r="F924" i="11"/>
  <c r="G924" i="11" s="1"/>
  <c r="D925" i="11"/>
  <c r="E925" i="11" s="1"/>
  <c r="D921" i="11"/>
  <c r="E921" i="11" s="1"/>
  <c r="F920" i="11"/>
  <c r="G920" i="11" s="1"/>
  <c r="D773" i="11"/>
  <c r="E773" i="11" s="1"/>
  <c r="F772" i="11"/>
  <c r="G772" i="11" s="1"/>
  <c r="D697" i="11"/>
  <c r="E697" i="11" s="1"/>
  <c r="F696" i="11"/>
  <c r="G696" i="11" s="1"/>
  <c r="F612" i="11"/>
  <c r="G612" i="11" s="1"/>
  <c r="D613" i="11"/>
  <c r="E613" i="11" s="1"/>
  <c r="D2475" i="11"/>
  <c r="E2475" i="11" s="1"/>
  <c r="F2474" i="11"/>
  <c r="G2474" i="11" s="1"/>
  <c r="F2442" i="11"/>
  <c r="G2442" i="11" s="1"/>
  <c r="D2443" i="11"/>
  <c r="E2443" i="11" s="1"/>
  <c r="F2370" i="11"/>
  <c r="G2370" i="11" s="1"/>
  <c r="D2371" i="11"/>
  <c r="E2371" i="11" s="1"/>
  <c r="F2246" i="11"/>
  <c r="G2246" i="11" s="1"/>
  <c r="D2247" i="11"/>
  <c r="E2247" i="11" s="1"/>
  <c r="F2186" i="11"/>
  <c r="G2186" i="11" s="1"/>
  <c r="D2187" i="11"/>
  <c r="E2187" i="11" s="1"/>
  <c r="D2143" i="11"/>
  <c r="E2143" i="11" s="1"/>
  <c r="F2142" i="11"/>
  <c r="G2142" i="11" s="1"/>
  <c r="F2130" i="11"/>
  <c r="G2130" i="11" s="1"/>
  <c r="D2131" i="11"/>
  <c r="E2131" i="11" s="1"/>
  <c r="D2111" i="11"/>
  <c r="E2111" i="11" s="1"/>
  <c r="F2110" i="11"/>
  <c r="G2110" i="11" s="1"/>
  <c r="D2099" i="11"/>
  <c r="E2099" i="11" s="1"/>
  <c r="F2098" i="11"/>
  <c r="G2098" i="11" s="1"/>
  <c r="F2086" i="11"/>
  <c r="G2086" i="11" s="1"/>
  <c r="D2087" i="11"/>
  <c r="E2087" i="11" s="1"/>
  <c r="F2042" i="11"/>
  <c r="G2042" i="11" s="1"/>
  <c r="D2043" i="11"/>
  <c r="E2043" i="11" s="1"/>
  <c r="D2023" i="11"/>
  <c r="E2023" i="11" s="1"/>
  <c r="F2022" i="11"/>
  <c r="G2022" i="11" s="1"/>
  <c r="F1998" i="11"/>
  <c r="G1998" i="11" s="1"/>
  <c r="D1999" i="11"/>
  <c r="E1999" i="11" s="1"/>
  <c r="D1955" i="11"/>
  <c r="E1955" i="11" s="1"/>
  <c r="F1954" i="11"/>
  <c r="G1954" i="11" s="1"/>
  <c r="F1930" i="11"/>
  <c r="G1930" i="11" s="1"/>
  <c r="D1931" i="11"/>
  <c r="E1931" i="11" s="1"/>
  <c r="D1871" i="11"/>
  <c r="E1871" i="11" s="1"/>
  <c r="F1870" i="11"/>
  <c r="G1870" i="11" s="1"/>
  <c r="F1858" i="11"/>
  <c r="G1858" i="11" s="1"/>
  <c r="D1859" i="11"/>
  <c r="E1859" i="11" s="1"/>
  <c r="F1830" i="11"/>
  <c r="G1830" i="11" s="1"/>
  <c r="D1831" i="11"/>
  <c r="E1831" i="11" s="1"/>
  <c r="F1786" i="11"/>
  <c r="D1787" i="11"/>
  <c r="E1787" i="11" s="1"/>
  <c r="F1774" i="11"/>
  <c r="G1774" i="11" s="1"/>
  <c r="D1775" i="11"/>
  <c r="E1775" i="11" s="1"/>
  <c r="D1759" i="11"/>
  <c r="E1759" i="11" s="1"/>
  <c r="F1758" i="11"/>
  <c r="G1758" i="11" s="1"/>
  <c r="D1747" i="11"/>
  <c r="E1747" i="11" s="1"/>
  <c r="F1746" i="11"/>
  <c r="G1746" i="11" s="1"/>
  <c r="D1719" i="11"/>
  <c r="E1719" i="11" s="1"/>
  <c r="F1718" i="11"/>
  <c r="G1718" i="11" s="1"/>
  <c r="F1706" i="11"/>
  <c r="G1706" i="11" s="1"/>
  <c r="D1707" i="11"/>
  <c r="E1707" i="11" s="1"/>
  <c r="D1703" i="11"/>
  <c r="E1703" i="11" s="1"/>
  <c r="F1702" i="11"/>
  <c r="G1702" i="11" s="1"/>
  <c r="F1694" i="11"/>
  <c r="G1694" i="11" s="1"/>
  <c r="D1695" i="11"/>
  <c r="E1695" i="11" s="1"/>
  <c r="D1679" i="11"/>
  <c r="E1679" i="11" s="1"/>
  <c r="F1678" i="11"/>
  <c r="G1678" i="11" s="1"/>
  <c r="F1666" i="11"/>
  <c r="G1666" i="11" s="1"/>
  <c r="D1667" i="11"/>
  <c r="E1667" i="11" s="1"/>
  <c r="F1654" i="11"/>
  <c r="G1654" i="11" s="1"/>
  <c r="D1655" i="11"/>
  <c r="E1655" i="11" s="1"/>
  <c r="D1651" i="11"/>
  <c r="E1651" i="11" s="1"/>
  <c r="F1650" i="11"/>
  <c r="G1650" i="11" s="1"/>
  <c r="F1626" i="11"/>
  <c r="G1626" i="11" s="1"/>
  <c r="D1627" i="11"/>
  <c r="E1627" i="11" s="1"/>
  <c r="D1611" i="11"/>
  <c r="E1611" i="11" s="1"/>
  <c r="F1610" i="11"/>
  <c r="G1610" i="11" s="1"/>
  <c r="F1590" i="11"/>
  <c r="D1591" i="11"/>
  <c r="E1591" i="11" s="1"/>
  <c r="D1579" i="11"/>
  <c r="E1579" i="11" s="1"/>
  <c r="F1578" i="11"/>
  <c r="G1578" i="11" s="1"/>
  <c r="F1574" i="11"/>
  <c r="G1574" i="11" s="1"/>
  <c r="D1575" i="11"/>
  <c r="E1575" i="11" s="1"/>
  <c r="F1570" i="11"/>
  <c r="G1570" i="11" s="1"/>
  <c r="D1571" i="11"/>
  <c r="E1571" i="11" s="1"/>
  <c r="D1563" i="11"/>
  <c r="E1563" i="11" s="1"/>
  <c r="F1562" i="11"/>
  <c r="G1562" i="11" s="1"/>
  <c r="F1558" i="11"/>
  <c r="G1558" i="11" s="1"/>
  <c r="D1559" i="11"/>
  <c r="E1559" i="11" s="1"/>
  <c r="F1554" i="11"/>
  <c r="G1554" i="11" s="1"/>
  <c r="D1555" i="11"/>
  <c r="E1555" i="11" s="1"/>
  <c r="D1503" i="11"/>
  <c r="E1503" i="11" s="1"/>
  <c r="F1502" i="11"/>
  <c r="G1502" i="11" s="1"/>
  <c r="D1499" i="11"/>
  <c r="E1499" i="11" s="1"/>
  <c r="F1498" i="11"/>
  <c r="G1498" i="11" s="1"/>
  <c r="F1494" i="11"/>
  <c r="G1494" i="11" s="1"/>
  <c r="D1495" i="11"/>
  <c r="E1495" i="11" s="1"/>
  <c r="F1490" i="11"/>
  <c r="G1490" i="11" s="1"/>
  <c r="D1491" i="11"/>
  <c r="E1491" i="11" s="1"/>
  <c r="D1439" i="11"/>
  <c r="E1439" i="11" s="1"/>
  <c r="F1438" i="11"/>
  <c r="G1438" i="11" s="1"/>
  <c r="F1430" i="11"/>
  <c r="D1431" i="11"/>
  <c r="E1431" i="11" s="1"/>
  <c r="D1343" i="11"/>
  <c r="E1343" i="11" s="1"/>
  <c r="F1342" i="11"/>
  <c r="G1342" i="11" s="1"/>
  <c r="D1339" i="11"/>
  <c r="E1339" i="11" s="1"/>
  <c r="F1338" i="11"/>
  <c r="G1338" i="11" s="1"/>
  <c r="F1314" i="11"/>
  <c r="G1314" i="11" s="1"/>
  <c r="D1315" i="11"/>
  <c r="E1315" i="11" s="1"/>
  <c r="D1199" i="11"/>
  <c r="E1199" i="11" s="1"/>
  <c r="F1198" i="11"/>
  <c r="G1198" i="11" s="1"/>
  <c r="D1195" i="11"/>
  <c r="E1195" i="11" s="1"/>
  <c r="F1194" i="11"/>
  <c r="G1194" i="11" s="1"/>
  <c r="D1071" i="11"/>
  <c r="E1071" i="11" s="1"/>
  <c r="F1070" i="11"/>
  <c r="G1070" i="11" s="1"/>
  <c r="D1067" i="11"/>
  <c r="E1067" i="11" s="1"/>
  <c r="F1066" i="11"/>
  <c r="G1066" i="11" s="1"/>
  <c r="F1062" i="11"/>
  <c r="G1062" i="11" s="1"/>
  <c r="D1063" i="11"/>
  <c r="E1063" i="11" s="1"/>
  <c r="D1035" i="11"/>
  <c r="E1035" i="11" s="1"/>
  <c r="F1034" i="11"/>
  <c r="G1034" i="11" s="1"/>
  <c r="F1026" i="11"/>
  <c r="G1026" i="11" s="1"/>
  <c r="D1027" i="11"/>
  <c r="E1027" i="11" s="1"/>
  <c r="D995" i="11"/>
  <c r="E995" i="11" s="1"/>
  <c r="F994" i="11"/>
  <c r="G994" i="11" s="1"/>
  <c r="F914" i="11"/>
  <c r="G914" i="11" s="1"/>
  <c r="D915" i="11"/>
  <c r="E915" i="11" s="1"/>
  <c r="D859" i="11"/>
  <c r="E859" i="11" s="1"/>
  <c r="F858" i="11"/>
  <c r="G858" i="11" s="1"/>
  <c r="D831" i="11"/>
  <c r="E831" i="11" s="1"/>
  <c r="F830" i="11"/>
  <c r="G830" i="11" s="1"/>
  <c r="D735" i="11"/>
  <c r="E735" i="11" s="1"/>
  <c r="F734" i="11"/>
  <c r="G734" i="11" s="1"/>
  <c r="F726" i="11"/>
  <c r="G726" i="11" s="1"/>
  <c r="D727" i="11"/>
  <c r="E727" i="11" s="1"/>
  <c r="D643" i="11"/>
  <c r="E643" i="11" s="1"/>
  <c r="F642" i="11"/>
  <c r="G642" i="11" s="1"/>
  <c r="D467" i="11"/>
  <c r="E467" i="11" s="1"/>
  <c r="F466" i="11"/>
  <c r="G466" i="11" s="1"/>
  <c r="F446" i="11"/>
  <c r="G446" i="11" s="1"/>
  <c r="D447" i="11"/>
  <c r="E447" i="11" s="1"/>
  <c r="F62" i="11"/>
  <c r="G62" i="11" s="1"/>
  <c r="D63" i="11"/>
  <c r="E63" i="11" s="1"/>
  <c r="D59" i="11"/>
  <c r="E59" i="11" s="1"/>
  <c r="F58" i="11"/>
  <c r="G58" i="11" s="1"/>
  <c r="F68" i="11"/>
  <c r="G68" i="11" s="1"/>
  <c r="F60" i="11"/>
  <c r="F46" i="11"/>
  <c r="G46" i="11" s="1"/>
  <c r="F28" i="11"/>
  <c r="G28" i="11" s="1"/>
  <c r="F7" i="11"/>
  <c r="G7" i="11" s="1"/>
  <c r="D2461" i="11"/>
  <c r="E2461" i="11" s="1"/>
  <c r="D2452" i="11"/>
  <c r="E2452" i="11" s="1"/>
  <c r="F2440" i="11"/>
  <c r="G2440" i="11" s="1"/>
  <c r="D2419" i="11"/>
  <c r="E2419" i="11" s="1"/>
  <c r="D2397" i="11"/>
  <c r="E2397" i="11" s="1"/>
  <c r="F2388" i="11"/>
  <c r="G2388" i="11" s="1"/>
  <c r="F2366" i="11"/>
  <c r="G2366" i="11" s="1"/>
  <c r="F2284" i="11"/>
  <c r="G2284" i="11" s="1"/>
  <c r="D2189" i="11"/>
  <c r="E2189" i="11" s="1"/>
  <c r="F2170" i="11"/>
  <c r="G2170" i="11" s="1"/>
  <c r="D2133" i="11"/>
  <c r="E2133" i="11" s="1"/>
  <c r="F2112" i="11"/>
  <c r="G2112" i="11" s="1"/>
  <c r="D2073" i="11"/>
  <c r="E2073" i="11" s="1"/>
  <c r="D2027" i="11"/>
  <c r="E2027" i="11" s="1"/>
  <c r="D1959" i="11"/>
  <c r="E1959" i="11" s="1"/>
  <c r="D1917" i="11"/>
  <c r="E1917" i="11" s="1"/>
  <c r="F1872" i="11"/>
  <c r="G1872" i="11" s="1"/>
  <c r="D1833" i="11"/>
  <c r="E1833" i="11" s="1"/>
  <c r="F1760" i="11"/>
  <c r="G1760" i="11" s="1"/>
  <c r="D1737" i="11"/>
  <c r="E1737" i="11" s="1"/>
  <c r="D1709" i="11"/>
  <c r="E1709" i="11" s="1"/>
  <c r="D1683" i="11"/>
  <c r="E1683" i="11" s="1"/>
  <c r="F1652" i="11"/>
  <c r="G1652" i="11" s="1"/>
  <c r="F1628" i="11"/>
  <c r="G1628" i="11" s="1"/>
  <c r="D1607" i="11"/>
  <c r="E1607" i="11" s="1"/>
  <c r="F1582" i="11"/>
  <c r="G1582" i="11" s="1"/>
  <c r="D1565" i="11"/>
  <c r="E1565" i="11" s="1"/>
  <c r="D1425" i="11"/>
  <c r="E1425" i="11" s="1"/>
  <c r="D1393" i="11"/>
  <c r="E1393" i="11" s="1"/>
  <c r="D1249" i="11"/>
  <c r="E1249" i="11" s="1"/>
  <c r="H54" i="11"/>
  <c r="F6" i="11"/>
  <c r="G6" i="11" s="1"/>
  <c r="D7" i="11"/>
  <c r="E7" i="11" s="1"/>
  <c r="F2443" i="11"/>
  <c r="G2443" i="11" s="1"/>
  <c r="D2444" i="11"/>
  <c r="E2444" i="11" s="1"/>
  <c r="F2439" i="11"/>
  <c r="G2439" i="11" s="1"/>
  <c r="D2440" i="11"/>
  <c r="E2440" i="11" s="1"/>
  <c r="D2392" i="11"/>
  <c r="E2392" i="11" s="1"/>
  <c r="F2391" i="11"/>
  <c r="G2391" i="11" s="1"/>
  <c r="D2384" i="11"/>
  <c r="E2384" i="11" s="1"/>
  <c r="F2383" i="11"/>
  <c r="G2383" i="11" s="1"/>
  <c r="D2376" i="11"/>
  <c r="E2376" i="11" s="1"/>
  <c r="F2375" i="11"/>
  <c r="G2375" i="11" s="1"/>
  <c r="F2367" i="11"/>
  <c r="G2367" i="11" s="1"/>
  <c r="D2368" i="11"/>
  <c r="E2368" i="11" s="1"/>
  <c r="D2360" i="11"/>
  <c r="E2360" i="11" s="1"/>
  <c r="F2359" i="11"/>
  <c r="G2359" i="11" s="1"/>
  <c r="D2356" i="11"/>
  <c r="E2356" i="11" s="1"/>
  <c r="F2355" i="11"/>
  <c r="G2355" i="11" s="1"/>
  <c r="F2347" i="11"/>
  <c r="G2347" i="11" s="1"/>
  <c r="D2348" i="11"/>
  <c r="E2348" i="11" s="1"/>
  <c r="F2339" i="11"/>
  <c r="G2339" i="11" s="1"/>
  <c r="D2340" i="11"/>
  <c r="E2340" i="11" s="1"/>
  <c r="F2331" i="11"/>
  <c r="G2331" i="11" s="1"/>
  <c r="D2332" i="11"/>
  <c r="E2332" i="11" s="1"/>
  <c r="D2324" i="11"/>
  <c r="E2324" i="11" s="1"/>
  <c r="F2323" i="11"/>
  <c r="G2323" i="11" s="1"/>
  <c r="D2312" i="11"/>
  <c r="E2312" i="11" s="1"/>
  <c r="F2311" i="11"/>
  <c r="G2311" i="11" s="1"/>
  <c r="F2303" i="11"/>
  <c r="G2303" i="11" s="1"/>
  <c r="D2304" i="11"/>
  <c r="E2304" i="11" s="1"/>
  <c r="D2300" i="11"/>
  <c r="E2300" i="11" s="1"/>
  <c r="F2299" i="11"/>
  <c r="G2299" i="11" s="1"/>
  <c r="D2292" i="11"/>
  <c r="E2292" i="11" s="1"/>
  <c r="F2291" i="11"/>
  <c r="G2291" i="11" s="1"/>
  <c r="F2283" i="11"/>
  <c r="G2283" i="11" s="1"/>
  <c r="D2284" i="11"/>
  <c r="E2284" i="11" s="1"/>
  <c r="D2276" i="11"/>
  <c r="E2276" i="11" s="1"/>
  <c r="F2275" i="11"/>
  <c r="G2275" i="11" s="1"/>
  <c r="F2267" i="11"/>
  <c r="G2267" i="11" s="1"/>
  <c r="D2268" i="11"/>
  <c r="E2268" i="11" s="1"/>
  <c r="D2260" i="11"/>
  <c r="E2260" i="11" s="1"/>
  <c r="F2259" i="11"/>
  <c r="G2259" i="11" s="1"/>
  <c r="F2247" i="11"/>
  <c r="G2247" i="11" s="1"/>
  <c r="D2248" i="11"/>
  <c r="E2248" i="11" s="1"/>
  <c r="F2239" i="11"/>
  <c r="G2239" i="11" s="1"/>
  <c r="D2240" i="11"/>
  <c r="E2240" i="11" s="1"/>
  <c r="F2231" i="11"/>
  <c r="G2231" i="11" s="1"/>
  <c r="D2232" i="11"/>
  <c r="E2232" i="11" s="1"/>
  <c r="D2224" i="11"/>
  <c r="E2224" i="11" s="1"/>
  <c r="F2223" i="11"/>
  <c r="G2223" i="11" s="1"/>
  <c r="D2216" i="11"/>
  <c r="E2216" i="11" s="1"/>
  <c r="F2215" i="11"/>
  <c r="G2215" i="11" s="1"/>
  <c r="D2208" i="11"/>
  <c r="E2208" i="11" s="1"/>
  <c r="F2207" i="11"/>
  <c r="G2207" i="11" s="1"/>
  <c r="D2200" i="11"/>
  <c r="E2200" i="11" s="1"/>
  <c r="F2199" i="11"/>
  <c r="G2199" i="11" s="1"/>
  <c r="D2192" i="11"/>
  <c r="E2192" i="11" s="1"/>
  <c r="F2191" i="11"/>
  <c r="G2191" i="11" s="1"/>
  <c r="F2187" i="11"/>
  <c r="G2187" i="11" s="1"/>
  <c r="D2188" i="11"/>
  <c r="E2188" i="11" s="1"/>
  <c r="D2180" i="11"/>
  <c r="E2180" i="11" s="1"/>
  <c r="F2179" i="11"/>
  <c r="G2179" i="11" s="1"/>
  <c r="D2172" i="11"/>
  <c r="E2172" i="11" s="1"/>
  <c r="F2171" i="11"/>
  <c r="G2171" i="11" s="1"/>
  <c r="D2164" i="11"/>
  <c r="E2164" i="11" s="1"/>
  <c r="F2163" i="11"/>
  <c r="G2163" i="11" s="1"/>
  <c r="F2155" i="11"/>
  <c r="G2155" i="11" s="1"/>
  <c r="D2156" i="11"/>
  <c r="E2156" i="11" s="1"/>
  <c r="D2144" i="11"/>
  <c r="E2144" i="11" s="1"/>
  <c r="F2143" i="11"/>
  <c r="G2143" i="11" s="1"/>
  <c r="D2136" i="11"/>
  <c r="E2136" i="11" s="1"/>
  <c r="F2135" i="11"/>
  <c r="G2135" i="11" s="1"/>
  <c r="D2128" i="11"/>
  <c r="E2128" i="11" s="1"/>
  <c r="F2127" i="11"/>
  <c r="G2127" i="11" s="1"/>
  <c r="D2120" i="11"/>
  <c r="E2120" i="11" s="1"/>
  <c r="F2119" i="11"/>
  <c r="G2119" i="11" s="1"/>
  <c r="D2112" i="11"/>
  <c r="E2112" i="11" s="1"/>
  <c r="F2111" i="11"/>
  <c r="G2111" i="11" s="1"/>
  <c r="F2103" i="11"/>
  <c r="G2103" i="11" s="1"/>
  <c r="D2104" i="11"/>
  <c r="E2104" i="11" s="1"/>
  <c r="F2095" i="11"/>
  <c r="G2095" i="11" s="1"/>
  <c r="D2096" i="11"/>
  <c r="E2096" i="11" s="1"/>
  <c r="F2087" i="11"/>
  <c r="G2087" i="11" s="1"/>
  <c r="D2088" i="11"/>
  <c r="E2088" i="11" s="1"/>
  <c r="D2080" i="11"/>
  <c r="E2080" i="11" s="1"/>
  <c r="F2079" i="11"/>
  <c r="G2079" i="11" s="1"/>
  <c r="D2072" i="11"/>
  <c r="E2072" i="11" s="1"/>
  <c r="F2071" i="11"/>
  <c r="G2071" i="11" s="1"/>
  <c r="D2064" i="11"/>
  <c r="E2064" i="11" s="1"/>
  <c r="F2063" i="11"/>
  <c r="G2063" i="11" s="1"/>
  <c r="D2056" i="11"/>
  <c r="E2056" i="11" s="1"/>
  <c r="F2055" i="11"/>
  <c r="G2055" i="11" s="1"/>
  <c r="D2048" i="11"/>
  <c r="E2048" i="11" s="1"/>
  <c r="F2047" i="11"/>
  <c r="G2047" i="11" s="1"/>
  <c r="F2035" i="11"/>
  <c r="G2035" i="11" s="1"/>
  <c r="D2036" i="11"/>
  <c r="E2036" i="11" s="1"/>
  <c r="F2027" i="11"/>
  <c r="G2027" i="11" s="1"/>
  <c r="D2028" i="11"/>
  <c r="D2020" i="11"/>
  <c r="E2020" i="11" s="1"/>
  <c r="F2019" i="11"/>
  <c r="G2019" i="11" s="1"/>
  <c r="D2012" i="11"/>
  <c r="E2012" i="11" s="1"/>
  <c r="F2011" i="11"/>
  <c r="G2011" i="11" s="1"/>
  <c r="D2004" i="11"/>
  <c r="E2004" i="11" s="1"/>
  <c r="F2003" i="11"/>
  <c r="G2003" i="11" s="1"/>
  <c r="D1992" i="11"/>
  <c r="E1992" i="11" s="1"/>
  <c r="F1991" i="11"/>
  <c r="G1991" i="11" s="1"/>
  <c r="D1984" i="11"/>
  <c r="E1984" i="11" s="1"/>
  <c r="F1983" i="11"/>
  <c r="G1983" i="11" s="1"/>
  <c r="F1979" i="11"/>
  <c r="G1979" i="11" s="1"/>
  <c r="D1980" i="11"/>
  <c r="E1980" i="11" s="1"/>
  <c r="D1972" i="11"/>
  <c r="E1972" i="11" s="1"/>
  <c r="F1971" i="11"/>
  <c r="G1971" i="11" s="1"/>
  <c r="D1964" i="11"/>
  <c r="E1964" i="11" s="1"/>
  <c r="F1963" i="11"/>
  <c r="G1963" i="11" s="1"/>
  <c r="D1956" i="11"/>
  <c r="E1956" i="11" s="1"/>
  <c r="F1955" i="11"/>
  <c r="G1955" i="11" s="1"/>
  <c r="D1948" i="11"/>
  <c r="E1948" i="11" s="1"/>
  <c r="F1947" i="11"/>
  <c r="G1947" i="11" s="1"/>
  <c r="D1944" i="11"/>
  <c r="E1944" i="11" s="1"/>
  <c r="F1943" i="11"/>
  <c r="G1943" i="11" s="1"/>
  <c r="D1936" i="11"/>
  <c r="E1936" i="11" s="1"/>
  <c r="F1935" i="11"/>
  <c r="G1935" i="11" s="1"/>
  <c r="D1928" i="11"/>
  <c r="E1928" i="11" s="1"/>
  <c r="F1927" i="11"/>
  <c r="G1927" i="11" s="1"/>
  <c r="F1919" i="11"/>
  <c r="G1919" i="11" s="1"/>
  <c r="D1920" i="11"/>
  <c r="E1920" i="11" s="1"/>
  <c r="F1911" i="11"/>
  <c r="G1911" i="11" s="1"/>
  <c r="D1912" i="11"/>
  <c r="E1912" i="11" s="1"/>
  <c r="D1908" i="11"/>
  <c r="E1908" i="11" s="1"/>
  <c r="F1907" i="11"/>
  <c r="G1907" i="11" s="1"/>
  <c r="D1900" i="11"/>
  <c r="E1900" i="11" s="1"/>
  <c r="F1899" i="11"/>
  <c r="G1899" i="11" s="1"/>
  <c r="F1895" i="11"/>
  <c r="G1895" i="11" s="1"/>
  <c r="D1896" i="11"/>
  <c r="E1896" i="11" s="1"/>
  <c r="F1887" i="11"/>
  <c r="G1887" i="11" s="1"/>
  <c r="D1888" i="11"/>
  <c r="E1888" i="11" s="1"/>
  <c r="F1883" i="11"/>
  <c r="G1883" i="11" s="1"/>
  <c r="D1884" i="11"/>
  <c r="E1884" i="11" s="1"/>
  <c r="F1875" i="11"/>
  <c r="G1875" i="11" s="1"/>
  <c r="D1876" i="11"/>
  <c r="E1876" i="11" s="1"/>
  <c r="F1867" i="11"/>
  <c r="G1867" i="11" s="1"/>
  <c r="D1868" i="11"/>
  <c r="F1859" i="11"/>
  <c r="G1859" i="11" s="1"/>
  <c r="D1860" i="11"/>
  <c r="E1860" i="11" s="1"/>
  <c r="F1847" i="11"/>
  <c r="G1847" i="11" s="1"/>
  <c r="D1848" i="11"/>
  <c r="E1848" i="11" s="1"/>
  <c r="F1839" i="11"/>
  <c r="G1839" i="11" s="1"/>
  <c r="D1840" i="11"/>
  <c r="E1840" i="11" s="1"/>
  <c r="F1831" i="11"/>
  <c r="G1831" i="11" s="1"/>
  <c r="D1832" i="11"/>
  <c r="E1832" i="11" s="1"/>
  <c r="F1823" i="11"/>
  <c r="G1823" i="11" s="1"/>
  <c r="D1824" i="11"/>
  <c r="E1824" i="11" s="1"/>
  <c r="F1811" i="11"/>
  <c r="G1811" i="11" s="1"/>
  <c r="D1812" i="11"/>
  <c r="E1812" i="11" s="1"/>
  <c r="D1808" i="11"/>
  <c r="E1808" i="11" s="1"/>
  <c r="F1807" i="11"/>
  <c r="G1807" i="11" s="1"/>
  <c r="D1800" i="11"/>
  <c r="E1800" i="11" s="1"/>
  <c r="F1799" i="11"/>
  <c r="G1799" i="11" s="1"/>
  <c r="F1795" i="11"/>
  <c r="G1795" i="11" s="1"/>
  <c r="D1796" i="11"/>
  <c r="E1796" i="11" s="1"/>
  <c r="D1792" i="11"/>
  <c r="E1792" i="11" s="1"/>
  <c r="F1791" i="11"/>
  <c r="G1791" i="11" s="1"/>
  <c r="F1783" i="11"/>
  <c r="G1783" i="11" s="1"/>
  <c r="D1784" i="11"/>
  <c r="E1784" i="11" s="1"/>
  <c r="F1775" i="11"/>
  <c r="G1775" i="11" s="1"/>
  <c r="D1776" i="11"/>
  <c r="E1776" i="11" s="1"/>
  <c r="F1767" i="11"/>
  <c r="G1767" i="11" s="1"/>
  <c r="D1768" i="11"/>
  <c r="E1768" i="11" s="1"/>
  <c r="D1760" i="11"/>
  <c r="E1760" i="11" s="1"/>
  <c r="F1759" i="11"/>
  <c r="G1759" i="11" s="1"/>
  <c r="F1751" i="11"/>
  <c r="G1751" i="11" s="1"/>
  <c r="D1752" i="11"/>
  <c r="E1752" i="11" s="1"/>
  <c r="D1740" i="11"/>
  <c r="E1740" i="11" s="1"/>
  <c r="F1739" i="11"/>
  <c r="G1739" i="11" s="1"/>
  <c r="F1731" i="11"/>
  <c r="G1731" i="11" s="1"/>
  <c r="D1732" i="11"/>
  <c r="E1732" i="11" s="1"/>
  <c r="F1723" i="11"/>
  <c r="G1723" i="11" s="1"/>
  <c r="D1724" i="11"/>
  <c r="F1715" i="11"/>
  <c r="G1715" i="11" s="1"/>
  <c r="D1716" i="11"/>
  <c r="E1716" i="11" s="1"/>
  <c r="F1707" i="11"/>
  <c r="G1707" i="11" s="1"/>
  <c r="D1708" i="11"/>
  <c r="E1708" i="11" s="1"/>
  <c r="D1700" i="11"/>
  <c r="E1700" i="11" s="1"/>
  <c r="F1699" i="11"/>
  <c r="G1699" i="11" s="1"/>
  <c r="D1688" i="11"/>
  <c r="E1688" i="11" s="1"/>
  <c r="F1687" i="11"/>
  <c r="G1687" i="11" s="1"/>
  <c r="D1680" i="11"/>
  <c r="E1680" i="11" s="1"/>
  <c r="F1679" i="11"/>
  <c r="G1679" i="11" s="1"/>
  <c r="D1672" i="11"/>
  <c r="E1672" i="11" s="1"/>
  <c r="F1671" i="11"/>
  <c r="G1671" i="11" s="1"/>
  <c r="F1663" i="11"/>
  <c r="G1663" i="11" s="1"/>
  <c r="D1664" i="11"/>
  <c r="E1664" i="11" s="1"/>
  <c r="F1655" i="11"/>
  <c r="G1655" i="11" s="1"/>
  <c r="D1656" i="11"/>
  <c r="D1648" i="11"/>
  <c r="E1648" i="11" s="1"/>
  <c r="F1647" i="11"/>
  <c r="G1647" i="11" s="1"/>
  <c r="F1635" i="11"/>
  <c r="G1635" i="11" s="1"/>
  <c r="D1636" i="11"/>
  <c r="E1636" i="11" s="1"/>
  <c r="F1627" i="11"/>
  <c r="G1627" i="11" s="1"/>
  <c r="D1628" i="11"/>
  <c r="E1628" i="11" s="1"/>
  <c r="D1616" i="11"/>
  <c r="E1616" i="11" s="1"/>
  <c r="F1615" i="11"/>
  <c r="G1615" i="11" s="1"/>
  <c r="F1607" i="11"/>
  <c r="G1607" i="11" s="1"/>
  <c r="D1608" i="11"/>
  <c r="E1608" i="11" s="1"/>
  <c r="F1599" i="11"/>
  <c r="G1599" i="11" s="1"/>
  <c r="D1600" i="11"/>
  <c r="E1600" i="11" s="1"/>
  <c r="F1595" i="11"/>
  <c r="G1595" i="11" s="1"/>
  <c r="D1596" i="11"/>
  <c r="E1596" i="11" s="1"/>
  <c r="F1587" i="11"/>
  <c r="G1587" i="11" s="1"/>
  <c r="D1588" i="11"/>
  <c r="E1588" i="11" s="1"/>
  <c r="F1579" i="11"/>
  <c r="G1579" i="11" s="1"/>
  <c r="D1580" i="11"/>
  <c r="E1580" i="11" s="1"/>
  <c r="F1575" i="11"/>
  <c r="G1575" i="11" s="1"/>
  <c r="D1576" i="11"/>
  <c r="E1576" i="11" s="1"/>
  <c r="F1567" i="11"/>
  <c r="G1567" i="11" s="1"/>
  <c r="D1568" i="11"/>
  <c r="E1568" i="11" s="1"/>
  <c r="F1559" i="11"/>
  <c r="G1559" i="11" s="1"/>
  <c r="D1560" i="11"/>
  <c r="E1560" i="11" s="1"/>
  <c r="F1551" i="11"/>
  <c r="G1551" i="11" s="1"/>
  <c r="D1552" i="11"/>
  <c r="E1552" i="11" s="1"/>
  <c r="F1543" i="11"/>
  <c r="G1543" i="11" s="1"/>
  <c r="D1544" i="11"/>
  <c r="E1544" i="11" s="1"/>
  <c r="D1532" i="11"/>
  <c r="E1532" i="11" s="1"/>
  <c r="F1531" i="11"/>
  <c r="G1531" i="11" s="1"/>
  <c r="F1523" i="11"/>
  <c r="G1523" i="11" s="1"/>
  <c r="D1524" i="11"/>
  <c r="E1524" i="11" s="1"/>
  <c r="F1519" i="11"/>
  <c r="G1519" i="11" s="1"/>
  <c r="D1520" i="11"/>
  <c r="E1520" i="11" s="1"/>
  <c r="F1507" i="11"/>
  <c r="G1507" i="11" s="1"/>
  <c r="D1508" i="11"/>
  <c r="E1508" i="11" s="1"/>
  <c r="F1499" i="11"/>
  <c r="G1499" i="11" s="1"/>
  <c r="D1500" i="11"/>
  <c r="E1500" i="11" s="1"/>
  <c r="F1491" i="11"/>
  <c r="G1491" i="11" s="1"/>
  <c r="D1492" i="11"/>
  <c r="E1492" i="11" s="1"/>
  <c r="F1483" i="11"/>
  <c r="G1483" i="11" s="1"/>
  <c r="D1484" i="11"/>
  <c r="E1484" i="11" s="1"/>
  <c r="D1476" i="11"/>
  <c r="E1476" i="11" s="1"/>
  <c r="F1475" i="11"/>
  <c r="G1475" i="11" s="1"/>
  <c r="D1468" i="11"/>
  <c r="E1468" i="11" s="1"/>
  <c r="F1467" i="11"/>
  <c r="G1467" i="11" s="1"/>
  <c r="F1459" i="11"/>
  <c r="G1459" i="11" s="1"/>
  <c r="D1460" i="11"/>
  <c r="E1460" i="11" s="1"/>
  <c r="F1451" i="11"/>
  <c r="G1451" i="11" s="1"/>
  <c r="D1452" i="11"/>
  <c r="E1452" i="11" s="1"/>
  <c r="D1448" i="11"/>
  <c r="E1448" i="11" s="1"/>
  <c r="F1447" i="11"/>
  <c r="G1447" i="11" s="1"/>
  <c r="F1439" i="11"/>
  <c r="G1439" i="11" s="1"/>
  <c r="D1440" i="11"/>
  <c r="E1440" i="11" s="1"/>
  <c r="F1427" i="11"/>
  <c r="G1427" i="11" s="1"/>
  <c r="D1428" i="11"/>
  <c r="E1428" i="11" s="1"/>
  <c r="F1419" i="11"/>
  <c r="G1419" i="11" s="1"/>
  <c r="D1420" i="11"/>
  <c r="E1420" i="11" s="1"/>
  <c r="F1411" i="11"/>
  <c r="G1411" i="11" s="1"/>
  <c r="D1412" i="11"/>
  <c r="E1412" i="11" s="1"/>
  <c r="D1404" i="11"/>
  <c r="E1404" i="11" s="1"/>
  <c r="F1403" i="11"/>
  <c r="G1403" i="11" s="1"/>
  <c r="F1395" i="11"/>
  <c r="G1395" i="11" s="1"/>
  <c r="D1396" i="11"/>
  <c r="E1396" i="11" s="1"/>
  <c r="F1387" i="11"/>
  <c r="G1387" i="11" s="1"/>
  <c r="D1388" i="11"/>
  <c r="E1388" i="11" s="1"/>
  <c r="D1380" i="11"/>
  <c r="E1380" i="11" s="1"/>
  <c r="F1379" i="11"/>
  <c r="G1379" i="11" s="1"/>
  <c r="D1376" i="11"/>
  <c r="E1376" i="11" s="1"/>
  <c r="F1375" i="11"/>
  <c r="G1375" i="11" s="1"/>
  <c r="F1367" i="11"/>
  <c r="G1367" i="11" s="1"/>
  <c r="D1368" i="11"/>
  <c r="E1368" i="11" s="1"/>
  <c r="F1359" i="11"/>
  <c r="G1359" i="11" s="1"/>
  <c r="D1360" i="11"/>
  <c r="E1360" i="11" s="1"/>
  <c r="F1351" i="11"/>
  <c r="G1351" i="11" s="1"/>
  <c r="D1352" i="11"/>
  <c r="E1352" i="11" s="1"/>
  <c r="F1343" i="11"/>
  <c r="G1343" i="11" s="1"/>
  <c r="D1344" i="11"/>
  <c r="E1344" i="11" s="1"/>
  <c r="F1335" i="11"/>
  <c r="G1335" i="11" s="1"/>
  <c r="D1336" i="11"/>
  <c r="E1336" i="11" s="1"/>
  <c r="F1327" i="11"/>
  <c r="G1327" i="11" s="1"/>
  <c r="D1328" i="11"/>
  <c r="E1328" i="11" s="1"/>
  <c r="D1320" i="11"/>
  <c r="E1320" i="11" s="1"/>
  <c r="F1319" i="11"/>
  <c r="G1319" i="11" s="1"/>
  <c r="F1307" i="11"/>
  <c r="G1307" i="11" s="1"/>
  <c r="D1308" i="11"/>
  <c r="E1308" i="11" s="1"/>
  <c r="D1304" i="11"/>
  <c r="E1304" i="11" s="1"/>
  <c r="F1303" i="11"/>
  <c r="G1303" i="11" s="1"/>
  <c r="D1292" i="11"/>
  <c r="E1292" i="11" s="1"/>
  <c r="F1291" i="11"/>
  <c r="G1291" i="11" s="1"/>
  <c r="F1283" i="11"/>
  <c r="G1283" i="11" s="1"/>
  <c r="D1284" i="11"/>
  <c r="E1284" i="11" s="1"/>
  <c r="F1275" i="11"/>
  <c r="G1275" i="11" s="1"/>
  <c r="D1276" i="11"/>
  <c r="E1276" i="11" s="1"/>
  <c r="F1267" i="11"/>
  <c r="G1267" i="11" s="1"/>
  <c r="D1268" i="11"/>
  <c r="E1268" i="11" s="1"/>
  <c r="F1259" i="11"/>
  <c r="G1259" i="11" s="1"/>
  <c r="D1260" i="11"/>
  <c r="E1260" i="11" s="1"/>
  <c r="F1251" i="11"/>
  <c r="G1251" i="11" s="1"/>
  <c r="D1252" i="11"/>
  <c r="E1252" i="11" s="1"/>
  <c r="F1243" i="11"/>
  <c r="G1243" i="11" s="1"/>
  <c r="D1244" i="11"/>
  <c r="E1244" i="11" s="1"/>
  <c r="D1240" i="11"/>
  <c r="E1240" i="11" s="1"/>
  <c r="F1239" i="11"/>
  <c r="G1239" i="11" s="1"/>
  <c r="D1232" i="11"/>
  <c r="E1232" i="11" s="1"/>
  <c r="F1231" i="11"/>
  <c r="G1231" i="11" s="1"/>
  <c r="D1228" i="11"/>
  <c r="E1228" i="11" s="1"/>
  <c r="F1227" i="11"/>
  <c r="G1227" i="11" s="1"/>
  <c r="F1219" i="11"/>
  <c r="G1219" i="11" s="1"/>
  <c r="D1220" i="11"/>
  <c r="E1220" i="11" s="1"/>
  <c r="F1211" i="11"/>
  <c r="G1211" i="11" s="1"/>
  <c r="D1212" i="11"/>
  <c r="E1212" i="11" s="1"/>
  <c r="F1203" i="11"/>
  <c r="G1203" i="11" s="1"/>
  <c r="D1204" i="11"/>
  <c r="E1204" i="11" s="1"/>
  <c r="F1191" i="11"/>
  <c r="G1191" i="11" s="1"/>
  <c r="D1192" i="11"/>
  <c r="E1192" i="11" s="1"/>
  <c r="F1183" i="11"/>
  <c r="G1183" i="11" s="1"/>
  <c r="D1184" i="11"/>
  <c r="E1184" i="11" s="1"/>
  <c r="F1179" i="11"/>
  <c r="G1179" i="11" s="1"/>
  <c r="D1180" i="11"/>
  <c r="E1180" i="11" s="1"/>
  <c r="D1172" i="11"/>
  <c r="E1172" i="11" s="1"/>
  <c r="F1171" i="11"/>
  <c r="G1171" i="11" s="1"/>
  <c r="D1164" i="11"/>
  <c r="E1164" i="11" s="1"/>
  <c r="F1163" i="11"/>
  <c r="G1163" i="11" s="1"/>
  <c r="F1155" i="11"/>
  <c r="G1155" i="11" s="1"/>
  <c r="D1156" i="11"/>
  <c r="E1156" i="11" s="1"/>
  <c r="F1151" i="11"/>
  <c r="G1151" i="11" s="1"/>
  <c r="D1152" i="11"/>
  <c r="E1152" i="11" s="1"/>
  <c r="F1143" i="11"/>
  <c r="G1143" i="11" s="1"/>
  <c r="D1144" i="11"/>
  <c r="E1144" i="11" s="1"/>
  <c r="F1131" i="11"/>
  <c r="G1131" i="11" s="1"/>
  <c r="D1132" i="11"/>
  <c r="E1132" i="11" s="1"/>
  <c r="F1123" i="11"/>
  <c r="G1123" i="11" s="1"/>
  <c r="D1124" i="11"/>
  <c r="E1124" i="11" s="1"/>
  <c r="F1119" i="11"/>
  <c r="G1119" i="11" s="1"/>
  <c r="D1120" i="11"/>
  <c r="D1112" i="11"/>
  <c r="E1112" i="11" s="1"/>
  <c r="F1111" i="11"/>
  <c r="G1111" i="11" s="1"/>
  <c r="D1100" i="11"/>
  <c r="E1100" i="11" s="1"/>
  <c r="F1099" i="11"/>
  <c r="G1099" i="11" s="1"/>
  <c r="F1091" i="11"/>
  <c r="G1091" i="11" s="1"/>
  <c r="D1092" i="11"/>
  <c r="E1092" i="11" s="1"/>
  <c r="F1083" i="11"/>
  <c r="G1083" i="11" s="1"/>
  <c r="D1084" i="11"/>
  <c r="E1084" i="11" s="1"/>
  <c r="F1075" i="11"/>
  <c r="G1075" i="11" s="1"/>
  <c r="D1076" i="11"/>
  <c r="E1076" i="11" s="1"/>
  <c r="F1067" i="11"/>
  <c r="G1067" i="11" s="1"/>
  <c r="D1068" i="11"/>
  <c r="E1068" i="11" s="1"/>
  <c r="F1059" i="11"/>
  <c r="G1059" i="11" s="1"/>
  <c r="D1060" i="11"/>
  <c r="E1060" i="11" s="1"/>
  <c r="F1051" i="11"/>
  <c r="G1051" i="11" s="1"/>
  <c r="D1052" i="11"/>
  <c r="E1052" i="11" s="1"/>
  <c r="F1043" i="11"/>
  <c r="G1043" i="11" s="1"/>
  <c r="D1044" i="11"/>
  <c r="E1044" i="11" s="1"/>
  <c r="D1032" i="11"/>
  <c r="E1032" i="11" s="1"/>
  <c r="F1031" i="11"/>
  <c r="G1031" i="11" s="1"/>
  <c r="D1024" i="11"/>
  <c r="E1024" i="11" s="1"/>
  <c r="F1023" i="11"/>
  <c r="G1023" i="11" s="1"/>
  <c r="F1015" i="11"/>
  <c r="G1015" i="11" s="1"/>
  <c r="D1016" i="11"/>
  <c r="E1016" i="11" s="1"/>
  <c r="D1004" i="11"/>
  <c r="E1004" i="11" s="1"/>
  <c r="F1003" i="11"/>
  <c r="G1003" i="11" s="1"/>
  <c r="D996" i="11"/>
  <c r="E996" i="11" s="1"/>
  <c r="F995" i="11"/>
  <c r="G995" i="11" s="1"/>
  <c r="F991" i="11"/>
  <c r="G991" i="11" s="1"/>
  <c r="D992" i="11"/>
  <c r="E992" i="11" s="1"/>
  <c r="D984" i="11"/>
  <c r="E984" i="11" s="1"/>
  <c r="F983" i="11"/>
  <c r="G983" i="11" s="1"/>
  <c r="D976" i="11"/>
  <c r="E976" i="11" s="1"/>
  <c r="F975" i="11"/>
  <c r="G975" i="11" s="1"/>
  <c r="D968" i="11"/>
  <c r="E968" i="11" s="1"/>
  <c r="F967" i="11"/>
  <c r="G967" i="11" s="1"/>
  <c r="F959" i="11"/>
  <c r="G959" i="11" s="1"/>
  <c r="D960" i="11"/>
  <c r="E960" i="11" s="1"/>
  <c r="F951" i="11"/>
  <c r="G951" i="11" s="1"/>
  <c r="D952" i="11"/>
  <c r="E952" i="11" s="1"/>
  <c r="D944" i="11"/>
  <c r="E944" i="11" s="1"/>
  <c r="F943" i="11"/>
  <c r="G943" i="11" s="1"/>
  <c r="D936" i="11"/>
  <c r="E936" i="11" s="1"/>
  <c r="F935" i="11"/>
  <c r="G935" i="11" s="1"/>
  <c r="F927" i="11"/>
  <c r="G927" i="11" s="1"/>
  <c r="D928" i="11"/>
  <c r="E928" i="11" s="1"/>
  <c r="D920" i="11"/>
  <c r="E920" i="11" s="1"/>
  <c r="F919" i="11"/>
  <c r="G919" i="11" s="1"/>
  <c r="F911" i="11"/>
  <c r="G911" i="11" s="1"/>
  <c r="D912" i="11"/>
  <c r="E912" i="11" s="1"/>
  <c r="F903" i="11"/>
  <c r="G903" i="11" s="1"/>
  <c r="D904" i="11"/>
  <c r="E904" i="11" s="1"/>
  <c r="F895" i="11"/>
  <c r="D896" i="11"/>
  <c r="E896" i="11" s="1"/>
  <c r="D888" i="11"/>
  <c r="E888" i="11" s="1"/>
  <c r="F887" i="11"/>
  <c r="G887" i="11" s="1"/>
  <c r="D880" i="11"/>
  <c r="E880" i="11" s="1"/>
  <c r="F879" i="11"/>
  <c r="G879" i="11" s="1"/>
  <c r="D872" i="11"/>
  <c r="E872" i="11" s="1"/>
  <c r="F871" i="11"/>
  <c r="G871" i="11" s="1"/>
  <c r="F863" i="11"/>
  <c r="D864" i="11"/>
  <c r="E864" i="11" s="1"/>
  <c r="F855" i="11"/>
  <c r="G855" i="11" s="1"/>
  <c r="D856" i="11"/>
  <c r="E856" i="11" s="1"/>
  <c r="D848" i="11"/>
  <c r="E848" i="11" s="1"/>
  <c r="F847" i="11"/>
  <c r="G847" i="11" s="1"/>
  <c r="F839" i="11"/>
  <c r="G839" i="11" s="1"/>
  <c r="D840" i="11"/>
  <c r="E840" i="11" s="1"/>
  <c r="F827" i="11"/>
  <c r="G827" i="11" s="1"/>
  <c r="D828" i="11"/>
  <c r="E828" i="11" s="1"/>
  <c r="D820" i="11"/>
  <c r="E820" i="11" s="1"/>
  <c r="F819" i="11"/>
  <c r="G819" i="11" s="1"/>
  <c r="F811" i="11"/>
  <c r="G811" i="11" s="1"/>
  <c r="D812" i="11"/>
  <c r="E812" i="11" s="1"/>
  <c r="D804" i="11"/>
  <c r="E804" i="11" s="1"/>
  <c r="F803" i="11"/>
  <c r="G803" i="11" s="1"/>
  <c r="F795" i="11"/>
  <c r="G795" i="11" s="1"/>
  <c r="D796" i="11"/>
  <c r="E796" i="11" s="1"/>
  <c r="D788" i="11"/>
  <c r="E788" i="11" s="1"/>
  <c r="F787" i="11"/>
  <c r="G787" i="11" s="1"/>
  <c r="F779" i="11"/>
  <c r="G779" i="11" s="1"/>
  <c r="D780" i="11"/>
  <c r="E780" i="11" s="1"/>
  <c r="D772" i="11"/>
  <c r="E772" i="11" s="1"/>
  <c r="F771" i="11"/>
  <c r="G771" i="11" s="1"/>
  <c r="F763" i="11"/>
  <c r="G763" i="11" s="1"/>
  <c r="D764" i="11"/>
  <c r="E764" i="11" s="1"/>
  <c r="D756" i="11"/>
  <c r="E756" i="11" s="1"/>
  <c r="F755" i="11"/>
  <c r="G755" i="11" s="1"/>
  <c r="F747" i="11"/>
  <c r="G747" i="11" s="1"/>
  <c r="D748" i="11"/>
  <c r="E748" i="11" s="1"/>
  <c r="D740" i="11"/>
  <c r="E740" i="11" s="1"/>
  <c r="F739" i="11"/>
  <c r="G739" i="11" s="1"/>
  <c r="F731" i="11"/>
  <c r="G731" i="11" s="1"/>
  <c r="D732" i="11"/>
  <c r="E732" i="11" s="1"/>
  <c r="F723" i="11"/>
  <c r="G723" i="11" s="1"/>
  <c r="D724" i="11"/>
  <c r="E724" i="11" s="1"/>
  <c r="F715" i="11"/>
  <c r="G715" i="11" s="1"/>
  <c r="D716" i="11"/>
  <c r="E716" i="11" s="1"/>
  <c r="F707" i="11"/>
  <c r="G707" i="11" s="1"/>
  <c r="D708" i="11"/>
  <c r="E708" i="11" s="1"/>
  <c r="F699" i="11"/>
  <c r="G699" i="11" s="1"/>
  <c r="D700" i="11"/>
  <c r="E700" i="11" s="1"/>
  <c r="F691" i="11"/>
  <c r="G691" i="11" s="1"/>
  <c r="D692" i="11"/>
  <c r="E692" i="11" s="1"/>
  <c r="F683" i="11"/>
  <c r="G683" i="11" s="1"/>
  <c r="D684" i="11"/>
  <c r="E684" i="11" s="1"/>
  <c r="F679" i="11"/>
  <c r="G679" i="11" s="1"/>
  <c r="D680" i="11"/>
  <c r="E680" i="11" s="1"/>
  <c r="F671" i="11"/>
  <c r="G671" i="11" s="1"/>
  <c r="D672" i="11"/>
  <c r="E672" i="11" s="1"/>
  <c r="F663" i="11"/>
  <c r="G663" i="11" s="1"/>
  <c r="D664" i="11"/>
  <c r="E664" i="11" s="1"/>
  <c r="F651" i="11"/>
  <c r="G651" i="11" s="1"/>
  <c r="D652" i="11"/>
  <c r="E652" i="11" s="1"/>
  <c r="F643" i="11"/>
  <c r="G643" i="11" s="1"/>
  <c r="D644" i="11"/>
  <c r="E644" i="11" s="1"/>
  <c r="D636" i="11"/>
  <c r="E636" i="11" s="1"/>
  <c r="F635" i="11"/>
  <c r="G635" i="11" s="1"/>
  <c r="D628" i="11"/>
  <c r="E628" i="11" s="1"/>
  <c r="F627" i="11"/>
  <c r="G627" i="11" s="1"/>
  <c r="F619" i="11"/>
  <c r="G619" i="11" s="1"/>
  <c r="D620" i="11"/>
  <c r="E620" i="11" s="1"/>
  <c r="F611" i="11"/>
  <c r="G611" i="11" s="1"/>
  <c r="D612" i="11"/>
  <c r="E612" i="11" s="1"/>
  <c r="F603" i="11"/>
  <c r="G603" i="11" s="1"/>
  <c r="D604" i="11"/>
  <c r="E604" i="11" s="1"/>
  <c r="D600" i="11"/>
  <c r="E600" i="11" s="1"/>
  <c r="F599" i="11"/>
  <c r="G599" i="11" s="1"/>
  <c r="D592" i="11"/>
  <c r="E592" i="11" s="1"/>
  <c r="F591" i="11"/>
  <c r="G591" i="11" s="1"/>
  <c r="F583" i="11"/>
  <c r="G583" i="11" s="1"/>
  <c r="D584" i="11"/>
  <c r="E584" i="11" s="1"/>
  <c r="F575" i="11"/>
  <c r="G575" i="11" s="1"/>
  <c r="D576" i="11"/>
  <c r="E576" i="11" s="1"/>
  <c r="F571" i="11"/>
  <c r="G571" i="11" s="1"/>
  <c r="D572" i="11"/>
  <c r="E572" i="11" s="1"/>
  <c r="F563" i="11"/>
  <c r="G563" i="11" s="1"/>
  <c r="D564" i="11"/>
  <c r="E564" i="11" s="1"/>
  <c r="F559" i="11"/>
  <c r="G559" i="11" s="1"/>
  <c r="D560" i="11"/>
  <c r="E560" i="11" s="1"/>
  <c r="D552" i="11"/>
  <c r="E552" i="11" s="1"/>
  <c r="F551" i="11"/>
  <c r="G551" i="11" s="1"/>
  <c r="F543" i="11"/>
  <c r="G543" i="11" s="1"/>
  <c r="D544" i="11"/>
  <c r="E544" i="11" s="1"/>
  <c r="D536" i="11"/>
  <c r="E536" i="11" s="1"/>
  <c r="F535" i="11"/>
  <c r="G535" i="11" s="1"/>
  <c r="F527" i="11"/>
  <c r="G527" i="11" s="1"/>
  <c r="D528" i="11"/>
  <c r="E528" i="11" s="1"/>
  <c r="D520" i="11"/>
  <c r="E520" i="11" s="1"/>
  <c r="F519" i="11"/>
  <c r="G519" i="11" s="1"/>
  <c r="F511" i="11"/>
  <c r="G511" i="11" s="1"/>
  <c r="D512" i="11"/>
  <c r="E512" i="11" s="1"/>
  <c r="D504" i="11"/>
  <c r="E504" i="11" s="1"/>
  <c r="F503" i="11"/>
  <c r="G503" i="11" s="1"/>
  <c r="F495" i="11"/>
  <c r="G495" i="11" s="1"/>
  <c r="D496" i="11"/>
  <c r="E496" i="11" s="1"/>
  <c r="D488" i="11"/>
  <c r="E488" i="11" s="1"/>
  <c r="F487" i="11"/>
  <c r="G487" i="11" s="1"/>
  <c r="F479" i="11"/>
  <c r="G479" i="11" s="1"/>
  <c r="D480" i="11"/>
  <c r="E480" i="11" s="1"/>
  <c r="D472" i="11"/>
  <c r="E472" i="11" s="1"/>
  <c r="F471" i="11"/>
  <c r="G471" i="11" s="1"/>
  <c r="F463" i="11"/>
  <c r="G463" i="11" s="1"/>
  <c r="D464" i="11"/>
  <c r="E464" i="11" s="1"/>
  <c r="D456" i="11"/>
  <c r="E456" i="11" s="1"/>
  <c r="F455" i="11"/>
  <c r="G455" i="11" s="1"/>
  <c r="F447" i="11"/>
  <c r="G447" i="11" s="1"/>
  <c r="D448" i="11"/>
  <c r="E448" i="11" s="1"/>
  <c r="D440" i="11"/>
  <c r="E440" i="11" s="1"/>
  <c r="F439" i="11"/>
  <c r="G439" i="11" s="1"/>
  <c r="F431" i="11"/>
  <c r="G431" i="11" s="1"/>
  <c r="D432" i="11"/>
  <c r="E432" i="11" s="1"/>
  <c r="F419" i="11"/>
  <c r="G419" i="11" s="1"/>
  <c r="D420" i="11"/>
  <c r="E420" i="11" s="1"/>
  <c r="F411" i="11"/>
  <c r="G411" i="11" s="1"/>
  <c r="D412" i="11"/>
  <c r="E412" i="11" s="1"/>
  <c r="D404" i="11"/>
  <c r="E404" i="11" s="1"/>
  <c r="F403" i="11"/>
  <c r="G403" i="11" s="1"/>
  <c r="D396" i="11"/>
  <c r="E396" i="11" s="1"/>
  <c r="F395" i="11"/>
  <c r="G395" i="11" s="1"/>
  <c r="D388" i="11"/>
  <c r="E388" i="11" s="1"/>
  <c r="F387" i="11"/>
  <c r="G387" i="11" s="1"/>
  <c r="D380" i="11"/>
  <c r="E380" i="11" s="1"/>
  <c r="F379" i="11"/>
  <c r="G379" i="11" s="1"/>
  <c r="F371" i="11"/>
  <c r="G371" i="11" s="1"/>
  <c r="D372" i="11"/>
  <c r="E372" i="11" s="1"/>
  <c r="F363" i="11"/>
  <c r="G363" i="11" s="1"/>
  <c r="D364" i="11"/>
  <c r="E364" i="11" s="1"/>
  <c r="D360" i="11"/>
  <c r="E360" i="11" s="1"/>
  <c r="F359" i="11"/>
  <c r="G359" i="11" s="1"/>
  <c r="F351" i="11"/>
  <c r="G351" i="11" s="1"/>
  <c r="D352" i="11"/>
  <c r="E352" i="11" s="1"/>
  <c r="D344" i="11"/>
  <c r="E344" i="11" s="1"/>
  <c r="F343" i="11"/>
  <c r="G343" i="11" s="1"/>
  <c r="D336" i="11"/>
  <c r="E336" i="11" s="1"/>
  <c r="F335" i="11"/>
  <c r="G335" i="11" s="1"/>
  <c r="D328" i="11"/>
  <c r="E328" i="11" s="1"/>
  <c r="F327" i="11"/>
  <c r="G327" i="11" s="1"/>
  <c r="F319" i="11"/>
  <c r="G319" i="11" s="1"/>
  <c r="D320" i="11"/>
  <c r="E320" i="11" s="1"/>
  <c r="F311" i="11"/>
  <c r="G311" i="11" s="1"/>
  <c r="D312" i="11"/>
  <c r="E312" i="11" s="1"/>
  <c r="D300" i="11"/>
  <c r="E300" i="11" s="1"/>
  <c r="F299" i="11"/>
  <c r="G299" i="11" s="1"/>
  <c r="F291" i="11"/>
  <c r="G291" i="11" s="1"/>
  <c r="D292" i="11"/>
  <c r="E292" i="11" s="1"/>
  <c r="F283" i="11"/>
  <c r="G283" i="11" s="1"/>
  <c r="D284" i="11"/>
  <c r="E284" i="11" s="1"/>
  <c r="D276" i="11"/>
  <c r="E276" i="11" s="1"/>
  <c r="F275" i="11"/>
  <c r="G275" i="11" s="1"/>
  <c r="F267" i="11"/>
  <c r="G267" i="11" s="1"/>
  <c r="D268" i="11"/>
  <c r="E268" i="11" s="1"/>
  <c r="F259" i="11"/>
  <c r="G259" i="11" s="1"/>
  <c r="D260" i="11"/>
  <c r="E260" i="11" s="1"/>
  <c r="D252" i="11"/>
  <c r="E252" i="11" s="1"/>
  <c r="F251" i="11"/>
  <c r="G251" i="11" s="1"/>
  <c r="F243" i="11"/>
  <c r="G243" i="11" s="1"/>
  <c r="D244" i="11"/>
  <c r="E244" i="11" s="1"/>
  <c r="F235" i="11"/>
  <c r="G235" i="11" s="1"/>
  <c r="D236" i="11"/>
  <c r="E236" i="11" s="1"/>
  <c r="D232" i="11"/>
  <c r="E232" i="11" s="1"/>
  <c r="F231" i="11"/>
  <c r="G231" i="11" s="1"/>
  <c r="F219" i="11"/>
  <c r="G219" i="11" s="1"/>
  <c r="D220" i="11"/>
  <c r="E220" i="11" s="1"/>
  <c r="F211" i="11"/>
  <c r="G211" i="11" s="1"/>
  <c r="D212" i="11"/>
  <c r="E212" i="11" s="1"/>
  <c r="F203" i="11"/>
  <c r="G203" i="11" s="1"/>
  <c r="D204" i="11"/>
  <c r="E204" i="11" s="1"/>
  <c r="F195" i="11"/>
  <c r="G195" i="11" s="1"/>
  <c r="D196" i="11"/>
  <c r="E196" i="11" s="1"/>
  <c r="F191" i="11"/>
  <c r="G191" i="11" s="1"/>
  <c r="D192" i="11"/>
  <c r="E192" i="11" s="1"/>
  <c r="F183" i="11"/>
  <c r="G183" i="11" s="1"/>
  <c r="D184" i="11"/>
  <c r="E184" i="11" s="1"/>
  <c r="F175" i="11"/>
  <c r="G175" i="11" s="1"/>
  <c r="D176" i="11"/>
  <c r="E176" i="11" s="1"/>
  <c r="F167" i="11"/>
  <c r="G167" i="11" s="1"/>
  <c r="D168" i="11"/>
  <c r="E168" i="11" s="1"/>
  <c r="D160" i="11"/>
  <c r="E160" i="11" s="1"/>
  <c r="F159" i="11"/>
  <c r="G159" i="11" s="1"/>
  <c r="F155" i="11"/>
  <c r="G155" i="11" s="1"/>
  <c r="D156" i="11"/>
  <c r="E156" i="11" s="1"/>
  <c r="F147" i="11"/>
  <c r="G147" i="11" s="1"/>
  <c r="D148" i="11"/>
  <c r="E148" i="11" s="1"/>
  <c r="D140" i="11"/>
  <c r="E140" i="11" s="1"/>
  <c r="F139" i="11"/>
  <c r="G139" i="11" s="1"/>
  <c r="D132" i="11"/>
  <c r="E132" i="11" s="1"/>
  <c r="F131" i="11"/>
  <c r="G131" i="11" s="1"/>
  <c r="D124" i="11"/>
  <c r="E124" i="11" s="1"/>
  <c r="F123" i="11"/>
  <c r="G123" i="11" s="1"/>
  <c r="F115" i="11"/>
  <c r="G115" i="11" s="1"/>
  <c r="D116" i="11"/>
  <c r="E116" i="11" s="1"/>
  <c r="F107" i="11"/>
  <c r="G107" i="11" s="1"/>
  <c r="D108" i="11"/>
  <c r="E108" i="11" s="1"/>
  <c r="F103" i="11"/>
  <c r="G103" i="11" s="1"/>
  <c r="D104" i="11"/>
  <c r="E104" i="11" s="1"/>
  <c r="D96" i="11"/>
  <c r="E96" i="11" s="1"/>
  <c r="F95" i="11"/>
  <c r="G95" i="11" s="1"/>
  <c r="D84" i="11"/>
  <c r="E84" i="11" s="1"/>
  <c r="F83" i="11"/>
  <c r="G83" i="11" s="1"/>
  <c r="D80" i="11"/>
  <c r="E80" i="11" s="1"/>
  <c r="F79" i="11"/>
  <c r="G79" i="11" s="1"/>
  <c r="F71" i="11"/>
  <c r="G71" i="11" s="1"/>
  <c r="D72" i="11"/>
  <c r="E72" i="11" s="1"/>
  <c r="F63" i="11"/>
  <c r="G63" i="11" s="1"/>
  <c r="D64" i="11"/>
  <c r="E64" i="11" s="1"/>
  <c r="D52" i="11"/>
  <c r="E52" i="11" s="1"/>
  <c r="F51" i="11"/>
  <c r="F43" i="11"/>
  <c r="G43" i="11" s="1"/>
  <c r="D44" i="11"/>
  <c r="E44" i="11" s="1"/>
  <c r="D40" i="11"/>
  <c r="E40" i="11" s="1"/>
  <c r="F39" i="11"/>
  <c r="G39" i="11" s="1"/>
  <c r="F31" i="11"/>
  <c r="G31" i="11" s="1"/>
  <c r="F2399" i="11"/>
  <c r="G2399" i="11" s="1"/>
  <c r="H47" i="11"/>
  <c r="F59" i="11"/>
  <c r="G59" i="11" s="1"/>
  <c r="D56" i="11"/>
  <c r="E56" i="11" s="1"/>
  <c r="F2467" i="11"/>
  <c r="G2467" i="11" s="1"/>
  <c r="F2423" i="11"/>
  <c r="G2423" i="11" s="1"/>
  <c r="F14" i="11"/>
  <c r="G14" i="11" s="1"/>
  <c r="D15" i="11"/>
  <c r="E15" i="11" s="1"/>
  <c r="F10" i="11"/>
  <c r="G10" i="11" s="1"/>
  <c r="D11" i="11"/>
  <c r="E11" i="11" s="1"/>
  <c r="F22" i="11"/>
  <c r="G22" i="11" s="1"/>
  <c r="D23" i="11"/>
  <c r="E23" i="11" s="1"/>
  <c r="F18" i="11"/>
  <c r="G18" i="11" s="1"/>
  <c r="D19" i="11"/>
  <c r="E19" i="11" s="1"/>
  <c r="F2475" i="11"/>
  <c r="G2475" i="11" s="1"/>
  <c r="D2476" i="11"/>
  <c r="E2476" i="11" s="1"/>
  <c r="F2463" i="11"/>
  <c r="G2463" i="11" s="1"/>
  <c r="D2464" i="11"/>
  <c r="E2464" i="11" s="1"/>
  <c r="D2460" i="11"/>
  <c r="E2460" i="11" s="1"/>
  <c r="F2459" i="11"/>
  <c r="G2459" i="11" s="1"/>
  <c r="D2456" i="11"/>
  <c r="E2456" i="11" s="1"/>
  <c r="F2455" i="11"/>
  <c r="G2455" i="11" s="1"/>
  <c r="D2448" i="11"/>
  <c r="E2448" i="11" s="1"/>
  <c r="F2447" i="11"/>
  <c r="G2447" i="11" s="1"/>
  <c r="D2432" i="11"/>
  <c r="E2432" i="11" s="1"/>
  <c r="F2431" i="11"/>
  <c r="G2431" i="11" s="1"/>
  <c r="D2428" i="11"/>
  <c r="E2428" i="11" s="1"/>
  <c r="F2427" i="11"/>
  <c r="G2427" i="11" s="1"/>
  <c r="F2419" i="11"/>
  <c r="G2419" i="11" s="1"/>
  <c r="D2420" i="11"/>
  <c r="E2420" i="11" s="1"/>
  <c r="D2416" i="11"/>
  <c r="E2416" i="11" s="1"/>
  <c r="F2415" i="11"/>
  <c r="G2415" i="11" s="1"/>
  <c r="D2408" i="11"/>
  <c r="E2408" i="11" s="1"/>
  <c r="F2407" i="11"/>
  <c r="G2407" i="11" s="1"/>
  <c r="D2404" i="11"/>
  <c r="E2404" i="11" s="1"/>
  <c r="F2403" i="11"/>
  <c r="G2403" i="11" s="1"/>
  <c r="F2395" i="11"/>
  <c r="G2395" i="11" s="1"/>
  <c r="D2396" i="11"/>
  <c r="E2396" i="11" s="1"/>
  <c r="D2388" i="11"/>
  <c r="E2388" i="11" s="1"/>
  <c r="F2387" i="11"/>
  <c r="G2387" i="11" s="1"/>
  <c r="D2380" i="11"/>
  <c r="E2380" i="11" s="1"/>
  <c r="F2379" i="11"/>
  <c r="G2379" i="11" s="1"/>
  <c r="F2371" i="11"/>
  <c r="G2371" i="11" s="1"/>
  <c r="D2372" i="11"/>
  <c r="E2372" i="11" s="1"/>
  <c r="F2363" i="11"/>
  <c r="G2363" i="11" s="1"/>
  <c r="D2364" i="11"/>
  <c r="E2364" i="11" s="1"/>
  <c r="D2352" i="11"/>
  <c r="E2352" i="11" s="1"/>
  <c r="F2351" i="11"/>
  <c r="G2351" i="11" s="1"/>
  <c r="F2343" i="11"/>
  <c r="G2343" i="11" s="1"/>
  <c r="D2344" i="11"/>
  <c r="E2344" i="11" s="1"/>
  <c r="F2335" i="11"/>
  <c r="G2335" i="11" s="1"/>
  <c r="D2336" i="11"/>
  <c r="E2336" i="11" s="1"/>
  <c r="D2328" i="11"/>
  <c r="E2328" i="11" s="1"/>
  <c r="F2327" i="11"/>
  <c r="G2327" i="11" s="1"/>
  <c r="D2320" i="11"/>
  <c r="E2320" i="11" s="1"/>
  <c r="F2319" i="11"/>
  <c r="G2319" i="11" s="1"/>
  <c r="F2315" i="11"/>
  <c r="G2315" i="11" s="1"/>
  <c r="D2316" i="11"/>
  <c r="E2316" i="11" s="1"/>
  <c r="D2308" i="11"/>
  <c r="E2308" i="11" s="1"/>
  <c r="F2307" i="11"/>
  <c r="G2307" i="11" s="1"/>
  <c r="D2296" i="11"/>
  <c r="E2296" i="11" s="1"/>
  <c r="F2295" i="11"/>
  <c r="G2295" i="11" s="1"/>
  <c r="F2287" i="11"/>
  <c r="G2287" i="11" s="1"/>
  <c r="D2288" i="11"/>
  <c r="E2288" i="11" s="1"/>
  <c r="D2280" i="11"/>
  <c r="E2280" i="11" s="1"/>
  <c r="F2279" i="11"/>
  <c r="G2279" i="11" s="1"/>
  <c r="F2271" i="11"/>
  <c r="G2271" i="11" s="1"/>
  <c r="D2272" i="11"/>
  <c r="E2272" i="11" s="1"/>
  <c r="D2264" i="11"/>
  <c r="E2264" i="11" s="1"/>
  <c r="F2263" i="11"/>
  <c r="G2263" i="11" s="1"/>
  <c r="F2255" i="11"/>
  <c r="G2255" i="11" s="1"/>
  <c r="D2256" i="11"/>
  <c r="E2256" i="11" s="1"/>
  <c r="D2252" i="11"/>
  <c r="E2252" i="11" s="1"/>
  <c r="F2251" i="11"/>
  <c r="G2251" i="11" s="1"/>
  <c r="D2244" i="11"/>
  <c r="E2244" i="11" s="1"/>
  <c r="F2243" i="11"/>
  <c r="G2243" i="11" s="1"/>
  <c r="D2236" i="11"/>
  <c r="E2236" i="11" s="1"/>
  <c r="F2235" i="11"/>
  <c r="G2235" i="11" s="1"/>
  <c r="F2227" i="11"/>
  <c r="G2227" i="11" s="1"/>
  <c r="D2228" i="11"/>
  <c r="E2228" i="11" s="1"/>
  <c r="F2219" i="11"/>
  <c r="G2219" i="11" s="1"/>
  <c r="D2220" i="11"/>
  <c r="E2220" i="11" s="1"/>
  <c r="F2211" i="11"/>
  <c r="G2211" i="11" s="1"/>
  <c r="D2212" i="11"/>
  <c r="E2212" i="11" s="1"/>
  <c r="F2203" i="11"/>
  <c r="G2203" i="11" s="1"/>
  <c r="D2204" i="11"/>
  <c r="E2204" i="11" s="1"/>
  <c r="F2195" i="11"/>
  <c r="G2195" i="11" s="1"/>
  <c r="D2196" i="11"/>
  <c r="E2196" i="11" s="1"/>
  <c r="F2183" i="11"/>
  <c r="G2183" i="11" s="1"/>
  <c r="D2184" i="11"/>
  <c r="E2184" i="11" s="1"/>
  <c r="F2175" i="11"/>
  <c r="G2175" i="11" s="1"/>
  <c r="D2176" i="11"/>
  <c r="E2176" i="11" s="1"/>
  <c r="F2167" i="11"/>
  <c r="G2167" i="11" s="1"/>
  <c r="D2168" i="11"/>
  <c r="E2168" i="11" s="1"/>
  <c r="F2159" i="11"/>
  <c r="G2159" i="11" s="1"/>
  <c r="D2160" i="11"/>
  <c r="E2160" i="11" s="1"/>
  <c r="D2152" i="11"/>
  <c r="E2152" i="11" s="1"/>
  <c r="F2151" i="11"/>
  <c r="G2151" i="11" s="1"/>
  <c r="F2147" i="11"/>
  <c r="G2147" i="11" s="1"/>
  <c r="D2148" i="11"/>
  <c r="E2148" i="11" s="1"/>
  <c r="F2139" i="11"/>
  <c r="G2139" i="11" s="1"/>
  <c r="D2140" i="11"/>
  <c r="E2140" i="11" s="1"/>
  <c r="F2131" i="11"/>
  <c r="G2131" i="11" s="1"/>
  <c r="D2132" i="11"/>
  <c r="E2132" i="11" s="1"/>
  <c r="F2123" i="11"/>
  <c r="G2123" i="11" s="1"/>
  <c r="D2124" i="11"/>
  <c r="E2124" i="11" s="1"/>
  <c r="F2115" i="11"/>
  <c r="G2115" i="11" s="1"/>
  <c r="D2116" i="11"/>
  <c r="E2116" i="11" s="1"/>
  <c r="F2107" i="11"/>
  <c r="G2107" i="11" s="1"/>
  <c r="D2108" i="11"/>
  <c r="E2108" i="11" s="1"/>
  <c r="D2100" i="11"/>
  <c r="E2100" i="11" s="1"/>
  <c r="F2099" i="11"/>
  <c r="G2099" i="11" s="1"/>
  <c r="D2092" i="11"/>
  <c r="E2092" i="11" s="1"/>
  <c r="F2091" i="11"/>
  <c r="G2091" i="11" s="1"/>
  <c r="D2084" i="11"/>
  <c r="E2084" i="11" s="1"/>
  <c r="F2083" i="11"/>
  <c r="G2083" i="11" s="1"/>
  <c r="F2075" i="11"/>
  <c r="G2075" i="11" s="1"/>
  <c r="D2076" i="11"/>
  <c r="E2076" i="11" s="1"/>
  <c r="F2067" i="11"/>
  <c r="G2067" i="11" s="1"/>
  <c r="D2068" i="11"/>
  <c r="E2068" i="11" s="1"/>
  <c r="F2059" i="11"/>
  <c r="G2059" i="11" s="1"/>
  <c r="D2060" i="11"/>
  <c r="E2060" i="11" s="1"/>
  <c r="F2051" i="11"/>
  <c r="G2051" i="11" s="1"/>
  <c r="D2052" i="11"/>
  <c r="E2052" i="11" s="1"/>
  <c r="F2043" i="11"/>
  <c r="G2043" i="11" s="1"/>
  <c r="D2044" i="11"/>
  <c r="E2044" i="11" s="1"/>
  <c r="D2040" i="11"/>
  <c r="E2040" i="11" s="1"/>
  <c r="F2039" i="11"/>
  <c r="G2039" i="11" s="1"/>
  <c r="D2032" i="11"/>
  <c r="E2032" i="11" s="1"/>
  <c r="F2031" i="11"/>
  <c r="G2031" i="11" s="1"/>
  <c r="D2024" i="11"/>
  <c r="E2024" i="11" s="1"/>
  <c r="F2023" i="11"/>
  <c r="G2023" i="11" s="1"/>
  <c r="F2015" i="11"/>
  <c r="G2015" i="11" s="1"/>
  <c r="D2016" i="11"/>
  <c r="E2016" i="11" s="1"/>
  <c r="F2007" i="11"/>
  <c r="G2007" i="11" s="1"/>
  <c r="D2008" i="11"/>
  <c r="E2008" i="11" s="1"/>
  <c r="F1999" i="11"/>
  <c r="G1999" i="11" s="1"/>
  <c r="D2000" i="11"/>
  <c r="E2000" i="11" s="1"/>
  <c r="F1995" i="11"/>
  <c r="G1995" i="11" s="1"/>
  <c r="D1996" i="11"/>
  <c r="E1996" i="11" s="1"/>
  <c r="F1987" i="11"/>
  <c r="G1987" i="11" s="1"/>
  <c r="D1988" i="11"/>
  <c r="E1988" i="11" s="1"/>
  <c r="F1975" i="11"/>
  <c r="G1975" i="11" s="1"/>
  <c r="D1976" i="11"/>
  <c r="E1976" i="11" s="1"/>
  <c r="F1967" i="11"/>
  <c r="G1967" i="11" s="1"/>
  <c r="D1968" i="11"/>
  <c r="E1968" i="11" s="1"/>
  <c r="F1959" i="11"/>
  <c r="G1959" i="11" s="1"/>
  <c r="D1960" i="11"/>
  <c r="E1960" i="11" s="1"/>
  <c r="F1951" i="11"/>
  <c r="G1951" i="11" s="1"/>
  <c r="D1952" i="11"/>
  <c r="E1952" i="11" s="1"/>
  <c r="F1939" i="11"/>
  <c r="G1939" i="11" s="1"/>
  <c r="D1940" i="11"/>
  <c r="E1940" i="11" s="1"/>
  <c r="F1931" i="11"/>
  <c r="G1931" i="11" s="1"/>
  <c r="D1932" i="11"/>
  <c r="E1932" i="11" s="1"/>
  <c r="F1923" i="11"/>
  <c r="G1923" i="11" s="1"/>
  <c r="D1924" i="11"/>
  <c r="E1924" i="11" s="1"/>
  <c r="D1916" i="11"/>
  <c r="E1916" i="11" s="1"/>
  <c r="F1915" i="11"/>
  <c r="G1915" i="11" s="1"/>
  <c r="F1903" i="11"/>
  <c r="G1903" i="11" s="1"/>
  <c r="D1904" i="11"/>
  <c r="E1904" i="11" s="1"/>
  <c r="D1892" i="11"/>
  <c r="E1892" i="11" s="1"/>
  <c r="F1891" i="11"/>
  <c r="G1891" i="11" s="1"/>
  <c r="D1880" i="11"/>
  <c r="E1880" i="11" s="1"/>
  <c r="F1879" i="11"/>
  <c r="G1879" i="11" s="1"/>
  <c r="D1872" i="11"/>
  <c r="E1872" i="11" s="1"/>
  <c r="F1871" i="11"/>
  <c r="G1871" i="11" s="1"/>
  <c r="D1864" i="11"/>
  <c r="E1864" i="11" s="1"/>
  <c r="F1863" i="11"/>
  <c r="G1863" i="11" s="1"/>
  <c r="D1856" i="11"/>
  <c r="E1856" i="11" s="1"/>
  <c r="F1855" i="11"/>
  <c r="G1855" i="11" s="1"/>
  <c r="F1851" i="11"/>
  <c r="G1851" i="11" s="1"/>
  <c r="D1852" i="11"/>
  <c r="E1852" i="11" s="1"/>
  <c r="D1844" i="11"/>
  <c r="E1844" i="11" s="1"/>
  <c r="F1843" i="11"/>
  <c r="G1843" i="11" s="1"/>
  <c r="D1836" i="11"/>
  <c r="E1836" i="11" s="1"/>
  <c r="F1835" i="11"/>
  <c r="G1835" i="11" s="1"/>
  <c r="D1828" i="11"/>
  <c r="E1828" i="11" s="1"/>
  <c r="F1827" i="11"/>
  <c r="G1827" i="11" s="1"/>
  <c r="D1820" i="11"/>
  <c r="E1820" i="11" s="1"/>
  <c r="F1819" i="11"/>
  <c r="G1819" i="11" s="1"/>
  <c r="D1816" i="11"/>
  <c r="E1816" i="11" s="1"/>
  <c r="F1815" i="11"/>
  <c r="G1815" i="11" s="1"/>
  <c r="F1803" i="11"/>
  <c r="G1803" i="11" s="1"/>
  <c r="D1804" i="11"/>
  <c r="E1804" i="11" s="1"/>
  <c r="F1787" i="11"/>
  <c r="G1787" i="11" s="1"/>
  <c r="D1788" i="11"/>
  <c r="E1788" i="11" s="1"/>
  <c r="D1780" i="11"/>
  <c r="E1780" i="11" s="1"/>
  <c r="F1779" i="11"/>
  <c r="G1779" i="11" s="1"/>
  <c r="D1772" i="11"/>
  <c r="E1772" i="11" s="1"/>
  <c r="F1771" i="11"/>
  <c r="G1771" i="11" s="1"/>
  <c r="F1763" i="11"/>
  <c r="G1763" i="11" s="1"/>
  <c r="D1764" i="11"/>
  <c r="E1764" i="11" s="1"/>
  <c r="F1755" i="11"/>
  <c r="G1755" i="11" s="1"/>
  <c r="D1756" i="11"/>
  <c r="E1756" i="11" s="1"/>
  <c r="D1748" i="11"/>
  <c r="E1748" i="11" s="1"/>
  <c r="F1747" i="11"/>
  <c r="G1747" i="11" s="1"/>
  <c r="F1743" i="11"/>
  <c r="G1743" i="11" s="1"/>
  <c r="D1744" i="11"/>
  <c r="E1744" i="11" s="1"/>
  <c r="D1736" i="11"/>
  <c r="E1736" i="11" s="1"/>
  <c r="F1735" i="11"/>
  <c r="G1735" i="11" s="1"/>
  <c r="D1728" i="11"/>
  <c r="E1728" i="11" s="1"/>
  <c r="F1727" i="11"/>
  <c r="G1727" i="11" s="1"/>
  <c r="D1720" i="11"/>
  <c r="E1720" i="11" s="1"/>
  <c r="F1719" i="11"/>
  <c r="G1719" i="11" s="1"/>
  <c r="D1712" i="11"/>
  <c r="E1712" i="11" s="1"/>
  <c r="F1711" i="11"/>
  <c r="G1711" i="11" s="1"/>
  <c r="D1704" i="11"/>
  <c r="E1704" i="11" s="1"/>
  <c r="F1703" i="11"/>
  <c r="G1703" i="11" s="1"/>
  <c r="F1695" i="11"/>
  <c r="G1695" i="11" s="1"/>
  <c r="D1696" i="11"/>
  <c r="E1696" i="11" s="1"/>
  <c r="F1691" i="11"/>
  <c r="G1691" i="11" s="1"/>
  <c r="D1692" i="11"/>
  <c r="E1692" i="11" s="1"/>
  <c r="F1683" i="11"/>
  <c r="G1683" i="11" s="1"/>
  <c r="D1684" i="11"/>
  <c r="E1684" i="11" s="1"/>
  <c r="F1675" i="11"/>
  <c r="G1675" i="11" s="1"/>
  <c r="D1676" i="11"/>
  <c r="E1676" i="11" s="1"/>
  <c r="F1667" i="11"/>
  <c r="G1667" i="11" s="1"/>
  <c r="D1668" i="11"/>
  <c r="E1668" i="11" s="1"/>
  <c r="D1660" i="11"/>
  <c r="E1660" i="11" s="1"/>
  <c r="F1659" i="11"/>
  <c r="G1659" i="11" s="1"/>
  <c r="D1652" i="11"/>
  <c r="E1652" i="11" s="1"/>
  <c r="F1651" i="11"/>
  <c r="G1651" i="11" s="1"/>
  <c r="F1643" i="11"/>
  <c r="G1643" i="11" s="1"/>
  <c r="D1644" i="11"/>
  <c r="E1644" i="11" s="1"/>
  <c r="D1640" i="11"/>
  <c r="E1640" i="11" s="1"/>
  <c r="F1639" i="11"/>
  <c r="G1639" i="11" s="1"/>
  <c r="D1632" i="11"/>
  <c r="E1632" i="11" s="1"/>
  <c r="F1631" i="11"/>
  <c r="G1631" i="11" s="1"/>
  <c r="D1624" i="11"/>
  <c r="E1624" i="11" s="1"/>
  <c r="F1623" i="11"/>
  <c r="G1623" i="11" s="1"/>
  <c r="F1619" i="11"/>
  <c r="G1619" i="11" s="1"/>
  <c r="D1620" i="11"/>
  <c r="E1620" i="11" s="1"/>
  <c r="D1612" i="11"/>
  <c r="E1612" i="11" s="1"/>
  <c r="F1611" i="11"/>
  <c r="G1611" i="11" s="1"/>
  <c r="D1604" i="11"/>
  <c r="E1604" i="11" s="1"/>
  <c r="F1603" i="11"/>
  <c r="G1603" i="11" s="1"/>
  <c r="F1591" i="11"/>
  <c r="G1591" i="11" s="1"/>
  <c r="D1592" i="11"/>
  <c r="E1592" i="11" s="1"/>
  <c r="F1583" i="11"/>
  <c r="G1583" i="11" s="1"/>
  <c r="D1584" i="11"/>
  <c r="E1584" i="11" s="1"/>
  <c r="F1571" i="11"/>
  <c r="G1571" i="11" s="1"/>
  <c r="D1572" i="11"/>
  <c r="E1572" i="11" s="1"/>
  <c r="D1564" i="11"/>
  <c r="E1564" i="11" s="1"/>
  <c r="F1563" i="11"/>
  <c r="G1563" i="11" s="1"/>
  <c r="F1555" i="11"/>
  <c r="G1555" i="11" s="1"/>
  <c r="D1556" i="11"/>
  <c r="E1556" i="11" s="1"/>
  <c r="F1547" i="11"/>
  <c r="G1547" i="11" s="1"/>
  <c r="D1548" i="11"/>
  <c r="E1548" i="11" s="1"/>
  <c r="F1539" i="11"/>
  <c r="G1539" i="11" s="1"/>
  <c r="D1540" i="11"/>
  <c r="E1540" i="11" s="1"/>
  <c r="D1536" i="11"/>
  <c r="E1536" i="11" s="1"/>
  <c r="F1535" i="11"/>
  <c r="G1535" i="11" s="1"/>
  <c r="F1527" i="11"/>
  <c r="G1527" i="11" s="1"/>
  <c r="D1528" i="11"/>
  <c r="E1528" i="11" s="1"/>
  <c r="F1515" i="11"/>
  <c r="G1515" i="11" s="1"/>
  <c r="D1516" i="11"/>
  <c r="E1516" i="11" s="1"/>
  <c r="F1511" i="11"/>
  <c r="G1511" i="11" s="1"/>
  <c r="D1512" i="11"/>
  <c r="E1512" i="11" s="1"/>
  <c r="F1503" i="11"/>
  <c r="G1503" i="11" s="1"/>
  <c r="D1504" i="11"/>
  <c r="E1504" i="11" s="1"/>
  <c r="F1495" i="11"/>
  <c r="G1495" i="11" s="1"/>
  <c r="D1496" i="11"/>
  <c r="E1496" i="11" s="1"/>
  <c r="F1487" i="11"/>
  <c r="G1487" i="11" s="1"/>
  <c r="D1488" i="11"/>
  <c r="E1488" i="11" s="1"/>
  <c r="F1479" i="11"/>
  <c r="G1479" i="11" s="1"/>
  <c r="D1480" i="11"/>
  <c r="E1480" i="11" s="1"/>
  <c r="D1472" i="11"/>
  <c r="E1472" i="11" s="1"/>
  <c r="F1471" i="11"/>
  <c r="G1471" i="11" s="1"/>
  <c r="F1463" i="11"/>
  <c r="G1463" i="11" s="1"/>
  <c r="D1464" i="11"/>
  <c r="E1464" i="11" s="1"/>
  <c r="F1455" i="11"/>
  <c r="G1455" i="11" s="1"/>
  <c r="D1456" i="11"/>
  <c r="E1456" i="11" s="1"/>
  <c r="F1443" i="11"/>
  <c r="G1443" i="11" s="1"/>
  <c r="D1444" i="11"/>
  <c r="E1444" i="11" s="1"/>
  <c r="F1435" i="11"/>
  <c r="G1435" i="11" s="1"/>
  <c r="D1436" i="11"/>
  <c r="E1436" i="11" s="1"/>
  <c r="F1431" i="11"/>
  <c r="G1431" i="11" s="1"/>
  <c r="D1432" i="11"/>
  <c r="E1432" i="11" s="1"/>
  <c r="F1423" i="11"/>
  <c r="G1423" i="11" s="1"/>
  <c r="D1424" i="11"/>
  <c r="E1424" i="11" s="1"/>
  <c r="F1415" i="11"/>
  <c r="G1415" i="11" s="1"/>
  <c r="D1416" i="11"/>
  <c r="E1416" i="11" s="1"/>
  <c r="D1408" i="11"/>
  <c r="E1408" i="11" s="1"/>
  <c r="F1407" i="11"/>
  <c r="G1407" i="11" s="1"/>
  <c r="F1399" i="11"/>
  <c r="G1399" i="11" s="1"/>
  <c r="D1400" i="11"/>
  <c r="E1400" i="11" s="1"/>
  <c r="F1391" i="11"/>
  <c r="G1391" i="11" s="1"/>
  <c r="D1392" i="11"/>
  <c r="E1392" i="11" s="1"/>
  <c r="D1384" i="11"/>
  <c r="E1384" i="11" s="1"/>
  <c r="F1383" i="11"/>
  <c r="G1383" i="11" s="1"/>
  <c r="D1372" i="11"/>
  <c r="E1372" i="11" s="1"/>
  <c r="F1371" i="11"/>
  <c r="G1371" i="11" s="1"/>
  <c r="F1363" i="11"/>
  <c r="G1363" i="11" s="1"/>
  <c r="D1364" i="11"/>
  <c r="E1364" i="11" s="1"/>
  <c r="F1355" i="11"/>
  <c r="G1355" i="11" s="1"/>
  <c r="D1356" i="11"/>
  <c r="E1356" i="11" s="1"/>
  <c r="F1347" i="11"/>
  <c r="G1347" i="11" s="1"/>
  <c r="D1348" i="11"/>
  <c r="E1348" i="11" s="1"/>
  <c r="F1339" i="11"/>
  <c r="G1339" i="11" s="1"/>
  <c r="D1340" i="11"/>
  <c r="E1340" i="11" s="1"/>
  <c r="F1331" i="11"/>
  <c r="G1331" i="11" s="1"/>
  <c r="D1332" i="11"/>
  <c r="E1332" i="11" s="1"/>
  <c r="F1323" i="11"/>
  <c r="G1323" i="11" s="1"/>
  <c r="D1324" i="11"/>
  <c r="E1324" i="11" s="1"/>
  <c r="F1315" i="11"/>
  <c r="G1315" i="11" s="1"/>
  <c r="D1316" i="11"/>
  <c r="E1316" i="11" s="1"/>
  <c r="F1311" i="11"/>
  <c r="G1311" i="11" s="1"/>
  <c r="D1312" i="11"/>
  <c r="E1312" i="11" s="1"/>
  <c r="D1300" i="11"/>
  <c r="E1300" i="11" s="1"/>
  <c r="F1299" i="11"/>
  <c r="G1299" i="11" s="1"/>
  <c r="D1296" i="11"/>
  <c r="E1296" i="11" s="1"/>
  <c r="F1295" i="11"/>
  <c r="G1295" i="11" s="1"/>
  <c r="F1287" i="11"/>
  <c r="G1287" i="11" s="1"/>
  <c r="D1288" i="11"/>
  <c r="E1288" i="11" s="1"/>
  <c r="F1279" i="11"/>
  <c r="G1279" i="11" s="1"/>
  <c r="D1280" i="11"/>
  <c r="E1280" i="11" s="1"/>
  <c r="F1271" i="11"/>
  <c r="G1271" i="11" s="1"/>
  <c r="D1272" i="11"/>
  <c r="E1272" i="11" s="1"/>
  <c r="F1263" i="11"/>
  <c r="G1263" i="11" s="1"/>
  <c r="D1264" i="11"/>
  <c r="E1264" i="11" s="1"/>
  <c r="F1255" i="11"/>
  <c r="G1255" i="11" s="1"/>
  <c r="D1256" i="11"/>
  <c r="E1256" i="11" s="1"/>
  <c r="F1247" i="11"/>
  <c r="G1247" i="11" s="1"/>
  <c r="D1248" i="11"/>
  <c r="E1248" i="11" s="1"/>
  <c r="D1236" i="11"/>
  <c r="E1236" i="11" s="1"/>
  <c r="F1235" i="11"/>
  <c r="G1235" i="11" s="1"/>
  <c r="F1223" i="11"/>
  <c r="G1223" i="11" s="1"/>
  <c r="D1224" i="11"/>
  <c r="E1224" i="11" s="1"/>
  <c r="F1215" i="11"/>
  <c r="G1215" i="11" s="1"/>
  <c r="D1216" i="11"/>
  <c r="E1216" i="11" s="1"/>
  <c r="F1207" i="11"/>
  <c r="G1207" i="11" s="1"/>
  <c r="D1208" i="11"/>
  <c r="E1208" i="11" s="1"/>
  <c r="F1199" i="11"/>
  <c r="G1199" i="11" s="1"/>
  <c r="D1200" i="11"/>
  <c r="E1200" i="11" s="1"/>
  <c r="F1195" i="11"/>
  <c r="G1195" i="11" s="1"/>
  <c r="D1196" i="11"/>
  <c r="E1196" i="11" s="1"/>
  <c r="F1187" i="11"/>
  <c r="G1187" i="11" s="1"/>
  <c r="D1188" i="11"/>
  <c r="E1188" i="11" s="1"/>
  <c r="D1176" i="11"/>
  <c r="E1176" i="11" s="1"/>
  <c r="F1175" i="11"/>
  <c r="G1175" i="11" s="1"/>
  <c r="D1168" i="11"/>
  <c r="E1168" i="11" s="1"/>
  <c r="F1167" i="11"/>
  <c r="G1167" i="11" s="1"/>
  <c r="F1159" i="11"/>
  <c r="G1159" i="11" s="1"/>
  <c r="D1160" i="11"/>
  <c r="E1160" i="11" s="1"/>
  <c r="F1147" i="11"/>
  <c r="G1147" i="11" s="1"/>
  <c r="D1148" i="11"/>
  <c r="E1148" i="11" s="1"/>
  <c r="F1139" i="11"/>
  <c r="G1139" i="11" s="1"/>
  <c r="D1140" i="11"/>
  <c r="E1140" i="11" s="1"/>
  <c r="F1135" i="11"/>
  <c r="G1135" i="11" s="1"/>
  <c r="D1136" i="11"/>
  <c r="E1136" i="11" s="1"/>
  <c r="F1127" i="11"/>
  <c r="G1127" i="11" s="1"/>
  <c r="D1128" i="11"/>
  <c r="E1128" i="11" s="1"/>
  <c r="F1115" i="11"/>
  <c r="G1115" i="11" s="1"/>
  <c r="D1116" i="11"/>
  <c r="E1116" i="11" s="1"/>
  <c r="D1108" i="11"/>
  <c r="E1108" i="11" s="1"/>
  <c r="F1107" i="11"/>
  <c r="G1107" i="11" s="1"/>
  <c r="D1104" i="11"/>
  <c r="E1104" i="11" s="1"/>
  <c r="F1103" i="11"/>
  <c r="G1103" i="11" s="1"/>
  <c r="F1095" i="11"/>
  <c r="G1095" i="11" s="1"/>
  <c r="D1096" i="11"/>
  <c r="E1096" i="11" s="1"/>
  <c r="F1087" i="11"/>
  <c r="G1087" i="11" s="1"/>
  <c r="D1088" i="11"/>
  <c r="E1088" i="11" s="1"/>
  <c r="F1079" i="11"/>
  <c r="G1079" i="11" s="1"/>
  <c r="D1080" i="11"/>
  <c r="E1080" i="11" s="1"/>
  <c r="F1071" i="11"/>
  <c r="G1071" i="11" s="1"/>
  <c r="D1072" i="11"/>
  <c r="E1072" i="11" s="1"/>
  <c r="F1063" i="11"/>
  <c r="G1063" i="11" s="1"/>
  <c r="D1064" i="11"/>
  <c r="E1064" i="11" s="1"/>
  <c r="F1055" i="11"/>
  <c r="G1055" i="11" s="1"/>
  <c r="D1056" i="11"/>
  <c r="E1056" i="11" s="1"/>
  <c r="D1048" i="11"/>
  <c r="E1048" i="11" s="1"/>
  <c r="F1047" i="11"/>
  <c r="G1047" i="11" s="1"/>
  <c r="F1039" i="11"/>
  <c r="D1040" i="11"/>
  <c r="E1040" i="11" s="1"/>
  <c r="F1035" i="11"/>
  <c r="G1035" i="11" s="1"/>
  <c r="D1036" i="11"/>
  <c r="E1036" i="11" s="1"/>
  <c r="F1027" i="11"/>
  <c r="G1027" i="11" s="1"/>
  <c r="D1028" i="11"/>
  <c r="E1028" i="11" s="1"/>
  <c r="F1019" i="11"/>
  <c r="G1019" i="11" s="1"/>
  <c r="D1020" i="11"/>
  <c r="E1020" i="11" s="1"/>
  <c r="F1011" i="11"/>
  <c r="G1011" i="11" s="1"/>
  <c r="D1012" i="11"/>
  <c r="E1012" i="11" s="1"/>
  <c r="F1007" i="11"/>
  <c r="G1007" i="11" s="1"/>
  <c r="D1008" i="11"/>
  <c r="E1008" i="11" s="1"/>
  <c r="F999" i="11"/>
  <c r="G999" i="11" s="1"/>
  <c r="D1000" i="11"/>
  <c r="E1000" i="11" s="1"/>
  <c r="D988" i="11"/>
  <c r="E988" i="11" s="1"/>
  <c r="F987" i="11"/>
  <c r="G987" i="11" s="1"/>
  <c r="D980" i="11"/>
  <c r="E980" i="11" s="1"/>
  <c r="F979" i="11"/>
  <c r="G979" i="11" s="1"/>
  <c r="F971" i="11"/>
  <c r="G971" i="11" s="1"/>
  <c r="D972" i="11"/>
  <c r="E972" i="11" s="1"/>
  <c r="D964" i="11"/>
  <c r="E964" i="11" s="1"/>
  <c r="F963" i="11"/>
  <c r="G963" i="11" s="1"/>
  <c r="F955" i="11"/>
  <c r="G955" i="11" s="1"/>
  <c r="D956" i="11"/>
  <c r="E956" i="11" s="1"/>
  <c r="D948" i="11"/>
  <c r="E948" i="11" s="1"/>
  <c r="F947" i="11"/>
  <c r="G947" i="11" s="1"/>
  <c r="D940" i="11"/>
  <c r="E940" i="11" s="1"/>
  <c r="F939" i="11"/>
  <c r="G939" i="11" s="1"/>
  <c r="F931" i="11"/>
  <c r="G931" i="11" s="1"/>
  <c r="D932" i="11"/>
  <c r="E932" i="11" s="1"/>
  <c r="F923" i="11"/>
  <c r="G923" i="11" s="1"/>
  <c r="D924" i="11"/>
  <c r="E924" i="11" s="1"/>
  <c r="F915" i="11"/>
  <c r="G915" i="11" s="1"/>
  <c r="D916" i="11"/>
  <c r="E916" i="11" s="1"/>
  <c r="F907" i="11"/>
  <c r="G907" i="11" s="1"/>
  <c r="D908" i="11"/>
  <c r="E908" i="11" s="1"/>
  <c r="D900" i="11"/>
  <c r="E900" i="11" s="1"/>
  <c r="F899" i="11"/>
  <c r="G899" i="11" s="1"/>
  <c r="D892" i="11"/>
  <c r="E892" i="11" s="1"/>
  <c r="F891" i="11"/>
  <c r="G891" i="11" s="1"/>
  <c r="D884" i="11"/>
  <c r="E884" i="11" s="1"/>
  <c r="F883" i="11"/>
  <c r="G883" i="11" s="1"/>
  <c r="F875" i="11"/>
  <c r="G875" i="11" s="1"/>
  <c r="D876" i="11"/>
  <c r="E876" i="11" s="1"/>
  <c r="D868" i="11"/>
  <c r="E868" i="11" s="1"/>
  <c r="F867" i="11"/>
  <c r="G867" i="11" s="1"/>
  <c r="F859" i="11"/>
  <c r="G859" i="11" s="1"/>
  <c r="D860" i="11"/>
  <c r="E860" i="11" s="1"/>
  <c r="D852" i="11"/>
  <c r="E852" i="11" s="1"/>
  <c r="F851" i="11"/>
  <c r="G851" i="11" s="1"/>
  <c r="D844" i="11"/>
  <c r="E844" i="11" s="1"/>
  <c r="F843" i="11"/>
  <c r="G843" i="11" s="1"/>
  <c r="D836" i="11"/>
  <c r="E836" i="11" s="1"/>
  <c r="F835" i="11"/>
  <c r="G835" i="11" s="1"/>
  <c r="F831" i="11"/>
  <c r="G831" i="11" s="1"/>
  <c r="D832" i="11"/>
  <c r="E832" i="11" s="1"/>
  <c r="F823" i="11"/>
  <c r="G823" i="11" s="1"/>
  <c r="D824" i="11"/>
  <c r="E824" i="11" s="1"/>
  <c r="F815" i="11"/>
  <c r="G815" i="11" s="1"/>
  <c r="D816" i="11"/>
  <c r="E816" i="11" s="1"/>
  <c r="F807" i="11"/>
  <c r="G807" i="11" s="1"/>
  <c r="D808" i="11"/>
  <c r="E808" i="11" s="1"/>
  <c r="F799" i="11"/>
  <c r="G799" i="11" s="1"/>
  <c r="D800" i="11"/>
  <c r="E800" i="11" s="1"/>
  <c r="F791" i="11"/>
  <c r="G791" i="11" s="1"/>
  <c r="D792" i="11"/>
  <c r="E792" i="11" s="1"/>
  <c r="F783" i="11"/>
  <c r="G783" i="11" s="1"/>
  <c r="D784" i="11"/>
  <c r="E784" i="11" s="1"/>
  <c r="F775" i="11"/>
  <c r="G775" i="11" s="1"/>
  <c r="D776" i="11"/>
  <c r="E776" i="11" s="1"/>
  <c r="D768" i="11"/>
  <c r="E768" i="11" s="1"/>
  <c r="F767" i="11"/>
  <c r="G767" i="11" s="1"/>
  <c r="F759" i="11"/>
  <c r="G759" i="11" s="1"/>
  <c r="D760" i="11"/>
  <c r="E760" i="11" s="1"/>
  <c r="F751" i="11"/>
  <c r="G751" i="11" s="1"/>
  <c r="D752" i="11"/>
  <c r="E752" i="11" s="1"/>
  <c r="F743" i="11"/>
  <c r="G743" i="11" s="1"/>
  <c r="D744" i="11"/>
  <c r="E744" i="11" s="1"/>
  <c r="F735" i="11"/>
  <c r="G735" i="11" s="1"/>
  <c r="D736" i="11"/>
  <c r="E736" i="11" s="1"/>
  <c r="F727" i="11"/>
  <c r="G727" i="11" s="1"/>
  <c r="D728" i="11"/>
  <c r="E728" i="11" s="1"/>
  <c r="D720" i="11"/>
  <c r="E720" i="11" s="1"/>
  <c r="F719" i="11"/>
  <c r="G719" i="11" s="1"/>
  <c r="F711" i="11"/>
  <c r="G711" i="11" s="1"/>
  <c r="D712" i="11"/>
  <c r="E712" i="11" s="1"/>
  <c r="F703" i="11"/>
  <c r="G703" i="11" s="1"/>
  <c r="D704" i="11"/>
  <c r="E704" i="11" s="1"/>
  <c r="F695" i="11"/>
  <c r="G695" i="11" s="1"/>
  <c r="D696" i="11"/>
  <c r="E696" i="11" s="1"/>
  <c r="F687" i="11"/>
  <c r="G687" i="11" s="1"/>
  <c r="D688" i="11"/>
  <c r="E688" i="11" s="1"/>
  <c r="F675" i="11"/>
  <c r="G675" i="11" s="1"/>
  <c r="D676" i="11"/>
  <c r="E676" i="11" s="1"/>
  <c r="F667" i="11"/>
  <c r="G667" i="11" s="1"/>
  <c r="D668" i="11"/>
  <c r="E668" i="11" s="1"/>
  <c r="D660" i="11"/>
  <c r="E660" i="11" s="1"/>
  <c r="F659" i="11"/>
  <c r="G659" i="11" s="1"/>
  <c r="F655" i="11"/>
  <c r="G655" i="11" s="1"/>
  <c r="D656" i="11"/>
  <c r="E656" i="11" s="1"/>
  <c r="F647" i="11"/>
  <c r="G647" i="11" s="1"/>
  <c r="D648" i="11"/>
  <c r="E648" i="11" s="1"/>
  <c r="F639" i="11"/>
  <c r="G639" i="11" s="1"/>
  <c r="D640" i="11"/>
  <c r="E640" i="11" s="1"/>
  <c r="F631" i="11"/>
  <c r="G631" i="11" s="1"/>
  <c r="D632" i="11"/>
  <c r="E632" i="11" s="1"/>
  <c r="D624" i="11"/>
  <c r="E624" i="11" s="1"/>
  <c r="F623" i="11"/>
  <c r="G623" i="11" s="1"/>
  <c r="F615" i="11"/>
  <c r="G615" i="11" s="1"/>
  <c r="D616" i="11"/>
  <c r="E616" i="11" s="1"/>
  <c r="D608" i="11"/>
  <c r="E608" i="11" s="1"/>
  <c r="F607" i="11"/>
  <c r="G607" i="11" s="1"/>
  <c r="F595" i="11"/>
  <c r="G595" i="11" s="1"/>
  <c r="D596" i="11"/>
  <c r="E596" i="11" s="1"/>
  <c r="D588" i="11"/>
  <c r="E588" i="11" s="1"/>
  <c r="F587" i="11"/>
  <c r="G587" i="11" s="1"/>
  <c r="D580" i="11"/>
  <c r="E580" i="11" s="1"/>
  <c r="F579" i="11"/>
  <c r="G579" i="11" s="1"/>
  <c r="F567" i="11"/>
  <c r="G567" i="11" s="1"/>
  <c r="D568" i="11"/>
  <c r="E568" i="11" s="1"/>
  <c r="F555" i="11"/>
  <c r="G555" i="11" s="1"/>
  <c r="D556" i="11"/>
  <c r="E556" i="11" s="1"/>
  <c r="F547" i="11"/>
  <c r="G547" i="11" s="1"/>
  <c r="D548" i="11"/>
  <c r="E548" i="11" s="1"/>
  <c r="F539" i="11"/>
  <c r="G539" i="11" s="1"/>
  <c r="D540" i="11"/>
  <c r="E540" i="11" s="1"/>
  <c r="F531" i="11"/>
  <c r="G531" i="11" s="1"/>
  <c r="D532" i="11"/>
  <c r="E532" i="11" s="1"/>
  <c r="F523" i="11"/>
  <c r="G523" i="11" s="1"/>
  <c r="D524" i="11"/>
  <c r="E524" i="11" s="1"/>
  <c r="F515" i="11"/>
  <c r="G515" i="11" s="1"/>
  <c r="D516" i="11"/>
  <c r="E516" i="11" s="1"/>
  <c r="F507" i="11"/>
  <c r="G507" i="11" s="1"/>
  <c r="D508" i="11"/>
  <c r="E508" i="11" s="1"/>
  <c r="F499" i="11"/>
  <c r="G499" i="11" s="1"/>
  <c r="D500" i="11"/>
  <c r="E500" i="11" s="1"/>
  <c r="F491" i="11"/>
  <c r="G491" i="11" s="1"/>
  <c r="D492" i="11"/>
  <c r="E492" i="11" s="1"/>
  <c r="F483" i="11"/>
  <c r="G483" i="11" s="1"/>
  <c r="D484" i="11"/>
  <c r="E484" i="11" s="1"/>
  <c r="F475" i="11"/>
  <c r="G475" i="11" s="1"/>
  <c r="D476" i="11"/>
  <c r="E476" i="11" s="1"/>
  <c r="F467" i="11"/>
  <c r="G467" i="11" s="1"/>
  <c r="D468" i="11"/>
  <c r="E468" i="11" s="1"/>
  <c r="F459" i="11"/>
  <c r="G459" i="11" s="1"/>
  <c r="D460" i="11"/>
  <c r="E460" i="11" s="1"/>
  <c r="F451" i="11"/>
  <c r="G451" i="11" s="1"/>
  <c r="D452" i="11"/>
  <c r="E452" i="11" s="1"/>
  <c r="F443" i="11"/>
  <c r="G443" i="11" s="1"/>
  <c r="D444" i="11"/>
  <c r="E444" i="11" s="1"/>
  <c r="F435" i="11"/>
  <c r="G435" i="11" s="1"/>
  <c r="D436" i="11"/>
  <c r="E436" i="11" s="1"/>
  <c r="F427" i="11"/>
  <c r="G427" i="11" s="1"/>
  <c r="D428" i="11"/>
  <c r="E428" i="11" s="1"/>
  <c r="D424" i="11"/>
  <c r="E424" i="11" s="1"/>
  <c r="F423" i="11"/>
  <c r="G423" i="11" s="1"/>
  <c r="F415" i="11"/>
  <c r="G415" i="11" s="1"/>
  <c r="D416" i="11"/>
  <c r="E416" i="11" s="1"/>
  <c r="F407" i="11"/>
  <c r="G407" i="11" s="1"/>
  <c r="D408" i="11"/>
  <c r="E408" i="11" s="1"/>
  <c r="F399" i="11"/>
  <c r="G399" i="11" s="1"/>
  <c r="D400" i="11"/>
  <c r="E400" i="11" s="1"/>
  <c r="D392" i="11"/>
  <c r="E392" i="11" s="1"/>
  <c r="F391" i="11"/>
  <c r="G391" i="11" s="1"/>
  <c r="D384" i="11"/>
  <c r="E384" i="11" s="1"/>
  <c r="F383" i="11"/>
  <c r="G383" i="11" s="1"/>
  <c r="F375" i="11"/>
  <c r="G375" i="11" s="1"/>
  <c r="D376" i="11"/>
  <c r="E376" i="11" s="1"/>
  <c r="F367" i="11"/>
  <c r="G367" i="11" s="1"/>
  <c r="D368" i="11"/>
  <c r="E368" i="11" s="1"/>
  <c r="F355" i="11"/>
  <c r="G355" i="11" s="1"/>
  <c r="D356" i="11"/>
  <c r="E356" i="11" s="1"/>
  <c r="D348" i="11"/>
  <c r="E348" i="11" s="1"/>
  <c r="F347" i="11"/>
  <c r="G347" i="11" s="1"/>
  <c r="D340" i="11"/>
  <c r="E340" i="11" s="1"/>
  <c r="F339" i="11"/>
  <c r="G339" i="11" s="1"/>
  <c r="F331" i="11"/>
  <c r="G331" i="11" s="1"/>
  <c r="D332" i="11"/>
  <c r="E332" i="11" s="1"/>
  <c r="F323" i="11"/>
  <c r="G323" i="11" s="1"/>
  <c r="D324" i="11"/>
  <c r="E324" i="11" s="1"/>
  <c r="F315" i="11"/>
  <c r="G315" i="11" s="1"/>
  <c r="D316" i="11"/>
  <c r="E316" i="11" s="1"/>
  <c r="D308" i="11"/>
  <c r="E308" i="11" s="1"/>
  <c r="F307" i="11"/>
  <c r="G307" i="11" s="1"/>
  <c r="D304" i="11"/>
  <c r="E304" i="11" s="1"/>
  <c r="F303" i="11"/>
  <c r="G303" i="11" s="1"/>
  <c r="D296" i="11"/>
  <c r="E296" i="11" s="1"/>
  <c r="F295" i="11"/>
  <c r="G295" i="11" s="1"/>
  <c r="D288" i="11"/>
  <c r="E288" i="11" s="1"/>
  <c r="F287" i="11"/>
  <c r="G287" i="11" s="1"/>
  <c r="F279" i="11"/>
  <c r="G279" i="11" s="1"/>
  <c r="D280" i="11"/>
  <c r="E280" i="11" s="1"/>
  <c r="D272" i="11"/>
  <c r="E272" i="11" s="1"/>
  <c r="F271" i="11"/>
  <c r="G271" i="11" s="1"/>
  <c r="D264" i="11"/>
  <c r="E264" i="11" s="1"/>
  <c r="F263" i="11"/>
  <c r="G263" i="11" s="1"/>
  <c r="F255" i="11"/>
  <c r="G255" i="11" s="1"/>
  <c r="D256" i="11"/>
  <c r="E256" i="11" s="1"/>
  <c r="F247" i="11"/>
  <c r="G247" i="11" s="1"/>
  <c r="D248" i="11"/>
  <c r="E248" i="11" s="1"/>
  <c r="F239" i="11"/>
  <c r="G239" i="11" s="1"/>
  <c r="D240" i="11"/>
  <c r="E240" i="11" s="1"/>
  <c r="F227" i="11"/>
  <c r="G227" i="11" s="1"/>
  <c r="D228" i="11"/>
  <c r="E228" i="11" s="1"/>
  <c r="D224" i="11"/>
  <c r="E224" i="11" s="1"/>
  <c r="F223" i="11"/>
  <c r="G223" i="11" s="1"/>
  <c r="F215" i="11"/>
  <c r="G215" i="11" s="1"/>
  <c r="D216" i="11"/>
  <c r="E216" i="11" s="1"/>
  <c r="F207" i="11"/>
  <c r="G207" i="11" s="1"/>
  <c r="D208" i="11"/>
  <c r="E208" i="11" s="1"/>
  <c r="F199" i="11"/>
  <c r="G199" i="11" s="1"/>
  <c r="D200" i="11"/>
  <c r="E200" i="11" s="1"/>
  <c r="D188" i="11"/>
  <c r="E188" i="11" s="1"/>
  <c r="F187" i="11"/>
  <c r="G187" i="11" s="1"/>
  <c r="F179" i="11"/>
  <c r="G179" i="11" s="1"/>
  <c r="D180" i="11"/>
  <c r="E180" i="11" s="1"/>
  <c r="D172" i="11"/>
  <c r="E172" i="11" s="1"/>
  <c r="F171" i="11"/>
  <c r="G171" i="11" s="1"/>
  <c r="F163" i="11"/>
  <c r="G163" i="11" s="1"/>
  <c r="D164" i="11"/>
  <c r="E164" i="11" s="1"/>
  <c r="D152" i="11"/>
  <c r="E152" i="11" s="1"/>
  <c r="F151" i="11"/>
  <c r="G151" i="11" s="1"/>
  <c r="F143" i="11"/>
  <c r="G143" i="11" s="1"/>
  <c r="D144" i="11"/>
  <c r="E144" i="11" s="1"/>
  <c r="F135" i="11"/>
  <c r="G135" i="11" s="1"/>
  <c r="D136" i="11"/>
  <c r="E136" i="11" s="1"/>
  <c r="F127" i="11"/>
  <c r="G127" i="11" s="1"/>
  <c r="D128" i="11"/>
  <c r="E128" i="11" s="1"/>
  <c r="F119" i="11"/>
  <c r="G119" i="11" s="1"/>
  <c r="D120" i="11"/>
  <c r="E120" i="11" s="1"/>
  <c r="D112" i="11"/>
  <c r="E112" i="11" s="1"/>
  <c r="F111" i="11"/>
  <c r="G111" i="11" s="1"/>
  <c r="D100" i="11"/>
  <c r="E100" i="11" s="1"/>
  <c r="F99" i="11"/>
  <c r="G99" i="11" s="1"/>
  <c r="D92" i="11"/>
  <c r="E92" i="11" s="1"/>
  <c r="F91" i="11"/>
  <c r="G91" i="11" s="1"/>
  <c r="F87" i="11"/>
  <c r="G87" i="11" s="1"/>
  <c r="D88" i="11"/>
  <c r="E88" i="11" s="1"/>
  <c r="D76" i="11"/>
  <c r="E76" i="11" s="1"/>
  <c r="F75" i="11"/>
  <c r="G75" i="11" s="1"/>
  <c r="D28" i="11"/>
  <c r="E28" i="11" s="1"/>
  <c r="F27" i="11"/>
  <c r="G27" i="11" s="1"/>
  <c r="D36" i="11"/>
  <c r="E36" i="11" s="1"/>
  <c r="D2436" i="11"/>
  <c r="E2436" i="11" s="1"/>
  <c r="F2479" i="11"/>
  <c r="G2479" i="11" s="1"/>
  <c r="D2472" i="11"/>
  <c r="E2472" i="11" s="1"/>
  <c r="D2451" i="11"/>
  <c r="E2451" i="11" s="1"/>
  <c r="F2450" i="11"/>
  <c r="G2450" i="11" s="1"/>
  <c r="D2431" i="11"/>
  <c r="E2431" i="11" s="1"/>
  <c r="F2430" i="11"/>
  <c r="G2430" i="11" s="1"/>
  <c r="D2391" i="11"/>
  <c r="E2391" i="11" s="1"/>
  <c r="F2390" i="11"/>
  <c r="G2390" i="11" s="1"/>
  <c r="D2383" i="11"/>
  <c r="E2383" i="11" s="1"/>
  <c r="F2382" i="11"/>
  <c r="G2382" i="11" s="1"/>
  <c r="F2350" i="11"/>
  <c r="G2350" i="11" s="1"/>
  <c r="D2351" i="11"/>
  <c r="E2351" i="11" s="1"/>
  <c r="D2327" i="11"/>
  <c r="E2327" i="11" s="1"/>
  <c r="F2326" i="11"/>
  <c r="G2326" i="11" s="1"/>
  <c r="F2322" i="11"/>
  <c r="G2322" i="11" s="1"/>
  <c r="D2323" i="11"/>
  <c r="E2323" i="11" s="1"/>
  <c r="F2318" i="11"/>
  <c r="G2318" i="11" s="1"/>
  <c r="D2319" i="11"/>
  <c r="E2319" i="11" s="1"/>
  <c r="D2311" i="11"/>
  <c r="E2311" i="11" s="1"/>
  <c r="F2310" i="11"/>
  <c r="G2310" i="11" s="1"/>
  <c r="F2306" i="11"/>
  <c r="G2306" i="11" s="1"/>
  <c r="D2307" i="11"/>
  <c r="E2307" i="11" s="1"/>
  <c r="D2279" i="11"/>
  <c r="E2279" i="11" s="1"/>
  <c r="F2278" i="11"/>
  <c r="G2278" i="11" s="1"/>
  <c r="F2274" i="11"/>
  <c r="G2274" i="11" s="1"/>
  <c r="D2275" i="11"/>
  <c r="E2275" i="11" s="1"/>
  <c r="D951" i="11"/>
  <c r="E951" i="11" s="1"/>
  <c r="F950" i="11"/>
  <c r="G950" i="11" s="1"/>
  <c r="D943" i="11"/>
  <c r="E943" i="11" s="1"/>
  <c r="F942" i="11"/>
  <c r="G942" i="11" s="1"/>
  <c r="D935" i="11"/>
  <c r="E935" i="11" s="1"/>
  <c r="F934" i="11"/>
  <c r="G934" i="11" s="1"/>
  <c r="F926" i="11"/>
  <c r="G926" i="11" s="1"/>
  <c r="D927" i="11"/>
  <c r="E927" i="11" s="1"/>
  <c r="F918" i="11"/>
  <c r="G918" i="11" s="1"/>
  <c r="D919" i="11"/>
  <c r="E919" i="11" s="1"/>
  <c r="F866" i="11"/>
  <c r="G866" i="11" s="1"/>
  <c r="D867" i="11"/>
  <c r="E867" i="11" s="1"/>
  <c r="F842" i="11"/>
  <c r="G842" i="11" s="1"/>
  <c r="D843" i="11"/>
  <c r="E843" i="11" s="1"/>
  <c r="F834" i="11"/>
  <c r="G834" i="11" s="1"/>
  <c r="D835" i="11"/>
  <c r="E835" i="11" s="1"/>
  <c r="F818" i="11"/>
  <c r="G818" i="11" s="1"/>
  <c r="D819" i="11"/>
  <c r="E819" i="11" s="1"/>
  <c r="D811" i="11"/>
  <c r="E811" i="11" s="1"/>
  <c r="F810" i="11"/>
  <c r="G810" i="11" s="1"/>
  <c r="F802" i="11"/>
  <c r="G802" i="11" s="1"/>
  <c r="D803" i="11"/>
  <c r="E803" i="11" s="1"/>
  <c r="D795" i="11"/>
  <c r="E795" i="11" s="1"/>
  <c r="F794" i="11"/>
  <c r="G794" i="11" s="1"/>
  <c r="D771" i="11"/>
  <c r="E771" i="11" s="1"/>
  <c r="F770" i="11"/>
  <c r="G770" i="11" s="1"/>
  <c r="D763" i="11"/>
  <c r="E763" i="11" s="1"/>
  <c r="F762" i="11"/>
  <c r="G762" i="11" s="1"/>
  <c r="F750" i="11"/>
  <c r="G750" i="11" s="1"/>
  <c r="D751" i="11"/>
  <c r="E751" i="11" s="1"/>
  <c r="F742" i="11"/>
  <c r="G742" i="11" s="1"/>
  <c r="D743" i="11"/>
  <c r="E743" i="11" s="1"/>
  <c r="D723" i="11"/>
  <c r="E723" i="11" s="1"/>
  <c r="F722" i="11"/>
  <c r="G722" i="11" s="1"/>
  <c r="D707" i="11"/>
  <c r="E707" i="11" s="1"/>
  <c r="F706" i="11"/>
  <c r="G706" i="11" s="1"/>
  <c r="F698" i="11"/>
  <c r="G698" i="11" s="1"/>
  <c r="D699" i="11"/>
  <c r="E699" i="11" s="1"/>
  <c r="D691" i="11"/>
  <c r="E691" i="11" s="1"/>
  <c r="F690" i="11"/>
  <c r="G690" i="11" s="1"/>
  <c r="D687" i="11"/>
  <c r="E687" i="11" s="1"/>
  <c r="F686" i="11"/>
  <c r="G686" i="11" s="1"/>
  <c r="D679" i="11"/>
  <c r="E679" i="11" s="1"/>
  <c r="F678" i="11"/>
  <c r="G678" i="11" s="1"/>
  <c r="F670" i="11"/>
  <c r="G670" i="11" s="1"/>
  <c r="D671" i="11"/>
  <c r="E671" i="11" s="1"/>
  <c r="D663" i="11"/>
  <c r="E663" i="11" s="1"/>
  <c r="F662" i="11"/>
  <c r="G662" i="11" s="1"/>
  <c r="D659" i="11"/>
  <c r="E659" i="11" s="1"/>
  <c r="F658" i="11"/>
  <c r="G658" i="11" s="1"/>
  <c r="F650" i="11"/>
  <c r="G650" i="11" s="1"/>
  <c r="D651" i="11"/>
  <c r="E651" i="11" s="1"/>
  <c r="F646" i="11"/>
  <c r="G646" i="11" s="1"/>
  <c r="D647" i="11"/>
  <c r="E647" i="11" s="1"/>
  <c r="F638" i="11"/>
  <c r="G638" i="11" s="1"/>
  <c r="D639" i="11"/>
  <c r="E639" i="11" s="1"/>
  <c r="F630" i="11"/>
  <c r="G630" i="11" s="1"/>
  <c r="D631" i="11"/>
  <c r="E631" i="11" s="1"/>
  <c r="F622" i="11"/>
  <c r="G622" i="11" s="1"/>
  <c r="D623" i="11"/>
  <c r="E623" i="11" s="1"/>
  <c r="F614" i="11"/>
  <c r="G614" i="11" s="1"/>
  <c r="D615" i="11"/>
  <c r="E615" i="11" s="1"/>
  <c r="F606" i="11"/>
  <c r="G606" i="11" s="1"/>
  <c r="D607" i="11"/>
  <c r="E607" i="11" s="1"/>
  <c r="F598" i="11"/>
  <c r="G598" i="11" s="1"/>
  <c r="D599" i="11"/>
  <c r="E599" i="11" s="1"/>
  <c r="F594" i="11"/>
  <c r="G594" i="11" s="1"/>
  <c r="D595" i="11"/>
  <c r="E595" i="11" s="1"/>
  <c r="D587" i="11"/>
  <c r="E587" i="11" s="1"/>
  <c r="F586" i="11"/>
  <c r="G586" i="11" s="1"/>
  <c r="F578" i="11"/>
  <c r="G578" i="11" s="1"/>
  <c r="D579" i="11"/>
  <c r="E579" i="11" s="1"/>
  <c r="F570" i="11"/>
  <c r="G570" i="11" s="1"/>
  <c r="D571" i="11"/>
  <c r="E571" i="11" s="1"/>
  <c r="F562" i="11"/>
  <c r="G562" i="11" s="1"/>
  <c r="D563" i="11"/>
  <c r="E563" i="11" s="1"/>
  <c r="F558" i="11"/>
  <c r="G558" i="11" s="1"/>
  <c r="D559" i="11"/>
  <c r="E559" i="11" s="1"/>
  <c r="F550" i="11"/>
  <c r="G550" i="11" s="1"/>
  <c r="D551" i="11"/>
  <c r="E551" i="11" s="1"/>
  <c r="F542" i="11"/>
  <c r="G542" i="11" s="1"/>
  <c r="D543" i="11"/>
  <c r="E543" i="11" s="1"/>
  <c r="F534" i="11"/>
  <c r="G534" i="11" s="1"/>
  <c r="D535" i="11"/>
  <c r="E535" i="11" s="1"/>
  <c r="F522" i="11"/>
  <c r="G522" i="11" s="1"/>
  <c r="D523" i="11"/>
  <c r="E523" i="11" s="1"/>
  <c r="D515" i="11"/>
  <c r="E515" i="11" s="1"/>
  <c r="F514" i="11"/>
  <c r="G514" i="11" s="1"/>
  <c r="F506" i="11"/>
  <c r="G506" i="11" s="1"/>
  <c r="D507" i="11"/>
  <c r="E507" i="11" s="1"/>
  <c r="F502" i="11"/>
  <c r="G502" i="11" s="1"/>
  <c r="D503" i="11"/>
  <c r="E503" i="11" s="1"/>
  <c r="F494" i="11"/>
  <c r="G494" i="11" s="1"/>
  <c r="D495" i="11"/>
  <c r="E495" i="11" s="1"/>
  <c r="F486" i="11"/>
  <c r="G486" i="11" s="1"/>
  <c r="D487" i="11"/>
  <c r="E487" i="11" s="1"/>
  <c r="F474" i="11"/>
  <c r="G474" i="11" s="1"/>
  <c r="D475" i="11"/>
  <c r="E475" i="11" s="1"/>
  <c r="F458" i="11"/>
  <c r="G458" i="11" s="1"/>
  <c r="D459" i="11"/>
  <c r="E459" i="11" s="1"/>
  <c r="F454" i="11"/>
  <c r="G454" i="11" s="1"/>
  <c r="D455" i="11"/>
  <c r="E455" i="11" s="1"/>
  <c r="D451" i="11"/>
  <c r="E451" i="11" s="1"/>
  <c r="F450" i="11"/>
  <c r="G450" i="11" s="1"/>
  <c r="F442" i="11"/>
  <c r="G442" i="11" s="1"/>
  <c r="D443" i="11"/>
  <c r="E443" i="11" s="1"/>
  <c r="D435" i="11"/>
  <c r="E435" i="11" s="1"/>
  <c r="F434" i="11"/>
  <c r="G434" i="11" s="1"/>
  <c r="D419" i="11"/>
  <c r="E419" i="11" s="1"/>
  <c r="F418" i="11"/>
  <c r="G418" i="11" s="1"/>
  <c r="F406" i="11"/>
  <c r="G406" i="11" s="1"/>
  <c r="D407" i="11"/>
  <c r="E407" i="11" s="1"/>
  <c r="D399" i="11"/>
  <c r="E399" i="11" s="1"/>
  <c r="F398" i="11"/>
  <c r="G398" i="11" s="1"/>
  <c r="F390" i="11"/>
  <c r="G390" i="11" s="1"/>
  <c r="D391" i="11"/>
  <c r="E391" i="11" s="1"/>
  <c r="F382" i="11"/>
  <c r="G382" i="11" s="1"/>
  <c r="D383" i="11"/>
  <c r="E383" i="11" s="1"/>
  <c r="F374" i="11"/>
  <c r="G374" i="11" s="1"/>
  <c r="D375" i="11"/>
  <c r="E375" i="11" s="1"/>
  <c r="F370" i="11"/>
  <c r="G370" i="11" s="1"/>
  <c r="D371" i="11"/>
  <c r="E371" i="11" s="1"/>
  <c r="F362" i="11"/>
  <c r="G362" i="11" s="1"/>
  <c r="D363" i="11"/>
  <c r="E363" i="11" s="1"/>
  <c r="F354" i="11"/>
  <c r="G354" i="11" s="1"/>
  <c r="D355" i="11"/>
  <c r="E355" i="11" s="1"/>
  <c r="D347" i="11"/>
  <c r="E347" i="11" s="1"/>
  <c r="F346" i="11"/>
  <c r="G346" i="11" s="1"/>
  <c r="D339" i="11"/>
  <c r="E339" i="11" s="1"/>
  <c r="F338" i="11"/>
  <c r="G338" i="11" s="1"/>
  <c r="D327" i="11"/>
  <c r="E327" i="11" s="1"/>
  <c r="F326" i="11"/>
  <c r="G326" i="11" s="1"/>
  <c r="D319" i="11"/>
  <c r="E319" i="11" s="1"/>
  <c r="F318" i="11"/>
  <c r="G318" i="11" s="1"/>
  <c r="F310" i="11"/>
  <c r="G310" i="11" s="1"/>
  <c r="D311" i="11"/>
  <c r="E311" i="11" s="1"/>
  <c r="F302" i="11"/>
  <c r="G302" i="11" s="1"/>
  <c r="D303" i="11"/>
  <c r="E303" i="11" s="1"/>
  <c r="D299" i="11"/>
  <c r="E299" i="11" s="1"/>
  <c r="F298" i="11"/>
  <c r="G298" i="11" s="1"/>
  <c r="F290" i="11"/>
  <c r="G290" i="11" s="1"/>
  <c r="D291" i="11"/>
  <c r="E291" i="11" s="1"/>
  <c r="F282" i="11"/>
  <c r="G282" i="11" s="1"/>
  <c r="D283" i="11"/>
  <c r="E283" i="11" s="1"/>
  <c r="D275" i="11"/>
  <c r="E275" i="11" s="1"/>
  <c r="F274" i="11"/>
  <c r="G274" i="11" s="1"/>
  <c r="D267" i="11"/>
  <c r="E267" i="11" s="1"/>
  <c r="F266" i="11"/>
  <c r="G266" i="11" s="1"/>
  <c r="F258" i="11"/>
  <c r="G258" i="11" s="1"/>
  <c r="D259" i="11"/>
  <c r="E259" i="11" s="1"/>
  <c r="D239" i="11"/>
  <c r="E239" i="11" s="1"/>
  <c r="F238" i="11"/>
  <c r="G238" i="11" s="1"/>
  <c r="F230" i="11"/>
  <c r="G230" i="11" s="1"/>
  <c r="D231" i="11"/>
  <c r="E231" i="11" s="1"/>
  <c r="D223" i="11"/>
  <c r="E223" i="11" s="1"/>
  <c r="F222" i="11"/>
  <c r="G222" i="11" s="1"/>
  <c r="D215" i="11"/>
  <c r="E215" i="11" s="1"/>
  <c r="F214" i="11"/>
  <c r="G214" i="11" s="1"/>
  <c r="F202" i="11"/>
  <c r="G202" i="11" s="1"/>
  <c r="D203" i="11"/>
  <c r="E203" i="11" s="1"/>
  <c r="F194" i="11"/>
  <c r="G194" i="11" s="1"/>
  <c r="D195" i="11"/>
  <c r="E195" i="11" s="1"/>
  <c r="F186" i="11"/>
  <c r="G186" i="11" s="1"/>
  <c r="D187" i="11"/>
  <c r="E187" i="11" s="1"/>
  <c r="F178" i="11"/>
  <c r="G178" i="11" s="1"/>
  <c r="D179" i="11"/>
  <c r="E179" i="11" s="1"/>
  <c r="F170" i="11"/>
  <c r="G170" i="11" s="1"/>
  <c r="D171" i="11"/>
  <c r="E171" i="11" s="1"/>
  <c r="D163" i="11"/>
  <c r="E163" i="11" s="1"/>
  <c r="F162" i="11"/>
  <c r="G162" i="11" s="1"/>
  <c r="F154" i="11"/>
  <c r="G154" i="11" s="1"/>
  <c r="D155" i="11"/>
  <c r="E155" i="11" s="1"/>
  <c r="D147" i="11"/>
  <c r="E147" i="11" s="1"/>
  <c r="F146" i="11"/>
  <c r="G146" i="11" s="1"/>
  <c r="D135" i="11"/>
  <c r="E135" i="11" s="1"/>
  <c r="F134" i="11"/>
  <c r="G134" i="11" s="1"/>
  <c r="D123" i="11"/>
  <c r="E123" i="11" s="1"/>
  <c r="F122" i="11"/>
  <c r="G122" i="11" s="1"/>
  <c r="D119" i="11"/>
  <c r="E119" i="11" s="1"/>
  <c r="F118" i="11"/>
  <c r="G118" i="11" s="1"/>
  <c r="F110" i="11"/>
  <c r="G110" i="11" s="1"/>
  <c r="D111" i="11"/>
  <c r="E111" i="11" s="1"/>
  <c r="F102" i="11"/>
  <c r="G102" i="11" s="1"/>
  <c r="D103" i="11"/>
  <c r="E103" i="11" s="1"/>
  <c r="F94" i="11"/>
  <c r="G94" i="11" s="1"/>
  <c r="D95" i="11"/>
  <c r="E95" i="11" s="1"/>
  <c r="D87" i="11"/>
  <c r="E87" i="11" s="1"/>
  <c r="F86" i="11"/>
  <c r="G86" i="11" s="1"/>
  <c r="F78" i="11"/>
  <c r="G78" i="11" s="1"/>
  <c r="D79" i="11"/>
  <c r="E79" i="11" s="1"/>
  <c r="F70" i="11"/>
  <c r="G70" i="11" s="1"/>
  <c r="D71" i="11"/>
  <c r="E71" i="11" s="1"/>
  <c r="F50" i="11"/>
  <c r="G50" i="11" s="1"/>
  <c r="D18" i="11"/>
  <c r="E18" i="11" s="1"/>
  <c r="D2479" i="11"/>
  <c r="E2479" i="11" s="1"/>
  <c r="D2219" i="11"/>
  <c r="E2219" i="11" s="1"/>
  <c r="F2214" i="11"/>
  <c r="G2214" i="11" s="1"/>
  <c r="D2203" i="11"/>
  <c r="E2203" i="11" s="1"/>
  <c r="F2198" i="11"/>
  <c r="D2059" i="11"/>
  <c r="E2059" i="11" s="1"/>
  <c r="D1975" i="11"/>
  <c r="E1975" i="11" s="1"/>
  <c r="F1970" i="11"/>
  <c r="G1970" i="11" s="1"/>
  <c r="F1942" i="11"/>
  <c r="G1942" i="11" s="1"/>
  <c r="D1919" i="11"/>
  <c r="E1919" i="11" s="1"/>
  <c r="F1914" i="11"/>
  <c r="F1898" i="11"/>
  <c r="G1898" i="11" s="1"/>
  <c r="F1814" i="11"/>
  <c r="G1814" i="11" s="1"/>
  <c r="D1763" i="11"/>
  <c r="E1763" i="11" s="1"/>
  <c r="F1734" i="11"/>
  <c r="G1734" i="11" s="1"/>
  <c r="D1619" i="11"/>
  <c r="E1619" i="11" s="1"/>
  <c r="D1551" i="11"/>
  <c r="E1551" i="11" s="1"/>
  <c r="D1547" i="11"/>
  <c r="E1547" i="11" s="1"/>
  <c r="D1423" i="11"/>
  <c r="E1423" i="11" s="1"/>
  <c r="D1323" i="11"/>
  <c r="E1323" i="11" s="1"/>
  <c r="D1307" i="11"/>
  <c r="E1307" i="11" s="1"/>
  <c r="D1179" i="11"/>
  <c r="E1179" i="11" s="1"/>
  <c r="F1038" i="11"/>
  <c r="G1038" i="11" s="1"/>
  <c r="D967" i="11"/>
  <c r="E967" i="11" s="1"/>
  <c r="D883" i="11"/>
  <c r="E883" i="11" s="1"/>
  <c r="F718" i="11"/>
  <c r="G718" i="11" s="1"/>
  <c r="D427" i="11"/>
  <c r="E427" i="11" s="1"/>
  <c r="F2477" i="11"/>
  <c r="G2477" i="11" s="1"/>
  <c r="D2478" i="11"/>
  <c r="E2478" i="11" s="1"/>
  <c r="F2465" i="11"/>
  <c r="G2465" i="11" s="1"/>
  <c r="D2466" i="11"/>
  <c r="E2466" i="11" s="1"/>
  <c r="F2437" i="11"/>
  <c r="G2437" i="11" s="1"/>
  <c r="D2438" i="11"/>
  <c r="E2438" i="11" s="1"/>
  <c r="H2418" i="11"/>
  <c r="F2413" i="11"/>
  <c r="G2413" i="11" s="1"/>
  <c r="D2414" i="11"/>
  <c r="E2414" i="11" s="1"/>
  <c r="F2397" i="11"/>
  <c r="G2397" i="11" s="1"/>
  <c r="D2398" i="11"/>
  <c r="E2398" i="11" s="1"/>
  <c r="F2373" i="11"/>
  <c r="G2373" i="11" s="1"/>
  <c r="D2374" i="11"/>
  <c r="E2374" i="11" s="1"/>
  <c r="F2365" i="11"/>
  <c r="G2365" i="11" s="1"/>
  <c r="D2366" i="11"/>
  <c r="E2366" i="11" s="1"/>
  <c r="D2326" i="11"/>
  <c r="E2326" i="11" s="1"/>
  <c r="F2325" i="11"/>
  <c r="G2325" i="11" s="1"/>
  <c r="D2310" i="11"/>
  <c r="E2310" i="11" s="1"/>
  <c r="F2309" i="11"/>
  <c r="G2309" i="11" s="1"/>
  <c r="D2238" i="11"/>
  <c r="E2238" i="11" s="1"/>
  <c r="F2237" i="11"/>
  <c r="G2237" i="11" s="1"/>
  <c r="D2146" i="11"/>
  <c r="E2146" i="11" s="1"/>
  <c r="F2145" i="11"/>
  <c r="G2145" i="11" s="1"/>
  <c r="D2138" i="11"/>
  <c r="E2138" i="11" s="1"/>
  <c r="F2137" i="11"/>
  <c r="G2137" i="11" s="1"/>
  <c r="D2130" i="11"/>
  <c r="E2130" i="11" s="1"/>
  <c r="F2129" i="11"/>
  <c r="G2129" i="11" s="1"/>
  <c r="D2122" i="11"/>
  <c r="E2122" i="11" s="1"/>
  <c r="F2121" i="11"/>
  <c r="G2121" i="11" s="1"/>
  <c r="D2114" i="11"/>
  <c r="E2114" i="11" s="1"/>
  <c r="F2113" i="11"/>
  <c r="G2113" i="11" s="1"/>
  <c r="D2094" i="11"/>
  <c r="E2094" i="11" s="1"/>
  <c r="F2093" i="11"/>
  <c r="G2093" i="11" s="1"/>
  <c r="D2086" i="11"/>
  <c r="E2086" i="11" s="1"/>
  <c r="F2085" i="11"/>
  <c r="G2085" i="11" s="1"/>
  <c r="D2042" i="11"/>
  <c r="E2042" i="11" s="1"/>
  <c r="F2041" i="11"/>
  <c r="G2041" i="11" s="1"/>
  <c r="D2034" i="11"/>
  <c r="E2034" i="11" s="1"/>
  <c r="F2033" i="11"/>
  <c r="G2033" i="11" s="1"/>
  <c r="D2026" i="11"/>
  <c r="E2026" i="11" s="1"/>
  <c r="F2025" i="11"/>
  <c r="G2025" i="11" s="1"/>
  <c r="D2006" i="11"/>
  <c r="E2006" i="11" s="1"/>
  <c r="F2005" i="11"/>
  <c r="G2005" i="11" s="1"/>
  <c r="D1958" i="11"/>
  <c r="E1958" i="11" s="1"/>
  <c r="F1957" i="11"/>
  <c r="G1957" i="11" s="1"/>
  <c r="D1950" i="11"/>
  <c r="F1949" i="11"/>
  <c r="G1949" i="11" s="1"/>
  <c r="D1930" i="11"/>
  <c r="E1930" i="11" s="1"/>
  <c r="F1929" i="11"/>
  <c r="G1929" i="11" s="1"/>
  <c r="D1874" i="11"/>
  <c r="E1874" i="11" s="1"/>
  <c r="F1873" i="11"/>
  <c r="G1873" i="11" s="1"/>
  <c r="D1866" i="11"/>
  <c r="E1866" i="11" s="1"/>
  <c r="F1865" i="11"/>
  <c r="G1865" i="11" s="1"/>
  <c r="D1858" i="11"/>
  <c r="E1858" i="11" s="1"/>
  <c r="F1857" i="11"/>
  <c r="G1857" i="11" s="1"/>
  <c r="D1830" i="11"/>
  <c r="E1830" i="11" s="1"/>
  <c r="F1829" i="11"/>
  <c r="G1829" i="11" s="1"/>
  <c r="D1822" i="11"/>
  <c r="E1822" i="11" s="1"/>
  <c r="F1821" i="11"/>
  <c r="G1821" i="11" s="1"/>
  <c r="D1794" i="11"/>
  <c r="E1794" i="11" s="1"/>
  <c r="F1793" i="11"/>
  <c r="G1793" i="11" s="1"/>
  <c r="D1774" i="11"/>
  <c r="E1774" i="11" s="1"/>
  <c r="F1773" i="11"/>
  <c r="G1773" i="11" s="1"/>
  <c r="D1742" i="11"/>
  <c r="E1742" i="11" s="1"/>
  <c r="F1741" i="11"/>
  <c r="G1741" i="11" s="1"/>
  <c r="D1722" i="11"/>
  <c r="E1722" i="11" s="1"/>
  <c r="F1721" i="11"/>
  <c r="G1721" i="11" s="1"/>
  <c r="D1714" i="11"/>
  <c r="E1714" i="11" s="1"/>
  <c r="F1713" i="11"/>
  <c r="G1713" i="11" s="1"/>
  <c r="D1706" i="11"/>
  <c r="E1706" i="11" s="1"/>
  <c r="F1705" i="11"/>
  <c r="G1705" i="11" s="1"/>
  <c r="D1682" i="11"/>
  <c r="E1682" i="11" s="1"/>
  <c r="F1681" i="11"/>
  <c r="G1681" i="11" s="1"/>
  <c r="D1674" i="11"/>
  <c r="E1674" i="11" s="1"/>
  <c r="F1673" i="11"/>
  <c r="G1673" i="11" s="1"/>
  <c r="D1654" i="11"/>
  <c r="E1654" i="11" s="1"/>
  <c r="F1653" i="11"/>
  <c r="G1653" i="11" s="1"/>
  <c r="F1621" i="11"/>
  <c r="G1621" i="11" s="1"/>
  <c r="D1622" i="11"/>
  <c r="E1622" i="11" s="1"/>
  <c r="F1609" i="11"/>
  <c r="G1609" i="11" s="1"/>
  <c r="D1610" i="11"/>
  <c r="E1610" i="11" s="1"/>
  <c r="D1602" i="11"/>
  <c r="E1602" i="11" s="1"/>
  <c r="F1601" i="11"/>
  <c r="G1601" i="11" s="1"/>
  <c r="F1593" i="11"/>
  <c r="G1593" i="11" s="1"/>
  <c r="D1594" i="11"/>
  <c r="E1594" i="11" s="1"/>
  <c r="D1570" i="11"/>
  <c r="E1570" i="11" s="1"/>
  <c r="F1569" i="11"/>
  <c r="G1569" i="11" s="1"/>
  <c r="D1554" i="11"/>
  <c r="E1554" i="11" s="1"/>
  <c r="F1553" i="11"/>
  <c r="G1553" i="11" s="1"/>
  <c r="D1522" i="11"/>
  <c r="E1522" i="11" s="1"/>
  <c r="F1521" i="11"/>
  <c r="G1521" i="11" s="1"/>
  <c r="D1490" i="11"/>
  <c r="E1490" i="11" s="1"/>
  <c r="F1489" i="11"/>
  <c r="G1489" i="11" s="1"/>
  <c r="D1458" i="11"/>
  <c r="E1458" i="11" s="1"/>
  <c r="F1457" i="11"/>
  <c r="G1457" i="11" s="1"/>
  <c r="D1426" i="11"/>
  <c r="E1426" i="11" s="1"/>
  <c r="F1425" i="11"/>
  <c r="G1425" i="11" s="1"/>
  <c r="D1402" i="11"/>
  <c r="E1402" i="11" s="1"/>
  <c r="F1401" i="11"/>
  <c r="G1401" i="11" s="1"/>
  <c r="D1398" i="11"/>
  <c r="E1398" i="11" s="1"/>
  <c r="F1397" i="11"/>
  <c r="G1397" i="11" s="1"/>
  <c r="D1394" i="11"/>
  <c r="E1394" i="11" s="1"/>
  <c r="F1393" i="11"/>
  <c r="G1393" i="11" s="1"/>
  <c r="F1389" i="11"/>
  <c r="G1389" i="11" s="1"/>
  <c r="D1390" i="11"/>
  <c r="E1390" i="11" s="1"/>
  <c r="F1385" i="11"/>
  <c r="G1385" i="11" s="1"/>
  <c r="D1386" i="11"/>
  <c r="E1386" i="11" s="1"/>
  <c r="F1381" i="11"/>
  <c r="G1381" i="11" s="1"/>
  <c r="D1382" i="11"/>
  <c r="E1382" i="11" s="1"/>
  <c r="D1362" i="11"/>
  <c r="E1362" i="11" s="1"/>
  <c r="F1361" i="11"/>
  <c r="G1361" i="11" s="1"/>
  <c r="D1342" i="11"/>
  <c r="E1342" i="11" s="1"/>
  <c r="F1341" i="11"/>
  <c r="G1341" i="11" s="1"/>
  <c r="D1338" i="11"/>
  <c r="E1338" i="11" s="1"/>
  <c r="F1337" i="11"/>
  <c r="G1337" i="11" s="1"/>
  <c r="D1334" i="11"/>
  <c r="E1334" i="11" s="1"/>
  <c r="F1333" i="11"/>
  <c r="G1333" i="11" s="1"/>
  <c r="D1330" i="11"/>
  <c r="E1330" i="11" s="1"/>
  <c r="F1329" i="11"/>
  <c r="G1329" i="11" s="1"/>
  <c r="F1325" i="11"/>
  <c r="G1325" i="11" s="1"/>
  <c r="D1326" i="11"/>
  <c r="E1326" i="11" s="1"/>
  <c r="F1321" i="11"/>
  <c r="G1321" i="11" s="1"/>
  <c r="D1322" i="11"/>
  <c r="E1322" i="11" s="1"/>
  <c r="F1317" i="11"/>
  <c r="G1317" i="11" s="1"/>
  <c r="D1318" i="11"/>
  <c r="E1318" i="11" s="1"/>
  <c r="D1314" i="11"/>
  <c r="E1314" i="11" s="1"/>
  <c r="F1313" i="11"/>
  <c r="G1313" i="11" s="1"/>
  <c r="F1309" i="11"/>
  <c r="G1309" i="11" s="1"/>
  <c r="D1310" i="11"/>
  <c r="E1310" i="11" s="1"/>
  <c r="F1305" i="11"/>
  <c r="G1305" i="11" s="1"/>
  <c r="D1306" i="11"/>
  <c r="E1306" i="11" s="1"/>
  <c r="F1301" i="11"/>
  <c r="G1301" i="11" s="1"/>
  <c r="D1302" i="11"/>
  <c r="E1302" i="11" s="1"/>
  <c r="D1282" i="11"/>
  <c r="E1282" i="11" s="1"/>
  <c r="F1281" i="11"/>
  <c r="G1281" i="11" s="1"/>
  <c r="D1262" i="11"/>
  <c r="E1262" i="11" s="1"/>
  <c r="F1261" i="11"/>
  <c r="G1261" i="11" s="1"/>
  <c r="D1258" i="11"/>
  <c r="E1258" i="11" s="1"/>
  <c r="F1257" i="11"/>
  <c r="G1257" i="11" s="1"/>
  <c r="D1254" i="11"/>
  <c r="E1254" i="11" s="1"/>
  <c r="F1253" i="11"/>
  <c r="G1253" i="11" s="1"/>
  <c r="D1250" i="11"/>
  <c r="E1250" i="11" s="1"/>
  <c r="F1249" i="11"/>
  <c r="G1249" i="11" s="1"/>
  <c r="F1245" i="11"/>
  <c r="G1245" i="11" s="1"/>
  <c r="D1246" i="11"/>
  <c r="E1246" i="11" s="1"/>
  <c r="F1241" i="11"/>
  <c r="G1241" i="11" s="1"/>
  <c r="D1242" i="11"/>
  <c r="E1242" i="11" s="1"/>
  <c r="F1237" i="11"/>
  <c r="G1237" i="11" s="1"/>
  <c r="D1238" i="11"/>
  <c r="E1238" i="11" s="1"/>
  <c r="D1218" i="11"/>
  <c r="E1218" i="11" s="1"/>
  <c r="F1217" i="11"/>
  <c r="G1217" i="11" s="1"/>
  <c r="D1198" i="11"/>
  <c r="E1198" i="11" s="1"/>
  <c r="F1197" i="11"/>
  <c r="G1197" i="11" s="1"/>
  <c r="D1194" i="11"/>
  <c r="E1194" i="11" s="1"/>
  <c r="F1193" i="11"/>
  <c r="G1193" i="11" s="1"/>
  <c r="D1190" i="11"/>
  <c r="E1190" i="11" s="1"/>
  <c r="F1189" i="11"/>
  <c r="G1189" i="11" s="1"/>
  <c r="D1186" i="11"/>
  <c r="E1186" i="11" s="1"/>
  <c r="F1185" i="11"/>
  <c r="G1185" i="11" s="1"/>
  <c r="F1181" i="11"/>
  <c r="G1181" i="11" s="1"/>
  <c r="D1182" i="11"/>
  <c r="E1182" i="11" s="1"/>
  <c r="F1177" i="11"/>
  <c r="G1177" i="11" s="1"/>
  <c r="D1178" i="11"/>
  <c r="E1178" i="11" s="1"/>
  <c r="F1173" i="11"/>
  <c r="G1173" i="11" s="1"/>
  <c r="D1174" i="11"/>
  <c r="E1174" i="11" s="1"/>
  <c r="D1154" i="11"/>
  <c r="E1154" i="11" s="1"/>
  <c r="F1153" i="11"/>
  <c r="G1153" i="11" s="1"/>
  <c r="D1134" i="11"/>
  <c r="E1134" i="11" s="1"/>
  <c r="F1133" i="11"/>
  <c r="G1133" i="11" s="1"/>
  <c r="D1130" i="11"/>
  <c r="E1130" i="11" s="1"/>
  <c r="F1129" i="11"/>
  <c r="G1129" i="11" s="1"/>
  <c r="D1126" i="11"/>
  <c r="E1126" i="11" s="1"/>
  <c r="F1125" i="11"/>
  <c r="G1125" i="11" s="1"/>
  <c r="D1122" i="11"/>
  <c r="E1122" i="11" s="1"/>
  <c r="F1121" i="11"/>
  <c r="G1121" i="11" s="1"/>
  <c r="F1117" i="11"/>
  <c r="G1117" i="11" s="1"/>
  <c r="D1118" i="11"/>
  <c r="E1118" i="11" s="1"/>
  <c r="F1113" i="11"/>
  <c r="G1113" i="11" s="1"/>
  <c r="D1114" i="11"/>
  <c r="E1114" i="11" s="1"/>
  <c r="F1109" i="11"/>
  <c r="G1109" i="11" s="1"/>
  <c r="D1110" i="11"/>
  <c r="E1110" i="11" s="1"/>
  <c r="D1090" i="11"/>
  <c r="E1090" i="11" s="1"/>
  <c r="F1089" i="11"/>
  <c r="G1089" i="11" s="1"/>
  <c r="D1070" i="11"/>
  <c r="E1070" i="11" s="1"/>
  <c r="F1069" i="11"/>
  <c r="G1069" i="11" s="1"/>
  <c r="D1066" i="11"/>
  <c r="E1066" i="11" s="1"/>
  <c r="F1065" i="11"/>
  <c r="G1065" i="11" s="1"/>
  <c r="D1062" i="11"/>
  <c r="E1062" i="11" s="1"/>
  <c r="F1061" i="11"/>
  <c r="G1061" i="11" s="1"/>
  <c r="D1058" i="11"/>
  <c r="E1058" i="11" s="1"/>
  <c r="F1057" i="11"/>
  <c r="G1057" i="11" s="1"/>
  <c r="F1053" i="11"/>
  <c r="G1053" i="11" s="1"/>
  <c r="D1054" i="11"/>
  <c r="E1054" i="11" s="1"/>
  <c r="F1049" i="11"/>
  <c r="G1049" i="11" s="1"/>
  <c r="D1050" i="11"/>
  <c r="E1050" i="11" s="1"/>
  <c r="F1045" i="11"/>
  <c r="G1045" i="11" s="1"/>
  <c r="D1046" i="11"/>
  <c r="E1046" i="11" s="1"/>
  <c r="F1041" i="11"/>
  <c r="G1041" i="11" s="1"/>
  <c r="D1042" i="11"/>
  <c r="E1042" i="11" s="1"/>
  <c r="D1038" i="11"/>
  <c r="E1038" i="11" s="1"/>
  <c r="F1037" i="11"/>
  <c r="G1037" i="11" s="1"/>
  <c r="D1026" i="11"/>
  <c r="E1026" i="11" s="1"/>
  <c r="F1025" i="11"/>
  <c r="G1025" i="11" s="1"/>
  <c r="D1018" i="11"/>
  <c r="E1018" i="11" s="1"/>
  <c r="F1017" i="11"/>
  <c r="G1017" i="11" s="1"/>
  <c r="F1013" i="11"/>
  <c r="G1013" i="11" s="1"/>
  <c r="D1014" i="11"/>
  <c r="E1014" i="11" s="1"/>
  <c r="F1009" i="11"/>
  <c r="G1009" i="11" s="1"/>
  <c r="D1010" i="11"/>
  <c r="E1010" i="11" s="1"/>
  <c r="F1005" i="11"/>
  <c r="G1005" i="11" s="1"/>
  <c r="D1006" i="11"/>
  <c r="E1006" i="11" s="1"/>
  <c r="F997" i="11"/>
  <c r="G997" i="11" s="1"/>
  <c r="D998" i="11"/>
  <c r="E998" i="11" s="1"/>
  <c r="F993" i="11"/>
  <c r="G993" i="11" s="1"/>
  <c r="D994" i="11"/>
  <c r="E994" i="11" s="1"/>
  <c r="F989" i="11"/>
  <c r="G989" i="11" s="1"/>
  <c r="D990" i="11"/>
  <c r="E990" i="11" s="1"/>
  <c r="F981" i="11"/>
  <c r="G981" i="11" s="1"/>
  <c r="D982" i="11"/>
  <c r="E982" i="11" s="1"/>
  <c r="F973" i="11"/>
  <c r="G973" i="11" s="1"/>
  <c r="D974" i="11"/>
  <c r="E974" i="11" s="1"/>
  <c r="F965" i="11"/>
  <c r="G965" i="11" s="1"/>
  <c r="D966" i="11"/>
  <c r="E966" i="11" s="1"/>
  <c r="F961" i="11"/>
  <c r="G961" i="11" s="1"/>
  <c r="D962" i="11"/>
  <c r="E962" i="11" s="1"/>
  <c r="F957" i="11"/>
  <c r="G957" i="11" s="1"/>
  <c r="D958" i="11"/>
  <c r="E958" i="11" s="1"/>
  <c r="F953" i="11"/>
  <c r="G953" i="11" s="1"/>
  <c r="D954" i="11"/>
  <c r="E954" i="11" s="1"/>
  <c r="F949" i="11"/>
  <c r="G949" i="11" s="1"/>
  <c r="D950" i="11"/>
  <c r="E950" i="11" s="1"/>
  <c r="F941" i="11"/>
  <c r="G941" i="11" s="1"/>
  <c r="D942" i="11"/>
  <c r="E942" i="11" s="1"/>
  <c r="F933" i="11"/>
  <c r="G933" i="11" s="1"/>
  <c r="D934" i="11"/>
  <c r="E934" i="11" s="1"/>
  <c r="D930" i="11"/>
  <c r="E930" i="11" s="1"/>
  <c r="F929" i="11"/>
  <c r="G929" i="11" s="1"/>
  <c r="F925" i="11"/>
  <c r="G925" i="11" s="1"/>
  <c r="D926" i="11"/>
  <c r="E926" i="11" s="1"/>
  <c r="D922" i="11"/>
  <c r="E922" i="11" s="1"/>
  <c r="F921" i="11"/>
  <c r="G921" i="11" s="1"/>
  <c r="D914" i="11"/>
  <c r="E914" i="11" s="1"/>
  <c r="F913" i="11"/>
  <c r="G913" i="11" s="1"/>
  <c r="F905" i="11"/>
  <c r="G905" i="11" s="1"/>
  <c r="D906" i="11"/>
  <c r="E906" i="11" s="1"/>
  <c r="F897" i="11"/>
  <c r="G897" i="11" s="1"/>
  <c r="D898" i="11"/>
  <c r="E898" i="11" s="1"/>
  <c r="F889" i="11"/>
  <c r="G889" i="11" s="1"/>
  <c r="D890" i="11"/>
  <c r="E890" i="11" s="1"/>
  <c r="F881" i="11"/>
  <c r="G881" i="11" s="1"/>
  <c r="D882" i="11"/>
  <c r="E882" i="11" s="1"/>
  <c r="D874" i="11"/>
  <c r="E874" i="11" s="1"/>
  <c r="F873" i="11"/>
  <c r="G873" i="11" s="1"/>
  <c r="D858" i="11"/>
  <c r="E858" i="11" s="1"/>
  <c r="F857" i="11"/>
  <c r="G857" i="11" s="1"/>
  <c r="F853" i="11"/>
  <c r="G853" i="11" s="1"/>
  <c r="D854" i="11"/>
  <c r="E854" i="11" s="1"/>
  <c r="F849" i="11"/>
  <c r="G849" i="11" s="1"/>
  <c r="D850" i="11"/>
  <c r="E850" i="11" s="1"/>
  <c r="F845" i="11"/>
  <c r="G845" i="11" s="1"/>
  <c r="D846" i="11"/>
  <c r="E846" i="11" s="1"/>
  <c r="F841" i="11"/>
  <c r="G841" i="11" s="1"/>
  <c r="D842" i="11"/>
  <c r="E842" i="11" s="1"/>
  <c r="D838" i="11"/>
  <c r="E838" i="11" s="1"/>
  <c r="F837" i="11"/>
  <c r="G837" i="11" s="1"/>
  <c r="F825" i="11"/>
  <c r="G825" i="11" s="1"/>
  <c r="D826" i="11"/>
  <c r="E826" i="11" s="1"/>
  <c r="F817" i="11"/>
  <c r="G817" i="11" s="1"/>
  <c r="D818" i="11"/>
  <c r="E818" i="11" s="1"/>
  <c r="D814" i="11"/>
  <c r="E814" i="11" s="1"/>
  <c r="F813" i="11"/>
  <c r="G813" i="11" s="1"/>
  <c r="F809" i="11"/>
  <c r="G809" i="11" s="1"/>
  <c r="D810" i="11"/>
  <c r="E810" i="11" s="1"/>
  <c r="D806" i="11"/>
  <c r="E806" i="11" s="1"/>
  <c r="F805" i="11"/>
  <c r="G805" i="11" s="1"/>
  <c r="F801" i="11"/>
  <c r="G801" i="11" s="1"/>
  <c r="D802" i="11"/>
  <c r="E802" i="11" s="1"/>
  <c r="D798" i="11"/>
  <c r="E798" i="11" s="1"/>
  <c r="F797" i="11"/>
  <c r="G797" i="11" s="1"/>
  <c r="F793" i="11"/>
  <c r="G793" i="11" s="1"/>
  <c r="D794" i="11"/>
  <c r="E794" i="11" s="1"/>
  <c r="F789" i="11"/>
  <c r="G789" i="11" s="1"/>
  <c r="D790" i="11"/>
  <c r="E790" i="11" s="1"/>
  <c r="D786" i="11"/>
  <c r="E786" i="11" s="1"/>
  <c r="F785" i="11"/>
  <c r="G785" i="11" s="1"/>
  <c r="D782" i="11"/>
  <c r="E782" i="11" s="1"/>
  <c r="F781" i="11"/>
  <c r="G781" i="11" s="1"/>
  <c r="D778" i="11"/>
  <c r="E778" i="11" s="1"/>
  <c r="F777" i="11"/>
  <c r="G777" i="11" s="1"/>
  <c r="F773" i="11"/>
  <c r="G773" i="11" s="1"/>
  <c r="D774" i="11"/>
  <c r="E774" i="11" s="1"/>
  <c r="D770" i="11"/>
  <c r="E770" i="11" s="1"/>
  <c r="F769" i="11"/>
  <c r="G769" i="11" s="1"/>
  <c r="D766" i="11"/>
  <c r="E766" i="11" s="1"/>
  <c r="F765" i="11"/>
  <c r="G765" i="11" s="1"/>
  <c r="D762" i="11"/>
  <c r="E762" i="11" s="1"/>
  <c r="F761" i="11"/>
  <c r="G761" i="11" s="1"/>
  <c r="D754" i="11"/>
  <c r="E754" i="11" s="1"/>
  <c r="F753" i="11"/>
  <c r="G753" i="11" s="1"/>
  <c r="D746" i="11"/>
  <c r="E746" i="11" s="1"/>
  <c r="F745" i="11"/>
  <c r="G745" i="11" s="1"/>
  <c r="D738" i="11"/>
  <c r="E738" i="11" s="1"/>
  <c r="F737" i="11"/>
  <c r="G737" i="11" s="1"/>
  <c r="D734" i="11"/>
  <c r="E734" i="11" s="1"/>
  <c r="F733" i="11"/>
  <c r="G733" i="11" s="1"/>
  <c r="D730" i="11"/>
  <c r="E730" i="11" s="1"/>
  <c r="F729" i="11"/>
  <c r="G729" i="11" s="1"/>
  <c r="D726" i="11"/>
  <c r="E726" i="11" s="1"/>
  <c r="F725" i="11"/>
  <c r="G725" i="11" s="1"/>
  <c r="F721" i="11"/>
  <c r="G721" i="11" s="1"/>
  <c r="D722" i="11"/>
  <c r="E722" i="11" s="1"/>
  <c r="D718" i="11"/>
  <c r="E718" i="11" s="1"/>
  <c r="F717" i="11"/>
  <c r="G717" i="11" s="1"/>
  <c r="F713" i="11"/>
  <c r="G713" i="11" s="1"/>
  <c r="D714" i="11"/>
  <c r="E714" i="11" s="1"/>
  <c r="D710" i="11"/>
  <c r="E710" i="11" s="1"/>
  <c r="F709" i="11"/>
  <c r="G709" i="11" s="1"/>
  <c r="F705" i="11"/>
  <c r="G705" i="11" s="1"/>
  <c r="D706" i="11"/>
  <c r="E706" i="11" s="1"/>
  <c r="D702" i="11"/>
  <c r="E702" i="11" s="1"/>
  <c r="F701" i="11"/>
  <c r="G701" i="11" s="1"/>
  <c r="F697" i="11"/>
  <c r="G697" i="11" s="1"/>
  <c r="D698" i="11"/>
  <c r="E698" i="11" s="1"/>
  <c r="D694" i="11"/>
  <c r="E694" i="11" s="1"/>
  <c r="F693" i="11"/>
  <c r="G693" i="11" s="1"/>
  <c r="D690" i="11"/>
  <c r="E690" i="11" s="1"/>
  <c r="F689" i="11"/>
  <c r="G689" i="11" s="1"/>
  <c r="F685" i="11"/>
  <c r="G685" i="11" s="1"/>
  <c r="D686" i="11"/>
  <c r="E686" i="11" s="1"/>
  <c r="D682" i="11"/>
  <c r="E682" i="11" s="1"/>
  <c r="F681" i="11"/>
  <c r="G681" i="11" s="1"/>
  <c r="F677" i="11"/>
  <c r="G677" i="11" s="1"/>
  <c r="D678" i="11"/>
  <c r="E678" i="11" s="1"/>
  <c r="D674" i="11"/>
  <c r="E674" i="11" s="1"/>
  <c r="F673" i="11"/>
  <c r="G673" i="11" s="1"/>
  <c r="F669" i="11"/>
  <c r="G669" i="11" s="1"/>
  <c r="D670" i="11"/>
  <c r="E670" i="11" s="1"/>
  <c r="D666" i="11"/>
  <c r="E666" i="11" s="1"/>
  <c r="F665" i="11"/>
  <c r="G665" i="11" s="1"/>
  <c r="F661" i="11"/>
  <c r="G661" i="11" s="1"/>
  <c r="D662" i="11"/>
  <c r="E662" i="11" s="1"/>
  <c r="D658" i="11"/>
  <c r="E658" i="11" s="1"/>
  <c r="F657" i="11"/>
  <c r="G657" i="11" s="1"/>
  <c r="F653" i="11"/>
  <c r="G653" i="11" s="1"/>
  <c r="D654" i="11"/>
  <c r="E654" i="11" s="1"/>
  <c r="F645" i="11"/>
  <c r="G645" i="11" s="1"/>
  <c r="D646" i="11"/>
  <c r="E646" i="11" s="1"/>
  <c r="D642" i="11"/>
  <c r="E642" i="11" s="1"/>
  <c r="F641" i="11"/>
  <c r="G641" i="11" s="1"/>
  <c r="D638" i="11"/>
  <c r="E638" i="11" s="1"/>
  <c r="F637" i="11"/>
  <c r="G637" i="11" s="1"/>
  <c r="F633" i="11"/>
  <c r="G633" i="11" s="1"/>
  <c r="D634" i="11"/>
  <c r="E634" i="11" s="1"/>
  <c r="F629" i="11"/>
  <c r="G629" i="11" s="1"/>
  <c r="D630" i="11"/>
  <c r="E630" i="11" s="1"/>
  <c r="F625" i="11"/>
  <c r="G625" i="11" s="1"/>
  <c r="D626" i="11"/>
  <c r="E626" i="11" s="1"/>
  <c r="F621" i="11"/>
  <c r="G621" i="11" s="1"/>
  <c r="D622" i="11"/>
  <c r="E622" i="11" s="1"/>
  <c r="F617" i="11"/>
  <c r="G617" i="11" s="1"/>
  <c r="D618" i="11"/>
  <c r="E618" i="11" s="1"/>
  <c r="F613" i="11"/>
  <c r="G613" i="11" s="1"/>
  <c r="D614" i="11"/>
  <c r="E614" i="11" s="1"/>
  <c r="F609" i="11"/>
  <c r="G609" i="11" s="1"/>
  <c r="D610" i="11"/>
  <c r="E610" i="11" s="1"/>
  <c r="F605" i="11"/>
  <c r="G605" i="11" s="1"/>
  <c r="D606" i="11"/>
  <c r="E606" i="11" s="1"/>
  <c r="F601" i="11"/>
  <c r="G601" i="11" s="1"/>
  <c r="D602" i="11"/>
  <c r="E602" i="11" s="1"/>
  <c r="F593" i="11"/>
  <c r="G593" i="11" s="1"/>
  <c r="D594" i="11"/>
  <c r="E594" i="11" s="1"/>
  <c r="D590" i="11"/>
  <c r="E590" i="11" s="1"/>
  <c r="F589" i="11"/>
  <c r="G589" i="11" s="1"/>
  <c r="D586" i="11"/>
  <c r="E586" i="11" s="1"/>
  <c r="F585" i="11"/>
  <c r="G585" i="11" s="1"/>
  <c r="F581" i="11"/>
  <c r="G581" i="11" s="1"/>
  <c r="D582" i="11"/>
  <c r="E582" i="11" s="1"/>
  <c r="F577" i="11"/>
  <c r="G577" i="11" s="1"/>
  <c r="D578" i="11"/>
  <c r="E578" i="11" s="1"/>
  <c r="D574" i="11"/>
  <c r="E574" i="11" s="1"/>
  <c r="F573" i="11"/>
  <c r="G573" i="11" s="1"/>
  <c r="F569" i="11"/>
  <c r="G569" i="11" s="1"/>
  <c r="D570" i="11"/>
  <c r="E570" i="11" s="1"/>
  <c r="D562" i="11"/>
  <c r="E562" i="11" s="1"/>
  <c r="F561" i="11"/>
  <c r="G561" i="11" s="1"/>
  <c r="D558" i="11"/>
  <c r="E558" i="11" s="1"/>
  <c r="F557" i="11"/>
  <c r="G557" i="11" s="1"/>
  <c r="F553" i="11"/>
  <c r="G553" i="11" s="1"/>
  <c r="D554" i="11"/>
  <c r="E554" i="11" s="1"/>
  <c r="F549" i="11"/>
  <c r="G549" i="11" s="1"/>
  <c r="D550" i="11"/>
  <c r="E550" i="11" s="1"/>
  <c r="F541" i="11"/>
  <c r="G541" i="11" s="1"/>
  <c r="D542" i="11"/>
  <c r="E542" i="11" s="1"/>
  <c r="F537" i="11"/>
  <c r="G537" i="11" s="1"/>
  <c r="D538" i="11"/>
  <c r="E538" i="11" s="1"/>
  <c r="F533" i="11"/>
  <c r="G533" i="11" s="1"/>
  <c r="D534" i="11"/>
  <c r="E534" i="11" s="1"/>
  <c r="D530" i="11"/>
  <c r="E530" i="11" s="1"/>
  <c r="F529" i="11"/>
  <c r="G529" i="11" s="1"/>
  <c r="F521" i="11"/>
  <c r="G521" i="11" s="1"/>
  <c r="D522" i="11"/>
  <c r="E522" i="11" s="1"/>
  <c r="F517" i="11"/>
  <c r="G517" i="11" s="1"/>
  <c r="D518" i="11"/>
  <c r="E518" i="11" s="1"/>
  <c r="D514" i="11"/>
  <c r="E514" i="11" s="1"/>
  <c r="F513" i="11"/>
  <c r="G513" i="11" s="1"/>
  <c r="D510" i="11"/>
  <c r="E510" i="11" s="1"/>
  <c r="F509" i="11"/>
  <c r="G509" i="11" s="1"/>
  <c r="F501" i="11"/>
  <c r="G501" i="11" s="1"/>
  <c r="D502" i="11"/>
  <c r="E502" i="11" s="1"/>
  <c r="D498" i="11"/>
  <c r="E498" i="11" s="1"/>
  <c r="F497" i="11"/>
  <c r="G497" i="11" s="1"/>
  <c r="D494" i="11"/>
  <c r="E494" i="11" s="1"/>
  <c r="F493" i="11"/>
  <c r="G493" i="11" s="1"/>
  <c r="F489" i="11"/>
  <c r="G489" i="11" s="1"/>
  <c r="D490" i="11"/>
  <c r="E490" i="11" s="1"/>
  <c r="D482" i="11"/>
  <c r="E482" i="11" s="1"/>
  <c r="F481" i="11"/>
  <c r="G481" i="11" s="1"/>
  <c r="F477" i="11"/>
  <c r="G477" i="11" s="1"/>
  <c r="D478" i="11"/>
  <c r="E478" i="11" s="1"/>
  <c r="F473" i="11"/>
  <c r="G473" i="11" s="1"/>
  <c r="D474" i="11"/>
  <c r="E474" i="11" s="1"/>
  <c r="F469" i="11"/>
  <c r="G469" i="11" s="1"/>
  <c r="D470" i="11"/>
  <c r="E470" i="11" s="1"/>
  <c r="D466" i="11"/>
  <c r="E466" i="11" s="1"/>
  <c r="F465" i="11"/>
  <c r="G465" i="11" s="1"/>
  <c r="F461" i="11"/>
  <c r="G461" i="11" s="1"/>
  <c r="D462" i="11"/>
  <c r="E462" i="11" s="1"/>
  <c r="F457" i="11"/>
  <c r="G457" i="11" s="1"/>
  <c r="D458" i="11"/>
  <c r="E458" i="11" s="1"/>
  <c r="F453" i="11"/>
  <c r="G453" i="11" s="1"/>
  <c r="D454" i="11"/>
  <c r="E454" i="11" s="1"/>
  <c r="D450" i="11"/>
  <c r="E450" i="11" s="1"/>
  <c r="F449" i="11"/>
  <c r="G449" i="11" s="1"/>
  <c r="F445" i="11"/>
  <c r="G445" i="11" s="1"/>
  <c r="D446" i="11"/>
  <c r="E446" i="11" s="1"/>
  <c r="F441" i="11"/>
  <c r="G441" i="11" s="1"/>
  <c r="D442" i="11"/>
  <c r="E442" i="11" s="1"/>
  <c r="F437" i="11"/>
  <c r="G437" i="11" s="1"/>
  <c r="D438" i="11"/>
  <c r="E438" i="11" s="1"/>
  <c r="D434" i="11"/>
  <c r="E434" i="11" s="1"/>
  <c r="F433" i="11"/>
  <c r="G433" i="11" s="1"/>
  <c r="D430" i="11"/>
  <c r="E430" i="11" s="1"/>
  <c r="F429" i="11"/>
  <c r="G429" i="11" s="1"/>
  <c r="F425" i="11"/>
  <c r="G425" i="11" s="1"/>
  <c r="D426" i="11"/>
  <c r="E426" i="11" s="1"/>
  <c r="F421" i="11"/>
  <c r="G421" i="11" s="1"/>
  <c r="D422" i="11"/>
  <c r="E422" i="11" s="1"/>
  <c r="D414" i="11"/>
  <c r="E414" i="11" s="1"/>
  <c r="F413" i="11"/>
  <c r="G413" i="11" s="1"/>
  <c r="F409" i="11"/>
  <c r="G409" i="11" s="1"/>
  <c r="D410" i="11"/>
  <c r="E410" i="11" s="1"/>
  <c r="F405" i="11"/>
  <c r="G405" i="11" s="1"/>
  <c r="D406" i="11"/>
  <c r="E406" i="11" s="1"/>
  <c r="F401" i="11"/>
  <c r="G401" i="11" s="1"/>
  <c r="D402" i="11"/>
  <c r="E402" i="11" s="1"/>
  <c r="F397" i="11"/>
  <c r="G397" i="11" s="1"/>
  <c r="D398" i="11"/>
  <c r="E398" i="11" s="1"/>
  <c r="F393" i="11"/>
  <c r="G393" i="11" s="1"/>
  <c r="D394" i="11"/>
  <c r="E394" i="11" s="1"/>
  <c r="F389" i="11"/>
  <c r="G389" i="11" s="1"/>
  <c r="D390" i="11"/>
  <c r="E390" i="11" s="1"/>
  <c r="F385" i="11"/>
  <c r="G385" i="11" s="1"/>
  <c r="D386" i="11"/>
  <c r="E386" i="11" s="1"/>
  <c r="D382" i="11"/>
  <c r="E382" i="11" s="1"/>
  <c r="F381" i="11"/>
  <c r="G381" i="11" s="1"/>
  <c r="F377" i="11"/>
  <c r="G377" i="11" s="1"/>
  <c r="D378" i="11"/>
  <c r="E378" i="11" s="1"/>
  <c r="D374" i="11"/>
  <c r="E374" i="11" s="1"/>
  <c r="F373" i="11"/>
  <c r="G373" i="11" s="1"/>
  <c r="F369" i="11"/>
  <c r="G369" i="11" s="1"/>
  <c r="D370" i="11"/>
  <c r="E370" i="11" s="1"/>
  <c r="F365" i="11"/>
  <c r="G365" i="11" s="1"/>
  <c r="D366" i="11"/>
  <c r="E366" i="11" s="1"/>
  <c r="F361" i="11"/>
  <c r="G361" i="11" s="1"/>
  <c r="D362" i="11"/>
  <c r="E362" i="11" s="1"/>
  <c r="F357" i="11"/>
  <c r="G357" i="11" s="1"/>
  <c r="D358" i="11"/>
  <c r="E358" i="11" s="1"/>
  <c r="F353" i="11"/>
  <c r="G353" i="11" s="1"/>
  <c r="D354" i="11"/>
  <c r="E354" i="11" s="1"/>
  <c r="F349" i="11"/>
  <c r="G349" i="11" s="1"/>
  <c r="D350" i="11"/>
  <c r="E350" i="11" s="1"/>
  <c r="F345" i="11"/>
  <c r="G345" i="11" s="1"/>
  <c r="D346" i="11"/>
  <c r="E346" i="11" s="1"/>
  <c r="D342" i="11"/>
  <c r="E342" i="11" s="1"/>
  <c r="F341" i="11"/>
  <c r="G341" i="11" s="1"/>
  <c r="D338" i="11"/>
  <c r="E338" i="11" s="1"/>
  <c r="F337" i="11"/>
  <c r="G337" i="11" s="1"/>
  <c r="D334" i="11"/>
  <c r="E334" i="11" s="1"/>
  <c r="F333" i="11"/>
  <c r="G333" i="11" s="1"/>
  <c r="D330" i="11"/>
  <c r="E330" i="11" s="1"/>
  <c r="F329" i="11"/>
  <c r="G329" i="11" s="1"/>
  <c r="D326" i="11"/>
  <c r="E326" i="11" s="1"/>
  <c r="F325" i="11"/>
  <c r="G325" i="11" s="1"/>
  <c r="F321" i="11"/>
  <c r="G321" i="11" s="1"/>
  <c r="D322" i="11"/>
  <c r="E322" i="11" s="1"/>
  <c r="F317" i="11"/>
  <c r="G317" i="11" s="1"/>
  <c r="D318" i="11"/>
  <c r="E318" i="11" s="1"/>
  <c r="F313" i="11"/>
  <c r="G313" i="11" s="1"/>
  <c r="D314" i="11"/>
  <c r="E314" i="11" s="1"/>
  <c r="F309" i="11"/>
  <c r="G309" i="11" s="1"/>
  <c r="D310" i="11"/>
  <c r="E310" i="11" s="1"/>
  <c r="F305" i="11"/>
  <c r="G305" i="11" s="1"/>
  <c r="D306" i="11"/>
  <c r="E306" i="11" s="1"/>
  <c r="D302" i="11"/>
  <c r="E302" i="11" s="1"/>
  <c r="F301" i="11"/>
  <c r="G301" i="11" s="1"/>
  <c r="D298" i="11"/>
  <c r="E298" i="11" s="1"/>
  <c r="F297" i="11"/>
  <c r="G297" i="11" s="1"/>
  <c r="D294" i="11"/>
  <c r="E294" i="11" s="1"/>
  <c r="F293" i="11"/>
  <c r="G293" i="11" s="1"/>
  <c r="D290" i="11"/>
  <c r="E290" i="11" s="1"/>
  <c r="F289" i="11"/>
  <c r="G289" i="11" s="1"/>
  <c r="D286" i="11"/>
  <c r="E286" i="11" s="1"/>
  <c r="F285" i="11"/>
  <c r="G285" i="11" s="1"/>
  <c r="F281" i="11"/>
  <c r="G281" i="11" s="1"/>
  <c r="D282" i="11"/>
  <c r="E282" i="11" s="1"/>
  <c r="F277" i="11"/>
  <c r="G277" i="11" s="1"/>
  <c r="D278" i="11"/>
  <c r="E278" i="11" s="1"/>
  <c r="F273" i="11"/>
  <c r="G273" i="11" s="1"/>
  <c r="D274" i="11"/>
  <c r="E274" i="11" s="1"/>
  <c r="D270" i="11"/>
  <c r="E270" i="11" s="1"/>
  <c r="F269" i="11"/>
  <c r="G269" i="11" s="1"/>
  <c r="F265" i="11"/>
  <c r="G265" i="11" s="1"/>
  <c r="D266" i="11"/>
  <c r="E266" i="11" s="1"/>
  <c r="D262" i="11"/>
  <c r="E262" i="11" s="1"/>
  <c r="F261" i="11"/>
  <c r="G261" i="11" s="1"/>
  <c r="D258" i="11"/>
  <c r="E258" i="11" s="1"/>
  <c r="F257" i="11"/>
  <c r="G257" i="11" s="1"/>
  <c r="D254" i="11"/>
  <c r="E254" i="11" s="1"/>
  <c r="F253" i="11"/>
  <c r="G253" i="11" s="1"/>
  <c r="F249" i="11"/>
  <c r="G249" i="11" s="1"/>
  <c r="D250" i="11"/>
  <c r="E250" i="11" s="1"/>
  <c r="D246" i="11"/>
  <c r="E246" i="11" s="1"/>
  <c r="F245" i="11"/>
  <c r="G245" i="11" s="1"/>
  <c r="F241" i="11"/>
  <c r="G241" i="11" s="1"/>
  <c r="D242" i="11"/>
  <c r="E242" i="11" s="1"/>
  <c r="D238" i="11"/>
  <c r="E238" i="11" s="1"/>
  <c r="F237" i="11"/>
  <c r="G237" i="11" s="1"/>
  <c r="D234" i="11"/>
  <c r="E234" i="11" s="1"/>
  <c r="F233" i="11"/>
  <c r="G233" i="11" s="1"/>
  <c r="F229" i="11"/>
  <c r="G229" i="11" s="1"/>
  <c r="D230" i="11"/>
  <c r="E230" i="11" s="1"/>
  <c r="D226" i="11"/>
  <c r="E226" i="11" s="1"/>
  <c r="F225" i="11"/>
  <c r="G225" i="11" s="1"/>
  <c r="F221" i="11"/>
  <c r="G221" i="11" s="1"/>
  <c r="D222" i="11"/>
  <c r="E222" i="11" s="1"/>
  <c r="F217" i="11"/>
  <c r="G217" i="11" s="1"/>
  <c r="D218" i="11"/>
  <c r="E218" i="11" s="1"/>
  <c r="F213" i="11"/>
  <c r="G213" i="11" s="1"/>
  <c r="D214" i="11"/>
  <c r="E214" i="11" s="1"/>
  <c r="F209" i="11"/>
  <c r="G209" i="11" s="1"/>
  <c r="D210" i="11"/>
  <c r="E210" i="11" s="1"/>
  <c r="F205" i="11"/>
  <c r="G205" i="11" s="1"/>
  <c r="D206" i="11"/>
  <c r="E206" i="11" s="1"/>
  <c r="F201" i="11"/>
  <c r="G201" i="11" s="1"/>
  <c r="D202" i="11"/>
  <c r="E202" i="11" s="1"/>
  <c r="F197" i="11"/>
  <c r="G197" i="11" s="1"/>
  <c r="D198" i="11"/>
  <c r="E198" i="11" s="1"/>
  <c r="F193" i="11"/>
  <c r="G193" i="11" s="1"/>
  <c r="D194" i="11"/>
  <c r="E194" i="11" s="1"/>
  <c r="D190" i="11"/>
  <c r="E190" i="11" s="1"/>
  <c r="F189" i="11"/>
  <c r="G189" i="11" s="1"/>
  <c r="F185" i="11"/>
  <c r="G185" i="11" s="1"/>
  <c r="D186" i="11"/>
  <c r="E186" i="11" s="1"/>
  <c r="F181" i="11"/>
  <c r="G181" i="11" s="1"/>
  <c r="D182" i="11"/>
  <c r="E182" i="11" s="1"/>
  <c r="D178" i="11"/>
  <c r="E178" i="11" s="1"/>
  <c r="F177" i="11"/>
  <c r="G177" i="11" s="1"/>
  <c r="F173" i="11"/>
  <c r="G173" i="11" s="1"/>
  <c r="D174" i="11"/>
  <c r="E174" i="11" s="1"/>
  <c r="F169" i="11"/>
  <c r="G169" i="11" s="1"/>
  <c r="D170" i="11"/>
  <c r="E170" i="11" s="1"/>
  <c r="F161" i="11"/>
  <c r="G161" i="11" s="1"/>
  <c r="D162" i="11"/>
  <c r="E162" i="11" s="1"/>
  <c r="F157" i="11"/>
  <c r="G157" i="11" s="1"/>
  <c r="D158" i="11"/>
  <c r="E158" i="11" s="1"/>
  <c r="F153" i="11"/>
  <c r="G153" i="11" s="1"/>
  <c r="D154" i="11"/>
  <c r="E154" i="11" s="1"/>
  <c r="D150" i="11"/>
  <c r="E150" i="11" s="1"/>
  <c r="F149" i="11"/>
  <c r="G149" i="11" s="1"/>
  <c r="D146" i="11"/>
  <c r="E146" i="11" s="1"/>
  <c r="F145" i="11"/>
  <c r="G145" i="11" s="1"/>
  <c r="F141" i="11"/>
  <c r="G141" i="11" s="1"/>
  <c r="D142" i="11"/>
  <c r="E142" i="11" s="1"/>
  <c r="F137" i="11"/>
  <c r="G137" i="11" s="1"/>
  <c r="D138" i="11"/>
  <c r="E138" i="11" s="1"/>
  <c r="D134" i="11"/>
  <c r="E134" i="11" s="1"/>
  <c r="F133" i="11"/>
  <c r="G133" i="11" s="1"/>
  <c r="D130" i="11"/>
  <c r="E130" i="11" s="1"/>
  <c r="F129" i="11"/>
  <c r="G129" i="11" s="1"/>
  <c r="F125" i="11"/>
  <c r="G125" i="11" s="1"/>
  <c r="D126" i="11"/>
  <c r="E126" i="11" s="1"/>
  <c r="F121" i="11"/>
  <c r="G121" i="11" s="1"/>
  <c r="D122" i="11"/>
  <c r="E122" i="11" s="1"/>
  <c r="F117" i="11"/>
  <c r="G117" i="11" s="1"/>
  <c r="D118" i="11"/>
  <c r="E118" i="11" s="1"/>
  <c r="D114" i="11"/>
  <c r="E114" i="11" s="1"/>
  <c r="F113" i="11"/>
  <c r="G113" i="11" s="1"/>
  <c r="F109" i="11"/>
  <c r="G109" i="11" s="1"/>
  <c r="D110" i="11"/>
  <c r="E110" i="11" s="1"/>
  <c r="F105" i="11"/>
  <c r="G105" i="11" s="1"/>
  <c r="D106" i="11"/>
  <c r="E106" i="11" s="1"/>
  <c r="D102" i="11"/>
  <c r="E102" i="11" s="1"/>
  <c r="F101" i="11"/>
  <c r="G101" i="11" s="1"/>
  <c r="F97" i="11"/>
  <c r="G97" i="11" s="1"/>
  <c r="D98" i="11"/>
  <c r="E98" i="11" s="1"/>
  <c r="F93" i="11"/>
  <c r="G93" i="11" s="1"/>
  <c r="D94" i="11"/>
  <c r="E94" i="11" s="1"/>
  <c r="F89" i="11"/>
  <c r="G89" i="11" s="1"/>
  <c r="D90" i="11"/>
  <c r="E90" i="11" s="1"/>
  <c r="D86" i="11"/>
  <c r="E86" i="11" s="1"/>
  <c r="F85" i="11"/>
  <c r="G85" i="11" s="1"/>
  <c r="D82" i="11"/>
  <c r="E82" i="11" s="1"/>
  <c r="F81" i="11"/>
  <c r="G81" i="11" s="1"/>
  <c r="F77" i="11"/>
  <c r="G77" i="11" s="1"/>
  <c r="D78" i="11"/>
  <c r="E78" i="11" s="1"/>
  <c r="F73" i="11"/>
  <c r="G73" i="11" s="1"/>
  <c r="D74" i="11"/>
  <c r="E74" i="11" s="1"/>
  <c r="D70" i="11"/>
  <c r="E70" i="11" s="1"/>
  <c r="F69" i="11"/>
  <c r="G69" i="11" s="1"/>
  <c r="F19" i="11"/>
  <c r="G19" i="11" s="1"/>
  <c r="D17" i="11"/>
  <c r="E17" i="11" s="1"/>
  <c r="F11" i="11"/>
  <c r="G11" i="11" s="1"/>
  <c r="D9" i="11"/>
  <c r="E9" i="11" s="1"/>
  <c r="D2471" i="11"/>
  <c r="E2471" i="11" s="1"/>
  <c r="F2468" i="11"/>
  <c r="G2468" i="11" s="1"/>
  <c r="F2466" i="11"/>
  <c r="G2466" i="11" s="1"/>
  <c r="D2458" i="11"/>
  <c r="E2458" i="11" s="1"/>
  <c r="F2444" i="11"/>
  <c r="G2444" i="11" s="1"/>
  <c r="F2441" i="11"/>
  <c r="D2435" i="11"/>
  <c r="E2435" i="11" s="1"/>
  <c r="D2433" i="11"/>
  <c r="E2433" i="11" s="1"/>
  <c r="F2424" i="11"/>
  <c r="G2424" i="11" s="1"/>
  <c r="F2422" i="11"/>
  <c r="G2422" i="11" s="1"/>
  <c r="F2417" i="11"/>
  <c r="G2417" i="11" s="1"/>
  <c r="D2411" i="11"/>
  <c r="E2411" i="11" s="1"/>
  <c r="D2409" i="11"/>
  <c r="E2409" i="11" s="1"/>
  <c r="F2400" i="11"/>
  <c r="G2400" i="11" s="1"/>
  <c r="F2398" i="11"/>
  <c r="G2398" i="11" s="1"/>
  <c r="D2390" i="11"/>
  <c r="E2390" i="11" s="1"/>
  <c r="D2385" i="11"/>
  <c r="E2385" i="11" s="1"/>
  <c r="F2376" i="11"/>
  <c r="G2376" i="11" s="1"/>
  <c r="F2374" i="11"/>
  <c r="G2374" i="11" s="1"/>
  <c r="F2369" i="11"/>
  <c r="G2369" i="11" s="1"/>
  <c r="D2363" i="11"/>
  <c r="E2363" i="11" s="1"/>
  <c r="D2361" i="11"/>
  <c r="E2361" i="11" s="1"/>
  <c r="D2359" i="11"/>
  <c r="E2359" i="11" s="1"/>
  <c r="D2357" i="11"/>
  <c r="E2357" i="11" s="1"/>
  <c r="F2354" i="11"/>
  <c r="G2354" i="11" s="1"/>
  <c r="D2347" i="11"/>
  <c r="E2347" i="11" s="1"/>
  <c r="D2321" i="11"/>
  <c r="E2321" i="11" s="1"/>
  <c r="F2312" i="11"/>
  <c r="G2312" i="11" s="1"/>
  <c r="F2308" i="11"/>
  <c r="G2308" i="11" s="1"/>
  <c r="D2306" i="11"/>
  <c r="E2306" i="11" s="1"/>
  <c r="D2297" i="11"/>
  <c r="E2297" i="11" s="1"/>
  <c r="D2295" i="11"/>
  <c r="E2295" i="11" s="1"/>
  <c r="D2293" i="11"/>
  <c r="E2293" i="11" s="1"/>
  <c r="F2290" i="11"/>
  <c r="G2290" i="11" s="1"/>
  <c r="F2264" i="11"/>
  <c r="G2264" i="11" s="1"/>
  <c r="F2262" i="11"/>
  <c r="G2262" i="11" s="1"/>
  <c r="D2253" i="11"/>
  <c r="E2253" i="11" s="1"/>
  <c r="D2239" i="11"/>
  <c r="E2239" i="11" s="1"/>
  <c r="F2236" i="11"/>
  <c r="G2236" i="11" s="1"/>
  <c r="F2234" i="11"/>
  <c r="G2234" i="11" s="1"/>
  <c r="D2225" i="11"/>
  <c r="E2225" i="11" s="1"/>
  <c r="D2218" i="11"/>
  <c r="E2218" i="11" s="1"/>
  <c r="D2209" i="11"/>
  <c r="E2209" i="11" s="1"/>
  <c r="D2202" i="11"/>
  <c r="E2202" i="11" s="1"/>
  <c r="D2193" i="11"/>
  <c r="E2193" i="11" s="1"/>
  <c r="D2181" i="11"/>
  <c r="E2181" i="11" s="1"/>
  <c r="D2174" i="11"/>
  <c r="E2174" i="11" s="1"/>
  <c r="D2167" i="11"/>
  <c r="E2167" i="11" s="1"/>
  <c r="F2164" i="11"/>
  <c r="G2164" i="11" s="1"/>
  <c r="F2162" i="11"/>
  <c r="G2162" i="11" s="1"/>
  <c r="D2153" i="11"/>
  <c r="E2153" i="11" s="1"/>
  <c r="D2139" i="11"/>
  <c r="E2139" i="11" s="1"/>
  <c r="F2136" i="11"/>
  <c r="G2136" i="11" s="1"/>
  <c r="F2134" i="11"/>
  <c r="G2134" i="11" s="1"/>
  <c r="D2123" i="11"/>
  <c r="E2123" i="11" s="1"/>
  <c r="F2120" i="11"/>
  <c r="G2120" i="11" s="1"/>
  <c r="F2118" i="11"/>
  <c r="G2118" i="11" s="1"/>
  <c r="D2107" i="11"/>
  <c r="E2107" i="11" s="1"/>
  <c r="D2102" i="11"/>
  <c r="E2102" i="11" s="1"/>
  <c r="D2095" i="11"/>
  <c r="E2095" i="11" s="1"/>
  <c r="F2092" i="11"/>
  <c r="G2092" i="11" s="1"/>
  <c r="F2090" i="11"/>
  <c r="G2090" i="11" s="1"/>
  <c r="D2081" i="11"/>
  <c r="E2081" i="11" s="1"/>
  <c r="D2074" i="11"/>
  <c r="E2074" i="11" s="1"/>
  <c r="D2065" i="11"/>
  <c r="E2065" i="11" s="1"/>
  <c r="D2058" i="11"/>
  <c r="E2058" i="11" s="1"/>
  <c r="D2049" i="11"/>
  <c r="E2049" i="11" s="1"/>
  <c r="D2035" i="11"/>
  <c r="E2035" i="11" s="1"/>
  <c r="F2032" i="11"/>
  <c r="G2032" i="11" s="1"/>
  <c r="F2030" i="11"/>
  <c r="G2030" i="11" s="1"/>
  <c r="D2021" i="11"/>
  <c r="E2021" i="11" s="1"/>
  <c r="D2014" i="11"/>
  <c r="E2014" i="11" s="1"/>
  <c r="F2009" i="11"/>
  <c r="G2009" i="11" s="1"/>
  <c r="D2007" i="11"/>
  <c r="E2007" i="11" s="1"/>
  <c r="F2004" i="11"/>
  <c r="G2004" i="11" s="1"/>
  <c r="F2002" i="11"/>
  <c r="G2002" i="11" s="1"/>
  <c r="D1993" i="11"/>
  <c r="E1993" i="11" s="1"/>
  <c r="D1986" i="11"/>
  <c r="E1986" i="11" s="1"/>
  <c r="F1981" i="11"/>
  <c r="G1981" i="11" s="1"/>
  <c r="D1979" i="11"/>
  <c r="E1979" i="11" s="1"/>
  <c r="D1974" i="11"/>
  <c r="E1974" i="11" s="1"/>
  <c r="F1964" i="11"/>
  <c r="G1964" i="11" s="1"/>
  <c r="F1962" i="11"/>
  <c r="G1962" i="11" s="1"/>
  <c r="D1951" i="11"/>
  <c r="E1951" i="11" s="1"/>
  <c r="F1948" i="11"/>
  <c r="G1948" i="11" s="1"/>
  <c r="F1946" i="11"/>
  <c r="G1946" i="11" s="1"/>
  <c r="F1936" i="11"/>
  <c r="G1936" i="11" s="1"/>
  <c r="F1934" i="11"/>
  <c r="G1934" i="11" s="1"/>
  <c r="D1923" i="11"/>
  <c r="E1923" i="11" s="1"/>
  <c r="D1918" i="11"/>
  <c r="E1918" i="11" s="1"/>
  <c r="D1909" i="11"/>
  <c r="E1909" i="11" s="1"/>
  <c r="D1902" i="11"/>
  <c r="E1902" i="11" s="1"/>
  <c r="F1892" i="11"/>
  <c r="G1892" i="11" s="1"/>
  <c r="F1890" i="11"/>
  <c r="G1890" i="11" s="1"/>
  <c r="D1881" i="11"/>
  <c r="E1881" i="11" s="1"/>
  <c r="D1867" i="11"/>
  <c r="E1867" i="11" s="1"/>
  <c r="F1864" i="11"/>
  <c r="G1864" i="11" s="1"/>
  <c r="F1862" i="11"/>
  <c r="G1862" i="11" s="1"/>
  <c r="D1851" i="11"/>
  <c r="E1851" i="11" s="1"/>
  <c r="D1846" i="11"/>
  <c r="E1846" i="11" s="1"/>
  <c r="F1836" i="11"/>
  <c r="G1836" i="11" s="1"/>
  <c r="F1834" i="11"/>
  <c r="G1834" i="11" s="1"/>
  <c r="D1823" i="11"/>
  <c r="E1823" i="11" s="1"/>
  <c r="F1820" i="11"/>
  <c r="G1820" i="11" s="1"/>
  <c r="F1818" i="11"/>
  <c r="G1818" i="11" s="1"/>
  <c r="D1809" i="11"/>
  <c r="E1809" i="11" s="1"/>
  <c r="D1802" i="11"/>
  <c r="E1802" i="11" s="1"/>
  <c r="F1797" i="11"/>
  <c r="G1797" i="11" s="1"/>
  <c r="D1795" i="11"/>
  <c r="E1795" i="11" s="1"/>
  <c r="F1792" i="11"/>
  <c r="G1792" i="11" s="1"/>
  <c r="F1790" i="11"/>
  <c r="G1790" i="11" s="1"/>
  <c r="D1781" i="11"/>
  <c r="E1781" i="11" s="1"/>
  <c r="D1767" i="11"/>
  <c r="E1767" i="11" s="1"/>
  <c r="D1762" i="11"/>
  <c r="E1762" i="11" s="1"/>
  <c r="D1755" i="11"/>
  <c r="E1755" i="11" s="1"/>
  <c r="D1750" i="11"/>
  <c r="E1750" i="11" s="1"/>
  <c r="D1743" i="11"/>
  <c r="E1743" i="11" s="1"/>
  <c r="F1740" i="11"/>
  <c r="G1740" i="11" s="1"/>
  <c r="F1738" i="11"/>
  <c r="G1738" i="11" s="1"/>
  <c r="D1729" i="11"/>
  <c r="E1729" i="11" s="1"/>
  <c r="D1715" i="11"/>
  <c r="E1715" i="11" s="1"/>
  <c r="F1712" i="11"/>
  <c r="G1712" i="11" s="1"/>
  <c r="F1710" i="11"/>
  <c r="G1710" i="11" s="1"/>
  <c r="D1701" i="11"/>
  <c r="E1701" i="11" s="1"/>
  <c r="D1689" i="11"/>
  <c r="E1689" i="11" s="1"/>
  <c r="D1675" i="11"/>
  <c r="E1675" i="11" s="1"/>
  <c r="F1672" i="11"/>
  <c r="G1672" i="11" s="1"/>
  <c r="F1670" i="11"/>
  <c r="G1670" i="11" s="1"/>
  <c r="D1661" i="11"/>
  <c r="E1661" i="11" s="1"/>
  <c r="D1649" i="11"/>
  <c r="D1642" i="11"/>
  <c r="E1642" i="11" s="1"/>
  <c r="F1637" i="11"/>
  <c r="G1637" i="11" s="1"/>
  <c r="D1633" i="11"/>
  <c r="E1633" i="11" s="1"/>
  <c r="F1622" i="11"/>
  <c r="G1622" i="11" s="1"/>
  <c r="F1614" i="11"/>
  <c r="G1614" i="11" s="1"/>
  <c r="D1606" i="11"/>
  <c r="E1606" i="11" s="1"/>
  <c r="D1601" i="11"/>
  <c r="E1601" i="11" s="1"/>
  <c r="F1589" i="11"/>
  <c r="G1589" i="11" s="1"/>
  <c r="F1581" i="11"/>
  <c r="G1581" i="11" s="1"/>
  <c r="D1566" i="11"/>
  <c r="E1566" i="11" s="1"/>
  <c r="D1550" i="11"/>
  <c r="E1550" i="11" s="1"/>
  <c r="D1546" i="11"/>
  <c r="E1546" i="11" s="1"/>
  <c r="F1536" i="11"/>
  <c r="G1536" i="11" s="1"/>
  <c r="F1534" i="11"/>
  <c r="G1534" i="11" s="1"/>
  <c r="F1532" i="11"/>
  <c r="G1532" i="11" s="1"/>
  <c r="F1530" i="11"/>
  <c r="G1530" i="11" s="1"/>
  <c r="D1527" i="11"/>
  <c r="E1527" i="11" s="1"/>
  <c r="D1523" i="11"/>
  <c r="E1523" i="11" s="1"/>
  <c r="D1521" i="11"/>
  <c r="E1521" i="11" s="1"/>
  <c r="D1517" i="11"/>
  <c r="E1517" i="11" s="1"/>
  <c r="F1501" i="11"/>
  <c r="G1501" i="11" s="1"/>
  <c r="D1486" i="11"/>
  <c r="E1486" i="11" s="1"/>
  <c r="D1482" i="11"/>
  <c r="E1482" i="11" s="1"/>
  <c r="F1472" i="11"/>
  <c r="G1472" i="11" s="1"/>
  <c r="F1470" i="11"/>
  <c r="G1470" i="11" s="1"/>
  <c r="F1468" i="11"/>
  <c r="G1468" i="11" s="1"/>
  <c r="F1466" i="11"/>
  <c r="G1466" i="11" s="1"/>
  <c r="D1463" i="11"/>
  <c r="E1463" i="11" s="1"/>
  <c r="D1459" i="11"/>
  <c r="E1459" i="11" s="1"/>
  <c r="D1457" i="11"/>
  <c r="E1457" i="11" s="1"/>
  <c r="D1453" i="11"/>
  <c r="E1453" i="11" s="1"/>
  <c r="F1437" i="11"/>
  <c r="G1437" i="11" s="1"/>
  <c r="D1422" i="11"/>
  <c r="E1422" i="11" s="1"/>
  <c r="D1418" i="11"/>
  <c r="E1418" i="11" s="1"/>
  <c r="F1408" i="11"/>
  <c r="G1408" i="11" s="1"/>
  <c r="F1406" i="11"/>
  <c r="G1406" i="11" s="1"/>
  <c r="F1404" i="11"/>
  <c r="G1404" i="11" s="1"/>
  <c r="F1402" i="11"/>
  <c r="G1402" i="11" s="1"/>
  <c r="D1399" i="11"/>
  <c r="E1399" i="11" s="1"/>
  <c r="D1395" i="11"/>
  <c r="E1395" i="11" s="1"/>
  <c r="F1344" i="11"/>
  <c r="G1344" i="11" s="1"/>
  <c r="F1340" i="11"/>
  <c r="G1340" i="11" s="1"/>
  <c r="D1329" i="11"/>
  <c r="E1329" i="11" s="1"/>
  <c r="D1325" i="11"/>
  <c r="E1325" i="11" s="1"/>
  <c r="D1313" i="11"/>
  <c r="E1313" i="11" s="1"/>
  <c r="D1309" i="11"/>
  <c r="E1309" i="11" s="1"/>
  <c r="F1297" i="11"/>
  <c r="G1297" i="11" s="1"/>
  <c r="F1293" i="11"/>
  <c r="G1293" i="11" s="1"/>
  <c r="D1278" i="11"/>
  <c r="E1278" i="11" s="1"/>
  <c r="D1274" i="11"/>
  <c r="E1274" i="11" s="1"/>
  <c r="F1262" i="11"/>
  <c r="G1262" i="11" s="1"/>
  <c r="F1258" i="11"/>
  <c r="G1258" i="11" s="1"/>
  <c r="D1255" i="11"/>
  <c r="E1255" i="11" s="1"/>
  <c r="D1251" i="11"/>
  <c r="E1251" i="11" s="1"/>
  <c r="F1200" i="11"/>
  <c r="G1200" i="11" s="1"/>
  <c r="F1196" i="11"/>
  <c r="G1196" i="11" s="1"/>
  <c r="D1185" i="11"/>
  <c r="E1185" i="11" s="1"/>
  <c r="D1181" i="11"/>
  <c r="E1181" i="11" s="1"/>
  <c r="F1169" i="11"/>
  <c r="G1169" i="11" s="1"/>
  <c r="F1165" i="11"/>
  <c r="G1165" i="11" s="1"/>
  <c r="D1150" i="11"/>
  <c r="E1150" i="11" s="1"/>
  <c r="D1146" i="11"/>
  <c r="E1146" i="11" s="1"/>
  <c r="F1134" i="11"/>
  <c r="G1134" i="11" s="1"/>
  <c r="F1130" i="11"/>
  <c r="G1130" i="11" s="1"/>
  <c r="D1127" i="11"/>
  <c r="E1127" i="11" s="1"/>
  <c r="D1123" i="11"/>
  <c r="E1123" i="11" s="1"/>
  <c r="F1072" i="11"/>
  <c r="G1072" i="11" s="1"/>
  <c r="F1068" i="11"/>
  <c r="G1068" i="11" s="1"/>
  <c r="D1057" i="11"/>
  <c r="E1057" i="11" s="1"/>
  <c r="D1053" i="11"/>
  <c r="E1053" i="11" s="1"/>
  <c r="F1028" i="11"/>
  <c r="G1028" i="11" s="1"/>
  <c r="D1019" i="11"/>
  <c r="E1019" i="11" s="1"/>
  <c r="F969" i="11"/>
  <c r="G969" i="11" s="1"/>
  <c r="D965" i="11"/>
  <c r="E965" i="11" s="1"/>
  <c r="F960" i="11"/>
  <c r="G960" i="11" s="1"/>
  <c r="F954" i="11"/>
  <c r="G954" i="11" s="1"/>
  <c r="D949" i="11"/>
  <c r="E949" i="11" s="1"/>
  <c r="D938" i="11"/>
  <c r="E938" i="11" s="1"/>
  <c r="F928" i="11"/>
  <c r="G928" i="11" s="1"/>
  <c r="D923" i="11"/>
  <c r="E923" i="11" s="1"/>
  <c r="F917" i="11"/>
  <c r="G917" i="11" s="1"/>
  <c r="F912" i="11"/>
  <c r="G912" i="11" s="1"/>
  <c r="F906" i="11"/>
  <c r="G906" i="11" s="1"/>
  <c r="D902" i="11"/>
  <c r="E902" i="11" s="1"/>
  <c r="D897" i="11"/>
  <c r="E897" i="11" s="1"/>
  <c r="D886" i="11"/>
  <c r="E886" i="11" s="1"/>
  <c r="D875" i="11"/>
  <c r="E875" i="11" s="1"/>
  <c r="F869" i="11"/>
  <c r="G869" i="11" s="1"/>
  <c r="F862" i="11"/>
  <c r="G862" i="11" s="1"/>
  <c r="D855" i="11"/>
  <c r="E855" i="11" s="1"/>
  <c r="D834" i="11"/>
  <c r="E834" i="11" s="1"/>
  <c r="F826" i="11"/>
  <c r="G826" i="11" s="1"/>
  <c r="D809" i="11"/>
  <c r="E809" i="11" s="1"/>
  <c r="D715" i="11"/>
  <c r="E715" i="11" s="1"/>
  <c r="F496" i="11"/>
  <c r="G496" i="11" s="1"/>
  <c r="D457" i="11"/>
  <c r="E457" i="11" s="1"/>
  <c r="D437" i="11"/>
  <c r="E437" i="11" s="1"/>
  <c r="F417" i="11"/>
  <c r="G417" i="11" s="1"/>
  <c r="D385" i="11"/>
  <c r="E385" i="11" s="1"/>
  <c r="D166" i="11"/>
  <c r="E166" i="11" s="1"/>
  <c r="D2459" i="11"/>
  <c r="E2459" i="11" s="1"/>
  <c r="F2458" i="11"/>
  <c r="G2458" i="11" s="1"/>
  <c r="D2407" i="11"/>
  <c r="E2407" i="11" s="1"/>
  <c r="F2406" i="11"/>
  <c r="G2406" i="11" s="1"/>
  <c r="F2386" i="11"/>
  <c r="G2386" i="11" s="1"/>
  <c r="D2387" i="11"/>
  <c r="E2387" i="11" s="1"/>
  <c r="F1630" i="11"/>
  <c r="G1630" i="11" s="1"/>
  <c r="D1631" i="11"/>
  <c r="E1631" i="11" s="1"/>
  <c r="F1586" i="11"/>
  <c r="G1586" i="11" s="1"/>
  <c r="D1587" i="11"/>
  <c r="E1587" i="11" s="1"/>
  <c r="F1542" i="11"/>
  <c r="G1542" i="11" s="1"/>
  <c r="D1543" i="11"/>
  <c r="E1543" i="11" s="1"/>
  <c r="F1538" i="11"/>
  <c r="G1538" i="11" s="1"/>
  <c r="D1539" i="11"/>
  <c r="E1539" i="11" s="1"/>
  <c r="F1510" i="11"/>
  <c r="G1510" i="11" s="1"/>
  <c r="D1511" i="11"/>
  <c r="E1511" i="11" s="1"/>
  <c r="F1506" i="11"/>
  <c r="G1506" i="11" s="1"/>
  <c r="D1507" i="11"/>
  <c r="E1507" i="11" s="1"/>
  <c r="F1478" i="11"/>
  <c r="G1478" i="11" s="1"/>
  <c r="D1479" i="11"/>
  <c r="E1479" i="11" s="1"/>
  <c r="F1474" i="11"/>
  <c r="G1474" i="11" s="1"/>
  <c r="D1475" i="11"/>
  <c r="E1475" i="11" s="1"/>
  <c r="F1446" i="11"/>
  <c r="G1446" i="11" s="1"/>
  <c r="D1447" i="11"/>
  <c r="E1447" i="11" s="1"/>
  <c r="F1442" i="11"/>
  <c r="G1442" i="11" s="1"/>
  <c r="D1443" i="11"/>
  <c r="E1443" i="11" s="1"/>
  <c r="F1414" i="11"/>
  <c r="G1414" i="11" s="1"/>
  <c r="D1415" i="11"/>
  <c r="E1415" i="11" s="1"/>
  <c r="F1410" i="11"/>
  <c r="G1410" i="11" s="1"/>
  <c r="D1411" i="11"/>
  <c r="E1411" i="11" s="1"/>
  <c r="F1382" i="11"/>
  <c r="G1382" i="11" s="1"/>
  <c r="D1383" i="11"/>
  <c r="E1383" i="11" s="1"/>
  <c r="F1378" i="11"/>
  <c r="G1378" i="11" s="1"/>
  <c r="D1379" i="11"/>
  <c r="E1379" i="11" s="1"/>
  <c r="D1375" i="11"/>
  <c r="E1375" i="11" s="1"/>
  <c r="F1374" i="11"/>
  <c r="G1374" i="11" s="1"/>
  <c r="D1371" i="11"/>
  <c r="E1371" i="11" s="1"/>
  <c r="F1370" i="11"/>
  <c r="G1370" i="11" s="1"/>
  <c r="F1366" i="11"/>
  <c r="G1366" i="11" s="1"/>
  <c r="D1367" i="11"/>
  <c r="E1367" i="11" s="1"/>
  <c r="F1362" i="11"/>
  <c r="G1362" i="11" s="1"/>
  <c r="D1363" i="11"/>
  <c r="E1363" i="11" s="1"/>
  <c r="F1358" i="11"/>
  <c r="G1358" i="11" s="1"/>
  <c r="D1359" i="11"/>
  <c r="E1359" i="11" s="1"/>
  <c r="F1354" i="11"/>
  <c r="G1354" i="11" s="1"/>
  <c r="D1355" i="11"/>
  <c r="E1355" i="11" s="1"/>
  <c r="F1350" i="11"/>
  <c r="G1350" i="11" s="1"/>
  <c r="D1351" i="11"/>
  <c r="E1351" i="11" s="1"/>
  <c r="F1346" i="11"/>
  <c r="G1346" i="11" s="1"/>
  <c r="D1347" i="11"/>
  <c r="E1347" i="11" s="1"/>
  <c r="F1318" i="11"/>
  <c r="G1318" i="11" s="1"/>
  <c r="D1319" i="11"/>
  <c r="E1319" i="11" s="1"/>
  <c r="F1302" i="11"/>
  <c r="G1302" i="11" s="1"/>
  <c r="D1303" i="11"/>
  <c r="E1303" i="11" s="1"/>
  <c r="F1298" i="11"/>
  <c r="G1298" i="11" s="1"/>
  <c r="D1299" i="11"/>
  <c r="E1299" i="11" s="1"/>
  <c r="D1295" i="11"/>
  <c r="E1295" i="11" s="1"/>
  <c r="F1294" i="11"/>
  <c r="G1294" i="11" s="1"/>
  <c r="D1291" i="11"/>
  <c r="E1291" i="11" s="1"/>
  <c r="F1290" i="11"/>
  <c r="G1290" i="11" s="1"/>
  <c r="F1286" i="11"/>
  <c r="G1286" i="11" s="1"/>
  <c r="D1287" i="11"/>
  <c r="E1287" i="11" s="1"/>
  <c r="F1282" i="11"/>
  <c r="G1282" i="11" s="1"/>
  <c r="D1283" i="11"/>
  <c r="E1283" i="11" s="1"/>
  <c r="F1278" i="11"/>
  <c r="G1278" i="11" s="1"/>
  <c r="D1279" i="11"/>
  <c r="E1279" i="11" s="1"/>
  <c r="F1274" i="11"/>
  <c r="G1274" i="11" s="1"/>
  <c r="D1275" i="11"/>
  <c r="E1275" i="11" s="1"/>
  <c r="F1270" i="11"/>
  <c r="G1270" i="11" s="1"/>
  <c r="D1271" i="11"/>
  <c r="E1271" i="11" s="1"/>
  <c r="F1266" i="11"/>
  <c r="G1266" i="11" s="1"/>
  <c r="D1267" i="11"/>
  <c r="E1267" i="11" s="1"/>
  <c r="F1238" i="11"/>
  <c r="G1238" i="11" s="1"/>
  <c r="D1239" i="11"/>
  <c r="E1239" i="11" s="1"/>
  <c r="F1234" i="11"/>
  <c r="G1234" i="11" s="1"/>
  <c r="D1235" i="11"/>
  <c r="E1235" i="11" s="1"/>
  <c r="D1231" i="11"/>
  <c r="E1231" i="11" s="1"/>
  <c r="F1230" i="11"/>
  <c r="G1230" i="11" s="1"/>
  <c r="D1227" i="11"/>
  <c r="E1227" i="11" s="1"/>
  <c r="F1226" i="11"/>
  <c r="G1226" i="11" s="1"/>
  <c r="F1222" i="11"/>
  <c r="G1222" i="11" s="1"/>
  <c r="D1223" i="11"/>
  <c r="E1223" i="11" s="1"/>
  <c r="F1218" i="11"/>
  <c r="G1218" i="11" s="1"/>
  <c r="D1219" i="11"/>
  <c r="E1219" i="11" s="1"/>
  <c r="F1214" i="11"/>
  <c r="G1214" i="11" s="1"/>
  <c r="D1215" i="11"/>
  <c r="E1215" i="11" s="1"/>
  <c r="F1210" i="11"/>
  <c r="G1210" i="11" s="1"/>
  <c r="D1211" i="11"/>
  <c r="E1211" i="11" s="1"/>
  <c r="F1206" i="11"/>
  <c r="G1206" i="11" s="1"/>
  <c r="D1207" i="11"/>
  <c r="E1207" i="11" s="1"/>
  <c r="F1202" i="11"/>
  <c r="G1202" i="11" s="1"/>
  <c r="D1203" i="11"/>
  <c r="E1203" i="11" s="1"/>
  <c r="F1174" i="11"/>
  <c r="G1174" i="11" s="1"/>
  <c r="D1175" i="11"/>
  <c r="E1175" i="11" s="1"/>
  <c r="F1170" i="11"/>
  <c r="G1170" i="11" s="1"/>
  <c r="D1171" i="11"/>
  <c r="E1171" i="11" s="1"/>
  <c r="D1167" i="11"/>
  <c r="E1167" i="11" s="1"/>
  <c r="F1166" i="11"/>
  <c r="G1166" i="11" s="1"/>
  <c r="D1163" i="11"/>
  <c r="E1163" i="11" s="1"/>
  <c r="F1162" i="11"/>
  <c r="G1162" i="11" s="1"/>
  <c r="F1158" i="11"/>
  <c r="G1158" i="11" s="1"/>
  <c r="D1159" i="11"/>
  <c r="E1159" i="11" s="1"/>
  <c r="F1154" i="11"/>
  <c r="G1154" i="11" s="1"/>
  <c r="D1155" i="11"/>
  <c r="E1155" i="11" s="1"/>
  <c r="F1150" i="11"/>
  <c r="G1150" i="11" s="1"/>
  <c r="D1151" i="11"/>
  <c r="E1151" i="11" s="1"/>
  <c r="F1146" i="11"/>
  <c r="G1146" i="11" s="1"/>
  <c r="D1147" i="11"/>
  <c r="E1147" i="11" s="1"/>
  <c r="F1142" i="11"/>
  <c r="G1142" i="11" s="1"/>
  <c r="D1143" i="11"/>
  <c r="E1143" i="11" s="1"/>
  <c r="F1138" i="11"/>
  <c r="G1138" i="11" s="1"/>
  <c r="D1139" i="11"/>
  <c r="E1139" i="11" s="1"/>
  <c r="F1110" i="11"/>
  <c r="G1110" i="11" s="1"/>
  <c r="D1111" i="11"/>
  <c r="E1111" i="11" s="1"/>
  <c r="F1106" i="11"/>
  <c r="G1106" i="11" s="1"/>
  <c r="D1107" i="11"/>
  <c r="E1107" i="11" s="1"/>
  <c r="D1103" i="11"/>
  <c r="E1103" i="11" s="1"/>
  <c r="F1102" i="11"/>
  <c r="G1102" i="11" s="1"/>
  <c r="D1099" i="11"/>
  <c r="E1099" i="11" s="1"/>
  <c r="F1098" i="11"/>
  <c r="G1098" i="11" s="1"/>
  <c r="F1094" i="11"/>
  <c r="G1094" i="11" s="1"/>
  <c r="D1095" i="11"/>
  <c r="E1095" i="11" s="1"/>
  <c r="F1090" i="11"/>
  <c r="G1090" i="11" s="1"/>
  <c r="D1091" i="11"/>
  <c r="E1091" i="11" s="1"/>
  <c r="F1086" i="11"/>
  <c r="G1086" i="11" s="1"/>
  <c r="D1087" i="11"/>
  <c r="E1087" i="11" s="1"/>
  <c r="F1082" i="11"/>
  <c r="G1082" i="11" s="1"/>
  <c r="D1083" i="11"/>
  <c r="E1083" i="11" s="1"/>
  <c r="F1078" i="11"/>
  <c r="G1078" i="11" s="1"/>
  <c r="D1079" i="11"/>
  <c r="E1079" i="11" s="1"/>
  <c r="F1074" i="11"/>
  <c r="G1074" i="11" s="1"/>
  <c r="D1075" i="11"/>
  <c r="E1075" i="11" s="1"/>
  <c r="F1046" i="11"/>
  <c r="G1046" i="11" s="1"/>
  <c r="D1047" i="11"/>
  <c r="E1047" i="11" s="1"/>
  <c r="F1030" i="11"/>
  <c r="G1030" i="11" s="1"/>
  <c r="D1031" i="11"/>
  <c r="E1031" i="11" s="1"/>
  <c r="F1022" i="11"/>
  <c r="G1022" i="11" s="1"/>
  <c r="D1023" i="11"/>
  <c r="E1023" i="11" s="1"/>
  <c r="F1014" i="11"/>
  <c r="G1014" i="11" s="1"/>
  <c r="D1015" i="11"/>
  <c r="E1015" i="11" s="1"/>
  <c r="D1007" i="11"/>
  <c r="E1007" i="11" s="1"/>
  <c r="F1006" i="11"/>
  <c r="G1006" i="11" s="1"/>
  <c r="F1002" i="11"/>
  <c r="G1002" i="11" s="1"/>
  <c r="D1003" i="11"/>
  <c r="E1003" i="11" s="1"/>
  <c r="D999" i="11"/>
  <c r="E999" i="11" s="1"/>
  <c r="F998" i="11"/>
  <c r="G998" i="11" s="1"/>
  <c r="D991" i="11"/>
  <c r="E991" i="11" s="1"/>
  <c r="F990" i="11"/>
  <c r="G990" i="11" s="1"/>
  <c r="F986" i="11"/>
  <c r="G986" i="11" s="1"/>
  <c r="D987" i="11"/>
  <c r="E987" i="11" s="1"/>
  <c r="F982" i="11"/>
  <c r="G982" i="11" s="1"/>
  <c r="D983" i="11"/>
  <c r="E983" i="11" s="1"/>
  <c r="F978" i="11"/>
  <c r="G978" i="11" s="1"/>
  <c r="D979" i="11"/>
  <c r="E979" i="11" s="1"/>
  <c r="F970" i="11"/>
  <c r="G970" i="11" s="1"/>
  <c r="D971" i="11"/>
  <c r="E971" i="11" s="1"/>
  <c r="F958" i="11"/>
  <c r="G958" i="11" s="1"/>
  <c r="D959" i="11"/>
  <c r="E959" i="11" s="1"/>
  <c r="F946" i="11"/>
  <c r="G946" i="11" s="1"/>
  <c r="D947" i="11"/>
  <c r="E947" i="11" s="1"/>
  <c r="F938" i="11"/>
  <c r="G938" i="11" s="1"/>
  <c r="D939" i="11"/>
  <c r="E939" i="11" s="1"/>
  <c r="F910" i="11"/>
  <c r="G910" i="11" s="1"/>
  <c r="D911" i="11"/>
  <c r="E911" i="11" s="1"/>
  <c r="F902" i="11"/>
  <c r="G902" i="11" s="1"/>
  <c r="D903" i="11"/>
  <c r="E903" i="11" s="1"/>
  <c r="F898" i="11"/>
  <c r="G898" i="11" s="1"/>
  <c r="D899" i="11"/>
  <c r="E899" i="11" s="1"/>
  <c r="F890" i="11"/>
  <c r="G890" i="11" s="1"/>
  <c r="D891" i="11"/>
  <c r="E891" i="11" s="1"/>
  <c r="F886" i="11"/>
  <c r="G886" i="11" s="1"/>
  <c r="D887" i="11"/>
  <c r="E887" i="11" s="1"/>
  <c r="F878" i="11"/>
  <c r="G878" i="11" s="1"/>
  <c r="D879" i="11"/>
  <c r="E879" i="11" s="1"/>
  <c r="F870" i="11"/>
  <c r="G870" i="11" s="1"/>
  <c r="D871" i="11"/>
  <c r="E871" i="11" s="1"/>
  <c r="D847" i="11"/>
  <c r="E847" i="11" s="1"/>
  <c r="F846" i="11"/>
  <c r="G846" i="11" s="1"/>
  <c r="D839" i="11"/>
  <c r="E839" i="11" s="1"/>
  <c r="F838" i="11"/>
  <c r="G838" i="11" s="1"/>
  <c r="D823" i="11"/>
  <c r="E823" i="11" s="1"/>
  <c r="F822" i="11"/>
  <c r="G822" i="11" s="1"/>
  <c r="D815" i="11"/>
  <c r="E815" i="11" s="1"/>
  <c r="F814" i="11"/>
  <c r="G814" i="11" s="1"/>
  <c r="D807" i="11"/>
  <c r="E807" i="11" s="1"/>
  <c r="F806" i="11"/>
  <c r="G806" i="11" s="1"/>
  <c r="D799" i="11"/>
  <c r="E799" i="11" s="1"/>
  <c r="F798" i="11"/>
  <c r="G798" i="11" s="1"/>
  <c r="D791" i="11"/>
  <c r="E791" i="11" s="1"/>
  <c r="F790" i="11"/>
  <c r="G790" i="11" s="1"/>
  <c r="D787" i="11"/>
  <c r="E787" i="11" s="1"/>
  <c r="F786" i="11"/>
  <c r="G786" i="11" s="1"/>
  <c r="D779" i="11"/>
  <c r="E779" i="11" s="1"/>
  <c r="F778" i="11"/>
  <c r="G778" i="11" s="1"/>
  <c r="F774" i="11"/>
  <c r="G774" i="11" s="1"/>
  <c r="D775" i="11"/>
  <c r="E775" i="11" s="1"/>
  <c r="D767" i="11"/>
  <c r="E767" i="11" s="1"/>
  <c r="F766" i="11"/>
  <c r="G766" i="11" s="1"/>
  <c r="F758" i="11"/>
  <c r="G758" i="11" s="1"/>
  <c r="D759" i="11"/>
  <c r="E759" i="11" s="1"/>
  <c r="D755" i="11"/>
  <c r="E755" i="11" s="1"/>
  <c r="F754" i="11"/>
  <c r="G754" i="11" s="1"/>
  <c r="D747" i="11"/>
  <c r="E747" i="11" s="1"/>
  <c r="F746" i="11"/>
  <c r="G746" i="11" s="1"/>
  <c r="D703" i="11"/>
  <c r="E703" i="11" s="1"/>
  <c r="F702" i="11"/>
  <c r="G702" i="11" s="1"/>
  <c r="D695" i="11"/>
  <c r="E695" i="11" s="1"/>
  <c r="F694" i="11"/>
  <c r="G694" i="11" s="1"/>
  <c r="F682" i="11"/>
  <c r="G682" i="11" s="1"/>
  <c r="D683" i="11"/>
  <c r="E683" i="11" s="1"/>
  <c r="D675" i="11"/>
  <c r="E675" i="11" s="1"/>
  <c r="F674" i="11"/>
  <c r="G674" i="11" s="1"/>
  <c r="D667" i="11"/>
  <c r="E667" i="11" s="1"/>
  <c r="F666" i="11"/>
  <c r="G666" i="11" s="1"/>
  <c r="F654" i="11"/>
  <c r="G654" i="11" s="1"/>
  <c r="D655" i="11"/>
  <c r="E655" i="11" s="1"/>
  <c r="F634" i="11"/>
  <c r="G634" i="11" s="1"/>
  <c r="D635" i="11"/>
  <c r="E635" i="11" s="1"/>
  <c r="F626" i="11"/>
  <c r="G626" i="11" s="1"/>
  <c r="D627" i="11"/>
  <c r="E627" i="11" s="1"/>
  <c r="F618" i="11"/>
  <c r="G618" i="11" s="1"/>
  <c r="D619" i="11"/>
  <c r="E619" i="11" s="1"/>
  <c r="D611" i="11"/>
  <c r="E611" i="11" s="1"/>
  <c r="F610" i="11"/>
  <c r="G610" i="11" s="1"/>
  <c r="D603" i="11"/>
  <c r="E603" i="11" s="1"/>
  <c r="F602" i="11"/>
  <c r="G602" i="11" s="1"/>
  <c r="D591" i="11"/>
  <c r="E591" i="11" s="1"/>
  <c r="F590" i="11"/>
  <c r="G590" i="11" s="1"/>
  <c r="F582" i="11"/>
  <c r="G582" i="11" s="1"/>
  <c r="D583" i="11"/>
  <c r="E583" i="11" s="1"/>
  <c r="F574" i="11"/>
  <c r="G574" i="11" s="1"/>
  <c r="D575" i="11"/>
  <c r="E575" i="11" s="1"/>
  <c r="F566" i="11"/>
  <c r="G566" i="11" s="1"/>
  <c r="D567" i="11"/>
  <c r="E567" i="11" s="1"/>
  <c r="D547" i="11"/>
  <c r="E547" i="11" s="1"/>
  <c r="F546" i="11"/>
  <c r="G546" i="11" s="1"/>
  <c r="F538" i="11"/>
  <c r="G538" i="11" s="1"/>
  <c r="D539" i="11"/>
  <c r="E539" i="11" s="1"/>
  <c r="D531" i="11"/>
  <c r="E531" i="11" s="1"/>
  <c r="F530" i="11"/>
  <c r="G530" i="11" s="1"/>
  <c r="F526" i="11"/>
  <c r="G526" i="11" s="1"/>
  <c r="D527" i="11"/>
  <c r="E527" i="11" s="1"/>
  <c r="F518" i="11"/>
  <c r="G518" i="11" s="1"/>
  <c r="D519" i="11"/>
  <c r="E519" i="11" s="1"/>
  <c r="F510" i="11"/>
  <c r="G510" i="11" s="1"/>
  <c r="D511" i="11"/>
  <c r="E511" i="11" s="1"/>
  <c r="D499" i="11"/>
  <c r="E499" i="11" s="1"/>
  <c r="F498" i="11"/>
  <c r="G498" i="11" s="1"/>
  <c r="F490" i="11"/>
  <c r="G490" i="11" s="1"/>
  <c r="D491" i="11"/>
  <c r="E491" i="11" s="1"/>
  <c r="D483" i="11"/>
  <c r="E483" i="11" s="1"/>
  <c r="F482" i="11"/>
  <c r="G482" i="11" s="1"/>
  <c r="F478" i="11"/>
  <c r="G478" i="11" s="1"/>
  <c r="D479" i="11"/>
  <c r="E479" i="11" s="1"/>
  <c r="F470" i="11"/>
  <c r="G470" i="11" s="1"/>
  <c r="D471" i="11"/>
  <c r="E471" i="11" s="1"/>
  <c r="F462" i="11"/>
  <c r="G462" i="11" s="1"/>
  <c r="D463" i="11"/>
  <c r="E463" i="11" s="1"/>
  <c r="F438" i="11"/>
  <c r="G438" i="11" s="1"/>
  <c r="D439" i="11"/>
  <c r="E439" i="11" s="1"/>
  <c r="F430" i="11"/>
  <c r="G430" i="11" s="1"/>
  <c r="D431" i="11"/>
  <c r="E431" i="11" s="1"/>
  <c r="F422" i="11"/>
  <c r="G422" i="11" s="1"/>
  <c r="D423" i="11"/>
  <c r="E423" i="11" s="1"/>
  <c r="F414" i="11"/>
  <c r="G414" i="11" s="1"/>
  <c r="D415" i="11"/>
  <c r="E415" i="11" s="1"/>
  <c r="F410" i="11"/>
  <c r="G410" i="11" s="1"/>
  <c r="D411" i="11"/>
  <c r="E411" i="11" s="1"/>
  <c r="F402" i="11"/>
  <c r="G402" i="11" s="1"/>
  <c r="D403" i="11"/>
  <c r="E403" i="11" s="1"/>
  <c r="F394" i="11"/>
  <c r="G394" i="11" s="1"/>
  <c r="D395" i="11"/>
  <c r="E395" i="11" s="1"/>
  <c r="D387" i="11"/>
  <c r="E387" i="11" s="1"/>
  <c r="F386" i="11"/>
  <c r="G386" i="11" s="1"/>
  <c r="F378" i="11"/>
  <c r="G378" i="11" s="1"/>
  <c r="D379" i="11"/>
  <c r="E379" i="11" s="1"/>
  <c r="D367" i="11"/>
  <c r="E367" i="11" s="1"/>
  <c r="F366" i="11"/>
  <c r="G366" i="11" s="1"/>
  <c r="F358" i="11"/>
  <c r="G358" i="11" s="1"/>
  <c r="D359" i="11"/>
  <c r="E359" i="11" s="1"/>
  <c r="F350" i="11"/>
  <c r="G350" i="11" s="1"/>
  <c r="D351" i="11"/>
  <c r="E351" i="11" s="1"/>
  <c r="F342" i="11"/>
  <c r="G342" i="11" s="1"/>
  <c r="D343" i="11"/>
  <c r="E343" i="11" s="1"/>
  <c r="D335" i="11"/>
  <c r="E335" i="11" s="1"/>
  <c r="F334" i="11"/>
  <c r="G334" i="11" s="1"/>
  <c r="F330" i="11"/>
  <c r="G330" i="11" s="1"/>
  <c r="D331" i="11"/>
  <c r="E331" i="11" s="1"/>
  <c r="F322" i="11"/>
  <c r="G322" i="11" s="1"/>
  <c r="D323" i="11"/>
  <c r="E323" i="11" s="1"/>
  <c r="F314" i="11"/>
  <c r="G314" i="11" s="1"/>
  <c r="D315" i="11"/>
  <c r="E315" i="11" s="1"/>
  <c r="D307" i="11"/>
  <c r="E307" i="11" s="1"/>
  <c r="F306" i="11"/>
  <c r="G306" i="11" s="1"/>
  <c r="D295" i="11"/>
  <c r="E295" i="11" s="1"/>
  <c r="F294" i="11"/>
  <c r="G294" i="11" s="1"/>
  <c r="D287" i="11"/>
  <c r="E287" i="11" s="1"/>
  <c r="F286" i="11"/>
  <c r="G286" i="11" s="1"/>
  <c r="F278" i="11"/>
  <c r="G278" i="11" s="1"/>
  <c r="D279" i="11"/>
  <c r="E279" i="11" s="1"/>
  <c r="F270" i="11"/>
  <c r="G270" i="11" s="1"/>
  <c r="D271" i="11"/>
  <c r="E271" i="11" s="1"/>
  <c r="D263" i="11"/>
  <c r="E263" i="11" s="1"/>
  <c r="F262" i="11"/>
  <c r="G262" i="11" s="1"/>
  <c r="D255" i="11"/>
  <c r="E255" i="11" s="1"/>
  <c r="F254" i="11"/>
  <c r="G254" i="11" s="1"/>
  <c r="D251" i="11"/>
  <c r="E251" i="11" s="1"/>
  <c r="F250" i="11"/>
  <c r="G250" i="11" s="1"/>
  <c r="F242" i="11"/>
  <c r="G242" i="11" s="1"/>
  <c r="D243" i="11"/>
  <c r="E243" i="11" s="1"/>
  <c r="D235" i="11"/>
  <c r="E235" i="11" s="1"/>
  <c r="F234" i="11"/>
  <c r="G234" i="11" s="1"/>
  <c r="F226" i="11"/>
  <c r="G226" i="11" s="1"/>
  <c r="D227" i="11"/>
  <c r="E227" i="11" s="1"/>
  <c r="F218" i="11"/>
  <c r="G218" i="11" s="1"/>
  <c r="D219" i="11"/>
  <c r="E219" i="11" s="1"/>
  <c r="F210" i="11"/>
  <c r="G210" i="11" s="1"/>
  <c r="D211" i="11"/>
  <c r="E211" i="11" s="1"/>
  <c r="D207" i="11"/>
  <c r="E207" i="11" s="1"/>
  <c r="F206" i="11"/>
  <c r="G206" i="11" s="1"/>
  <c r="F198" i="11"/>
  <c r="G198" i="11" s="1"/>
  <c r="D199" i="11"/>
  <c r="E199" i="11" s="1"/>
  <c r="F190" i="11"/>
  <c r="G190" i="11" s="1"/>
  <c r="D191" i="11"/>
  <c r="E191" i="11" s="1"/>
  <c r="F182" i="11"/>
  <c r="G182" i="11" s="1"/>
  <c r="D183" i="11"/>
  <c r="E183" i="11" s="1"/>
  <c r="F174" i="11"/>
  <c r="G174" i="11" s="1"/>
  <c r="D175" i="11"/>
  <c r="E175" i="11" s="1"/>
  <c r="F166" i="11"/>
  <c r="G166" i="11" s="1"/>
  <c r="D167" i="11"/>
  <c r="E167" i="11" s="1"/>
  <c r="F158" i="11"/>
  <c r="G158" i="11" s="1"/>
  <c r="D159" i="11"/>
  <c r="E159" i="11" s="1"/>
  <c r="D151" i="11"/>
  <c r="E151" i="11" s="1"/>
  <c r="F150" i="11"/>
  <c r="G150" i="11" s="1"/>
  <c r="F142" i="11"/>
  <c r="G142" i="11" s="1"/>
  <c r="D143" i="11"/>
  <c r="E143" i="11" s="1"/>
  <c r="D139" i="11"/>
  <c r="E139" i="11" s="1"/>
  <c r="F138" i="11"/>
  <c r="G138" i="11" s="1"/>
  <c r="F130" i="11"/>
  <c r="G130" i="11" s="1"/>
  <c r="D131" i="11"/>
  <c r="E131" i="11" s="1"/>
  <c r="F126" i="11"/>
  <c r="G126" i="11" s="1"/>
  <c r="D127" i="11"/>
  <c r="E127" i="11" s="1"/>
  <c r="F114" i="11"/>
  <c r="G114" i="11" s="1"/>
  <c r="D115" i="11"/>
  <c r="E115" i="11" s="1"/>
  <c r="D107" i="11"/>
  <c r="E107" i="11" s="1"/>
  <c r="F106" i="11"/>
  <c r="G106" i="11" s="1"/>
  <c r="F98" i="11"/>
  <c r="G98" i="11" s="1"/>
  <c r="D99" i="11"/>
  <c r="E99" i="11" s="1"/>
  <c r="D91" i="11"/>
  <c r="E91" i="11" s="1"/>
  <c r="F90" i="11"/>
  <c r="G90" i="11" s="1"/>
  <c r="F82" i="11"/>
  <c r="G82" i="11" s="1"/>
  <c r="D83" i="11"/>
  <c r="E83" i="11" s="1"/>
  <c r="D75" i="11"/>
  <c r="E75" i="11" s="1"/>
  <c r="F74" i="11"/>
  <c r="G74" i="11" s="1"/>
  <c r="F30" i="11"/>
  <c r="G30" i="11" s="1"/>
  <c r="D31" i="11"/>
  <c r="E31" i="11" s="1"/>
  <c r="F26" i="11"/>
  <c r="G26" i="11" s="1"/>
  <c r="D27" i="11"/>
  <c r="E27" i="11" s="1"/>
  <c r="F42" i="11"/>
  <c r="G42" i="11" s="1"/>
  <c r="H35" i="11"/>
  <c r="D10" i="11"/>
  <c r="E10" i="11" s="1"/>
  <c r="F2342" i="11"/>
  <c r="G2342" i="11" s="1"/>
  <c r="D2335" i="11"/>
  <c r="E2335" i="11" s="1"/>
  <c r="D2271" i="11"/>
  <c r="E2271" i="11" s="1"/>
  <c r="F2258" i="11"/>
  <c r="G2258" i="11" s="1"/>
  <c r="D2175" i="11"/>
  <c r="E2175" i="11" s="1"/>
  <c r="D2103" i="11"/>
  <c r="E2103" i="11" s="1"/>
  <c r="D2075" i="11"/>
  <c r="E2075" i="11" s="1"/>
  <c r="F2070" i="11"/>
  <c r="G2070" i="11" s="1"/>
  <c r="F2054" i="11"/>
  <c r="G2054" i="11" s="1"/>
  <c r="D2015" i="11"/>
  <c r="E2015" i="11" s="1"/>
  <c r="F2010" i="11"/>
  <c r="G2010" i="11" s="1"/>
  <c r="D1987" i="11"/>
  <c r="E1987" i="11" s="1"/>
  <c r="F1982" i="11"/>
  <c r="G1982" i="11" s="1"/>
  <c r="D1903" i="11"/>
  <c r="E1903" i="11" s="1"/>
  <c r="D1847" i="11"/>
  <c r="E1847" i="11" s="1"/>
  <c r="F1842" i="11"/>
  <c r="G1842" i="11" s="1"/>
  <c r="D1803" i="11"/>
  <c r="E1803" i="11" s="1"/>
  <c r="F1798" i="11"/>
  <c r="G1798" i="11" s="1"/>
  <c r="D1751" i="11"/>
  <c r="E1751" i="11" s="1"/>
  <c r="D1643" i="11"/>
  <c r="E1643" i="11" s="1"/>
  <c r="F1638" i="11"/>
  <c r="G1638" i="11" s="1"/>
  <c r="D1567" i="11"/>
  <c r="E1567" i="11" s="1"/>
  <c r="D1487" i="11"/>
  <c r="E1487" i="11" s="1"/>
  <c r="D1483" i="11"/>
  <c r="E1483" i="11" s="1"/>
  <c r="D1419" i="11"/>
  <c r="E1419" i="11" s="1"/>
  <c r="D1327" i="11"/>
  <c r="E1327" i="11" s="1"/>
  <c r="D1311" i="11"/>
  <c r="E1311" i="11" s="1"/>
  <c r="D1183" i="11"/>
  <c r="E1183" i="11" s="1"/>
  <c r="D1055" i="11"/>
  <c r="E1055" i="11" s="1"/>
  <c r="D1051" i="11"/>
  <c r="E1051" i="11" s="1"/>
  <c r="F850" i="11"/>
  <c r="G850" i="11" s="1"/>
  <c r="D711" i="11"/>
  <c r="E711" i="11" s="1"/>
  <c r="F2473" i="11"/>
  <c r="G2473" i="11" s="1"/>
  <c r="D2474" i="11"/>
  <c r="E2474" i="11" s="1"/>
  <c r="F2453" i="11"/>
  <c r="G2453" i="11" s="1"/>
  <c r="D2454" i="11"/>
  <c r="E2454" i="11" s="1"/>
  <c r="F2421" i="11"/>
  <c r="G2421" i="11" s="1"/>
  <c r="D2422" i="11"/>
  <c r="E2422" i="11" s="1"/>
  <c r="F2345" i="11"/>
  <c r="G2345" i="11" s="1"/>
  <c r="D2346" i="11"/>
  <c r="E2346" i="11" s="1"/>
  <c r="D2338" i="11"/>
  <c r="E2338" i="11" s="1"/>
  <c r="F2337" i="11"/>
  <c r="G2337" i="11" s="1"/>
  <c r="F2301" i="11"/>
  <c r="G2301" i="11" s="1"/>
  <c r="D2302" i="11"/>
  <c r="E2302" i="11" s="1"/>
  <c r="F2297" i="11"/>
  <c r="G2297" i="11" s="1"/>
  <c r="D2298" i="11"/>
  <c r="E2298" i="11" s="1"/>
  <c r="D2278" i="11"/>
  <c r="E2278" i="11" s="1"/>
  <c r="F2277" i="11"/>
  <c r="G2277" i="11" s="1"/>
  <c r="D2246" i="11"/>
  <c r="E2246" i="11" s="1"/>
  <c r="F2245" i="11"/>
  <c r="G2245" i="11" s="1"/>
  <c r="D2166" i="11"/>
  <c r="E2166" i="11" s="1"/>
  <c r="F2165" i="11"/>
  <c r="G2165" i="11" s="1"/>
  <c r="F2348" i="11"/>
  <c r="G2348" i="11" s="1"/>
  <c r="D2349" i="11"/>
  <c r="E2349" i="11" s="1"/>
  <c r="F2340" i="11"/>
  <c r="G2340" i="11" s="1"/>
  <c r="D2341" i="11"/>
  <c r="E2341" i="11" s="1"/>
  <c r="F2316" i="11"/>
  <c r="G2316" i="11" s="1"/>
  <c r="D2317" i="11"/>
  <c r="E2317" i="11" s="1"/>
  <c r="F2268" i="11"/>
  <c r="G2268" i="11" s="1"/>
  <c r="D2269" i="11"/>
  <c r="E2269" i="11" s="1"/>
  <c r="F2256" i="11"/>
  <c r="G2256" i="11" s="1"/>
  <c r="D2257" i="11"/>
  <c r="E2257" i="11" s="1"/>
  <c r="F2228" i="11"/>
  <c r="G2228" i="11" s="1"/>
  <c r="D2229" i="11"/>
  <c r="E2229" i="11" s="1"/>
  <c r="F2220" i="11"/>
  <c r="G2220" i="11" s="1"/>
  <c r="D2221" i="11"/>
  <c r="E2221" i="11" s="1"/>
  <c r="F2212" i="11"/>
  <c r="G2212" i="11" s="1"/>
  <c r="D2213" i="11"/>
  <c r="E2213" i="11" s="1"/>
  <c r="F2204" i="11"/>
  <c r="G2204" i="11" s="1"/>
  <c r="D2205" i="11"/>
  <c r="E2205" i="11" s="1"/>
  <c r="F2196" i="11"/>
  <c r="G2196" i="11" s="1"/>
  <c r="D2197" i="11"/>
  <c r="E2197" i="11" s="1"/>
  <c r="F2184" i="11"/>
  <c r="G2184" i="11" s="1"/>
  <c r="D2185" i="11"/>
  <c r="E2185" i="11" s="1"/>
  <c r="F2176" i="11"/>
  <c r="G2176" i="11" s="1"/>
  <c r="D2177" i="11"/>
  <c r="E2177" i="11" s="1"/>
  <c r="F2156" i="11"/>
  <c r="G2156" i="11" s="1"/>
  <c r="D2157" i="11"/>
  <c r="E2157" i="11" s="1"/>
  <c r="F2104" i="11"/>
  <c r="G2104" i="11" s="1"/>
  <c r="D2105" i="11"/>
  <c r="E2105" i="11" s="1"/>
  <c r="F2076" i="11"/>
  <c r="G2076" i="11" s="1"/>
  <c r="D2077" i="11"/>
  <c r="E2077" i="11" s="1"/>
  <c r="F2068" i="11"/>
  <c r="G2068" i="11" s="1"/>
  <c r="D2069" i="11"/>
  <c r="E2069" i="11" s="1"/>
  <c r="F2060" i="11"/>
  <c r="G2060" i="11" s="1"/>
  <c r="D2061" i="11"/>
  <c r="E2061" i="11" s="1"/>
  <c r="F2052" i="11"/>
  <c r="G2052" i="11" s="1"/>
  <c r="D2053" i="11"/>
  <c r="E2053" i="11" s="1"/>
  <c r="F2016" i="11"/>
  <c r="G2016" i="11" s="1"/>
  <c r="D2017" i="11"/>
  <c r="E2017" i="11" s="1"/>
  <c r="F1996" i="11"/>
  <c r="G1996" i="11" s="1"/>
  <c r="D1997" i="11"/>
  <c r="E1997" i="11" s="1"/>
  <c r="F1988" i="11"/>
  <c r="G1988" i="11" s="1"/>
  <c r="D1989" i="11"/>
  <c r="E1989" i="11" s="1"/>
  <c r="F1976" i="11"/>
  <c r="G1976" i="11" s="1"/>
  <c r="D1977" i="11"/>
  <c r="E1977" i="11" s="1"/>
  <c r="F1968" i="11"/>
  <c r="G1968" i="11" s="1"/>
  <c r="D1969" i="11"/>
  <c r="E1969" i="11" s="1"/>
  <c r="F1940" i="11"/>
  <c r="G1940" i="11" s="1"/>
  <c r="D1941" i="11"/>
  <c r="E1941" i="11" s="1"/>
  <c r="F1920" i="11"/>
  <c r="G1920" i="11" s="1"/>
  <c r="D1921" i="11"/>
  <c r="E1921" i="11" s="1"/>
  <c r="F1912" i="11"/>
  <c r="G1912" i="11" s="1"/>
  <c r="D1913" i="11"/>
  <c r="E1913" i="11" s="1"/>
  <c r="F1904" i="11"/>
  <c r="G1904" i="11" s="1"/>
  <c r="D1905" i="11"/>
  <c r="E1905" i="11" s="1"/>
  <c r="F1896" i="11"/>
  <c r="G1896" i="11" s="1"/>
  <c r="D1897" i="11"/>
  <c r="E1897" i="11" s="1"/>
  <c r="F1884" i="11"/>
  <c r="G1884" i="11" s="1"/>
  <c r="D1885" i="11"/>
  <c r="E1885" i="11" s="1"/>
  <c r="F1848" i="11"/>
  <c r="G1848" i="11" s="1"/>
  <c r="D1849" i="11"/>
  <c r="E1849" i="11" s="1"/>
  <c r="F1840" i="11"/>
  <c r="G1840" i="11" s="1"/>
  <c r="D1841" i="11"/>
  <c r="E1841" i="11" s="1"/>
  <c r="F1812" i="11"/>
  <c r="G1812" i="11" s="1"/>
  <c r="D1813" i="11"/>
  <c r="E1813" i="11" s="1"/>
  <c r="F1804" i="11"/>
  <c r="G1804" i="11" s="1"/>
  <c r="D1805" i="11"/>
  <c r="E1805" i="11" s="1"/>
  <c r="F1784" i="11"/>
  <c r="G1784" i="11" s="1"/>
  <c r="D1785" i="11"/>
  <c r="E1785" i="11" s="1"/>
  <c r="F1764" i="11"/>
  <c r="G1764" i="11" s="1"/>
  <c r="D1765" i="11"/>
  <c r="E1765" i="11" s="1"/>
  <c r="F1752" i="11"/>
  <c r="G1752" i="11" s="1"/>
  <c r="D1753" i="11"/>
  <c r="E1753" i="11" s="1"/>
  <c r="F1732" i="11"/>
  <c r="G1732" i="11" s="1"/>
  <c r="D1733" i="11"/>
  <c r="E1733" i="11" s="1"/>
  <c r="F1692" i="11"/>
  <c r="G1692" i="11" s="1"/>
  <c r="D1693" i="11"/>
  <c r="E1693" i="11" s="1"/>
  <c r="F1664" i="11"/>
  <c r="G1664" i="11" s="1"/>
  <c r="D1665" i="11"/>
  <c r="E1665" i="11" s="1"/>
  <c r="F1644" i="11"/>
  <c r="G1644" i="11" s="1"/>
  <c r="D1645" i="11"/>
  <c r="E1645" i="11" s="1"/>
  <c r="F1616" i="11"/>
  <c r="G1616" i="11" s="1"/>
  <c r="D1617" i="11"/>
  <c r="E1617" i="11" s="1"/>
  <c r="D1613" i="11"/>
  <c r="E1613" i="11" s="1"/>
  <c r="F1612" i="11"/>
  <c r="G1612" i="11" s="1"/>
  <c r="F1588" i="11"/>
  <c r="G1588" i="11" s="1"/>
  <c r="D1589" i="11"/>
  <c r="E1589" i="11" s="1"/>
  <c r="D1377" i="11"/>
  <c r="E1377" i="11" s="1"/>
  <c r="F1376" i="11"/>
  <c r="G1376" i="11" s="1"/>
  <c r="D1373" i="11"/>
  <c r="E1373" i="11" s="1"/>
  <c r="F1372" i="11"/>
  <c r="G1372" i="11" s="1"/>
  <c r="D1369" i="11"/>
  <c r="E1369" i="11" s="1"/>
  <c r="F1368" i="11"/>
  <c r="G1368" i="11" s="1"/>
  <c r="D1365" i="11"/>
  <c r="E1365" i="11" s="1"/>
  <c r="F1364" i="11"/>
  <c r="G1364" i="11" s="1"/>
  <c r="F1360" i="11"/>
  <c r="G1360" i="11" s="1"/>
  <c r="D1361" i="11"/>
  <c r="E1361" i="11" s="1"/>
  <c r="F1356" i="11"/>
  <c r="G1356" i="11" s="1"/>
  <c r="D1357" i="11"/>
  <c r="E1357" i="11" s="1"/>
  <c r="F1352" i="11"/>
  <c r="G1352" i="11" s="1"/>
  <c r="D1353" i="11"/>
  <c r="E1353" i="11" s="1"/>
  <c r="F1348" i="11"/>
  <c r="G1348" i="11" s="1"/>
  <c r="D1349" i="11"/>
  <c r="E1349" i="11" s="1"/>
  <c r="D1297" i="11"/>
  <c r="E1297" i="11" s="1"/>
  <c r="F1296" i="11"/>
  <c r="G1296" i="11" s="1"/>
  <c r="D1293" i="11"/>
  <c r="E1293" i="11" s="1"/>
  <c r="F1292" i="11"/>
  <c r="G1292" i="11" s="1"/>
  <c r="D1289" i="11"/>
  <c r="E1289" i="11" s="1"/>
  <c r="F1288" i="11"/>
  <c r="G1288" i="11" s="1"/>
  <c r="D1285" i="11"/>
  <c r="E1285" i="11" s="1"/>
  <c r="F1284" i="11"/>
  <c r="G1284" i="11" s="1"/>
  <c r="F1280" i="11"/>
  <c r="G1280" i="11" s="1"/>
  <c r="D1281" i="11"/>
  <c r="E1281" i="11" s="1"/>
  <c r="F1276" i="11"/>
  <c r="G1276" i="11" s="1"/>
  <c r="D1277" i="11"/>
  <c r="E1277" i="11" s="1"/>
  <c r="F1272" i="11"/>
  <c r="G1272" i="11" s="1"/>
  <c r="D1273" i="11"/>
  <c r="E1273" i="11" s="1"/>
  <c r="F1268" i="11"/>
  <c r="G1268" i="11" s="1"/>
  <c r="D1269" i="11"/>
  <c r="E1269" i="11" s="1"/>
  <c r="D1233" i="11"/>
  <c r="E1233" i="11" s="1"/>
  <c r="F1232" i="11"/>
  <c r="G1232" i="11" s="1"/>
  <c r="D1229" i="11"/>
  <c r="E1229" i="11" s="1"/>
  <c r="F1228" i="11"/>
  <c r="G1228" i="11" s="1"/>
  <c r="D1225" i="11"/>
  <c r="E1225" i="11" s="1"/>
  <c r="F1224" i="11"/>
  <c r="G1224" i="11" s="1"/>
  <c r="D1221" i="11"/>
  <c r="E1221" i="11" s="1"/>
  <c r="F1220" i="11"/>
  <c r="G1220" i="11" s="1"/>
  <c r="F1216" i="11"/>
  <c r="G1216" i="11" s="1"/>
  <c r="D1217" i="11"/>
  <c r="E1217" i="11" s="1"/>
  <c r="F1212" i="11"/>
  <c r="G1212" i="11" s="1"/>
  <c r="D1213" i="11"/>
  <c r="E1213" i="11" s="1"/>
  <c r="F1208" i="11"/>
  <c r="G1208" i="11" s="1"/>
  <c r="D1209" i="11"/>
  <c r="E1209" i="11" s="1"/>
  <c r="F1204" i="11"/>
  <c r="G1204" i="11" s="1"/>
  <c r="D1205" i="11"/>
  <c r="E1205" i="11" s="1"/>
  <c r="D1169" i="11"/>
  <c r="E1169" i="11" s="1"/>
  <c r="F1168" i="11"/>
  <c r="G1168" i="11" s="1"/>
  <c r="D1165" i="11"/>
  <c r="E1165" i="11" s="1"/>
  <c r="F1164" i="11"/>
  <c r="G1164" i="11" s="1"/>
  <c r="D1161" i="11"/>
  <c r="E1161" i="11" s="1"/>
  <c r="F1160" i="11"/>
  <c r="G1160" i="11" s="1"/>
  <c r="D1157" i="11"/>
  <c r="E1157" i="11" s="1"/>
  <c r="F1156" i="11"/>
  <c r="G1156" i="11" s="1"/>
  <c r="F1152" i="11"/>
  <c r="G1152" i="11" s="1"/>
  <c r="D1153" i="11"/>
  <c r="E1153" i="11" s="1"/>
  <c r="F1148" i="11"/>
  <c r="G1148" i="11" s="1"/>
  <c r="D1149" i="11"/>
  <c r="E1149" i="11" s="1"/>
  <c r="F1144" i="11"/>
  <c r="G1144" i="11" s="1"/>
  <c r="D1145" i="11"/>
  <c r="E1145" i="11" s="1"/>
  <c r="F1140" i="11"/>
  <c r="G1140" i="11" s="1"/>
  <c r="D1141" i="11"/>
  <c r="E1141" i="11" s="1"/>
  <c r="D1105" i="11"/>
  <c r="E1105" i="11" s="1"/>
  <c r="F1104" i="11"/>
  <c r="G1104" i="11" s="1"/>
  <c r="D1101" i="11"/>
  <c r="E1101" i="11" s="1"/>
  <c r="F1100" i="11"/>
  <c r="G1100" i="11" s="1"/>
  <c r="D1097" i="11"/>
  <c r="E1097" i="11" s="1"/>
  <c r="F1096" i="11"/>
  <c r="G1096" i="11" s="1"/>
  <c r="D1093" i="11"/>
  <c r="E1093" i="11" s="1"/>
  <c r="F1092" i="11"/>
  <c r="G1092" i="11" s="1"/>
  <c r="F1088" i="11"/>
  <c r="G1088" i="11" s="1"/>
  <c r="D1089" i="11"/>
  <c r="E1089" i="11" s="1"/>
  <c r="F1084" i="11"/>
  <c r="G1084" i="11" s="1"/>
  <c r="D1085" i="11"/>
  <c r="E1085" i="11" s="1"/>
  <c r="F1080" i="11"/>
  <c r="G1080" i="11" s="1"/>
  <c r="D1081" i="11"/>
  <c r="E1081" i="11" s="1"/>
  <c r="F1076" i="11"/>
  <c r="G1076" i="11" s="1"/>
  <c r="D1077" i="11"/>
  <c r="E1077" i="11" s="1"/>
  <c r="F1036" i="11"/>
  <c r="G1036" i="11" s="1"/>
  <c r="D1037" i="11"/>
  <c r="E1037" i="11" s="1"/>
  <c r="F1032" i="11"/>
  <c r="G1032" i="11" s="1"/>
  <c r="D1033" i="11"/>
  <c r="E1033" i="11" s="1"/>
  <c r="D1021" i="11"/>
  <c r="E1021" i="11" s="1"/>
  <c r="F1020" i="11"/>
  <c r="G1020" i="11" s="1"/>
  <c r="F1008" i="11"/>
  <c r="G1008" i="11" s="1"/>
  <c r="D1009" i="11"/>
  <c r="E1009" i="11" s="1"/>
  <c r="F1000" i="11"/>
  <c r="G1000" i="11" s="1"/>
  <c r="D1001" i="11"/>
  <c r="E1001" i="11" s="1"/>
  <c r="F992" i="11"/>
  <c r="G992" i="11" s="1"/>
  <c r="D993" i="11"/>
  <c r="E993" i="11" s="1"/>
  <c r="F984" i="11"/>
  <c r="G984" i="11" s="1"/>
  <c r="D985" i="11"/>
  <c r="E985" i="11" s="1"/>
  <c r="D977" i="11"/>
  <c r="E977" i="11" s="1"/>
  <c r="F976" i="11"/>
  <c r="G976" i="11" s="1"/>
  <c r="D969" i="11"/>
  <c r="E969" i="11" s="1"/>
  <c r="F968" i="11"/>
  <c r="G968" i="11" s="1"/>
  <c r="F952" i="11"/>
  <c r="G952" i="11" s="1"/>
  <c r="D953" i="11"/>
  <c r="E953" i="11" s="1"/>
  <c r="F944" i="11"/>
  <c r="G944" i="11" s="1"/>
  <c r="D945" i="11"/>
  <c r="E945" i="11" s="1"/>
  <c r="D937" i="11"/>
  <c r="E937" i="11" s="1"/>
  <c r="F936" i="11"/>
  <c r="G936" i="11" s="1"/>
  <c r="D917" i="11"/>
  <c r="E917" i="11" s="1"/>
  <c r="F916" i="11"/>
  <c r="G916" i="11" s="1"/>
  <c r="F908" i="11"/>
  <c r="G908" i="11" s="1"/>
  <c r="D909" i="11"/>
  <c r="E909" i="11" s="1"/>
  <c r="D901" i="11"/>
  <c r="E901" i="11" s="1"/>
  <c r="F900" i="11"/>
  <c r="G900" i="11" s="1"/>
  <c r="F892" i="11"/>
  <c r="G892" i="11" s="1"/>
  <c r="D893" i="11"/>
  <c r="E893" i="11" s="1"/>
  <c r="D885" i="11"/>
  <c r="E885" i="11" s="1"/>
  <c r="F884" i="11"/>
  <c r="G884" i="11" s="1"/>
  <c r="D877" i="11"/>
  <c r="E877" i="11" s="1"/>
  <c r="F876" i="11"/>
  <c r="G876" i="11" s="1"/>
  <c r="D869" i="11"/>
  <c r="E869" i="11" s="1"/>
  <c r="F868" i="11"/>
  <c r="G868" i="11" s="1"/>
  <c r="D865" i="11"/>
  <c r="E865" i="11" s="1"/>
  <c r="F864" i="11"/>
  <c r="G864" i="11" s="1"/>
  <c r="D861" i="11"/>
  <c r="E861" i="11" s="1"/>
  <c r="F860" i="11"/>
  <c r="G860" i="11" s="1"/>
  <c r="F856" i="11"/>
  <c r="G856" i="11" s="1"/>
  <c r="D857" i="11"/>
  <c r="E857" i="11" s="1"/>
  <c r="F852" i="11"/>
  <c r="G852" i="11" s="1"/>
  <c r="D853" i="11"/>
  <c r="E853" i="11" s="1"/>
  <c r="F848" i="11"/>
  <c r="G848" i="11" s="1"/>
  <c r="D849" i="11"/>
  <c r="E849" i="11" s="1"/>
  <c r="F844" i="11"/>
  <c r="G844" i="11" s="1"/>
  <c r="D845" i="11"/>
  <c r="E845" i="11" s="1"/>
  <c r="F840" i="11"/>
  <c r="G840" i="11" s="1"/>
  <c r="D841" i="11"/>
  <c r="E841" i="11" s="1"/>
  <c r="D833" i="11"/>
  <c r="E833" i="11" s="1"/>
  <c r="F832" i="11"/>
  <c r="G832" i="11" s="1"/>
  <c r="D829" i="11"/>
  <c r="E829" i="11" s="1"/>
  <c r="F828" i="11"/>
  <c r="G828" i="11" s="1"/>
  <c r="F824" i="11"/>
  <c r="G824" i="11" s="1"/>
  <c r="D825" i="11"/>
  <c r="E825" i="11" s="1"/>
  <c r="D821" i="11"/>
  <c r="E821" i="11" s="1"/>
  <c r="F820" i="11"/>
  <c r="G820" i="11" s="1"/>
  <c r="F816" i="11"/>
  <c r="G816" i="11" s="1"/>
  <c r="D817" i="11"/>
  <c r="E817" i="11" s="1"/>
  <c r="F812" i="11"/>
  <c r="G812" i="11" s="1"/>
  <c r="D813" i="11"/>
  <c r="E813" i="11" s="1"/>
  <c r="F800" i="11"/>
  <c r="G800" i="11" s="1"/>
  <c r="D801" i="11"/>
  <c r="E801" i="11" s="1"/>
  <c r="F796" i="11"/>
  <c r="G796" i="11" s="1"/>
  <c r="D797" i="11"/>
  <c r="E797" i="11" s="1"/>
  <c r="F792" i="11"/>
  <c r="G792" i="11" s="1"/>
  <c r="D793" i="11"/>
  <c r="E793" i="11" s="1"/>
  <c r="F788" i="11"/>
  <c r="G788" i="11" s="1"/>
  <c r="D789" i="11"/>
  <c r="E789" i="11" s="1"/>
  <c r="D785" i="11"/>
  <c r="E785" i="11" s="1"/>
  <c r="F784" i="11"/>
  <c r="G784" i="11" s="1"/>
  <c r="F780" i="11"/>
  <c r="G780" i="11" s="1"/>
  <c r="D781" i="11"/>
  <c r="E781" i="11" s="1"/>
  <c r="F776" i="11"/>
  <c r="G776" i="11" s="1"/>
  <c r="D777" i="11"/>
  <c r="E777" i="11" s="1"/>
  <c r="D769" i="11"/>
  <c r="E769" i="11" s="1"/>
  <c r="F768" i="11"/>
  <c r="G768" i="11" s="1"/>
  <c r="F764" i="11"/>
  <c r="G764" i="11" s="1"/>
  <c r="D765" i="11"/>
  <c r="E765" i="11" s="1"/>
  <c r="F760" i="11"/>
  <c r="G760" i="11" s="1"/>
  <c r="D761" i="11"/>
  <c r="E761" i="11" s="1"/>
  <c r="D753" i="11"/>
  <c r="E753" i="11" s="1"/>
  <c r="F752" i="11"/>
  <c r="G752" i="11" s="1"/>
  <c r="F748" i="11"/>
  <c r="G748" i="11" s="1"/>
  <c r="D749" i="11"/>
  <c r="E749" i="11" s="1"/>
  <c r="F744" i="11"/>
  <c r="G744" i="11" s="1"/>
  <c r="D745" i="11"/>
  <c r="E745" i="11" s="1"/>
  <c r="D741" i="11"/>
  <c r="E741" i="11" s="1"/>
  <c r="F740" i="11"/>
  <c r="G740" i="11" s="1"/>
  <c r="D737" i="11"/>
  <c r="E737" i="11" s="1"/>
  <c r="F736" i="11"/>
  <c r="G736" i="11" s="1"/>
  <c r="F732" i="11"/>
  <c r="G732" i="11" s="1"/>
  <c r="D733" i="11"/>
  <c r="E733" i="11" s="1"/>
  <c r="F728" i="11"/>
  <c r="G728" i="11" s="1"/>
  <c r="D729" i="11"/>
  <c r="E729" i="11" s="1"/>
  <c r="F724" i="11"/>
  <c r="G724" i="11" s="1"/>
  <c r="D725" i="11"/>
  <c r="E725" i="11" s="1"/>
  <c r="F720" i="11"/>
  <c r="G720" i="11" s="1"/>
  <c r="D721" i="11"/>
  <c r="E721" i="11" s="1"/>
  <c r="F716" i="11"/>
  <c r="G716" i="11" s="1"/>
  <c r="D717" i="11"/>
  <c r="E717" i="11" s="1"/>
  <c r="F712" i="11"/>
  <c r="G712" i="11" s="1"/>
  <c r="D713" i="11"/>
  <c r="E713" i="11" s="1"/>
  <c r="F708" i="11"/>
  <c r="G708" i="11" s="1"/>
  <c r="D709" i="11"/>
  <c r="E709" i="11" s="1"/>
  <c r="F704" i="11"/>
  <c r="G704" i="11" s="1"/>
  <c r="D705" i="11"/>
  <c r="E705" i="11" s="1"/>
  <c r="F700" i="11"/>
  <c r="G700" i="11" s="1"/>
  <c r="D701" i="11"/>
  <c r="E701" i="11" s="1"/>
  <c r="F692" i="11"/>
  <c r="G692" i="11" s="1"/>
  <c r="D693" i="11"/>
  <c r="E693" i="11" s="1"/>
  <c r="F688" i="11"/>
  <c r="G688" i="11" s="1"/>
  <c r="D689" i="11"/>
  <c r="E689" i="11" s="1"/>
  <c r="F684" i="11"/>
  <c r="G684" i="11" s="1"/>
  <c r="D685" i="11"/>
  <c r="E685" i="11" s="1"/>
  <c r="F680" i="11"/>
  <c r="G680" i="11" s="1"/>
  <c r="D681" i="11"/>
  <c r="E681" i="11" s="1"/>
  <c r="F676" i="11"/>
  <c r="G676" i="11" s="1"/>
  <c r="D677" i="11"/>
  <c r="E677" i="11" s="1"/>
  <c r="F672" i="11"/>
  <c r="G672" i="11" s="1"/>
  <c r="D673" i="11"/>
  <c r="E673" i="11" s="1"/>
  <c r="D669" i="11"/>
  <c r="E669" i="11" s="1"/>
  <c r="F668" i="11"/>
  <c r="G668" i="11" s="1"/>
  <c r="F664" i="11"/>
  <c r="G664" i="11" s="1"/>
  <c r="D665" i="11"/>
  <c r="E665" i="11" s="1"/>
  <c r="F660" i="11"/>
  <c r="G660" i="11" s="1"/>
  <c r="D661" i="11"/>
  <c r="E661" i="11" s="1"/>
  <c r="F656" i="11"/>
  <c r="G656" i="11" s="1"/>
  <c r="D657" i="11"/>
  <c r="E657" i="11" s="1"/>
  <c r="F652" i="11"/>
  <c r="G652" i="11" s="1"/>
  <c r="D653" i="11"/>
  <c r="E653" i="11" s="1"/>
  <c r="F648" i="11"/>
  <c r="G648" i="11" s="1"/>
  <c r="D649" i="11"/>
  <c r="E649" i="11" s="1"/>
  <c r="D645" i="11"/>
  <c r="E645" i="11" s="1"/>
  <c r="F644" i="11"/>
  <c r="G644" i="11" s="1"/>
  <c r="F640" i="11"/>
  <c r="G640" i="11" s="1"/>
  <c r="D641" i="11"/>
  <c r="E641" i="11" s="1"/>
  <c r="F636" i="11"/>
  <c r="G636" i="11" s="1"/>
  <c r="D637" i="11"/>
  <c r="E637" i="11" s="1"/>
  <c r="F632" i="11"/>
  <c r="G632" i="11" s="1"/>
  <c r="D633" i="11"/>
  <c r="E633" i="11" s="1"/>
  <c r="F628" i="11"/>
  <c r="G628" i="11" s="1"/>
  <c r="D629" i="11"/>
  <c r="E629" i="11" s="1"/>
  <c r="D625" i="11"/>
  <c r="E625" i="11" s="1"/>
  <c r="F624" i="11"/>
  <c r="G624" i="11" s="1"/>
  <c r="F620" i="11"/>
  <c r="G620" i="11" s="1"/>
  <c r="D621" i="11"/>
  <c r="E621" i="11" s="1"/>
  <c r="F616" i="11"/>
  <c r="G616" i="11" s="1"/>
  <c r="D617" i="11"/>
  <c r="E617" i="11" s="1"/>
  <c r="D609" i="11"/>
  <c r="E609" i="11" s="1"/>
  <c r="F608" i="11"/>
  <c r="G608" i="11" s="1"/>
  <c r="F604" i="11"/>
  <c r="G604" i="11" s="1"/>
  <c r="D605" i="11"/>
  <c r="E605" i="11" s="1"/>
  <c r="D601" i="11"/>
  <c r="E601" i="11" s="1"/>
  <c r="F600" i="11"/>
  <c r="G600" i="11" s="1"/>
  <c r="D593" i="11"/>
  <c r="E593" i="11" s="1"/>
  <c r="F592" i="11"/>
  <c r="G592" i="11" s="1"/>
  <c r="F584" i="11"/>
  <c r="G584" i="11" s="1"/>
  <c r="D585" i="11"/>
  <c r="E585" i="11" s="1"/>
  <c r="F580" i="11"/>
  <c r="G580" i="11" s="1"/>
  <c r="D581" i="11"/>
  <c r="E581" i="11" s="1"/>
  <c r="D577" i="11"/>
  <c r="E577" i="11" s="1"/>
  <c r="F576" i="11"/>
  <c r="G576" i="11" s="1"/>
  <c r="F572" i="11"/>
  <c r="G572" i="11" s="1"/>
  <c r="D573" i="11"/>
  <c r="E573" i="11" s="1"/>
  <c r="F568" i="11"/>
  <c r="G568" i="11" s="1"/>
  <c r="D569" i="11"/>
  <c r="E569" i="11" s="1"/>
  <c r="D565" i="11"/>
  <c r="E565" i="11" s="1"/>
  <c r="F564" i="11"/>
  <c r="G564" i="11" s="1"/>
  <c r="D561" i="11"/>
  <c r="E561" i="11" s="1"/>
  <c r="F560" i="11"/>
  <c r="G560" i="11" s="1"/>
  <c r="D557" i="11"/>
  <c r="E557" i="11" s="1"/>
  <c r="F556" i="11"/>
  <c r="G556" i="11" s="1"/>
  <c r="F552" i="11"/>
  <c r="G552" i="11" s="1"/>
  <c r="D553" i="11"/>
  <c r="E553" i="11" s="1"/>
  <c r="F548" i="11"/>
  <c r="G548" i="11" s="1"/>
  <c r="D549" i="11"/>
  <c r="E549" i="11" s="1"/>
  <c r="D541" i="11"/>
  <c r="E541" i="11" s="1"/>
  <c r="F540" i="11"/>
  <c r="G540" i="11" s="1"/>
  <c r="F536" i="11"/>
  <c r="G536" i="11" s="1"/>
  <c r="D537" i="11"/>
  <c r="E537" i="11" s="1"/>
  <c r="F532" i="11"/>
  <c r="G532" i="11" s="1"/>
  <c r="D533" i="11"/>
  <c r="E533" i="11" s="1"/>
  <c r="D529" i="11"/>
  <c r="E529" i="11" s="1"/>
  <c r="F528" i="11"/>
  <c r="G528" i="11" s="1"/>
  <c r="D525" i="11"/>
  <c r="E525" i="11" s="1"/>
  <c r="F524" i="11"/>
  <c r="G524" i="11" s="1"/>
  <c r="F520" i="11"/>
  <c r="G520" i="11" s="1"/>
  <c r="D521" i="11"/>
  <c r="E521" i="11" s="1"/>
  <c r="F516" i="11"/>
  <c r="G516" i="11" s="1"/>
  <c r="D517" i="11"/>
  <c r="E517" i="11" s="1"/>
  <c r="F512" i="11"/>
  <c r="G512" i="11" s="1"/>
  <c r="D513" i="11"/>
  <c r="E513" i="11" s="1"/>
  <c r="D509" i="11"/>
  <c r="E509" i="11" s="1"/>
  <c r="F508" i="11"/>
  <c r="G508" i="11" s="1"/>
  <c r="F504" i="11"/>
  <c r="G504" i="11" s="1"/>
  <c r="D505" i="11"/>
  <c r="E505" i="11" s="1"/>
  <c r="F500" i="11"/>
  <c r="G500" i="11" s="1"/>
  <c r="D501" i="11"/>
  <c r="E501" i="11" s="1"/>
  <c r="D493" i="11"/>
  <c r="E493" i="11" s="1"/>
  <c r="F492" i="11"/>
  <c r="G492" i="11" s="1"/>
  <c r="F488" i="11"/>
  <c r="G488" i="11" s="1"/>
  <c r="D489" i="11"/>
  <c r="E489" i="11" s="1"/>
  <c r="F484" i="11"/>
  <c r="G484" i="11" s="1"/>
  <c r="D485" i="11"/>
  <c r="E485" i="11" s="1"/>
  <c r="F480" i="11"/>
  <c r="G480" i="11" s="1"/>
  <c r="D481" i="11"/>
  <c r="E481" i="11" s="1"/>
  <c r="F472" i="11"/>
  <c r="G472" i="11" s="1"/>
  <c r="D473" i="11"/>
  <c r="E473" i="11" s="1"/>
  <c r="F468" i="11"/>
  <c r="G468" i="11" s="1"/>
  <c r="D469" i="11"/>
  <c r="E469" i="11" s="1"/>
  <c r="D465" i="11"/>
  <c r="E465" i="11" s="1"/>
  <c r="F464" i="11"/>
  <c r="G464" i="11" s="1"/>
  <c r="D461" i="11"/>
  <c r="E461" i="11" s="1"/>
  <c r="F460" i="11"/>
  <c r="G460" i="11" s="1"/>
  <c r="F452" i="11"/>
  <c r="G452" i="11" s="1"/>
  <c r="D453" i="11"/>
  <c r="E453" i="11" s="1"/>
  <c r="F448" i="11"/>
  <c r="G448" i="11" s="1"/>
  <c r="D449" i="11"/>
  <c r="E449" i="11" s="1"/>
  <c r="D445" i="11"/>
  <c r="E445" i="11" s="1"/>
  <c r="F444" i="11"/>
  <c r="G444" i="11" s="1"/>
  <c r="F440" i="11"/>
  <c r="G440" i="11" s="1"/>
  <c r="D441" i="11"/>
  <c r="E441" i="11" s="1"/>
  <c r="D433" i="11"/>
  <c r="E433" i="11" s="1"/>
  <c r="F432" i="11"/>
  <c r="G432" i="11" s="1"/>
  <c r="D429" i="11"/>
  <c r="E429" i="11" s="1"/>
  <c r="F428" i="11"/>
  <c r="G428" i="11" s="1"/>
  <c r="F424" i="11"/>
  <c r="G424" i="11" s="1"/>
  <c r="D425" i="11"/>
  <c r="E425" i="11" s="1"/>
  <c r="F420" i="11"/>
  <c r="G420" i="11" s="1"/>
  <c r="D421" i="11"/>
  <c r="E421" i="11" s="1"/>
  <c r="D413" i="11"/>
  <c r="E413" i="11" s="1"/>
  <c r="F412" i="11"/>
  <c r="G412" i="11" s="1"/>
  <c r="D409" i="11"/>
  <c r="E409" i="11" s="1"/>
  <c r="F408" i="11"/>
  <c r="G408" i="11" s="1"/>
  <c r="D405" i="11"/>
  <c r="E405" i="11" s="1"/>
  <c r="F404" i="11"/>
  <c r="G404" i="11" s="1"/>
  <c r="F396" i="11"/>
  <c r="G396" i="11" s="1"/>
  <c r="D397" i="11"/>
  <c r="E397" i="11" s="1"/>
  <c r="D393" i="11"/>
  <c r="E393" i="11" s="1"/>
  <c r="F392" i="11"/>
  <c r="G392" i="11" s="1"/>
  <c r="F388" i="11"/>
  <c r="G388" i="11" s="1"/>
  <c r="D389" i="11"/>
  <c r="E389" i="11" s="1"/>
  <c r="F380" i="11"/>
  <c r="G380" i="11" s="1"/>
  <c r="D381" i="11"/>
  <c r="E381" i="11" s="1"/>
  <c r="D377" i="11"/>
  <c r="E377" i="11" s="1"/>
  <c r="F376" i="11"/>
  <c r="G376" i="11" s="1"/>
  <c r="D373" i="11"/>
  <c r="E373" i="11" s="1"/>
  <c r="F372" i="11"/>
  <c r="G372" i="11" s="1"/>
  <c r="F368" i="11"/>
  <c r="G368" i="11" s="1"/>
  <c r="D369" i="11"/>
  <c r="E369" i="11" s="1"/>
  <c r="F364" i="11"/>
  <c r="G364" i="11" s="1"/>
  <c r="D365" i="11"/>
  <c r="E365" i="11" s="1"/>
  <c r="D361" i="11"/>
  <c r="E361" i="11" s="1"/>
  <c r="F360" i="11"/>
  <c r="G360" i="11" s="1"/>
  <c r="D357" i="11"/>
  <c r="E357" i="11" s="1"/>
  <c r="F356" i="11"/>
  <c r="G356" i="11" s="1"/>
  <c r="F352" i="11"/>
  <c r="G352" i="11" s="1"/>
  <c r="D353" i="11"/>
  <c r="E353" i="11" s="1"/>
  <c r="F348" i="11"/>
  <c r="G348" i="11" s="1"/>
  <c r="D349" i="11"/>
  <c r="E349" i="11" s="1"/>
  <c r="F344" i="11"/>
  <c r="G344" i="11" s="1"/>
  <c r="D345" i="11"/>
  <c r="E345" i="11" s="1"/>
  <c r="F340" i="11"/>
  <c r="G340" i="11" s="1"/>
  <c r="D341" i="11"/>
  <c r="E341" i="11" s="1"/>
  <c r="D337" i="11"/>
  <c r="E337" i="11" s="1"/>
  <c r="F336" i="11"/>
  <c r="G336" i="11" s="1"/>
  <c r="F332" i="11"/>
  <c r="G332" i="11" s="1"/>
  <c r="D333" i="11"/>
  <c r="E333" i="11" s="1"/>
  <c r="F328" i="11"/>
  <c r="G328" i="11" s="1"/>
  <c r="D329" i="11"/>
  <c r="E329" i="11" s="1"/>
  <c r="F324" i="11"/>
  <c r="G324" i="11" s="1"/>
  <c r="D325" i="11"/>
  <c r="E325" i="11" s="1"/>
  <c r="F320" i="11"/>
  <c r="G320" i="11" s="1"/>
  <c r="D321" i="11"/>
  <c r="E321" i="11" s="1"/>
  <c r="F316" i="11"/>
  <c r="G316" i="11" s="1"/>
  <c r="D317" i="11"/>
  <c r="E317" i="11" s="1"/>
  <c r="F312" i="11"/>
  <c r="G312" i="11" s="1"/>
  <c r="D313" i="11"/>
  <c r="E313" i="11" s="1"/>
  <c r="D309" i="11"/>
  <c r="E309" i="11" s="1"/>
  <c r="F308" i="11"/>
  <c r="G308" i="11" s="1"/>
  <c r="F304" i="11"/>
  <c r="G304" i="11" s="1"/>
  <c r="D305" i="11"/>
  <c r="E305" i="11" s="1"/>
  <c r="F300" i="11"/>
  <c r="G300" i="11" s="1"/>
  <c r="D301" i="11"/>
  <c r="E301" i="11" s="1"/>
  <c r="D297" i="11"/>
  <c r="E297" i="11" s="1"/>
  <c r="F296" i="11"/>
  <c r="G296" i="11" s="1"/>
  <c r="F292" i="11"/>
  <c r="G292" i="11" s="1"/>
  <c r="D293" i="11"/>
  <c r="E293" i="11" s="1"/>
  <c r="F288" i="11"/>
  <c r="G288" i="11" s="1"/>
  <c r="D289" i="11"/>
  <c r="E289" i="11" s="1"/>
  <c r="F284" i="11"/>
  <c r="G284" i="11" s="1"/>
  <c r="D285" i="11"/>
  <c r="E285" i="11" s="1"/>
  <c r="D277" i="11"/>
  <c r="E277" i="11" s="1"/>
  <c r="F276" i="11"/>
  <c r="G276" i="11" s="1"/>
  <c r="F272" i="11"/>
  <c r="G272" i="11" s="1"/>
  <c r="D273" i="11"/>
  <c r="E273" i="11" s="1"/>
  <c r="F268" i="11"/>
  <c r="G268" i="11" s="1"/>
  <c r="D269" i="11"/>
  <c r="E269" i="11" s="1"/>
  <c r="D265" i="11"/>
  <c r="E265" i="11" s="1"/>
  <c r="F264" i="11"/>
  <c r="G264" i="11" s="1"/>
  <c r="D261" i="11"/>
  <c r="E261" i="11" s="1"/>
  <c r="F260" i="11"/>
  <c r="G260" i="11" s="1"/>
  <c r="F256" i="11"/>
  <c r="G256" i="11" s="1"/>
  <c r="D257" i="11"/>
  <c r="E257" i="11" s="1"/>
  <c r="D253" i="11"/>
  <c r="E253" i="11" s="1"/>
  <c r="F252" i="11"/>
  <c r="G252" i="11" s="1"/>
  <c r="F248" i="11"/>
  <c r="G248" i="11" s="1"/>
  <c r="D249" i="11"/>
  <c r="E249" i="11" s="1"/>
  <c r="D245" i="11"/>
  <c r="E245" i="11" s="1"/>
  <c r="F244" i="11"/>
  <c r="G244" i="11" s="1"/>
  <c r="F240" i="11"/>
  <c r="G240" i="11" s="1"/>
  <c r="D241" i="11"/>
  <c r="E241" i="11" s="1"/>
  <c r="F236" i="11"/>
  <c r="G236" i="11" s="1"/>
  <c r="D237" i="11"/>
  <c r="E237" i="11" s="1"/>
  <c r="D233" i="11"/>
  <c r="E233" i="11" s="1"/>
  <c r="F232" i="11"/>
  <c r="G232" i="11" s="1"/>
  <c r="F228" i="11"/>
  <c r="G228" i="11" s="1"/>
  <c r="D229" i="11"/>
  <c r="E229" i="11" s="1"/>
  <c r="F224" i="11"/>
  <c r="G224" i="11" s="1"/>
  <c r="D225" i="11"/>
  <c r="E225" i="11" s="1"/>
  <c r="F220" i="11"/>
  <c r="G220" i="11" s="1"/>
  <c r="D221" i="11"/>
  <c r="E221" i="11" s="1"/>
  <c r="F216" i="11"/>
  <c r="G216" i="11" s="1"/>
  <c r="D217" i="11"/>
  <c r="E217" i="11" s="1"/>
  <c r="F212" i="11"/>
  <c r="G212" i="11" s="1"/>
  <c r="D213" i="11"/>
  <c r="E213" i="11" s="1"/>
  <c r="F208" i="11"/>
  <c r="G208" i="11" s="1"/>
  <c r="D209" i="11"/>
  <c r="E209" i="11" s="1"/>
  <c r="F204" i="11"/>
  <c r="G204" i="11" s="1"/>
  <c r="D205" i="11"/>
  <c r="E205" i="11" s="1"/>
  <c r="F200" i="11"/>
  <c r="G200" i="11" s="1"/>
  <c r="D201" i="11"/>
  <c r="E201" i="11" s="1"/>
  <c r="D197" i="11"/>
  <c r="E197" i="11" s="1"/>
  <c r="F196" i="11"/>
  <c r="G196" i="11" s="1"/>
  <c r="D193" i="11"/>
  <c r="E193" i="11" s="1"/>
  <c r="F192" i="11"/>
  <c r="G192" i="11" s="1"/>
  <c r="D189" i="11"/>
  <c r="E189" i="11" s="1"/>
  <c r="F188" i="11"/>
  <c r="G188" i="11" s="1"/>
  <c r="F184" i="11"/>
  <c r="G184" i="11" s="1"/>
  <c r="D185" i="11"/>
  <c r="E185" i="11" s="1"/>
  <c r="F180" i="11"/>
  <c r="G180" i="11" s="1"/>
  <c r="D181" i="11"/>
  <c r="E181" i="11" s="1"/>
  <c r="F176" i="11"/>
  <c r="G176" i="11" s="1"/>
  <c r="D177" i="11"/>
  <c r="E177" i="11" s="1"/>
  <c r="D173" i="11"/>
  <c r="E173" i="11" s="1"/>
  <c r="F172" i="11"/>
  <c r="G172" i="11" s="1"/>
  <c r="F168" i="11"/>
  <c r="G168" i="11" s="1"/>
  <c r="D169" i="11"/>
  <c r="E169" i="11" s="1"/>
  <c r="F164" i="11"/>
  <c r="G164" i="11" s="1"/>
  <c r="D165" i="11"/>
  <c r="E165" i="11" s="1"/>
  <c r="D161" i="11"/>
  <c r="E161" i="11" s="1"/>
  <c r="F160" i="11"/>
  <c r="G160" i="11" s="1"/>
  <c r="F156" i="11"/>
  <c r="G156" i="11" s="1"/>
  <c r="D157" i="11"/>
  <c r="E157" i="11" s="1"/>
  <c r="D153" i="11"/>
  <c r="E153" i="11" s="1"/>
  <c r="F152" i="11"/>
  <c r="G152" i="11" s="1"/>
  <c r="F148" i="11"/>
  <c r="G148" i="11" s="1"/>
  <c r="D149" i="11"/>
  <c r="E149" i="11" s="1"/>
  <c r="D145" i="11"/>
  <c r="E145" i="11" s="1"/>
  <c r="F144" i="11"/>
  <c r="G144" i="11" s="1"/>
  <c r="F140" i="11"/>
  <c r="G140" i="11" s="1"/>
  <c r="D141" i="11"/>
  <c r="E141" i="11" s="1"/>
  <c r="D137" i="11"/>
  <c r="E137" i="11" s="1"/>
  <c r="F136" i="11"/>
  <c r="G136" i="11" s="1"/>
  <c r="F132" i="11"/>
  <c r="G132" i="11" s="1"/>
  <c r="D133" i="11"/>
  <c r="E133" i="11" s="1"/>
  <c r="D129" i="11"/>
  <c r="E129" i="11" s="1"/>
  <c r="F128" i="11"/>
  <c r="G128" i="11" s="1"/>
  <c r="F124" i="11"/>
  <c r="G124" i="11" s="1"/>
  <c r="D125" i="11"/>
  <c r="E125" i="11" s="1"/>
  <c r="F120" i="11"/>
  <c r="G120" i="11" s="1"/>
  <c r="D121" i="11"/>
  <c r="E121" i="11" s="1"/>
  <c r="D117" i="11"/>
  <c r="E117" i="11" s="1"/>
  <c r="F116" i="11"/>
  <c r="G116" i="11" s="1"/>
  <c r="D113" i="11"/>
  <c r="E113" i="11" s="1"/>
  <c r="F112" i="11"/>
  <c r="G112" i="11" s="1"/>
  <c r="F108" i="11"/>
  <c r="G108" i="11" s="1"/>
  <c r="D109" i="11"/>
  <c r="E109" i="11" s="1"/>
  <c r="F104" i="11"/>
  <c r="G104" i="11" s="1"/>
  <c r="D105" i="11"/>
  <c r="E105" i="11" s="1"/>
  <c r="F100" i="11"/>
  <c r="G100" i="11" s="1"/>
  <c r="D101" i="11"/>
  <c r="E101" i="11" s="1"/>
  <c r="D97" i="11"/>
  <c r="E97" i="11" s="1"/>
  <c r="F96" i="11"/>
  <c r="G96" i="11" s="1"/>
  <c r="F92" i="11"/>
  <c r="G92" i="11" s="1"/>
  <c r="D93" i="11"/>
  <c r="E93" i="11" s="1"/>
  <c r="F88" i="11"/>
  <c r="G88" i="11" s="1"/>
  <c r="D89" i="11"/>
  <c r="E89" i="11" s="1"/>
  <c r="D85" i="11"/>
  <c r="E85" i="11" s="1"/>
  <c r="F84" i="11"/>
  <c r="G84" i="11" s="1"/>
  <c r="D81" i="11"/>
  <c r="E81" i="11" s="1"/>
  <c r="F80" i="11"/>
  <c r="G80" i="11" s="1"/>
  <c r="F76" i="11"/>
  <c r="G76" i="11" s="1"/>
  <c r="D77" i="11"/>
  <c r="E77" i="11" s="1"/>
  <c r="F72" i="11"/>
  <c r="G72" i="11" s="1"/>
  <c r="D73" i="11"/>
  <c r="E73" i="11" s="1"/>
  <c r="F45" i="11"/>
  <c r="G45" i="11" s="1"/>
  <c r="F41" i="11"/>
  <c r="G41" i="11" s="1"/>
  <c r="D39" i="11"/>
  <c r="E39" i="11" s="1"/>
  <c r="F34" i="11"/>
  <c r="G34" i="11" s="1"/>
  <c r="D30" i="11"/>
  <c r="E30" i="11" s="1"/>
  <c r="D22" i="11"/>
  <c r="E22" i="11" s="1"/>
  <c r="D14" i="11"/>
  <c r="E14" i="11" s="1"/>
  <c r="D6" i="11"/>
  <c r="E6" i="11" s="1"/>
  <c r="H2480" i="11"/>
  <c r="D2473" i="11"/>
  <c r="E2473" i="11" s="1"/>
  <c r="D2462" i="11"/>
  <c r="E2462" i="11" s="1"/>
  <c r="D2453" i="11"/>
  <c r="E2453" i="11" s="1"/>
  <c r="F2448" i="11"/>
  <c r="G2448" i="11" s="1"/>
  <c r="F2446" i="11"/>
  <c r="G2446" i="11" s="1"/>
  <c r="D2437" i="11"/>
  <c r="E2437" i="11" s="1"/>
  <c r="F2428" i="11"/>
  <c r="G2428" i="11" s="1"/>
  <c r="F2426" i="11"/>
  <c r="G2426" i="11" s="1"/>
  <c r="D2413" i="11"/>
  <c r="E2413" i="11" s="1"/>
  <c r="F2404" i="11"/>
  <c r="G2404" i="11" s="1"/>
  <c r="F2402" i="11"/>
  <c r="G2402" i="11" s="1"/>
  <c r="D2394" i="11"/>
  <c r="E2394" i="11" s="1"/>
  <c r="F2380" i="11"/>
  <c r="G2380" i="11" s="1"/>
  <c r="F2378" i="11"/>
  <c r="G2378" i="11" s="1"/>
  <c r="D2365" i="11"/>
  <c r="E2365" i="11" s="1"/>
  <c r="D2354" i="11"/>
  <c r="E2354" i="11" s="1"/>
  <c r="D2345" i="11"/>
  <c r="E2345" i="11" s="1"/>
  <c r="F2341" i="11"/>
  <c r="G2341" i="11" s="1"/>
  <c r="D2339" i="11"/>
  <c r="E2339" i="11" s="1"/>
  <c r="F2336" i="11"/>
  <c r="G2336" i="11" s="1"/>
  <c r="F2333" i="11"/>
  <c r="G2333" i="11" s="1"/>
  <c r="D2331" i="11"/>
  <c r="E2331" i="11" s="1"/>
  <c r="D2303" i="11"/>
  <c r="E2303" i="11" s="1"/>
  <c r="D2301" i="11"/>
  <c r="E2301" i="11" s="1"/>
  <c r="F2298" i="11"/>
  <c r="G2298" i="11" s="1"/>
  <c r="D2283" i="11"/>
  <c r="E2283" i="11" s="1"/>
  <c r="F2272" i="11"/>
  <c r="G2272" i="11" s="1"/>
  <c r="F2269" i="11"/>
  <c r="G2269" i="11" s="1"/>
  <c r="D2267" i="11"/>
  <c r="E2267" i="11" s="1"/>
  <c r="D2262" i="11"/>
  <c r="E2262" i="11" s="1"/>
  <c r="F2257" i="11"/>
  <c r="G2257" i="11" s="1"/>
  <c r="D2255" i="11"/>
  <c r="E2255" i="11" s="1"/>
  <c r="F2250" i="11"/>
  <c r="G2250" i="11" s="1"/>
  <c r="D2241" i="11"/>
  <c r="E2241" i="11" s="1"/>
  <c r="F2229" i="11"/>
  <c r="G2229" i="11" s="1"/>
  <c r="D2227" i="11"/>
  <c r="E2227" i="11" s="1"/>
  <c r="F2222" i="11"/>
  <c r="G2222" i="11" s="1"/>
  <c r="F2213" i="11"/>
  <c r="G2213" i="11" s="1"/>
  <c r="D2211" i="11"/>
  <c r="E2211" i="11" s="1"/>
  <c r="F2206" i="11"/>
  <c r="G2206" i="11" s="1"/>
  <c r="F2197" i="11"/>
  <c r="G2197" i="11" s="1"/>
  <c r="D2195" i="11"/>
  <c r="E2195" i="11" s="1"/>
  <c r="F2190" i="11"/>
  <c r="G2190" i="11" s="1"/>
  <c r="F2185" i="11"/>
  <c r="G2185" i="11" s="1"/>
  <c r="D2183" i="11"/>
  <c r="E2183" i="11" s="1"/>
  <c r="F2178" i="11"/>
  <c r="G2178" i="11" s="1"/>
  <c r="D2169" i="11"/>
  <c r="E2169" i="11" s="1"/>
  <c r="F2157" i="11"/>
  <c r="G2157" i="11" s="1"/>
  <c r="D2155" i="11"/>
  <c r="E2155" i="11" s="1"/>
  <c r="F2150" i="11"/>
  <c r="G2150" i="11" s="1"/>
  <c r="D2141" i="11"/>
  <c r="E2141" i="11" s="1"/>
  <c r="D2125" i="11"/>
  <c r="E2125" i="11" s="1"/>
  <c r="D2109" i="11"/>
  <c r="E2109" i="11" s="1"/>
  <c r="D2097" i="11"/>
  <c r="E2097" i="11" s="1"/>
  <c r="F2078" i="11"/>
  <c r="G2078" i="11" s="1"/>
  <c r="F2069" i="11"/>
  <c r="G2069" i="11" s="1"/>
  <c r="D2067" i="11"/>
  <c r="E2067" i="11" s="1"/>
  <c r="F2062" i="11"/>
  <c r="G2062" i="11" s="1"/>
  <c r="F2053" i="11"/>
  <c r="G2053" i="11" s="1"/>
  <c r="D2051" i="11"/>
  <c r="E2051" i="11" s="1"/>
  <c r="F2046" i="11"/>
  <c r="G2046" i="11" s="1"/>
  <c r="D2037" i="11"/>
  <c r="E2037" i="11" s="1"/>
  <c r="F2018" i="11"/>
  <c r="G2018" i="11" s="1"/>
  <c r="H2013" i="11"/>
  <c r="D2009" i="11"/>
  <c r="E2009" i="11" s="1"/>
  <c r="F1997" i="11"/>
  <c r="G1997" i="11" s="1"/>
  <c r="D1995" i="11"/>
  <c r="E1995" i="11" s="1"/>
  <c r="F1990" i="11"/>
  <c r="G1990" i="11" s="1"/>
  <c r="H1985" i="11"/>
  <c r="D1981" i="11"/>
  <c r="E1981" i="11" s="1"/>
  <c r="H1973" i="11"/>
  <c r="F1969" i="11"/>
  <c r="G1969" i="11" s="1"/>
  <c r="D1967" i="11"/>
  <c r="E1967" i="11" s="1"/>
  <c r="D1953" i="11"/>
  <c r="E1953" i="11" s="1"/>
  <c r="D1946" i="11"/>
  <c r="E1946" i="11" s="1"/>
  <c r="F1941" i="11"/>
  <c r="G1941" i="11" s="1"/>
  <c r="D1939" i="11"/>
  <c r="E1939" i="11" s="1"/>
  <c r="D1925" i="11"/>
  <c r="E1925" i="11" s="1"/>
  <c r="F1913" i="11"/>
  <c r="G1913" i="11" s="1"/>
  <c r="D1911" i="11"/>
  <c r="E1911" i="11" s="1"/>
  <c r="F1906" i="11"/>
  <c r="G1906" i="11" s="1"/>
  <c r="F1897" i="11"/>
  <c r="G1897" i="11" s="1"/>
  <c r="D1895" i="11"/>
  <c r="E1895" i="11" s="1"/>
  <c r="F1885" i="11"/>
  <c r="G1885" i="11" s="1"/>
  <c r="D1883" i="11"/>
  <c r="E1883" i="11" s="1"/>
  <c r="F1878" i="11"/>
  <c r="G1878" i="11" s="1"/>
  <c r="D1869" i="11"/>
  <c r="E1869" i="11" s="1"/>
  <c r="D1853" i="11"/>
  <c r="E1853" i="11" s="1"/>
  <c r="F1841" i="11"/>
  <c r="G1841" i="11" s="1"/>
  <c r="D1839" i="11"/>
  <c r="E1839" i="11" s="1"/>
  <c r="D1825" i="11"/>
  <c r="E1825" i="11" s="1"/>
  <c r="D1818" i="11"/>
  <c r="E1818" i="11" s="1"/>
  <c r="F1813" i="11"/>
  <c r="G1813" i="11" s="1"/>
  <c r="D1811" i="11"/>
  <c r="E1811" i="11" s="1"/>
  <c r="F1806" i="11"/>
  <c r="G1806" i="11" s="1"/>
  <c r="H1801" i="11"/>
  <c r="D1797" i="11"/>
  <c r="E1797" i="11" s="1"/>
  <c r="F1785" i="11"/>
  <c r="G1785" i="11" s="1"/>
  <c r="D1783" i="11"/>
  <c r="E1783" i="11" s="1"/>
  <c r="F1778" i="11"/>
  <c r="G1778" i="11" s="1"/>
  <c r="D1769" i="11"/>
  <c r="E1769" i="11" s="1"/>
  <c r="D1757" i="11"/>
  <c r="E1757" i="11" s="1"/>
  <c r="D1745" i="11"/>
  <c r="E1745" i="11" s="1"/>
  <c r="D1738" i="11"/>
  <c r="E1738" i="11" s="1"/>
  <c r="F1733" i="11"/>
  <c r="G1733" i="11" s="1"/>
  <c r="D1731" i="11"/>
  <c r="E1731" i="11" s="1"/>
  <c r="F1726" i="11"/>
  <c r="G1726" i="11" s="1"/>
  <c r="D1717" i="11"/>
  <c r="E1717" i="11" s="1"/>
  <c r="F1698" i="11"/>
  <c r="G1698" i="11" s="1"/>
  <c r="F1693" i="11"/>
  <c r="G1693" i="11" s="1"/>
  <c r="D1691" i="11"/>
  <c r="E1691" i="11" s="1"/>
  <c r="F1686" i="11"/>
  <c r="G1686" i="11" s="1"/>
  <c r="D1677" i="11"/>
  <c r="E1677" i="11" s="1"/>
  <c r="F1665" i="11"/>
  <c r="G1665" i="11" s="1"/>
  <c r="D1663" i="11"/>
  <c r="E1663" i="11" s="1"/>
  <c r="F1658" i="11"/>
  <c r="G1658" i="11" s="1"/>
  <c r="F1646" i="11"/>
  <c r="G1646" i="11" s="1"/>
  <c r="D1637" i="11"/>
  <c r="E1637" i="11" s="1"/>
  <c r="D1635" i="11"/>
  <c r="E1635" i="11" s="1"/>
  <c r="F1624" i="11"/>
  <c r="G1624" i="11" s="1"/>
  <c r="D1603" i="11"/>
  <c r="E1603" i="11" s="1"/>
  <c r="D1599" i="11"/>
  <c r="E1599" i="11" s="1"/>
  <c r="F1577" i="11"/>
  <c r="G1577" i="11" s="1"/>
  <c r="F1573" i="11"/>
  <c r="G1573" i="11" s="1"/>
  <c r="F1561" i="11"/>
  <c r="G1561" i="11" s="1"/>
  <c r="F1557" i="11"/>
  <c r="G1557" i="11" s="1"/>
  <c r="D1542" i="11"/>
  <c r="E1542" i="11" s="1"/>
  <c r="F1528" i="11"/>
  <c r="G1528" i="11" s="1"/>
  <c r="F1524" i="11"/>
  <c r="G1524" i="11" s="1"/>
  <c r="D1519" i="11"/>
  <c r="E1519" i="11" s="1"/>
  <c r="D1515" i="11"/>
  <c r="E1515" i="11" s="1"/>
  <c r="D1513" i="11"/>
  <c r="E1513" i="11" s="1"/>
  <c r="D1509" i="11"/>
  <c r="E1509" i="11" s="1"/>
  <c r="F1497" i="11"/>
  <c r="G1497" i="11" s="1"/>
  <c r="F1493" i="11"/>
  <c r="G1493" i="11" s="1"/>
  <c r="D1478" i="11"/>
  <c r="E1478" i="11" s="1"/>
  <c r="F1464" i="11"/>
  <c r="G1464" i="11" s="1"/>
  <c r="F1460" i="11"/>
  <c r="G1460" i="11" s="1"/>
  <c r="D1455" i="11"/>
  <c r="E1455" i="11" s="1"/>
  <c r="D1451" i="11"/>
  <c r="E1451" i="11" s="1"/>
  <c r="D1449" i="11"/>
  <c r="E1449" i="11" s="1"/>
  <c r="D1445" i="11"/>
  <c r="E1445" i="11" s="1"/>
  <c r="F1433" i="11"/>
  <c r="G1433" i="11" s="1"/>
  <c r="F1429" i="11"/>
  <c r="G1429" i="11" s="1"/>
  <c r="D1414" i="11"/>
  <c r="E1414" i="11" s="1"/>
  <c r="D1391" i="11"/>
  <c r="E1391" i="11" s="1"/>
  <c r="D1387" i="11"/>
  <c r="E1387" i="11" s="1"/>
  <c r="F1336" i="11"/>
  <c r="G1336" i="11" s="1"/>
  <c r="F1332" i="11"/>
  <c r="G1332" i="11" s="1"/>
  <c r="D1321" i="11"/>
  <c r="E1321" i="11" s="1"/>
  <c r="D1317" i="11"/>
  <c r="E1317" i="11" s="1"/>
  <c r="D1305" i="11"/>
  <c r="E1305" i="11" s="1"/>
  <c r="D1301" i="11"/>
  <c r="E1301" i="11" s="1"/>
  <c r="F1289" i="11"/>
  <c r="G1289" i="11" s="1"/>
  <c r="F1285" i="11"/>
  <c r="G1285" i="11" s="1"/>
  <c r="D1270" i="11"/>
  <c r="E1270" i="11" s="1"/>
  <c r="D1266" i="11"/>
  <c r="E1266" i="11" s="1"/>
  <c r="D1247" i="11"/>
  <c r="E1247" i="11" s="1"/>
  <c r="D1243" i="11"/>
  <c r="E1243" i="11" s="1"/>
  <c r="F1192" i="11"/>
  <c r="G1192" i="11" s="1"/>
  <c r="F1188" i="11"/>
  <c r="G1188" i="11" s="1"/>
  <c r="D1177" i="11"/>
  <c r="E1177" i="11" s="1"/>
  <c r="D1173" i="11"/>
  <c r="E1173" i="11" s="1"/>
  <c r="F1161" i="11"/>
  <c r="G1161" i="11" s="1"/>
  <c r="F1157" i="11"/>
  <c r="G1157" i="11" s="1"/>
  <c r="D1142" i="11"/>
  <c r="E1142" i="11" s="1"/>
  <c r="D1138" i="11"/>
  <c r="E1138" i="11" s="1"/>
  <c r="D1119" i="11"/>
  <c r="E1119" i="11" s="1"/>
  <c r="D1115" i="11"/>
  <c r="E1115" i="11" s="1"/>
  <c r="F1064" i="11"/>
  <c r="G1064" i="11" s="1"/>
  <c r="F1060" i="11"/>
  <c r="G1060" i="11" s="1"/>
  <c r="D1049" i="11"/>
  <c r="E1049" i="11" s="1"/>
  <c r="D1045" i="11"/>
  <c r="E1045" i="11" s="1"/>
  <c r="D1041" i="11"/>
  <c r="E1041" i="11" s="1"/>
  <c r="F1024" i="11"/>
  <c r="G1024" i="11" s="1"/>
  <c r="D1013" i="11"/>
  <c r="E1013" i="11" s="1"/>
  <c r="D1002" i="11"/>
  <c r="E1002" i="11" s="1"/>
  <c r="D997" i="11"/>
  <c r="E997" i="11" s="1"/>
  <c r="D986" i="11"/>
  <c r="E986" i="11" s="1"/>
  <c r="F980" i="11"/>
  <c r="G980" i="11" s="1"/>
  <c r="D975" i="11"/>
  <c r="E975" i="11" s="1"/>
  <c r="D933" i="11"/>
  <c r="E933" i="11" s="1"/>
  <c r="F880" i="11"/>
  <c r="G880" i="11" s="1"/>
  <c r="F861" i="11"/>
  <c r="G861" i="11" s="1"/>
  <c r="D783" i="11"/>
  <c r="E783" i="11" s="1"/>
  <c r="F738" i="11"/>
  <c r="G738" i="11" s="1"/>
  <c r="F730" i="11"/>
  <c r="G730" i="11" s="1"/>
  <c r="F649" i="11"/>
  <c r="G649" i="11" s="1"/>
  <c r="F588" i="11"/>
  <c r="G588" i="11" s="1"/>
  <c r="D555" i="11"/>
  <c r="E555" i="11" s="1"/>
  <c r="F476" i="11"/>
  <c r="G476" i="11" s="1"/>
  <c r="D417" i="11"/>
  <c r="E417" i="11" s="1"/>
  <c r="D247" i="11"/>
  <c r="E247" i="11" s="1"/>
  <c r="H2305" i="11"/>
  <c r="H1761" i="11"/>
  <c r="H2457" i="11"/>
  <c r="H2389" i="11"/>
  <c r="H2334" i="11"/>
  <c r="H2270" i="11"/>
  <c r="H2230" i="11"/>
  <c r="H2158" i="11"/>
  <c r="H1886" i="11"/>
  <c r="H29" i="11"/>
  <c r="H21" i="11"/>
  <c r="H8" i="11"/>
  <c r="H38" i="11" l="1"/>
  <c r="H67" i="11"/>
  <c r="H2356" i="11"/>
  <c r="I2356" i="11" s="1"/>
  <c r="J2356" i="11" s="1"/>
  <c r="H2325" i="11"/>
  <c r="I2305" i="11"/>
  <c r="J2305" i="11" s="1"/>
  <c r="I29" i="11"/>
  <c r="J29" i="11" s="1"/>
  <c r="I2230" i="11"/>
  <c r="J2230" i="11" s="1"/>
  <c r="I2457" i="11"/>
  <c r="J2457" i="11" s="1"/>
  <c r="I2013" i="11"/>
  <c r="J2013" i="11" s="1"/>
  <c r="I47" i="11"/>
  <c r="J47" i="11" s="1"/>
  <c r="I2334" i="11"/>
  <c r="J2334" i="11" s="1"/>
  <c r="I38" i="11"/>
  <c r="J38" i="11" s="1"/>
  <c r="I2389" i="11"/>
  <c r="H1898" i="11"/>
  <c r="I8" i="11"/>
  <c r="J8" i="11" s="1"/>
  <c r="I1801" i="11"/>
  <c r="J1801" i="11" s="1"/>
  <c r="I2480" i="11"/>
  <c r="I35" i="11"/>
  <c r="J35" i="11" s="1"/>
  <c r="H1649" i="11"/>
  <c r="E1649" i="11"/>
  <c r="H1950" i="11"/>
  <c r="E1950" i="11"/>
  <c r="H2198" i="11"/>
  <c r="G2198" i="11"/>
  <c r="H51" i="11"/>
  <c r="G51" i="11"/>
  <c r="H1120" i="11"/>
  <c r="E1120" i="11"/>
  <c r="H1656" i="11"/>
  <c r="E1656" i="11"/>
  <c r="H1724" i="11"/>
  <c r="E1724" i="11"/>
  <c r="H1868" i="11"/>
  <c r="E1868" i="11"/>
  <c r="H2028" i="11"/>
  <c r="E2028" i="11"/>
  <c r="H60" i="11"/>
  <c r="G60" i="11"/>
  <c r="I21" i="11"/>
  <c r="J21" i="11" s="1"/>
  <c r="I1886" i="11"/>
  <c r="J1886" i="11" s="1"/>
  <c r="I2270" i="11"/>
  <c r="J2270" i="11" s="1"/>
  <c r="I1761" i="11"/>
  <c r="J1761" i="11" s="1"/>
  <c r="I1973" i="11"/>
  <c r="J1973" i="11" s="1"/>
  <c r="H2441" i="11"/>
  <c r="G2441" i="11"/>
  <c r="H1039" i="11"/>
  <c r="G1039" i="11"/>
  <c r="H1430" i="11"/>
  <c r="G1430" i="11"/>
  <c r="H1590" i="11"/>
  <c r="G1590" i="11"/>
  <c r="H1786" i="11"/>
  <c r="G1786" i="11"/>
  <c r="H1345" i="11"/>
  <c r="G1345" i="11"/>
  <c r="H2429" i="11"/>
  <c r="G2429" i="11"/>
  <c r="H1914" i="11"/>
  <c r="G1914" i="11"/>
  <c r="I54" i="11"/>
  <c r="J54" i="11" s="1"/>
  <c r="H65" i="11"/>
  <c r="G65" i="11"/>
  <c r="H2469" i="11"/>
  <c r="G2469" i="11"/>
  <c r="H2412" i="11"/>
  <c r="E2412" i="11"/>
  <c r="H1460" i="11"/>
  <c r="I2158" i="11"/>
  <c r="J2158" i="11" s="1"/>
  <c r="I1985" i="11"/>
  <c r="J1985" i="11" s="1"/>
  <c r="I2418" i="11"/>
  <c r="J2418" i="11" s="1"/>
  <c r="H863" i="11"/>
  <c r="G863" i="11"/>
  <c r="H895" i="11"/>
  <c r="G895" i="11"/>
  <c r="H2381" i="11"/>
  <c r="G2381" i="11"/>
  <c r="H1600" i="11"/>
  <c r="H1722" i="11"/>
  <c r="H1674" i="11"/>
  <c r="H1192" i="11"/>
  <c r="H43" i="11"/>
  <c r="H1084" i="11"/>
  <c r="H1268" i="11"/>
  <c r="H1248" i="11"/>
  <c r="H731" i="11"/>
  <c r="H2338" i="11"/>
  <c r="H2202" i="11"/>
  <c r="H1312" i="11"/>
  <c r="H1392" i="11"/>
  <c r="H1456" i="11"/>
  <c r="H48" i="11"/>
  <c r="H2460" i="11"/>
  <c r="H1582" i="11"/>
  <c r="H2058" i="11"/>
  <c r="H2218" i="11"/>
  <c r="H1040" i="11"/>
  <c r="H1512" i="11"/>
  <c r="H1180" i="11"/>
  <c r="H1328" i="11"/>
  <c r="H1520" i="11"/>
  <c r="H1642" i="11"/>
  <c r="H1802" i="11"/>
  <c r="H456" i="11"/>
  <c r="H2300" i="11"/>
  <c r="H2072" i="11"/>
  <c r="H1320" i="11"/>
  <c r="H1938" i="11"/>
  <c r="H907" i="11"/>
  <c r="H1944" i="11"/>
  <c r="H2200" i="11"/>
  <c r="H859" i="11"/>
  <c r="H1838" i="11"/>
  <c r="H2313" i="11"/>
  <c r="H2410" i="11"/>
  <c r="H1413" i="11"/>
  <c r="H2020" i="11"/>
  <c r="H1666" i="11"/>
  <c r="H827" i="11"/>
  <c r="H46" i="11"/>
  <c r="H1314" i="11"/>
  <c r="H623" i="11"/>
  <c r="H1424" i="11"/>
  <c r="H1688" i="11"/>
  <c r="H2008" i="11"/>
  <c r="H719" i="11"/>
  <c r="H2266" i="11"/>
  <c r="H1350" i="11"/>
  <c r="H2081" i="11"/>
  <c r="H959" i="11"/>
  <c r="H13" i="11"/>
  <c r="H981" i="11"/>
  <c r="H1998" i="11"/>
  <c r="H1118" i="11"/>
  <c r="H1977" i="11"/>
  <c r="H1059" i="11"/>
  <c r="H2362" i="11"/>
  <c r="H1956" i="11"/>
  <c r="H2116" i="11"/>
  <c r="H2212" i="11"/>
  <c r="H1454" i="11"/>
  <c r="H2436" i="11"/>
  <c r="H1034" i="11"/>
  <c r="H26" i="11"/>
  <c r="H2447" i="11"/>
  <c r="H1137" i="11"/>
  <c r="H1598" i="11"/>
  <c r="H413" i="11"/>
  <c r="H1960" i="11"/>
  <c r="H2216" i="11"/>
  <c r="H1725" i="11"/>
  <c r="H1782" i="11"/>
  <c r="H1918" i="11"/>
  <c r="H1994" i="11"/>
  <c r="H1494" i="11"/>
  <c r="H2173" i="11"/>
  <c r="H1232" i="11"/>
  <c r="H2476" i="11"/>
  <c r="H575" i="11"/>
  <c r="H710" i="11"/>
  <c r="H1473" i="11"/>
  <c r="H1421" i="11"/>
  <c r="H2282" i="11"/>
  <c r="H2322" i="11"/>
  <c r="H1572" i="11"/>
  <c r="H1758" i="11"/>
  <c r="H734" i="11"/>
  <c r="H20" i="11"/>
  <c r="H1605" i="11"/>
  <c r="H1746" i="11"/>
  <c r="H1882" i="11"/>
  <c r="H1910" i="11"/>
  <c r="H905" i="11"/>
  <c r="H1749" i="11"/>
  <c r="H956" i="11"/>
  <c r="H1140" i="11"/>
  <c r="H1764" i="11"/>
  <c r="H1409" i="11"/>
  <c r="H597" i="11"/>
  <c r="H2434" i="11"/>
  <c r="H158" i="11"/>
  <c r="H1172" i="11"/>
  <c r="H1924" i="11"/>
  <c r="H2024" i="11"/>
  <c r="H2120" i="11"/>
  <c r="H1310" i="11"/>
  <c r="H961" i="11"/>
  <c r="H497" i="11"/>
  <c r="H927" i="11"/>
  <c r="H520" i="11"/>
  <c r="H1700" i="11"/>
  <c r="H1928" i="11"/>
  <c r="H2004" i="11"/>
  <c r="H2132" i="11"/>
  <c r="H2308" i="11"/>
  <c r="H1558" i="11"/>
  <c r="H457" i="11"/>
  <c r="H1170" i="11"/>
  <c r="H1694" i="11"/>
  <c r="H1834" i="11"/>
  <c r="H1894" i="11"/>
  <c r="H1926" i="11"/>
  <c r="H1518" i="11"/>
  <c r="H1837" i="11"/>
  <c r="H876" i="11"/>
  <c r="H2372" i="11"/>
  <c r="H1537" i="11"/>
  <c r="H969" i="11"/>
  <c r="H1536" i="11"/>
  <c r="H2233" i="11"/>
  <c r="H2403" i="11"/>
  <c r="H78" i="11"/>
  <c r="H871" i="11"/>
  <c r="H1212" i="11"/>
  <c r="H1412" i="11"/>
  <c r="H1050" i="11"/>
  <c r="H314" i="11"/>
  <c r="H920" i="11"/>
  <c r="H124" i="11"/>
  <c r="H320" i="11"/>
  <c r="H375" i="11"/>
  <c r="H783" i="11"/>
  <c r="H1972" i="11"/>
  <c r="H2084" i="11"/>
  <c r="H1326" i="11"/>
  <c r="H1082" i="11"/>
  <c r="H2026" i="11"/>
  <c r="H988" i="11"/>
  <c r="H1152" i="11"/>
  <c r="H2360" i="11"/>
  <c r="H2452" i="11"/>
  <c r="H254" i="11"/>
  <c r="H1067" i="11"/>
  <c r="H1262" i="11"/>
  <c r="H1595" i="11"/>
  <c r="H1829" i="11"/>
  <c r="H1481" i="11"/>
  <c r="H1706" i="11"/>
  <c r="H904" i="11"/>
  <c r="H471" i="11"/>
  <c r="H1023" i="11"/>
  <c r="H159" i="11"/>
  <c r="H268" i="11"/>
  <c r="H1132" i="11"/>
  <c r="H1508" i="11"/>
  <c r="H985" i="11"/>
  <c r="H1744" i="11"/>
  <c r="H1318" i="11"/>
  <c r="H1298" i="11"/>
  <c r="H1524" i="11"/>
  <c r="H1901" i="11"/>
  <c r="H1068" i="11"/>
  <c r="H148" i="11"/>
  <c r="H374" i="11"/>
  <c r="H739" i="11"/>
  <c r="H1052" i="11"/>
  <c r="H1252" i="11"/>
  <c r="H1352" i="11"/>
  <c r="H1544" i="11"/>
  <c r="H1588" i="11"/>
  <c r="H1708" i="11"/>
  <c r="H1832" i="11"/>
  <c r="H1980" i="11"/>
  <c r="H2096" i="11"/>
  <c r="H2152" i="11"/>
  <c r="H2240" i="11"/>
  <c r="H1358" i="11"/>
  <c r="H1636" i="11"/>
  <c r="H1138" i="11"/>
  <c r="H1546" i="11"/>
  <c r="H1970" i="11"/>
  <c r="H2258" i="11"/>
  <c r="H2249" i="11"/>
  <c r="H2340" i="11"/>
  <c r="H2289" i="11"/>
  <c r="H995" i="11"/>
  <c r="H1615" i="11"/>
  <c r="H2161" i="11"/>
  <c r="H543" i="11"/>
  <c r="H1054" i="11"/>
  <c r="H1178" i="11"/>
  <c r="H1362" i="11"/>
  <c r="H924" i="11"/>
  <c r="H963" i="11"/>
  <c r="H2419" i="11"/>
  <c r="H22" i="11"/>
  <c r="H559" i="11"/>
  <c r="H610" i="11"/>
  <c r="H853" i="11"/>
  <c r="H967" i="11"/>
  <c r="H609" i="11"/>
  <c r="H755" i="11"/>
  <c r="H1280" i="11"/>
  <c r="H1428" i="11"/>
  <c r="H889" i="11"/>
  <c r="H1640" i="11"/>
  <c r="H1668" i="11"/>
  <c r="H2140" i="11"/>
  <c r="H2168" i="11"/>
  <c r="H494" i="11"/>
  <c r="H1426" i="11"/>
  <c r="H1854" i="11"/>
  <c r="H1978" i="11"/>
  <c r="H2074" i="11"/>
  <c r="H160" i="11"/>
  <c r="H1174" i="11"/>
  <c r="H2045" i="11"/>
  <c r="H2217" i="11"/>
  <c r="H773" i="11"/>
  <c r="H932" i="11"/>
  <c r="H2420" i="11"/>
  <c r="H1417" i="11"/>
  <c r="H1669" i="11"/>
  <c r="H1335" i="11"/>
  <c r="H278" i="11"/>
  <c r="H513" i="11"/>
  <c r="H1492" i="11"/>
  <c r="H844" i="11"/>
  <c r="H862" i="11"/>
  <c r="H2265" i="11"/>
  <c r="H833" i="11"/>
  <c r="H2409" i="11"/>
  <c r="H1499" i="11"/>
  <c r="H132" i="11"/>
  <c r="H105" i="11"/>
  <c r="H191" i="11"/>
  <c r="H326" i="11"/>
  <c r="H459" i="11"/>
  <c r="H573" i="11"/>
  <c r="H179" i="11"/>
  <c r="H973" i="11"/>
  <c r="H333" i="11"/>
  <c r="H1104" i="11"/>
  <c r="H1396" i="11"/>
  <c r="H1560" i="11"/>
  <c r="H953" i="11"/>
  <c r="H972" i="11"/>
  <c r="H1952" i="11"/>
  <c r="H1992" i="11"/>
  <c r="H536" i="11"/>
  <c r="H851" i="11"/>
  <c r="H450" i="11"/>
  <c r="H854" i="11"/>
  <c r="H1242" i="11"/>
  <c r="H1474" i="11"/>
  <c r="H1774" i="11"/>
  <c r="H1822" i="11"/>
  <c r="H2234" i="11"/>
  <c r="H2302" i="11"/>
  <c r="H929" i="11"/>
  <c r="H1222" i="11"/>
  <c r="H2396" i="11"/>
  <c r="H2029" i="11"/>
  <c r="H2089" i="11"/>
  <c r="H1538" i="11"/>
  <c r="H58" i="11"/>
  <c r="H2371" i="11"/>
  <c r="H12" i="11"/>
  <c r="H134" i="11"/>
  <c r="H209" i="11"/>
  <c r="H807" i="11"/>
  <c r="H893" i="11"/>
  <c r="H530" i="11"/>
  <c r="H1370" i="11"/>
  <c r="H1434" i="11"/>
  <c r="H1830" i="11"/>
  <c r="H18" i="11"/>
  <c r="H106" i="11"/>
  <c r="H336" i="11"/>
  <c r="H545" i="11"/>
  <c r="H837" i="11"/>
  <c r="H498" i="11"/>
  <c r="H763" i="11"/>
  <c r="H1294" i="11"/>
  <c r="H1106" i="11"/>
  <c r="H1330" i="11"/>
  <c r="H1530" i="11"/>
  <c r="H1770" i="11"/>
  <c r="H1870" i="11"/>
  <c r="H2106" i="11"/>
  <c r="H1937" i="11"/>
  <c r="H53" i="11"/>
  <c r="H10" i="11"/>
  <c r="H144" i="11"/>
  <c r="H108" i="11"/>
  <c r="H125" i="11"/>
  <c r="H169" i="11"/>
  <c r="H264" i="11"/>
  <c r="H473" i="11"/>
  <c r="H1360" i="11"/>
  <c r="H1488" i="11"/>
  <c r="H825" i="11"/>
  <c r="H1760" i="11"/>
  <c r="H2056" i="11"/>
  <c r="H2264" i="11"/>
  <c r="H2290" i="11"/>
  <c r="H1190" i="11"/>
  <c r="H1542" i="11"/>
  <c r="H2105" i="11"/>
  <c r="H1130" i="11"/>
  <c r="H1378" i="11"/>
  <c r="H1742" i="11"/>
  <c r="H1818" i="11"/>
  <c r="H1930" i="11"/>
  <c r="H2010" i="11"/>
  <c r="H2062" i="11"/>
  <c r="H2150" i="11"/>
  <c r="H2393" i="11"/>
  <c r="H675" i="11"/>
  <c r="H1550" i="11"/>
  <c r="H1817" i="11"/>
  <c r="H1945" i="11"/>
  <c r="H2149" i="11"/>
  <c r="H2261" i="11"/>
  <c r="H1549" i="11"/>
  <c r="H2470" i="11"/>
  <c r="H2314" i="11"/>
  <c r="H102" i="11"/>
  <c r="H933" i="11"/>
  <c r="H1502" i="11"/>
  <c r="H1194" i="11"/>
  <c r="H2046" i="11"/>
  <c r="H2094" i="11"/>
  <c r="H1893" i="11"/>
  <c r="H2229" i="11"/>
  <c r="H2442" i="11"/>
  <c r="H1135" i="11"/>
  <c r="H55" i="11"/>
  <c r="H1221" i="11"/>
  <c r="H421" i="11"/>
  <c r="H564" i="11"/>
  <c r="H1168" i="11"/>
  <c r="H1504" i="11"/>
  <c r="H622" i="11"/>
  <c r="H1768" i="11"/>
  <c r="H1270" i="11"/>
  <c r="H1438" i="11"/>
  <c r="H1714" i="11"/>
  <c r="H1866" i="11"/>
  <c r="H25" i="11"/>
  <c r="H941" i="11"/>
  <c r="H1022" i="11"/>
  <c r="H1226" i="11"/>
  <c r="H1578" i="11"/>
  <c r="H1962" i="11"/>
  <c r="H1641" i="11"/>
  <c r="H948" i="11"/>
  <c r="H2281" i="11"/>
  <c r="H2133" i="11"/>
  <c r="H1331" i="11"/>
  <c r="H2368" i="11"/>
  <c r="H1571" i="11"/>
  <c r="H1681" i="11"/>
  <c r="H1957" i="11"/>
  <c r="H1265" i="11"/>
  <c r="H1545" i="11"/>
  <c r="H1565" i="11"/>
  <c r="H1629" i="11"/>
  <c r="H2440" i="11"/>
  <c r="H1618" i="11"/>
  <c r="H1896" i="11"/>
  <c r="H1976" i="11"/>
  <c r="H2052" i="11"/>
  <c r="H2104" i="11"/>
  <c r="H2196" i="11"/>
  <c r="H30" i="11"/>
  <c r="H1078" i="11"/>
  <c r="H1166" i="11"/>
  <c r="H926" i="11"/>
  <c r="H515" i="11"/>
  <c r="H735" i="11"/>
  <c r="H643" i="11"/>
  <c r="H691" i="11"/>
  <c r="H1776" i="11"/>
  <c r="H24" i="11"/>
  <c r="H940" i="11"/>
  <c r="H1004" i="11"/>
  <c r="H2148" i="11"/>
  <c r="H1030" i="11"/>
  <c r="H4" i="11"/>
  <c r="H6" i="11"/>
  <c r="H186" i="11"/>
  <c r="H203" i="11"/>
  <c r="H431" i="11"/>
  <c r="H877" i="11"/>
  <c r="H1013" i="11"/>
  <c r="H945" i="11"/>
  <c r="H1100" i="11"/>
  <c r="H865" i="11"/>
  <c r="H1780" i="11"/>
  <c r="H1864" i="11"/>
  <c r="H1908" i="11"/>
  <c r="H2040" i="11"/>
  <c r="H2064" i="11"/>
  <c r="H2112" i="11"/>
  <c r="H2244" i="11"/>
  <c r="H1607" i="11"/>
  <c r="H894" i="11"/>
  <c r="H1202" i="11"/>
  <c r="H1250" i="11"/>
  <c r="H1450" i="11"/>
  <c r="H1958" i="11"/>
  <c r="H1845" i="11"/>
  <c r="H509" i="11"/>
  <c r="H541" i="11"/>
  <c r="H190" i="11"/>
  <c r="H422" i="11"/>
  <c r="H603" i="11"/>
  <c r="H1199" i="11"/>
  <c r="H1554" i="11"/>
  <c r="H1073" i="11"/>
  <c r="H1585" i="11"/>
  <c r="H247" i="11"/>
  <c r="H352" i="11"/>
  <c r="H215" i="11"/>
  <c r="H599" i="11"/>
  <c r="H919" i="11"/>
  <c r="H613" i="11"/>
  <c r="H843" i="11"/>
  <c r="H1264" i="11"/>
  <c r="H1400" i="11"/>
  <c r="H1472" i="11"/>
  <c r="H747" i="11"/>
  <c r="H947" i="11"/>
  <c r="H1621" i="11"/>
  <c r="H1660" i="11"/>
  <c r="H1736" i="11"/>
  <c r="H1948" i="11"/>
  <c r="H1964" i="11"/>
  <c r="H2080" i="11"/>
  <c r="H2136" i="11"/>
  <c r="H2144" i="11"/>
  <c r="H2164" i="11"/>
  <c r="H2180" i="11"/>
  <c r="H2192" i="11"/>
  <c r="H2208" i="11"/>
  <c r="H2276" i="11"/>
  <c r="H990" i="11"/>
  <c r="H897" i="11"/>
  <c r="H1086" i="11"/>
  <c r="H1486" i="11"/>
  <c r="H1510" i="11"/>
  <c r="H444" i="11"/>
  <c r="H1066" i="11"/>
  <c r="H1218" i="11"/>
  <c r="H1282" i="11"/>
  <c r="H1322" i="11"/>
  <c r="H1458" i="11"/>
  <c r="H1522" i="11"/>
  <c r="H1658" i="11"/>
  <c r="H1682" i="11"/>
  <c r="H1750" i="11"/>
  <c r="H1790" i="11"/>
  <c r="H1902" i="11"/>
  <c r="H1922" i="11"/>
  <c r="H1942" i="11"/>
  <c r="H1982" i="11"/>
  <c r="H2122" i="11"/>
  <c r="H2166" i="11"/>
  <c r="H2238" i="11"/>
  <c r="H1398" i="11"/>
  <c r="H1685" i="11"/>
  <c r="H225" i="11"/>
  <c r="H425" i="11"/>
  <c r="H485" i="11"/>
  <c r="H505" i="11"/>
  <c r="H1884" i="11"/>
  <c r="H2386" i="11"/>
  <c r="H446" i="11"/>
  <c r="H470" i="11"/>
  <c r="H518" i="11"/>
  <c r="H822" i="11"/>
  <c r="H1090" i="11"/>
  <c r="H1162" i="11"/>
  <c r="H1195" i="11"/>
  <c r="H1206" i="11"/>
  <c r="H1403" i="11"/>
  <c r="H1414" i="11"/>
  <c r="H1531" i="11"/>
  <c r="H66" i="11"/>
  <c r="H138" i="11"/>
  <c r="H873" i="11"/>
  <c r="H1017" i="11"/>
  <c r="H1509" i="11"/>
  <c r="H514" i="11"/>
  <c r="H68" i="11"/>
  <c r="H205" i="11"/>
  <c r="H441" i="11"/>
  <c r="H1752" i="11"/>
  <c r="H2068" i="11"/>
  <c r="H83" i="11"/>
  <c r="H1110" i="11"/>
  <c r="H1290" i="11"/>
  <c r="H111" i="11"/>
  <c r="H2287" i="11"/>
  <c r="H495" i="11"/>
  <c r="H1338" i="11"/>
  <c r="H1498" i="11"/>
  <c r="H142" i="11"/>
  <c r="H195" i="11"/>
  <c r="H407" i="11"/>
  <c r="H795" i="11"/>
  <c r="H1048" i="11"/>
  <c r="H1296" i="11"/>
  <c r="H1564" i="11"/>
  <c r="H1616" i="11"/>
  <c r="H1014" i="11"/>
  <c r="H1940" i="11"/>
  <c r="H2224" i="11"/>
  <c r="H950" i="11"/>
  <c r="H2479" i="11"/>
  <c r="H1234" i="11"/>
  <c r="H1410" i="11"/>
  <c r="H1514" i="11"/>
  <c r="H1570" i="11"/>
  <c r="H1604" i="11"/>
  <c r="H1646" i="11"/>
  <c r="H1702" i="11"/>
  <c r="H1718" i="11"/>
  <c r="H2042" i="11"/>
  <c r="H2350" i="11"/>
  <c r="H1025" i="11"/>
  <c r="H2475" i="11"/>
  <c r="H817" i="11"/>
  <c r="H438" i="11"/>
  <c r="H1035" i="11"/>
  <c r="H1098" i="11"/>
  <c r="H1533" i="11"/>
  <c r="H886" i="11"/>
  <c r="H260" i="11"/>
  <c r="H455" i="11"/>
  <c r="H1071" i="11"/>
  <c r="H1339" i="11"/>
  <c r="H50" i="11"/>
  <c r="H1029" i="11"/>
  <c r="H1441" i="11"/>
  <c r="H57" i="11"/>
  <c r="H76" i="11"/>
  <c r="H221" i="11"/>
  <c r="H206" i="11"/>
  <c r="H282" i="11"/>
  <c r="H342" i="11"/>
  <c r="H507" i="11"/>
  <c r="H531" i="11"/>
  <c r="H417" i="11"/>
  <c r="H546" i="11"/>
  <c r="H845" i="11"/>
  <c r="H855" i="11"/>
  <c r="H983" i="11"/>
  <c r="H235" i="11"/>
  <c r="H424" i="11"/>
  <c r="H488" i="11"/>
  <c r="H552" i="11"/>
  <c r="H679" i="11"/>
  <c r="H671" i="11"/>
  <c r="H1184" i="11"/>
  <c r="H1216" i="11"/>
  <c r="H1332" i="11"/>
  <c r="H1368" i="11"/>
  <c r="H1440" i="11"/>
  <c r="H1552" i="11"/>
  <c r="H784" i="11"/>
  <c r="H61" i="11"/>
  <c r="H7" i="11"/>
  <c r="H9" i="11"/>
  <c r="H59" i="11"/>
  <c r="H94" i="11"/>
  <c r="H110" i="11"/>
  <c r="H92" i="11"/>
  <c r="H147" i="11"/>
  <c r="H257" i="11"/>
  <c r="H294" i="11"/>
  <c r="H370" i="11"/>
  <c r="H419" i="11"/>
  <c r="H447" i="11"/>
  <c r="H467" i="11"/>
  <c r="H519" i="11"/>
  <c r="H529" i="11"/>
  <c r="H501" i="11"/>
  <c r="H482" i="11"/>
  <c r="H553" i="11"/>
  <c r="H687" i="11"/>
  <c r="H1005" i="11"/>
  <c r="H1021" i="11"/>
  <c r="H308" i="11"/>
  <c r="H707" i="11"/>
  <c r="H277" i="11"/>
  <c r="H881" i="11"/>
  <c r="H1009" i="11"/>
  <c r="H1188" i="11"/>
  <c r="H1316" i="11"/>
  <c r="H1344" i="11"/>
  <c r="H1376" i="11"/>
  <c r="H1444" i="11"/>
  <c r="H1480" i="11"/>
  <c r="H1528" i="11"/>
  <c r="H1556" i="11"/>
  <c r="H1584" i="11"/>
  <c r="H801" i="11"/>
  <c r="H1037" i="11"/>
  <c r="H841" i="11"/>
  <c r="H1624" i="11"/>
  <c r="H1696" i="11"/>
  <c r="H1748" i="11"/>
  <c r="H1756" i="11"/>
  <c r="H1788" i="11"/>
  <c r="H1880" i="11"/>
  <c r="H1932" i="11"/>
  <c r="H2048" i="11"/>
  <c r="H2100" i="11"/>
  <c r="H2128" i="11"/>
  <c r="H2184" i="11"/>
  <c r="H2232" i="11"/>
  <c r="H2248" i="11"/>
  <c r="H2292" i="11"/>
  <c r="H1036" i="11"/>
  <c r="H79" i="11"/>
  <c r="H1390" i="11"/>
  <c r="H1697" i="11"/>
  <c r="H1258" i="11"/>
  <c r="H1306" i="11"/>
  <c r="H1466" i="11"/>
  <c r="H1490" i="11"/>
  <c r="H1638" i="11"/>
  <c r="H1662" i="11"/>
  <c r="H1686" i="11"/>
  <c r="H1710" i="11"/>
  <c r="H1738" i="11"/>
  <c r="H1754" i="11"/>
  <c r="H1778" i="11"/>
  <c r="H1794" i="11"/>
  <c r="H1826" i="11"/>
  <c r="H1946" i="11"/>
  <c r="H1966" i="11"/>
  <c r="H1986" i="11"/>
  <c r="H2018" i="11"/>
  <c r="H2054" i="11"/>
  <c r="H2082" i="11"/>
  <c r="H2138" i="11"/>
  <c r="H2190" i="11"/>
  <c r="H2222" i="11"/>
  <c r="H2254" i="11"/>
  <c r="H2417" i="11"/>
  <c r="H521" i="11"/>
  <c r="H1334" i="11"/>
  <c r="H1997" i="11"/>
  <c r="H2273" i="11"/>
  <c r="H2201" i="11"/>
  <c r="H161" i="11"/>
  <c r="H324" i="11"/>
  <c r="H405" i="11"/>
  <c r="H1012" i="11"/>
  <c r="H255" i="11"/>
  <c r="H402" i="11"/>
  <c r="H574" i="11"/>
  <c r="H979" i="11"/>
  <c r="H1102" i="11"/>
  <c r="H1263" i="11"/>
  <c r="H1623" i="11"/>
  <c r="H1016" i="11"/>
  <c r="H70" i="11"/>
  <c r="H170" i="11"/>
  <c r="H202" i="11"/>
  <c r="H2399" i="11"/>
  <c r="H2291" i="11"/>
  <c r="H2355" i="11"/>
  <c r="H1613" i="11"/>
  <c r="H42" i="11"/>
  <c r="H91" i="11"/>
  <c r="H527" i="11"/>
  <c r="H791" i="11"/>
  <c r="H1709" i="11"/>
  <c r="H1063" i="11"/>
  <c r="H1431" i="11"/>
  <c r="H1491" i="11"/>
  <c r="H1575" i="11"/>
  <c r="H1627" i="11"/>
  <c r="H1961" i="11"/>
  <c r="H32" i="11"/>
  <c r="H1597" i="11"/>
  <c r="H33" i="11"/>
  <c r="H62" i="11"/>
  <c r="H1442" i="11"/>
  <c r="H1461" i="11"/>
  <c r="H1525" i="11"/>
  <c r="H1586" i="11"/>
  <c r="H1625" i="11"/>
  <c r="H1690" i="11"/>
  <c r="H1877" i="11"/>
  <c r="H2001" i="11"/>
  <c r="H2098" i="11"/>
  <c r="H2126" i="11"/>
  <c r="H2154" i="11"/>
  <c r="H2194" i="11"/>
  <c r="H2210" i="11"/>
  <c r="H2226" i="11"/>
  <c r="H2242" i="11"/>
  <c r="H2330" i="11"/>
  <c r="H2358" i="11"/>
  <c r="H2401" i="11"/>
  <c r="H2405" i="11"/>
  <c r="H823" i="11"/>
  <c r="H1007" i="11"/>
  <c r="H1812" i="11"/>
  <c r="H2044" i="11"/>
  <c r="H2228" i="11"/>
  <c r="H2324" i="11"/>
  <c r="H1810" i="11"/>
  <c r="H2022" i="11"/>
  <c r="H2066" i="11"/>
  <c r="H2286" i="11"/>
  <c r="H359" i="11"/>
  <c r="H2373" i="11"/>
  <c r="H771" i="11"/>
  <c r="H2451" i="11"/>
  <c r="H136" i="11"/>
  <c r="H540" i="11"/>
  <c r="H1056" i="11"/>
  <c r="H1496" i="11"/>
  <c r="H2000" i="11"/>
  <c r="H2379" i="11"/>
  <c r="H2455" i="11"/>
  <c r="H830" i="11"/>
  <c r="H16" i="11"/>
  <c r="H19" i="11"/>
  <c r="H49" i="11"/>
  <c r="H262" i="11"/>
  <c r="H479" i="11"/>
  <c r="H727" i="11"/>
  <c r="H917" i="11"/>
  <c r="H991" i="11"/>
  <c r="H466" i="11"/>
  <c r="H1136" i="11"/>
  <c r="H1256" i="11"/>
  <c r="H1288" i="11"/>
  <c r="H1348" i="11"/>
  <c r="H1432" i="11"/>
  <c r="H524" i="11"/>
  <c r="H993" i="11"/>
  <c r="H1684" i="11"/>
  <c r="H1784" i="11"/>
  <c r="H1848" i="11"/>
  <c r="H1912" i="11"/>
  <c r="H2088" i="11"/>
  <c r="H2316" i="11"/>
  <c r="H1765" i="11"/>
  <c r="H779" i="11"/>
  <c r="H982" i="11"/>
  <c r="H1210" i="11"/>
  <c r="H1562" i="11"/>
  <c r="H1650" i="11"/>
  <c r="H1730" i="11"/>
  <c r="H2142" i="11"/>
  <c r="H2170" i="11"/>
  <c r="H2377" i="11"/>
  <c r="H1126" i="11"/>
  <c r="H2189" i="11"/>
  <c r="H1266" i="11"/>
  <c r="H2178" i="11"/>
  <c r="H2269" i="11"/>
  <c r="H2294" i="11"/>
  <c r="H1446" i="11"/>
  <c r="H1422" i="11"/>
  <c r="H1740" i="11"/>
  <c r="H2014" i="11"/>
  <c r="H2385" i="11"/>
  <c r="H1394" i="11"/>
  <c r="H1861" i="11"/>
  <c r="H611" i="11"/>
  <c r="H1630" i="11"/>
  <c r="H2073" i="11"/>
  <c r="H1027" i="11"/>
  <c r="H2370" i="11"/>
  <c r="H921" i="11"/>
  <c r="H1427" i="11"/>
  <c r="H836" i="11"/>
  <c r="H1505" i="11"/>
  <c r="H1074" i="11"/>
  <c r="H1365" i="11"/>
  <c r="H1405" i="11"/>
  <c r="H1469" i="11"/>
  <c r="H1634" i="11"/>
  <c r="H1753" i="11"/>
  <c r="H1777" i="11"/>
  <c r="H1833" i="11"/>
  <c r="H1849" i="11"/>
  <c r="H1954" i="11"/>
  <c r="H2038" i="11"/>
  <c r="H107" i="11"/>
  <c r="H242" i="11"/>
  <c r="H2050" i="11"/>
  <c r="H2461" i="11"/>
  <c r="H2206" i="11"/>
  <c r="H2250" i="11"/>
  <c r="H2437" i="11"/>
  <c r="H909" i="11"/>
  <c r="H2070" i="11"/>
  <c r="H131" i="11"/>
  <c r="H411" i="11"/>
  <c r="H683" i="11"/>
  <c r="H1015" i="11"/>
  <c r="H1088" i="11"/>
  <c r="H1116" i="11"/>
  <c r="H1272" i="11"/>
  <c r="H1540" i="11"/>
  <c r="H1611" i="11"/>
  <c r="H2108" i="11"/>
  <c r="H2364" i="11"/>
  <c r="H2464" i="11"/>
  <c r="H175" i="11"/>
  <c r="H143" i="11"/>
  <c r="H14" i="11"/>
  <c r="H887" i="11"/>
  <c r="H901" i="11"/>
  <c r="H965" i="11"/>
  <c r="H1072" i="11"/>
  <c r="H1108" i="11"/>
  <c r="H1200" i="11"/>
  <c r="H1240" i="11"/>
  <c r="H1416" i="11"/>
  <c r="H1568" i="11"/>
  <c r="H1816" i="11"/>
  <c r="H1988" i="11"/>
  <c r="H2124" i="11"/>
  <c r="H362" i="11"/>
  <c r="H1592" i="11"/>
  <c r="H2274" i="11"/>
  <c r="H1566" i="11"/>
  <c r="H1657" i="11"/>
  <c r="H1346" i="11"/>
  <c r="H1506" i="11"/>
  <c r="H1678" i="11"/>
  <c r="H1698" i="11"/>
  <c r="H2078" i="11"/>
  <c r="H2110" i="11"/>
  <c r="H2182" i="11"/>
  <c r="H2413" i="11"/>
  <c r="H2445" i="11"/>
  <c r="H2101" i="11"/>
  <c r="H1382" i="11"/>
  <c r="H872" i="11"/>
  <c r="H888" i="11"/>
  <c r="H996" i="11"/>
  <c r="H1559" i="11"/>
  <c r="H2367" i="11"/>
  <c r="H2384" i="11"/>
  <c r="H2439" i="11"/>
  <c r="H1737" i="11"/>
  <c r="H1917" i="11"/>
  <c r="H1574" i="11"/>
  <c r="H1889" i="11"/>
  <c r="H2057" i="11"/>
  <c r="H2353" i="11"/>
  <c r="H37" i="11"/>
  <c r="H757" i="11"/>
  <c r="H1477" i="11"/>
  <c r="H1541" i="11"/>
  <c r="H1933" i="11"/>
  <c r="H2465" i="11"/>
  <c r="H1201" i="11"/>
  <c r="H1366" i="11"/>
  <c r="H1526" i="11"/>
  <c r="H1614" i="11"/>
  <c r="H1701" i="11"/>
  <c r="H1965" i="11"/>
  <c r="H2021" i="11"/>
  <c r="H2285" i="11"/>
  <c r="H2329" i="11"/>
  <c r="H2378" i="11"/>
  <c r="H2449" i="11"/>
  <c r="H5" i="11"/>
  <c r="H28" i="11"/>
  <c r="H253" i="11"/>
  <c r="H266" i="11"/>
  <c r="H310" i="11"/>
  <c r="H346" i="11"/>
  <c r="H341" i="11"/>
  <c r="H831" i="11"/>
  <c r="H818" i="11"/>
  <c r="H659" i="11"/>
  <c r="H751" i="11"/>
  <c r="H971" i="11"/>
  <c r="H1176" i="11"/>
  <c r="H1228" i="11"/>
  <c r="H1304" i="11"/>
  <c r="H1380" i="11"/>
  <c r="H1408" i="11"/>
  <c r="H1448" i="11"/>
  <c r="H1476" i="11"/>
  <c r="H1576" i="11"/>
  <c r="H1632" i="11"/>
  <c r="H788" i="11"/>
  <c r="H1019" i="11"/>
  <c r="H1626" i="11"/>
  <c r="H1672" i="11"/>
  <c r="H1704" i="11"/>
  <c r="H1720" i="11"/>
  <c r="H1792" i="11"/>
  <c r="H1800" i="11"/>
  <c r="H2012" i="11"/>
  <c r="H2260" i="11"/>
  <c r="H955" i="11"/>
  <c r="H1406" i="11"/>
  <c r="H1462" i="11"/>
  <c r="H720" i="11"/>
  <c r="H1058" i="11"/>
  <c r="H1482" i="11"/>
  <c r="H1654" i="11"/>
  <c r="H1766" i="11"/>
  <c r="H1850" i="11"/>
  <c r="H1878" i="11"/>
  <c r="H1990" i="11"/>
  <c r="H2090" i="11"/>
  <c r="H2186" i="11"/>
  <c r="H2425" i="11"/>
  <c r="H1230" i="11"/>
  <c r="H1785" i="11"/>
  <c r="H2453" i="11"/>
  <c r="H461" i="11"/>
  <c r="H525" i="11"/>
  <c r="H736" i="11"/>
  <c r="H1563" i="11"/>
  <c r="H866" i="11"/>
  <c r="H2369" i="11"/>
  <c r="H2433" i="11"/>
  <c r="H782" i="11"/>
  <c r="H1145" i="11"/>
  <c r="H1198" i="11"/>
  <c r="H1633" i="11"/>
  <c r="H1789" i="11"/>
  <c r="H2117" i="11"/>
  <c r="H156" i="11"/>
  <c r="H635" i="11"/>
  <c r="H1467" i="11"/>
  <c r="H1213" i="11"/>
  <c r="H2421" i="11"/>
  <c r="H1131" i="11"/>
  <c r="H1191" i="11"/>
  <c r="H1453" i="11"/>
  <c r="H1238" i="11"/>
  <c r="H1485" i="11"/>
  <c r="H1653" i="11"/>
  <c r="H1929" i="11"/>
  <c r="H2025" i="11"/>
  <c r="H2041" i="11"/>
  <c r="H1435" i="11"/>
  <c r="H1503" i="11"/>
  <c r="H1583" i="11"/>
  <c r="H2388" i="11"/>
  <c r="H2416" i="11"/>
  <c r="H300" i="11"/>
  <c r="H340" i="11"/>
  <c r="H593" i="11"/>
  <c r="H2060" i="11"/>
  <c r="H2076" i="11"/>
  <c r="H2204" i="11"/>
  <c r="H2220" i="11"/>
  <c r="H1093" i="11"/>
  <c r="H1094" i="11"/>
  <c r="H1820" i="11"/>
  <c r="H1836" i="11"/>
  <c r="H73" i="11"/>
  <c r="H89" i="11"/>
  <c r="H130" i="11"/>
  <c r="H949" i="11"/>
  <c r="H486" i="11"/>
  <c r="H550" i="11"/>
  <c r="H562" i="11"/>
  <c r="H578" i="11"/>
  <c r="H594" i="11"/>
  <c r="H119" i="11"/>
  <c r="H135" i="11"/>
  <c r="H152" i="11"/>
  <c r="H443" i="11"/>
  <c r="H523" i="11"/>
  <c r="H647" i="11"/>
  <c r="H711" i="11"/>
  <c r="H743" i="11"/>
  <c r="H80" i="11"/>
  <c r="H96" i="11"/>
  <c r="H388" i="11"/>
  <c r="H440" i="11"/>
  <c r="H472" i="11"/>
  <c r="H1465" i="11"/>
  <c r="H1529" i="11"/>
  <c r="H269" i="11"/>
  <c r="H296" i="11"/>
  <c r="H806" i="11"/>
  <c r="H1101" i="11"/>
  <c r="H1134" i="11"/>
  <c r="H11" i="11"/>
  <c r="H857" i="11"/>
  <c r="H1077" i="11"/>
  <c r="H802" i="11"/>
  <c r="H27" i="11"/>
  <c r="H391" i="11"/>
  <c r="H423" i="11"/>
  <c r="H1620" i="11"/>
  <c r="H1243" i="11"/>
  <c r="H1497" i="11"/>
  <c r="H1519" i="11"/>
  <c r="H1573" i="11"/>
  <c r="H1745" i="11"/>
  <c r="H1853" i="11"/>
  <c r="H1925" i="11"/>
  <c r="H1953" i="11"/>
  <c r="H2125" i="11"/>
  <c r="H2241" i="11"/>
  <c r="H2301" i="11"/>
  <c r="H2345" i="11"/>
  <c r="H129" i="11"/>
  <c r="H145" i="11"/>
  <c r="H565" i="11"/>
  <c r="H645" i="11"/>
  <c r="H821" i="11"/>
  <c r="H936" i="11"/>
  <c r="H1733" i="11"/>
  <c r="H1805" i="11"/>
  <c r="H1905" i="11"/>
  <c r="H1969" i="11"/>
  <c r="H1989" i="11"/>
  <c r="H2061" i="11"/>
  <c r="H2205" i="11"/>
  <c r="H2257" i="11"/>
  <c r="H2317" i="11"/>
  <c r="H183" i="11"/>
  <c r="H385" i="11"/>
  <c r="H1689" i="11"/>
  <c r="H1781" i="11"/>
  <c r="H1881" i="11"/>
  <c r="H1909" i="11"/>
  <c r="H1993" i="11"/>
  <c r="H2153" i="11"/>
  <c r="H2444" i="11"/>
  <c r="H81" i="11"/>
  <c r="H113" i="11"/>
  <c r="H90" i="11"/>
  <c r="H217" i="11"/>
  <c r="H122" i="11"/>
  <c r="H137" i="11"/>
  <c r="H244" i="11"/>
  <c r="H298" i="11"/>
  <c r="H330" i="11"/>
  <c r="H272" i="11"/>
  <c r="H304" i="11"/>
  <c r="H415" i="11"/>
  <c r="H427" i="11"/>
  <c r="H491" i="11"/>
  <c r="H503" i="11"/>
  <c r="H539" i="11"/>
  <c r="H551" i="11"/>
  <c r="H364" i="11"/>
  <c r="H207" i="11"/>
  <c r="H449" i="11"/>
  <c r="H372" i="11"/>
  <c r="H437" i="11"/>
  <c r="H517" i="11"/>
  <c r="H429" i="11"/>
  <c r="H489" i="11"/>
  <c r="H667" i="11"/>
  <c r="H775" i="11"/>
  <c r="H869" i="11"/>
  <c r="H951" i="11"/>
  <c r="H537" i="11"/>
  <c r="H631" i="11"/>
  <c r="H787" i="11"/>
  <c r="H284" i="11"/>
  <c r="H460" i="11"/>
  <c r="H1044" i="11"/>
  <c r="H1076" i="11"/>
  <c r="H1124" i="11"/>
  <c r="H1156" i="11"/>
  <c r="H1204" i="11"/>
  <c r="H1236" i="11"/>
  <c r="H1284" i="11"/>
  <c r="H1300" i="11"/>
  <c r="H1364" i="11"/>
  <c r="H1716" i="11"/>
  <c r="H1732" i="11"/>
  <c r="H445" i="11"/>
  <c r="H883" i="11"/>
  <c r="H1150" i="11"/>
  <c r="H1114" i="11"/>
  <c r="H1154" i="11"/>
  <c r="H1806" i="11"/>
  <c r="H1934" i="11"/>
  <c r="H2030" i="11"/>
  <c r="H2174" i="11"/>
  <c r="H2348" i="11"/>
  <c r="H1070" i="11"/>
  <c r="H2185" i="11"/>
  <c r="H880" i="11"/>
  <c r="H1002" i="11"/>
  <c r="H1115" i="11"/>
  <c r="H1285" i="11"/>
  <c r="H1387" i="11"/>
  <c r="H1451" i="11"/>
  <c r="H1577" i="11"/>
  <c r="H1757" i="11"/>
  <c r="H2169" i="11"/>
  <c r="H2382" i="11"/>
  <c r="H2428" i="11"/>
  <c r="H2448" i="11"/>
  <c r="H149" i="11"/>
  <c r="H213" i="11"/>
  <c r="H289" i="11"/>
  <c r="H305" i="11"/>
  <c r="H329" i="11"/>
  <c r="H397" i="11"/>
  <c r="H569" i="11"/>
  <c r="H585" i="11"/>
  <c r="H633" i="11"/>
  <c r="H649" i="11"/>
  <c r="H665" i="11"/>
  <c r="H673" i="11"/>
  <c r="H689" i="11"/>
  <c r="H697" i="11"/>
  <c r="H713" i="11"/>
  <c r="H721" i="11"/>
  <c r="H729" i="11"/>
  <c r="H745" i="11"/>
  <c r="H765" i="11"/>
  <c r="H781" i="11"/>
  <c r="H832" i="11"/>
  <c r="H1000" i="11"/>
  <c r="H2349" i="11"/>
  <c r="H2408" i="11"/>
  <c r="H1487" i="11"/>
  <c r="H31" i="11"/>
  <c r="H166" i="11"/>
  <c r="H198" i="11"/>
  <c r="H414" i="11"/>
  <c r="H590" i="11"/>
  <c r="H674" i="11"/>
  <c r="H694" i="11"/>
  <c r="H754" i="11"/>
  <c r="H766" i="11"/>
  <c r="H790" i="11"/>
  <c r="H1083" i="11"/>
  <c r="H1091" i="11"/>
  <c r="H1107" i="11"/>
  <c r="H1139" i="11"/>
  <c r="H1211" i="11"/>
  <c r="H1275" i="11"/>
  <c r="H1319" i="11"/>
  <c r="H1351" i="11"/>
  <c r="H1367" i="11"/>
  <c r="H1383" i="11"/>
  <c r="H1543" i="11"/>
  <c r="H2346" i="11"/>
  <c r="H2407" i="11"/>
  <c r="H1251" i="11"/>
  <c r="H1437" i="11"/>
  <c r="H1463" i="11"/>
  <c r="H1495" i="11"/>
  <c r="H2085" i="11"/>
  <c r="H2181" i="11"/>
  <c r="H2446" i="11"/>
  <c r="H2471" i="11"/>
  <c r="H97" i="11"/>
  <c r="H114" i="11"/>
  <c r="H874" i="11"/>
  <c r="H914" i="11"/>
  <c r="H1018" i="11"/>
  <c r="H1057" i="11"/>
  <c r="H1113" i="11"/>
  <c r="H1237" i="11"/>
  <c r="H1281" i="11"/>
  <c r="H1337" i="11"/>
  <c r="H1593" i="11"/>
  <c r="H2310" i="11"/>
  <c r="H2414" i="11"/>
  <c r="H718" i="11"/>
  <c r="H1097" i="11"/>
  <c r="H87" i="11"/>
  <c r="H239" i="11"/>
  <c r="H458" i="11"/>
  <c r="H502" i="11"/>
  <c r="H534" i="11"/>
  <c r="H606" i="11"/>
  <c r="H638" i="11"/>
  <c r="H770" i="11"/>
  <c r="H810" i="11"/>
  <c r="H867" i="11"/>
  <c r="H2463" i="11"/>
  <c r="H180" i="11"/>
  <c r="H216" i="11"/>
  <c r="H248" i="11"/>
  <c r="H295" i="11"/>
  <c r="H356" i="11"/>
  <c r="H468" i="11"/>
  <c r="H500" i="11"/>
  <c r="H548" i="11"/>
  <c r="H640" i="11"/>
  <c r="H668" i="11"/>
  <c r="H816" i="11"/>
  <c r="H1659" i="11"/>
  <c r="H1719" i="11"/>
  <c r="H1735" i="11"/>
  <c r="H1779" i="11"/>
  <c r="H1819" i="11"/>
  <c r="H1835" i="11"/>
  <c r="H1863" i="11"/>
  <c r="H2023" i="11"/>
  <c r="H2083" i="11"/>
  <c r="H2288" i="11"/>
  <c r="H2319" i="11"/>
  <c r="H2351" i="11"/>
  <c r="H232" i="11"/>
  <c r="H291" i="11"/>
  <c r="H360" i="11"/>
  <c r="H636" i="11"/>
  <c r="H1663" i="11"/>
  <c r="H1715" i="11"/>
  <c r="H1731" i="11"/>
  <c r="H1751" i="11"/>
  <c r="H1767" i="11"/>
  <c r="H1783" i="11"/>
  <c r="H1795" i="11"/>
  <c r="H1823" i="11"/>
  <c r="H1839" i="11"/>
  <c r="H1859" i="11"/>
  <c r="H1875" i="11"/>
  <c r="H1887" i="11"/>
  <c r="H1911" i="11"/>
  <c r="H2035" i="11"/>
  <c r="H2087" i="11"/>
  <c r="H2103" i="11"/>
  <c r="H2155" i="11"/>
  <c r="H2187" i="11"/>
  <c r="H2231" i="11"/>
  <c r="H2247" i="11"/>
  <c r="H2267" i="11"/>
  <c r="H2283" i="11"/>
  <c r="H2312" i="11"/>
  <c r="H2331" i="11"/>
  <c r="H2347" i="11"/>
  <c r="H2395" i="11"/>
  <c r="H23" i="11"/>
  <c r="H74" i="11"/>
  <c r="H155" i="11"/>
  <c r="H237" i="11"/>
  <c r="H211" i="11"/>
  <c r="H229" i="11"/>
  <c r="H270" i="11"/>
  <c r="H286" i="11"/>
  <c r="H302" i="11"/>
  <c r="H318" i="11"/>
  <c r="H334" i="11"/>
  <c r="H350" i="11"/>
  <c r="H201" i="11"/>
  <c r="H185" i="11"/>
  <c r="H399" i="11"/>
  <c r="H439" i="11"/>
  <c r="H451" i="11"/>
  <c r="H463" i="11"/>
  <c r="H475" i="11"/>
  <c r="H487" i="11"/>
  <c r="H499" i="11"/>
  <c r="H511" i="11"/>
  <c r="H547" i="11"/>
  <c r="H390" i="11"/>
  <c r="H292" i="11"/>
  <c r="H371" i="11"/>
  <c r="H401" i="11"/>
  <c r="H433" i="11"/>
  <c r="H465" i="11"/>
  <c r="H481" i="11"/>
  <c r="H561" i="11"/>
  <c r="H332" i="11"/>
  <c r="H469" i="11"/>
  <c r="H533" i="11"/>
  <c r="H615" i="11"/>
  <c r="H348" i="11"/>
  <c r="H418" i="11"/>
  <c r="H504" i="11"/>
  <c r="H557" i="11"/>
  <c r="H576" i="11"/>
  <c r="H651" i="11"/>
  <c r="H695" i="11"/>
  <c r="H759" i="11"/>
  <c r="H829" i="11"/>
  <c r="H847" i="11"/>
  <c r="H861" i="11"/>
  <c r="H879" i="11"/>
  <c r="H911" i="11"/>
  <c r="H925" i="11"/>
  <c r="H943" i="11"/>
  <c r="H957" i="11"/>
  <c r="H975" i="11"/>
  <c r="H989" i="11"/>
  <c r="H1032" i="11"/>
  <c r="H241" i="11"/>
  <c r="H316" i="11"/>
  <c r="H358" i="11"/>
  <c r="H477" i="11"/>
  <c r="H276" i="11"/>
  <c r="H558" i="11"/>
  <c r="H660" i="11"/>
  <c r="H699" i="11"/>
  <c r="H849" i="11"/>
  <c r="H913" i="11"/>
  <c r="H977" i="11"/>
  <c r="H1064" i="11"/>
  <c r="H1080" i="11"/>
  <c r="H1096" i="11"/>
  <c r="H1112" i="11"/>
  <c r="H1128" i="11"/>
  <c r="H1144" i="11"/>
  <c r="H1160" i="11"/>
  <c r="H1208" i="11"/>
  <c r="H1224" i="11"/>
  <c r="H1336" i="11"/>
  <c r="H1384" i="11"/>
  <c r="H1464" i="11"/>
  <c r="H408" i="11"/>
  <c r="H655" i="11"/>
  <c r="H891" i="11"/>
  <c r="H1648" i="11"/>
  <c r="H1664" i="11"/>
  <c r="H1680" i="11"/>
  <c r="H1712" i="11"/>
  <c r="H1728" i="11"/>
  <c r="H1808" i="11"/>
  <c r="H1824" i="11"/>
  <c r="H1840" i="11"/>
  <c r="H1856" i="11"/>
  <c r="H1872" i="11"/>
  <c r="H1888" i="11"/>
  <c r="H1904" i="11"/>
  <c r="H1920" i="11"/>
  <c r="H1936" i="11"/>
  <c r="H1968" i="11"/>
  <c r="H1984" i="11"/>
  <c r="H2016" i="11"/>
  <c r="H2032" i="11"/>
  <c r="H2160" i="11"/>
  <c r="H2176" i="11"/>
  <c r="H2256" i="11"/>
  <c r="H309" i="11"/>
  <c r="H434" i="11"/>
  <c r="H811" i="11"/>
  <c r="H1011" i="11"/>
  <c r="H958" i="11"/>
  <c r="H1046" i="11"/>
  <c r="H1062" i="11"/>
  <c r="H1246" i="11"/>
  <c r="H1278" i="11"/>
  <c r="H1302" i="11"/>
  <c r="H1885" i="11"/>
  <c r="H393" i="11"/>
  <c r="H937" i="11"/>
  <c r="H1186" i="11"/>
  <c r="H1354" i="11"/>
  <c r="H1386" i="11"/>
  <c r="H1402" i="11"/>
  <c r="H1418" i="11"/>
  <c r="H1591" i="11"/>
  <c r="H1762" i="11"/>
  <c r="H1842" i="11"/>
  <c r="H1858" i="11"/>
  <c r="H1874" i="11"/>
  <c r="H1890" i="11"/>
  <c r="H1906" i="11"/>
  <c r="H2002" i="11"/>
  <c r="H2034" i="11"/>
  <c r="H2114" i="11"/>
  <c r="H2130" i="11"/>
  <c r="H2146" i="11"/>
  <c r="H2162" i="11"/>
  <c r="H2318" i="11"/>
  <c r="H2361" i="11"/>
  <c r="H2473" i="11"/>
  <c r="H510" i="11"/>
  <c r="H715" i="11"/>
  <c r="H767" i="11"/>
  <c r="H1589" i="11"/>
  <c r="H1001" i="11"/>
  <c r="H1158" i="11"/>
  <c r="H1182" i="11"/>
  <c r="H1214" i="11"/>
  <c r="H1254" i="11"/>
  <c r="H1286" i="11"/>
  <c r="H1374" i="11"/>
  <c r="H1470" i="11"/>
  <c r="H1534" i="11"/>
  <c r="H738" i="11"/>
  <c r="H980" i="11"/>
  <c r="H1119" i="11"/>
  <c r="H1157" i="11"/>
  <c r="H1289" i="11"/>
  <c r="H1391" i="11"/>
  <c r="H1433" i="11"/>
  <c r="H1455" i="11"/>
  <c r="H1561" i="11"/>
  <c r="H1599" i="11"/>
  <c r="H1677" i="11"/>
  <c r="H1769" i="11"/>
  <c r="H2097" i="11"/>
  <c r="H173" i="11"/>
  <c r="H189" i="11"/>
  <c r="H261" i="11"/>
  <c r="H297" i="11"/>
  <c r="H337" i="11"/>
  <c r="H625" i="11"/>
  <c r="H737" i="11"/>
  <c r="H753" i="11"/>
  <c r="H824" i="11"/>
  <c r="H840" i="11"/>
  <c r="H848" i="11"/>
  <c r="H856" i="11"/>
  <c r="H900" i="11"/>
  <c r="H916" i="11"/>
  <c r="H952" i="11"/>
  <c r="H968" i="11"/>
  <c r="H992" i="11"/>
  <c r="H1020" i="11"/>
  <c r="H1645" i="11"/>
  <c r="H1813" i="11"/>
  <c r="H1897" i="11"/>
  <c r="H1913" i="11"/>
  <c r="H1941" i="11"/>
  <c r="H2053" i="11"/>
  <c r="H2069" i="11"/>
  <c r="H2177" i="11"/>
  <c r="H2197" i="11"/>
  <c r="H2213" i="11"/>
  <c r="H2341" i="11"/>
  <c r="H2392" i="11"/>
  <c r="H2432" i="11"/>
  <c r="H2165" i="11"/>
  <c r="H2342" i="11"/>
  <c r="H2454" i="11"/>
  <c r="H1051" i="11"/>
  <c r="H1311" i="11"/>
  <c r="H1419" i="11"/>
  <c r="H2456" i="11"/>
  <c r="H99" i="11"/>
  <c r="H115" i="11"/>
  <c r="H219" i="11"/>
  <c r="H234" i="11"/>
  <c r="H250" i="11"/>
  <c r="H462" i="11"/>
  <c r="H478" i="11"/>
  <c r="H490" i="11"/>
  <c r="H526" i="11"/>
  <c r="H538" i="11"/>
  <c r="H554" i="11"/>
  <c r="H591" i="11"/>
  <c r="H626" i="11"/>
  <c r="H654" i="11"/>
  <c r="H1099" i="11"/>
  <c r="H1163" i="11"/>
  <c r="H1227" i="11"/>
  <c r="H1259" i="11"/>
  <c r="H1291" i="11"/>
  <c r="H1343" i="11"/>
  <c r="H1375" i="11"/>
  <c r="H1407" i="11"/>
  <c r="H1439" i="11"/>
  <c r="H1471" i="11"/>
  <c r="H1535" i="11"/>
  <c r="H1579" i="11"/>
  <c r="H2427" i="11"/>
  <c r="H809" i="11"/>
  <c r="H1127" i="11"/>
  <c r="H1255" i="11"/>
  <c r="H1501" i="11"/>
  <c r="H1527" i="11"/>
  <c r="H1581" i="11"/>
  <c r="H1606" i="11"/>
  <c r="H1705" i="11"/>
  <c r="H1721" i="11"/>
  <c r="H1809" i="11"/>
  <c r="H2065" i="11"/>
  <c r="H2193" i="11"/>
  <c r="H2225" i="11"/>
  <c r="H2245" i="11"/>
  <c r="H2277" i="11"/>
  <c r="H2297" i="11"/>
  <c r="H2321" i="11"/>
  <c r="H2357" i="11"/>
  <c r="H2402" i="11"/>
  <c r="H2435" i="11"/>
  <c r="H2458" i="11"/>
  <c r="H34" i="11"/>
  <c r="H69" i="11"/>
  <c r="H85" i="11"/>
  <c r="H101" i="11"/>
  <c r="H181" i="11"/>
  <c r="H197" i="11"/>
  <c r="H382" i="11"/>
  <c r="H846" i="11"/>
  <c r="H870" i="11"/>
  <c r="H882" i="11"/>
  <c r="H898" i="11"/>
  <c r="H910" i="11"/>
  <c r="H942" i="11"/>
  <c r="H954" i="11"/>
  <c r="H962" i="11"/>
  <c r="H994" i="11"/>
  <c r="H1006" i="11"/>
  <c r="H1033" i="11"/>
  <c r="H1041" i="11"/>
  <c r="H1049" i="11"/>
  <c r="H1081" i="11"/>
  <c r="H1125" i="11"/>
  <c r="H1133" i="11"/>
  <c r="H1149" i="11"/>
  <c r="H1173" i="11"/>
  <c r="H1181" i="11"/>
  <c r="H1205" i="11"/>
  <c r="H1217" i="11"/>
  <c r="H1249" i="11"/>
  <c r="H1257" i="11"/>
  <c r="H1305" i="11"/>
  <c r="H1321" i="11"/>
  <c r="H1353" i="11"/>
  <c r="H1397" i="11"/>
  <c r="H1445" i="11"/>
  <c r="H1457" i="11"/>
  <c r="H1513" i="11"/>
  <c r="H1569" i="11"/>
  <c r="H1610" i="11"/>
  <c r="H1713" i="11"/>
  <c r="H1741" i="11"/>
  <c r="H1793" i="11"/>
  <c r="H1865" i="11"/>
  <c r="H2093" i="11"/>
  <c r="H2121" i="11"/>
  <c r="H2137" i="11"/>
  <c r="H2237" i="11"/>
  <c r="H1369" i="11"/>
  <c r="H1547" i="11"/>
  <c r="H1619" i="11"/>
  <c r="H571" i="11"/>
  <c r="H586" i="11"/>
  <c r="H658" i="11"/>
  <c r="H686" i="11"/>
  <c r="H714" i="11"/>
  <c r="H726" i="11"/>
  <c r="H750" i="11"/>
  <c r="H642" i="11"/>
  <c r="H1187" i="11"/>
  <c r="H1229" i="11"/>
  <c r="H45" i="11"/>
  <c r="H112" i="11"/>
  <c r="H127" i="11"/>
  <c r="H163" i="11"/>
  <c r="H279" i="11"/>
  <c r="H323" i="11"/>
  <c r="H355" i="11"/>
  <c r="H392" i="11"/>
  <c r="H588" i="11"/>
  <c r="H608" i="11"/>
  <c r="H624" i="11"/>
  <c r="H768" i="11"/>
  <c r="H1643" i="11"/>
  <c r="H1675" i="11"/>
  <c r="H1691" i="11"/>
  <c r="H1763" i="11"/>
  <c r="H1803" i="11"/>
  <c r="H1851" i="11"/>
  <c r="H1903" i="11"/>
  <c r="H1923" i="11"/>
  <c r="H1939" i="11"/>
  <c r="H1959" i="11"/>
  <c r="H1975" i="11"/>
  <c r="H1995" i="11"/>
  <c r="H2007" i="11"/>
  <c r="H2051" i="11"/>
  <c r="H2067" i="11"/>
  <c r="H2115" i="11"/>
  <c r="H2131" i="11"/>
  <c r="H2147" i="11"/>
  <c r="H2159" i="11"/>
  <c r="H2175" i="11"/>
  <c r="H2195" i="11"/>
  <c r="H2211" i="11"/>
  <c r="H2227" i="11"/>
  <c r="H2255" i="11"/>
  <c r="H2271" i="11"/>
  <c r="H2320" i="11"/>
  <c r="H2335" i="11"/>
  <c r="H2352" i="11"/>
  <c r="H56" i="11"/>
  <c r="H2423" i="11"/>
  <c r="H116" i="11"/>
  <c r="H176" i="11"/>
  <c r="H192" i="11"/>
  <c r="H204" i="11"/>
  <c r="H220" i="11"/>
  <c r="H236" i="11"/>
  <c r="H299" i="11"/>
  <c r="H335" i="11"/>
  <c r="H379" i="11"/>
  <c r="H395" i="11"/>
  <c r="H432" i="11"/>
  <c r="H448" i="11"/>
  <c r="H464" i="11"/>
  <c r="H480" i="11"/>
  <c r="H496" i="11"/>
  <c r="H512" i="11"/>
  <c r="H528" i="11"/>
  <c r="H544" i="11"/>
  <c r="H560" i="11"/>
  <c r="H572" i="11"/>
  <c r="H584" i="11"/>
  <c r="H612" i="11"/>
  <c r="H644" i="11"/>
  <c r="H664" i="11"/>
  <c r="H680" i="11"/>
  <c r="H692" i="11"/>
  <c r="H708" i="11"/>
  <c r="H1671" i="11"/>
  <c r="H1687" i="11"/>
  <c r="H1739" i="11"/>
  <c r="H1759" i="11"/>
  <c r="H1791" i="11"/>
  <c r="H1799" i="11"/>
  <c r="H1907" i="11"/>
  <c r="H1935" i="11"/>
  <c r="H1947" i="11"/>
  <c r="H1963" i="11"/>
  <c r="H1991" i="11"/>
  <c r="H2011" i="11"/>
  <c r="H2047" i="11"/>
  <c r="H2063" i="11"/>
  <c r="H2079" i="11"/>
  <c r="H2111" i="11"/>
  <c r="H2127" i="11"/>
  <c r="H2143" i="11"/>
  <c r="H2163" i="11"/>
  <c r="H2179" i="11"/>
  <c r="H2191" i="11"/>
  <c r="H2207" i="11"/>
  <c r="H2223" i="11"/>
  <c r="H2259" i="11"/>
  <c r="H2275" i="11"/>
  <c r="H2304" i="11"/>
  <c r="H2323" i="11"/>
  <c r="H1825" i="11"/>
  <c r="H2037" i="11"/>
  <c r="H2380" i="11"/>
  <c r="H41" i="11"/>
  <c r="H153" i="11"/>
  <c r="H193" i="11"/>
  <c r="H233" i="11"/>
  <c r="H265" i="11"/>
  <c r="H357" i="11"/>
  <c r="H373" i="11"/>
  <c r="H669" i="11"/>
  <c r="H741" i="11"/>
  <c r="H769" i="11"/>
  <c r="H785" i="11"/>
  <c r="H852" i="11"/>
  <c r="H976" i="11"/>
  <c r="H1841" i="11"/>
  <c r="H2017" i="11"/>
  <c r="H2077" i="11"/>
  <c r="H2221" i="11"/>
  <c r="H2337" i="11"/>
  <c r="H1483" i="11"/>
  <c r="H167" i="11"/>
  <c r="H199" i="11"/>
  <c r="H227" i="11"/>
  <c r="H243" i="11"/>
  <c r="H566" i="11"/>
  <c r="H582" i="11"/>
  <c r="H618" i="11"/>
  <c r="H634" i="11"/>
  <c r="H682" i="11"/>
  <c r="H758" i="11"/>
  <c r="H774" i="11"/>
  <c r="H799" i="11"/>
  <c r="H815" i="11"/>
  <c r="H1103" i="11"/>
  <c r="H1167" i="11"/>
  <c r="H1231" i="11"/>
  <c r="H1295" i="11"/>
  <c r="H1371" i="11"/>
  <c r="H2459" i="11"/>
  <c r="H834" i="11"/>
  <c r="H928" i="11"/>
  <c r="H960" i="11"/>
  <c r="H1169" i="11"/>
  <c r="H1297" i="11"/>
  <c r="H1399" i="11"/>
  <c r="H1459" i="11"/>
  <c r="H2049" i="11"/>
  <c r="H2209" i="11"/>
  <c r="H2293" i="11"/>
  <c r="H2376" i="11"/>
  <c r="H2411" i="11"/>
  <c r="H2426" i="11"/>
  <c r="H2468" i="11"/>
  <c r="H162" i="11"/>
  <c r="H797" i="11"/>
  <c r="H813" i="11"/>
  <c r="H826" i="11"/>
  <c r="H842" i="11"/>
  <c r="H850" i="11"/>
  <c r="H890" i="11"/>
  <c r="H906" i="11"/>
  <c r="H934" i="11"/>
  <c r="H966" i="11"/>
  <c r="H974" i="11"/>
  <c r="H998" i="11"/>
  <c r="H1010" i="11"/>
  <c r="H1038" i="11"/>
  <c r="H1045" i="11"/>
  <c r="H1053" i="11"/>
  <c r="H1089" i="11"/>
  <c r="H1121" i="11"/>
  <c r="H1129" i="11"/>
  <c r="H1177" i="11"/>
  <c r="H1209" i="11"/>
  <c r="H1253" i="11"/>
  <c r="H1261" i="11"/>
  <c r="H1277" i="11"/>
  <c r="H1301" i="11"/>
  <c r="H1309" i="11"/>
  <c r="H1317" i="11"/>
  <c r="H1325" i="11"/>
  <c r="H1349" i="11"/>
  <c r="H1361" i="11"/>
  <c r="H1393" i="11"/>
  <c r="H1401" i="11"/>
  <c r="H1449" i="11"/>
  <c r="H1521" i="11"/>
  <c r="H1594" i="11"/>
  <c r="H1601" i="11"/>
  <c r="H1673" i="11"/>
  <c r="H1821" i="11"/>
  <c r="H1949" i="11"/>
  <c r="H2005" i="11"/>
  <c r="H2033" i="11"/>
  <c r="H2309" i="11"/>
  <c r="H2366" i="11"/>
  <c r="H2374" i="11"/>
  <c r="H1323" i="11"/>
  <c r="H1423" i="11"/>
  <c r="H71" i="11"/>
  <c r="H103" i="11"/>
  <c r="H171" i="11"/>
  <c r="H187" i="11"/>
  <c r="H222" i="11"/>
  <c r="H238" i="11"/>
  <c r="H398" i="11"/>
  <c r="H595" i="11"/>
  <c r="H607" i="11"/>
  <c r="H662" i="11"/>
  <c r="H678" i="11"/>
  <c r="H690" i="11"/>
  <c r="H706" i="11"/>
  <c r="H742" i="11"/>
  <c r="H2431" i="11"/>
  <c r="H172" i="11"/>
  <c r="H188" i="11"/>
  <c r="H224" i="11"/>
  <c r="H315" i="11"/>
  <c r="H331" i="11"/>
  <c r="H367" i="11"/>
  <c r="H384" i="11"/>
  <c r="H1612" i="11"/>
  <c r="H1667" i="11"/>
  <c r="H1683" i="11"/>
  <c r="H1695" i="11"/>
  <c r="H1743" i="11"/>
  <c r="H1755" i="11"/>
  <c r="H1787" i="11"/>
  <c r="H1931" i="11"/>
  <c r="H1951" i="11"/>
  <c r="H1967" i="11"/>
  <c r="H1987" i="11"/>
  <c r="H1999" i="11"/>
  <c r="H2015" i="11"/>
  <c r="H2043" i="11"/>
  <c r="H2059" i="11"/>
  <c r="H2075" i="11"/>
  <c r="H2107" i="11"/>
  <c r="H2123" i="11"/>
  <c r="H2139" i="11"/>
  <c r="H2167" i="11"/>
  <c r="H2183" i="11"/>
  <c r="H2203" i="11"/>
  <c r="H2219" i="11"/>
  <c r="H2280" i="11"/>
  <c r="H2296" i="11"/>
  <c r="H2315" i="11"/>
  <c r="H2328" i="11"/>
  <c r="H2343" i="11"/>
  <c r="H44" i="11"/>
  <c r="H64" i="11"/>
  <c r="H123" i="11"/>
  <c r="H139" i="11"/>
  <c r="H168" i="11"/>
  <c r="H184" i="11"/>
  <c r="H196" i="11"/>
  <c r="H212" i="11"/>
  <c r="H275" i="11"/>
  <c r="H327" i="11"/>
  <c r="H343" i="11"/>
  <c r="H387" i="11"/>
  <c r="H420" i="11"/>
  <c r="H604" i="11"/>
  <c r="H620" i="11"/>
  <c r="H652" i="11"/>
  <c r="H672" i="11"/>
  <c r="H684" i="11"/>
  <c r="H700" i="11"/>
  <c r="H716" i="11"/>
  <c r="H732" i="11"/>
  <c r="H748" i="11"/>
  <c r="H764" i="11"/>
  <c r="H780" i="11"/>
  <c r="H796" i="11"/>
  <c r="H812" i="11"/>
  <c r="H1596" i="11"/>
  <c r="H1608" i="11"/>
  <c r="H1628" i="11"/>
  <c r="H1647" i="11"/>
  <c r="H1679" i="11"/>
  <c r="H1699" i="11"/>
  <c r="H1807" i="11"/>
  <c r="H1899" i="11"/>
  <c r="H1927" i="11"/>
  <c r="H1943" i="11"/>
  <c r="H1955" i="11"/>
  <c r="H1971" i="11"/>
  <c r="H1983" i="11"/>
  <c r="H2003" i="11"/>
  <c r="H2019" i="11"/>
  <c r="H2055" i="11"/>
  <c r="H2071" i="11"/>
  <c r="H2119" i="11"/>
  <c r="H2135" i="11"/>
  <c r="H2171" i="11"/>
  <c r="H2199" i="11"/>
  <c r="H2215" i="11"/>
  <c r="H2299" i="11"/>
  <c r="H2311" i="11"/>
  <c r="H72" i="11"/>
  <c r="H100" i="11"/>
  <c r="H226" i="11"/>
  <c r="H288" i="11"/>
  <c r="H403" i="11"/>
  <c r="H605" i="11"/>
  <c r="H453" i="11"/>
  <c r="H577" i="11"/>
  <c r="H476" i="11"/>
  <c r="H997" i="11"/>
  <c r="H639" i="11"/>
  <c r="H1060" i="11"/>
  <c r="H1092" i="11"/>
  <c r="H1220" i="11"/>
  <c r="H1652" i="11"/>
  <c r="H1796" i="11"/>
  <c r="H1828" i="11"/>
  <c r="H1844" i="11"/>
  <c r="H1860" i="11"/>
  <c r="H1876" i="11"/>
  <c r="H1892" i="11"/>
  <c r="H2036" i="11"/>
  <c r="H1797" i="11"/>
  <c r="H430" i="11"/>
  <c r="H1726" i="11"/>
  <c r="H95" i="11"/>
  <c r="H1665" i="11"/>
  <c r="H2009" i="11"/>
  <c r="H730" i="11"/>
  <c r="H1247" i="11"/>
  <c r="H1429" i="11"/>
  <c r="H1557" i="11"/>
  <c r="H1869" i="11"/>
  <c r="H2141" i="11"/>
  <c r="H2404" i="11"/>
  <c r="H133" i="11"/>
  <c r="H141" i="11"/>
  <c r="H157" i="11"/>
  <c r="H165" i="11"/>
  <c r="H313" i="11"/>
  <c r="H321" i="11"/>
  <c r="H345" i="11"/>
  <c r="H353" i="11"/>
  <c r="H369" i="11"/>
  <c r="H389" i="11"/>
  <c r="H617" i="11"/>
  <c r="H641" i="11"/>
  <c r="H657" i="11"/>
  <c r="H681" i="11"/>
  <c r="H705" i="11"/>
  <c r="H789" i="11"/>
  <c r="H805" i="11"/>
  <c r="H864" i="11"/>
  <c r="H896" i="11"/>
  <c r="H964" i="11"/>
  <c r="H2333" i="11"/>
  <c r="H2422" i="11"/>
  <c r="H2474" i="11"/>
  <c r="H182" i="11"/>
  <c r="H210" i="11"/>
  <c r="H778" i="11"/>
  <c r="H1075" i="11"/>
  <c r="H1147" i="11"/>
  <c r="H1155" i="11"/>
  <c r="H1171" i="11"/>
  <c r="H1203" i="11"/>
  <c r="H1219" i="11"/>
  <c r="H1235" i="11"/>
  <c r="H1267" i="11"/>
  <c r="H1283" i="11"/>
  <c r="H1299" i="11"/>
  <c r="H1359" i="11"/>
  <c r="H1415" i="11"/>
  <c r="H1447" i="11"/>
  <c r="H1479" i="11"/>
  <c r="H1511" i="11"/>
  <c r="H1587" i="11"/>
  <c r="H1631" i="11"/>
  <c r="H2387" i="11"/>
  <c r="H912" i="11"/>
  <c r="H938" i="11"/>
  <c r="H1123" i="11"/>
  <c r="H1523" i="11"/>
  <c r="H1555" i="11"/>
  <c r="H2363" i="11"/>
  <c r="H2400" i="11"/>
  <c r="H366" i="11"/>
  <c r="H858" i="11"/>
  <c r="H1065" i="11"/>
  <c r="H1189" i="11"/>
  <c r="H1197" i="11"/>
  <c r="H1245" i="11"/>
  <c r="H1269" i="11"/>
  <c r="H1313" i="11"/>
  <c r="H1329" i="11"/>
  <c r="H1385" i="11"/>
  <c r="H1489" i="11"/>
  <c r="H1622" i="11"/>
  <c r="H2438" i="11"/>
  <c r="H281" i="11"/>
  <c r="H946" i="11"/>
  <c r="H1225" i="11"/>
  <c r="H223" i="11"/>
  <c r="H650" i="11"/>
  <c r="H794" i="11"/>
  <c r="H835" i="11"/>
  <c r="H2383" i="11"/>
  <c r="H978" i="11"/>
  <c r="H1373" i="11"/>
  <c r="H1617" i="11"/>
  <c r="H164" i="11"/>
  <c r="H200" i="11"/>
  <c r="H228" i="11"/>
  <c r="H263" i="11"/>
  <c r="H307" i="11"/>
  <c r="H339" i="11"/>
  <c r="H436" i="11"/>
  <c r="H452" i="11"/>
  <c r="H484" i="11"/>
  <c r="H516" i="11"/>
  <c r="H532" i="11"/>
  <c r="H568" i="11"/>
  <c r="H656" i="11"/>
  <c r="H688" i="11"/>
  <c r="H704" i="11"/>
  <c r="H800" i="11"/>
  <c r="H1703" i="11"/>
  <c r="H1747" i="11"/>
  <c r="H1879" i="11"/>
  <c r="H2039" i="11"/>
  <c r="H2099" i="11"/>
  <c r="H2243" i="11"/>
  <c r="H2272" i="11"/>
  <c r="H2307" i="11"/>
  <c r="H2336" i="11"/>
  <c r="H311" i="11"/>
  <c r="H404" i="11"/>
  <c r="H592" i="11"/>
  <c r="H15" i="11"/>
  <c r="H17" i="11"/>
  <c r="H63" i="11"/>
  <c r="H86" i="11"/>
  <c r="H98" i="11"/>
  <c r="H88" i="11"/>
  <c r="H120" i="11"/>
  <c r="H146" i="11"/>
  <c r="H82" i="11"/>
  <c r="H75" i="11"/>
  <c r="H104" i="11"/>
  <c r="H128" i="11"/>
  <c r="H140" i="11"/>
  <c r="H154" i="11"/>
  <c r="H118" i="11"/>
  <c r="H126" i="11"/>
  <c r="H214" i="11"/>
  <c r="H231" i="11"/>
  <c r="H274" i="11"/>
  <c r="H290" i="11"/>
  <c r="H306" i="11"/>
  <c r="H322" i="11"/>
  <c r="H338" i="11"/>
  <c r="H354" i="11"/>
  <c r="H386" i="11"/>
  <c r="H280" i="11"/>
  <c r="H312" i="11"/>
  <c r="H328" i="11"/>
  <c r="H344" i="11"/>
  <c r="H361" i="11"/>
  <c r="H435" i="11"/>
  <c r="H483" i="11"/>
  <c r="H535" i="11"/>
  <c r="H555" i="11"/>
  <c r="H589" i="11"/>
  <c r="H621" i="11"/>
  <c r="H259" i="11"/>
  <c r="H377" i="11"/>
  <c r="H258" i="11"/>
  <c r="H549" i="11"/>
  <c r="H579" i="11"/>
  <c r="H412" i="11"/>
  <c r="H493" i="11"/>
  <c r="H839" i="11"/>
  <c r="H885" i="11"/>
  <c r="H903" i="11"/>
  <c r="H935" i="11"/>
  <c r="H999" i="11"/>
  <c r="H409" i="11"/>
  <c r="H627" i="11"/>
  <c r="H663" i="11"/>
  <c r="H723" i="11"/>
  <c r="H301" i="11"/>
  <c r="H563" i="11"/>
  <c r="H580" i="11"/>
  <c r="H752" i="11"/>
  <c r="H875" i="11"/>
  <c r="H939" i="11"/>
  <c r="H1003" i="11"/>
  <c r="H1148" i="11"/>
  <c r="H1164" i="11"/>
  <c r="H1196" i="11"/>
  <c r="H1244" i="11"/>
  <c r="H1260" i="11"/>
  <c r="H1276" i="11"/>
  <c r="H1292" i="11"/>
  <c r="H1308" i="11"/>
  <c r="H1324" i="11"/>
  <c r="H1340" i="11"/>
  <c r="H1356" i="11"/>
  <c r="H1372" i="11"/>
  <c r="H1388" i="11"/>
  <c r="H1404" i="11"/>
  <c r="H1420" i="11"/>
  <c r="H1436" i="11"/>
  <c r="H1452" i="11"/>
  <c r="H1468" i="11"/>
  <c r="H1484" i="11"/>
  <c r="H1500" i="11"/>
  <c r="H1516" i="11"/>
  <c r="H1532" i="11"/>
  <c r="H1548" i="11"/>
  <c r="H1580" i="11"/>
  <c r="H245" i="11"/>
  <c r="H1644" i="11"/>
  <c r="H1676" i="11"/>
  <c r="H1692" i="11"/>
  <c r="H1772" i="11"/>
  <c r="H1804" i="11"/>
  <c r="H1852" i="11"/>
  <c r="H1900" i="11"/>
  <c r="H1916" i="11"/>
  <c r="H1996" i="11"/>
  <c r="H2092" i="11"/>
  <c r="H2156" i="11"/>
  <c r="H2172" i="11"/>
  <c r="H2188" i="11"/>
  <c r="H2236" i="11"/>
  <c r="H2252" i="11"/>
  <c r="H2268" i="11"/>
  <c r="H376" i="11"/>
  <c r="H2306" i="11"/>
  <c r="H2354" i="11"/>
  <c r="H918" i="11"/>
  <c r="H1342" i="11"/>
  <c r="H1478" i="11"/>
  <c r="H1637" i="11"/>
  <c r="H1981" i="11"/>
  <c r="H2443" i="11"/>
  <c r="H628" i="11"/>
  <c r="H724" i="11"/>
  <c r="H915" i="11"/>
  <c r="H987" i="11"/>
  <c r="H1042" i="11"/>
  <c r="H1122" i="11"/>
  <c r="H1146" i="11"/>
  <c r="H1274" i="11"/>
  <c r="H1602" i="11"/>
  <c r="H1670" i="11"/>
  <c r="H1734" i="11"/>
  <c r="H1798" i="11"/>
  <c r="H1814" i="11"/>
  <c r="H1846" i="11"/>
  <c r="H1862" i="11"/>
  <c r="H1974" i="11"/>
  <c r="H2006" i="11"/>
  <c r="H2086" i="11"/>
  <c r="H2102" i="11"/>
  <c r="H2118" i="11"/>
  <c r="H2134" i="11"/>
  <c r="H2214" i="11"/>
  <c r="H2246" i="11"/>
  <c r="H2262" i="11"/>
  <c r="H2365" i="11"/>
  <c r="H2397" i="11"/>
  <c r="H2477" i="11"/>
  <c r="H121" i="11"/>
  <c r="H908" i="11"/>
  <c r="H2284" i="11"/>
  <c r="H2332" i="11"/>
  <c r="H84" i="11"/>
  <c r="H703" i="11"/>
  <c r="H1142" i="11"/>
  <c r="H1693" i="11"/>
  <c r="H1921" i="11"/>
  <c r="H2157" i="11"/>
  <c r="H986" i="11"/>
  <c r="H1024" i="11"/>
  <c r="H1161" i="11"/>
  <c r="H1493" i="11"/>
  <c r="H1515" i="11"/>
  <c r="H1603" i="11"/>
  <c r="H1635" i="11"/>
  <c r="H1717" i="11"/>
  <c r="H2109" i="11"/>
  <c r="H2298" i="11"/>
  <c r="H2394" i="11"/>
  <c r="H2462" i="11"/>
  <c r="H39" i="11"/>
  <c r="H177" i="11"/>
  <c r="H249" i="11"/>
  <c r="H273" i="11"/>
  <c r="H285" i="11"/>
  <c r="H293" i="11"/>
  <c r="H317" i="11"/>
  <c r="H325" i="11"/>
  <c r="H349" i="11"/>
  <c r="H365" i="11"/>
  <c r="H381" i="11"/>
  <c r="H581" i="11"/>
  <c r="H601" i="11"/>
  <c r="H629" i="11"/>
  <c r="H637" i="11"/>
  <c r="H653" i="11"/>
  <c r="H661" i="11"/>
  <c r="H677" i="11"/>
  <c r="H685" i="11"/>
  <c r="H693" i="11"/>
  <c r="H701" i="11"/>
  <c r="H709" i="11"/>
  <c r="H717" i="11"/>
  <c r="H725" i="11"/>
  <c r="H733" i="11"/>
  <c r="H749" i="11"/>
  <c r="H761" i="11"/>
  <c r="H777" i="11"/>
  <c r="H793" i="11"/>
  <c r="H828" i="11"/>
  <c r="H860" i="11"/>
  <c r="H868" i="11"/>
  <c r="H884" i="11"/>
  <c r="H892" i="11"/>
  <c r="H944" i="11"/>
  <c r="H984" i="11"/>
  <c r="H1008" i="11"/>
  <c r="H2472" i="11"/>
  <c r="H2278" i="11"/>
  <c r="H1055" i="11"/>
  <c r="H1183" i="11"/>
  <c r="H1327" i="11"/>
  <c r="H1567" i="11"/>
  <c r="H174" i="11"/>
  <c r="H218" i="11"/>
  <c r="H251" i="11"/>
  <c r="H410" i="11"/>
  <c r="H567" i="11"/>
  <c r="H583" i="11"/>
  <c r="H602" i="11"/>
  <c r="H619" i="11"/>
  <c r="H666" i="11"/>
  <c r="H702" i="11"/>
  <c r="H746" i="11"/>
  <c r="H786" i="11"/>
  <c r="H798" i="11"/>
  <c r="H814" i="11"/>
  <c r="H899" i="11"/>
  <c r="H1031" i="11"/>
  <c r="H1047" i="11"/>
  <c r="H1079" i="11"/>
  <c r="H1087" i="11"/>
  <c r="H1095" i="11"/>
  <c r="H1111" i="11"/>
  <c r="H1143" i="11"/>
  <c r="H1151" i="11"/>
  <c r="H1159" i="11"/>
  <c r="H1175" i="11"/>
  <c r="H1207" i="11"/>
  <c r="H1215" i="11"/>
  <c r="H1223" i="11"/>
  <c r="H1239" i="11"/>
  <c r="H1271" i="11"/>
  <c r="H1279" i="11"/>
  <c r="H1287" i="11"/>
  <c r="H1303" i="11"/>
  <c r="H1347" i="11"/>
  <c r="H1355" i="11"/>
  <c r="H1363" i="11"/>
  <c r="H1379" i="11"/>
  <c r="H1411" i="11"/>
  <c r="H1443" i="11"/>
  <c r="H1475" i="11"/>
  <c r="H1507" i="11"/>
  <c r="H1539" i="11"/>
  <c r="H931" i="11"/>
  <c r="H1043" i="11"/>
  <c r="H1233" i="11"/>
  <c r="H1315" i="11"/>
  <c r="H902" i="11"/>
  <c r="H923" i="11"/>
  <c r="H1165" i="11"/>
  <c r="H1293" i="11"/>
  <c r="H1395" i="11"/>
  <c r="H1661" i="11"/>
  <c r="H1729" i="11"/>
  <c r="H1773" i="11"/>
  <c r="H1857" i="11"/>
  <c r="H1873" i="11"/>
  <c r="H2113" i="11"/>
  <c r="H2129" i="11"/>
  <c r="H2145" i="11"/>
  <c r="H2253" i="11"/>
  <c r="H2359" i="11"/>
  <c r="H2390" i="11"/>
  <c r="H2424" i="11"/>
  <c r="H77" i="11"/>
  <c r="H93" i="11"/>
  <c r="H109" i="11"/>
  <c r="H117" i="11"/>
  <c r="H150" i="11"/>
  <c r="H378" i="11"/>
  <c r="H394" i="11"/>
  <c r="H838" i="11"/>
  <c r="H922" i="11"/>
  <c r="H930" i="11"/>
  <c r="H970" i="11"/>
  <c r="H1026" i="11"/>
  <c r="H1061" i="11"/>
  <c r="H1069" i="11"/>
  <c r="H1085" i="11"/>
  <c r="H1109" i="11"/>
  <c r="H1117" i="11"/>
  <c r="H1141" i="11"/>
  <c r="H1153" i="11"/>
  <c r="H1185" i="11"/>
  <c r="H1193" i="11"/>
  <c r="H1241" i="11"/>
  <c r="H1273" i="11"/>
  <c r="H1333" i="11"/>
  <c r="H1341" i="11"/>
  <c r="H1357" i="11"/>
  <c r="H1381" i="11"/>
  <c r="H1389" i="11"/>
  <c r="H1425" i="11"/>
  <c r="H1517" i="11"/>
  <c r="H1553" i="11"/>
  <c r="H1609" i="11"/>
  <c r="H2326" i="11"/>
  <c r="H2398" i="11"/>
  <c r="H2466" i="11"/>
  <c r="H2478" i="11"/>
  <c r="H1179" i="11"/>
  <c r="H1307" i="11"/>
  <c r="H1551" i="11"/>
  <c r="H178" i="11"/>
  <c r="H194" i="11"/>
  <c r="H230" i="11"/>
  <c r="H246" i="11"/>
  <c r="H406" i="11"/>
  <c r="H426" i="11"/>
  <c r="H442" i="11"/>
  <c r="H454" i="11"/>
  <c r="H474" i="11"/>
  <c r="H506" i="11"/>
  <c r="H522" i="11"/>
  <c r="H542" i="11"/>
  <c r="H570" i="11"/>
  <c r="H587" i="11"/>
  <c r="H598" i="11"/>
  <c r="H614" i="11"/>
  <c r="H630" i="11"/>
  <c r="H646" i="11"/>
  <c r="H670" i="11"/>
  <c r="H698" i="11"/>
  <c r="H722" i="11"/>
  <c r="H762" i="11"/>
  <c r="H803" i="11"/>
  <c r="H819" i="11"/>
  <c r="H2391" i="11"/>
  <c r="H878" i="11"/>
  <c r="H1105" i="11"/>
  <c r="H1377" i="11"/>
  <c r="H2450" i="11"/>
  <c r="H36" i="11"/>
  <c r="H151" i="11"/>
  <c r="H208" i="11"/>
  <c r="H240" i="11"/>
  <c r="H256" i="11"/>
  <c r="H271" i="11"/>
  <c r="H287" i="11"/>
  <c r="H303" i="11"/>
  <c r="H347" i="11"/>
  <c r="H368" i="11"/>
  <c r="H383" i="11"/>
  <c r="H400" i="11"/>
  <c r="H416" i="11"/>
  <c r="H428" i="11"/>
  <c r="H492" i="11"/>
  <c r="H508" i="11"/>
  <c r="H556" i="11"/>
  <c r="H596" i="11"/>
  <c r="H616" i="11"/>
  <c r="H632" i="11"/>
  <c r="H648" i="11"/>
  <c r="H676" i="11"/>
  <c r="H696" i="11"/>
  <c r="H712" i="11"/>
  <c r="H728" i="11"/>
  <c r="H744" i="11"/>
  <c r="H760" i="11"/>
  <c r="H776" i="11"/>
  <c r="H792" i="11"/>
  <c r="H808" i="11"/>
  <c r="H1028" i="11"/>
  <c r="H1639" i="11"/>
  <c r="H1651" i="11"/>
  <c r="H1711" i="11"/>
  <c r="H1727" i="11"/>
  <c r="H1771" i="11"/>
  <c r="H1815" i="11"/>
  <c r="H1827" i="11"/>
  <c r="H1843" i="11"/>
  <c r="H1855" i="11"/>
  <c r="H1871" i="11"/>
  <c r="H1891" i="11"/>
  <c r="H1915" i="11"/>
  <c r="H2031" i="11"/>
  <c r="H2091" i="11"/>
  <c r="H2151" i="11"/>
  <c r="H2235" i="11"/>
  <c r="H2251" i="11"/>
  <c r="H2263" i="11"/>
  <c r="H2279" i="11"/>
  <c r="H2295" i="11"/>
  <c r="H2327" i="11"/>
  <c r="H2344" i="11"/>
  <c r="H2375" i="11"/>
  <c r="H2415" i="11"/>
  <c r="H2467" i="11"/>
  <c r="H2430" i="11"/>
  <c r="H40" i="11"/>
  <c r="H52" i="11"/>
  <c r="H252" i="11"/>
  <c r="H267" i="11"/>
  <c r="H283" i="11"/>
  <c r="H319" i="11"/>
  <c r="H351" i="11"/>
  <c r="H363" i="11"/>
  <c r="H380" i="11"/>
  <c r="H396" i="11"/>
  <c r="H600" i="11"/>
  <c r="H740" i="11"/>
  <c r="H756" i="11"/>
  <c r="H772" i="11"/>
  <c r="H804" i="11"/>
  <c r="H820" i="11"/>
  <c r="H1655" i="11"/>
  <c r="H1707" i="11"/>
  <c r="H1723" i="11"/>
  <c r="H1775" i="11"/>
  <c r="H1811" i="11"/>
  <c r="H1831" i="11"/>
  <c r="H1847" i="11"/>
  <c r="H1867" i="11"/>
  <c r="H1883" i="11"/>
  <c r="H1895" i="11"/>
  <c r="H1919" i="11"/>
  <c r="H1979" i="11"/>
  <c r="H2027" i="11"/>
  <c r="H2095" i="11"/>
  <c r="H2239" i="11"/>
  <c r="H2303" i="11"/>
  <c r="H2339" i="11"/>
  <c r="H2406" i="11"/>
  <c r="E519" i="7"/>
  <c r="F519" i="7" s="1"/>
  <c r="H519" i="7" s="1"/>
  <c r="E518" i="7"/>
  <c r="F518" i="7" s="1"/>
  <c r="H518" i="7" s="1"/>
  <c r="E517" i="7"/>
  <c r="F517" i="7" s="1"/>
  <c r="H517" i="7" s="1"/>
  <c r="E516" i="7"/>
  <c r="F516" i="7" s="1"/>
  <c r="H516" i="7" s="1"/>
  <c r="E515" i="7"/>
  <c r="F515" i="7" s="1"/>
  <c r="H515" i="7" s="1"/>
  <c r="K2480" i="11" l="1"/>
  <c r="J2480" i="11"/>
  <c r="K2389" i="11"/>
  <c r="J2389" i="11"/>
  <c r="K2230" i="11"/>
  <c r="K2013" i="11"/>
  <c r="K54" i="11"/>
  <c r="K47" i="11"/>
  <c r="K2457" i="11"/>
  <c r="I1898" i="11"/>
  <c r="J1898" i="11" s="1"/>
  <c r="I67" i="11"/>
  <c r="J67" i="11" s="1"/>
  <c r="K21" i="11"/>
  <c r="K1801" i="11"/>
  <c r="K2418" i="11"/>
  <c r="K1886" i="11"/>
  <c r="K35" i="11"/>
  <c r="K1985" i="11"/>
  <c r="K1973" i="11"/>
  <c r="K1761" i="11"/>
  <c r="K2158" i="11"/>
  <c r="K2270" i="11"/>
  <c r="K8" i="11"/>
  <c r="I2325" i="11"/>
  <c r="J2325" i="11" s="1"/>
  <c r="K2334" i="11"/>
  <c r="K29" i="11"/>
  <c r="K2305" i="11"/>
  <c r="I319" i="11"/>
  <c r="J319" i="11" s="1"/>
  <c r="I2235" i="11"/>
  <c r="J2235" i="11" s="1"/>
  <c r="I696" i="11"/>
  <c r="J696" i="11" s="1"/>
  <c r="I383" i="11"/>
  <c r="J383" i="11" s="1"/>
  <c r="I208" i="11"/>
  <c r="I698" i="11"/>
  <c r="J698" i="11" s="1"/>
  <c r="I542" i="11"/>
  <c r="J542" i="11" s="1"/>
  <c r="I1153" i="11"/>
  <c r="J1153" i="11" s="1"/>
  <c r="I1271" i="11"/>
  <c r="J1271" i="11" s="1"/>
  <c r="I1143" i="11"/>
  <c r="J1143" i="11" s="1"/>
  <c r="I820" i="11"/>
  <c r="J820" i="11" s="1"/>
  <c r="I363" i="11"/>
  <c r="J363" i="11" s="1"/>
  <c r="I267" i="11"/>
  <c r="I2344" i="11"/>
  <c r="J2344" i="11" s="1"/>
  <c r="I2263" i="11"/>
  <c r="J2263" i="11" s="1"/>
  <c r="I2091" i="11"/>
  <c r="J2091" i="11" s="1"/>
  <c r="I36" i="11"/>
  <c r="J36" i="11" s="1"/>
  <c r="I762" i="11"/>
  <c r="J762" i="11" s="1"/>
  <c r="I587" i="11"/>
  <c r="J587" i="11" s="1"/>
  <c r="I506" i="11"/>
  <c r="J506" i="11" s="1"/>
  <c r="I194" i="11"/>
  <c r="I1179" i="11"/>
  <c r="J1179" i="11" s="1"/>
  <c r="I2326" i="11"/>
  <c r="J2326" i="11" s="1"/>
  <c r="I1341" i="11"/>
  <c r="J1341" i="11" s="1"/>
  <c r="I922" i="11"/>
  <c r="J922" i="11" s="1"/>
  <c r="I923" i="11"/>
  <c r="J923" i="11" s="1"/>
  <c r="I786" i="11"/>
  <c r="J786" i="11" s="1"/>
  <c r="I410" i="11"/>
  <c r="J410" i="11" s="1"/>
  <c r="I860" i="11"/>
  <c r="J860" i="11" s="1"/>
  <c r="K860" i="11"/>
  <c r="I761" i="11"/>
  <c r="J761" i="11" s="1"/>
  <c r="I717" i="11"/>
  <c r="J717" i="11" s="1"/>
  <c r="I317" i="11"/>
  <c r="J317" i="11" s="1"/>
  <c r="I249" i="11"/>
  <c r="J249" i="11" s="1"/>
  <c r="I2443" i="11"/>
  <c r="J2443" i="11" s="1"/>
  <c r="I1340" i="11"/>
  <c r="J1340" i="11" s="1"/>
  <c r="I386" i="11"/>
  <c r="J386" i="11" s="1"/>
  <c r="I306" i="11"/>
  <c r="I2099" i="11"/>
  <c r="J2099" i="11" s="1"/>
  <c r="I656" i="11"/>
  <c r="J656" i="11" s="1"/>
  <c r="I484" i="11"/>
  <c r="J484" i="11" s="1"/>
  <c r="I2383" i="11"/>
  <c r="J2383" i="11" s="1"/>
  <c r="I223" i="11"/>
  <c r="J223" i="11" s="1"/>
  <c r="I2438" i="11"/>
  <c r="J2438" i="11" s="1"/>
  <c r="I2387" i="11"/>
  <c r="J2387" i="11" s="1"/>
  <c r="I1219" i="11"/>
  <c r="I1147" i="11"/>
  <c r="J1147" i="11" s="1"/>
  <c r="I226" i="11"/>
  <c r="J226" i="11" s="1"/>
  <c r="I732" i="11"/>
  <c r="J732" i="11" s="1"/>
  <c r="I420" i="11"/>
  <c r="J420" i="11" s="1"/>
  <c r="I315" i="11"/>
  <c r="J315" i="11" s="1"/>
  <c r="I2431" i="11"/>
  <c r="J2431" i="11" s="1"/>
  <c r="I398" i="11"/>
  <c r="J398" i="11" s="1"/>
  <c r="I171" i="11"/>
  <c r="I1209" i="11"/>
  <c r="J1209" i="11" s="1"/>
  <c r="I1089" i="11"/>
  <c r="J1089" i="11" s="1"/>
  <c r="I1010" i="11"/>
  <c r="J1010" i="11" s="1"/>
  <c r="I842" i="11"/>
  <c r="J842" i="11" s="1"/>
  <c r="I1103" i="11"/>
  <c r="J1103" i="11" s="1"/>
  <c r="I758" i="11"/>
  <c r="J758" i="11" s="1"/>
  <c r="I582" i="11"/>
  <c r="J582" i="11" s="1"/>
  <c r="I199" i="11"/>
  <c r="I2221" i="11"/>
  <c r="J2221" i="11" s="1"/>
  <c r="I741" i="11"/>
  <c r="J741" i="11" s="1"/>
  <c r="I41" i="11"/>
  <c r="J41" i="11" s="1"/>
  <c r="I544" i="11"/>
  <c r="J544" i="11" s="1"/>
  <c r="I395" i="11"/>
  <c r="J395" i="11" s="1"/>
  <c r="I2255" i="11"/>
  <c r="J2255" i="11" s="1"/>
  <c r="I2175" i="11"/>
  <c r="J2175" i="11" s="1"/>
  <c r="I1995" i="11"/>
  <c r="I768" i="11"/>
  <c r="J768" i="11" s="1"/>
  <c r="I392" i="11"/>
  <c r="J392" i="11" s="1"/>
  <c r="I1229" i="11"/>
  <c r="J1229" i="11" s="1"/>
  <c r="I586" i="11"/>
  <c r="J586" i="11" s="1"/>
  <c r="I994" i="11"/>
  <c r="J994" i="11" s="1"/>
  <c r="I846" i="11"/>
  <c r="J846" i="11" s="1"/>
  <c r="I101" i="11"/>
  <c r="J101" i="11" s="1"/>
  <c r="I2458" i="11"/>
  <c r="I591" i="11"/>
  <c r="J591" i="11" s="1"/>
  <c r="I490" i="11"/>
  <c r="J490" i="11" s="1"/>
  <c r="I234" i="11"/>
  <c r="J234" i="11" s="1"/>
  <c r="I2456" i="11"/>
  <c r="J2456" i="11" s="1"/>
  <c r="I2454" i="11"/>
  <c r="J2454" i="11" s="1"/>
  <c r="I2392" i="11"/>
  <c r="J2392" i="11" s="1"/>
  <c r="I916" i="11"/>
  <c r="J916" i="11" s="1"/>
  <c r="I840" i="11"/>
  <c r="I1119" i="11"/>
  <c r="J1119" i="11" s="1"/>
  <c r="I1214" i="11"/>
  <c r="I2473" i="11"/>
  <c r="J2473" i="11" s="1"/>
  <c r="I1186" i="11"/>
  <c r="J1186" i="11" s="1"/>
  <c r="I1302" i="11"/>
  <c r="J1302" i="11" s="1"/>
  <c r="I2160" i="11"/>
  <c r="J2160" i="11" s="1"/>
  <c r="I655" i="11"/>
  <c r="J655" i="11" s="1"/>
  <c r="I1144" i="11"/>
  <c r="I1080" i="11"/>
  <c r="J1080" i="11" s="1"/>
  <c r="I849" i="11"/>
  <c r="J849" i="11" s="1"/>
  <c r="I276" i="11"/>
  <c r="J276" i="11" s="1"/>
  <c r="I241" i="11"/>
  <c r="J241" i="11" s="1"/>
  <c r="I879" i="11"/>
  <c r="J879" i="11" s="1"/>
  <c r="I547" i="11"/>
  <c r="J547" i="11" s="1"/>
  <c r="I270" i="11"/>
  <c r="J270" i="11" s="1"/>
  <c r="I2347" i="11"/>
  <c r="I2267" i="11"/>
  <c r="J2267" i="11" s="1"/>
  <c r="I2155" i="11"/>
  <c r="J2155" i="11" s="1"/>
  <c r="I2083" i="11"/>
  <c r="J2083" i="11" s="1"/>
  <c r="I295" i="11"/>
  <c r="J295" i="11" s="1"/>
  <c r="I2463" i="11"/>
  <c r="J2463" i="11" s="1"/>
  <c r="I458" i="11"/>
  <c r="J458" i="11" s="1"/>
  <c r="I718" i="11"/>
  <c r="J718" i="11" s="1"/>
  <c r="I1057" i="11"/>
  <c r="I1107" i="11"/>
  <c r="J1107" i="11" s="1"/>
  <c r="I766" i="11"/>
  <c r="J766" i="11" s="1"/>
  <c r="I590" i="11"/>
  <c r="J590" i="11" s="1"/>
  <c r="I31" i="11"/>
  <c r="J31" i="11" s="1"/>
  <c r="I1000" i="11"/>
  <c r="J1000" i="11" s="1"/>
  <c r="I745" i="11"/>
  <c r="J745" i="11" s="1"/>
  <c r="I397" i="11"/>
  <c r="J397" i="11" s="1"/>
  <c r="I213" i="11"/>
  <c r="I2382" i="11"/>
  <c r="J2382" i="11" s="1"/>
  <c r="I1204" i="11"/>
  <c r="I503" i="11"/>
  <c r="J503" i="11" s="1"/>
  <c r="I304" i="11"/>
  <c r="J304" i="11" s="1"/>
  <c r="I244" i="11"/>
  <c r="J244" i="11" s="1"/>
  <c r="I2301" i="11"/>
  <c r="J2301" i="11" s="1"/>
  <c r="I423" i="11"/>
  <c r="J423" i="11" s="1"/>
  <c r="I1077" i="11"/>
  <c r="I1101" i="11"/>
  <c r="J1101" i="11" s="1"/>
  <c r="I2220" i="11"/>
  <c r="J2220" i="11" s="1"/>
  <c r="I593" i="11"/>
  <c r="J593" i="11" s="1"/>
  <c r="I2388" i="11"/>
  <c r="J2388" i="11" s="1"/>
  <c r="I736" i="11"/>
  <c r="J736" i="11" s="1"/>
  <c r="I1019" i="11"/>
  <c r="J1019" i="11" s="1"/>
  <c r="I1304" i="11"/>
  <c r="J1304" i="11" s="1"/>
  <c r="I751" i="11"/>
  <c r="I872" i="11"/>
  <c r="J872" i="11" s="1"/>
  <c r="I362" i="11"/>
  <c r="J362" i="11" s="1"/>
  <c r="I887" i="11"/>
  <c r="J887" i="11" s="1"/>
  <c r="I1015" i="11"/>
  <c r="J1015" i="11" s="1"/>
  <c r="I611" i="11"/>
  <c r="J611" i="11" s="1"/>
  <c r="I2294" i="11"/>
  <c r="J2294" i="11" s="1"/>
  <c r="I2189" i="11"/>
  <c r="J2189" i="11" s="1"/>
  <c r="I1210" i="11"/>
  <c r="I1136" i="11"/>
  <c r="J1136" i="11" s="1"/>
  <c r="I2379" i="11"/>
  <c r="J2379" i="11" s="1"/>
  <c r="I540" i="11"/>
  <c r="J540" i="11" s="1"/>
  <c r="I2044" i="11"/>
  <c r="J2044" i="11" s="1"/>
  <c r="I2291" i="11"/>
  <c r="J2291" i="11" s="1"/>
  <c r="I70" i="11"/>
  <c r="I1102" i="11"/>
  <c r="J1102" i="11" s="1"/>
  <c r="I255" i="11"/>
  <c r="I1306" i="11"/>
  <c r="J1306" i="11" s="1"/>
  <c r="I79" i="11"/>
  <c r="I2232" i="11"/>
  <c r="J2232" i="11" s="1"/>
  <c r="I841" i="11"/>
  <c r="J841" i="11" s="1"/>
  <c r="I1009" i="11"/>
  <c r="J1009" i="11" s="1"/>
  <c r="I308" i="11"/>
  <c r="J308" i="11" s="1"/>
  <c r="I519" i="11"/>
  <c r="J519" i="11" s="1"/>
  <c r="I370" i="11"/>
  <c r="I1216" i="11"/>
  <c r="J1216" i="11" s="1"/>
  <c r="I552" i="11"/>
  <c r="J552" i="11" s="1"/>
  <c r="I983" i="11"/>
  <c r="J983" i="11" s="1"/>
  <c r="I417" i="11"/>
  <c r="J417" i="11" s="1"/>
  <c r="I282" i="11"/>
  <c r="J282" i="11" s="1"/>
  <c r="I886" i="11"/>
  <c r="J886" i="11" s="1"/>
  <c r="I2350" i="11"/>
  <c r="J2350" i="11" s="1"/>
  <c r="I2224" i="11"/>
  <c r="I1290" i="11"/>
  <c r="J1290" i="11" s="1"/>
  <c r="I514" i="11"/>
  <c r="J514" i="11" s="1"/>
  <c r="I1090" i="11"/>
  <c r="J1090" i="11" s="1"/>
  <c r="I485" i="11"/>
  <c r="J485" i="11" s="1"/>
  <c r="I1218" i="11"/>
  <c r="J1218" i="11" s="1"/>
  <c r="I919" i="11"/>
  <c r="J919" i="11" s="1"/>
  <c r="I247" i="11"/>
  <c r="J247" i="11" s="1"/>
  <c r="I1199" i="11"/>
  <c r="I541" i="11"/>
  <c r="J541" i="11" s="1"/>
  <c r="I2040" i="11"/>
  <c r="J2040" i="11" s="1"/>
  <c r="I865" i="11"/>
  <c r="J865" i="11" s="1"/>
  <c r="I877" i="11"/>
  <c r="J877" i="11" s="1"/>
  <c r="I1004" i="11"/>
  <c r="J1004" i="11" s="1"/>
  <c r="I926" i="11"/>
  <c r="J926" i="11" s="1"/>
  <c r="I2196" i="11"/>
  <c r="J2196" i="11" s="1"/>
  <c r="I1221" i="11"/>
  <c r="I675" i="11"/>
  <c r="J675" i="11" s="1"/>
  <c r="I108" i="11"/>
  <c r="J108" i="11" s="1"/>
  <c r="I763" i="11"/>
  <c r="J763" i="11" s="1"/>
  <c r="I807" i="11"/>
  <c r="J807" i="11" s="1"/>
  <c r="I2371" i="11"/>
  <c r="J2371" i="11" s="1"/>
  <c r="I851" i="11"/>
  <c r="J851" i="11" s="1"/>
  <c r="I972" i="11"/>
  <c r="J972" i="11" s="1"/>
  <c r="I1104" i="11"/>
  <c r="I573" i="11"/>
  <c r="J573" i="11" s="1"/>
  <c r="I105" i="11"/>
  <c r="J105" i="11" s="1"/>
  <c r="I773" i="11"/>
  <c r="J773" i="11" s="1"/>
  <c r="I1280" i="11"/>
  <c r="J1280" i="11" s="1"/>
  <c r="I1178" i="11"/>
  <c r="J1178" i="11" s="1"/>
  <c r="I1358" i="11"/>
  <c r="J1358" i="11" s="1"/>
  <c r="I1901" i="11"/>
  <c r="J1901" i="11" s="1"/>
  <c r="I1744" i="11"/>
  <c r="I1706" i="11"/>
  <c r="J1706" i="11" s="1"/>
  <c r="I1262" i="11"/>
  <c r="I2360" i="11"/>
  <c r="J2360" i="11" s="1"/>
  <c r="I320" i="11"/>
  <c r="J320" i="11" s="1"/>
  <c r="I871" i="11"/>
  <c r="J871" i="11" s="1"/>
  <c r="I1694" i="11"/>
  <c r="I961" i="11"/>
  <c r="J961" i="11" s="1"/>
  <c r="I1977" i="11"/>
  <c r="I2469" i="11"/>
  <c r="J2469" i="11" s="1"/>
  <c r="I1345" i="11"/>
  <c r="J1345" i="11" s="1"/>
  <c r="I600" i="11"/>
  <c r="J600" i="11" s="1"/>
  <c r="I303" i="11"/>
  <c r="I722" i="11"/>
  <c r="J722" i="11" s="1"/>
  <c r="I474" i="11"/>
  <c r="J474" i="11" s="1"/>
  <c r="I178" i="11"/>
  <c r="J178" i="11" s="1"/>
  <c r="I2478" i="11"/>
  <c r="J2478" i="11" s="1"/>
  <c r="I1185" i="11"/>
  <c r="J1185" i="11" s="1"/>
  <c r="I2424" i="11"/>
  <c r="J2424" i="11" s="1"/>
  <c r="I2145" i="11"/>
  <c r="J2145" i="11" s="1"/>
  <c r="I902" i="11"/>
  <c r="I746" i="11"/>
  <c r="J746" i="11" s="1"/>
  <c r="I251" i="11"/>
  <c r="J251" i="11" s="1"/>
  <c r="I749" i="11"/>
  <c r="J749" i="11" s="1"/>
  <c r="I709" i="11"/>
  <c r="J709" i="11" s="1"/>
  <c r="I677" i="11"/>
  <c r="J677" i="11" s="1"/>
  <c r="I365" i="11"/>
  <c r="J365" i="11" s="1"/>
  <c r="I293" i="11"/>
  <c r="J293" i="11" s="1"/>
  <c r="I2332" i="11"/>
  <c r="I2477" i="11"/>
  <c r="J2477" i="11" s="1"/>
  <c r="I2246" i="11"/>
  <c r="J2246" i="11" s="1"/>
  <c r="I2172" i="11"/>
  <c r="J2172" i="11" s="1"/>
  <c r="I1260" i="11"/>
  <c r="J1260" i="11" s="1"/>
  <c r="I126" i="11"/>
  <c r="J126" i="11" s="1"/>
  <c r="I2039" i="11"/>
  <c r="J2039" i="11" s="1"/>
  <c r="I800" i="11"/>
  <c r="J800" i="11" s="1"/>
  <c r="I835" i="11"/>
  <c r="I1225" i="11"/>
  <c r="J1225" i="11" s="1"/>
  <c r="I1313" i="11"/>
  <c r="J1313" i="11" s="1"/>
  <c r="I2400" i="11"/>
  <c r="J2400" i="11" s="1"/>
  <c r="I1123" i="11"/>
  <c r="J1123" i="11" s="1"/>
  <c r="I1283" i="11"/>
  <c r="J1283" i="11" s="1"/>
  <c r="I617" i="11"/>
  <c r="J617" i="11" s="1"/>
  <c r="I2141" i="11"/>
  <c r="J2141" i="11" s="1"/>
  <c r="I997" i="11"/>
  <c r="I605" i="11"/>
  <c r="J605" i="11" s="1"/>
  <c r="I780" i="11"/>
  <c r="J780" i="11" s="1"/>
  <c r="I716" i="11"/>
  <c r="J716" i="11" s="1"/>
  <c r="I384" i="11"/>
  <c r="J384" i="11" s="1"/>
  <c r="I2005" i="11"/>
  <c r="J2005" i="11" s="1"/>
  <c r="I1177" i="11"/>
  <c r="J1177" i="11" s="1"/>
  <c r="I928" i="11"/>
  <c r="J928" i="11" s="1"/>
  <c r="I1295" i="11"/>
  <c r="I682" i="11"/>
  <c r="J682" i="11" s="1"/>
  <c r="I167" i="11"/>
  <c r="J167" i="11" s="1"/>
  <c r="I2077" i="11"/>
  <c r="J2077" i="11" s="1"/>
  <c r="I669" i="11"/>
  <c r="J669" i="11" s="1"/>
  <c r="I233" i="11"/>
  <c r="J233" i="11" s="1"/>
  <c r="I584" i="11"/>
  <c r="J584" i="11" s="1"/>
  <c r="I528" i="11"/>
  <c r="J528" i="11" s="1"/>
  <c r="I220" i="11"/>
  <c r="I116" i="11"/>
  <c r="J116" i="11" s="1"/>
  <c r="I2227" i="11"/>
  <c r="J2227" i="11" s="1"/>
  <c r="I2159" i="11"/>
  <c r="J2159" i="11" s="1"/>
  <c r="I2067" i="11"/>
  <c r="J2067" i="11" s="1"/>
  <c r="I127" i="11"/>
  <c r="J127" i="11" s="1"/>
  <c r="I571" i="11"/>
  <c r="J571" i="11" s="1"/>
  <c r="I2237" i="11"/>
  <c r="J2237" i="11" s="1"/>
  <c r="I1305" i="11"/>
  <c r="I1205" i="11"/>
  <c r="J1205" i="11" s="1"/>
  <c r="I1133" i="11"/>
  <c r="J1133" i="11" s="1"/>
  <c r="I962" i="11"/>
  <c r="J962" i="11" s="1"/>
  <c r="I898" i="11"/>
  <c r="J898" i="11" s="1"/>
  <c r="I382" i="11"/>
  <c r="J382" i="11" s="1"/>
  <c r="I85" i="11"/>
  <c r="J85" i="11" s="1"/>
  <c r="I2427" i="11"/>
  <c r="J2427" i="11" s="1"/>
  <c r="I1291" i="11"/>
  <c r="J1291" i="11" s="1"/>
  <c r="K1291" i="11"/>
  <c r="I1099" i="11"/>
  <c r="J1099" i="11" s="1"/>
  <c r="I478" i="11"/>
  <c r="J478" i="11" s="1"/>
  <c r="I2342" i="11"/>
  <c r="J2342" i="11" s="1"/>
  <c r="I992" i="11"/>
  <c r="J992" i="11" s="1"/>
  <c r="I824" i="11"/>
  <c r="J824" i="11" s="1"/>
  <c r="I980" i="11"/>
  <c r="J980" i="11" s="1"/>
  <c r="I1182" i="11"/>
  <c r="J1182" i="11" s="1"/>
  <c r="I937" i="11"/>
  <c r="I2032" i="11"/>
  <c r="J2032" i="11" s="1"/>
  <c r="I1224" i="11"/>
  <c r="J1224" i="11" s="1"/>
  <c r="I1064" i="11"/>
  <c r="J1064" i="11" s="1"/>
  <c r="I699" i="11"/>
  <c r="J699" i="11" s="1"/>
  <c r="I861" i="11"/>
  <c r="J861" i="11" s="1"/>
  <c r="I504" i="11"/>
  <c r="J504" i="11" s="1"/>
  <c r="I533" i="11"/>
  <c r="J533" i="11" s="1"/>
  <c r="I463" i="11"/>
  <c r="I74" i="11"/>
  <c r="J74" i="11" s="1"/>
  <c r="I2331" i="11"/>
  <c r="J2331" i="11" s="1"/>
  <c r="I2247" i="11"/>
  <c r="J2247" i="11" s="1"/>
  <c r="I2023" i="11"/>
  <c r="J2023" i="11" s="1"/>
  <c r="I248" i="11"/>
  <c r="J248" i="11" s="1"/>
  <c r="I606" i="11"/>
  <c r="J606" i="11" s="1"/>
  <c r="I239" i="11"/>
  <c r="J239" i="11" s="1"/>
  <c r="I1281" i="11"/>
  <c r="I1018" i="11"/>
  <c r="J1018" i="11" s="1"/>
  <c r="I97" i="11"/>
  <c r="J97" i="11" s="1"/>
  <c r="I2085" i="11"/>
  <c r="J2085" i="11" s="1"/>
  <c r="I754" i="11"/>
  <c r="J754" i="11" s="1"/>
  <c r="I414" i="11"/>
  <c r="J414" i="11" s="1"/>
  <c r="I832" i="11"/>
  <c r="J832" i="11" s="1"/>
  <c r="I880" i="11"/>
  <c r="J880" i="11" s="1"/>
  <c r="I2174" i="11"/>
  <c r="I1154" i="11"/>
  <c r="J1154" i="11" s="1"/>
  <c r="I537" i="11"/>
  <c r="J537" i="11" s="1"/>
  <c r="I667" i="11"/>
  <c r="J667" i="11" s="1"/>
  <c r="I364" i="11"/>
  <c r="J364" i="11" s="1"/>
  <c r="I272" i="11"/>
  <c r="J272" i="11" s="1"/>
  <c r="I2257" i="11"/>
  <c r="J2257" i="11" s="1"/>
  <c r="I391" i="11"/>
  <c r="J391" i="11" s="1"/>
  <c r="I1238" i="11"/>
  <c r="I1230" i="11"/>
  <c r="J1230" i="11" s="1"/>
  <c r="I2012" i="11"/>
  <c r="J2012" i="11" s="1"/>
  <c r="I2329" i="11"/>
  <c r="J2329" i="11" s="1"/>
  <c r="I1201" i="11"/>
  <c r="J1201" i="11" s="1"/>
  <c r="I1072" i="11"/>
  <c r="J1072" i="11" s="1"/>
  <c r="I2364" i="11"/>
  <c r="J2364" i="11" s="1"/>
  <c r="I1272" i="11"/>
  <c r="J1272" i="11" s="1"/>
  <c r="I836" i="11"/>
  <c r="I982" i="11"/>
  <c r="J982" i="11" s="1"/>
  <c r="I2088" i="11"/>
  <c r="J2088" i="11" s="1"/>
  <c r="I1348" i="11"/>
  <c r="J1348" i="11" s="1"/>
  <c r="I466" i="11"/>
  <c r="J466" i="11" s="1"/>
  <c r="I479" i="11"/>
  <c r="J479" i="11" s="1"/>
  <c r="I42" i="11"/>
  <c r="J42" i="11" s="1"/>
  <c r="I1016" i="11"/>
  <c r="J1016" i="11" s="1"/>
  <c r="I1012" i="11"/>
  <c r="I2190" i="11"/>
  <c r="J2190" i="11" s="1"/>
  <c r="I1344" i="11"/>
  <c r="J1344" i="11" s="1"/>
  <c r="I881" i="11"/>
  <c r="J881" i="11" s="1"/>
  <c r="I294" i="11"/>
  <c r="J294" i="11" s="1"/>
  <c r="I488" i="11"/>
  <c r="J488" i="11" s="1"/>
  <c r="I855" i="11"/>
  <c r="I531" i="11"/>
  <c r="J531" i="11" s="1"/>
  <c r="I206" i="11"/>
  <c r="I817" i="11"/>
  <c r="J817" i="11" s="1"/>
  <c r="I2042" i="11"/>
  <c r="J2042" i="11" s="1"/>
  <c r="I1296" i="11"/>
  <c r="J1296" i="11" s="1"/>
  <c r="I195" i="11"/>
  <c r="J195" i="11" s="1"/>
  <c r="I495" i="11"/>
  <c r="J495" i="11" s="1"/>
  <c r="I1110" i="11"/>
  <c r="J1110" i="11" s="1"/>
  <c r="I1206" i="11"/>
  <c r="J1206" i="11" s="1"/>
  <c r="I822" i="11"/>
  <c r="I2386" i="11"/>
  <c r="J2386" i="11" s="1"/>
  <c r="I425" i="11"/>
  <c r="J425" i="11" s="1"/>
  <c r="I1086" i="11"/>
  <c r="J1086" i="11" s="1"/>
  <c r="I947" i="11"/>
  <c r="J947" i="11" s="1"/>
  <c r="I1264" i="11"/>
  <c r="J1264" i="11" s="1"/>
  <c r="I599" i="11"/>
  <c r="J599" i="11" s="1"/>
  <c r="I1100" i="11"/>
  <c r="J1100" i="11" s="1"/>
  <c r="I431" i="11"/>
  <c r="I940" i="11"/>
  <c r="J940" i="11" s="1"/>
  <c r="I1270" i="11"/>
  <c r="J1270" i="11" s="1"/>
  <c r="I2290" i="11"/>
  <c r="J2290" i="11" s="1"/>
  <c r="I825" i="11"/>
  <c r="J825" i="11" s="1"/>
  <c r="I264" i="11"/>
  <c r="J264" i="11" s="1"/>
  <c r="I498" i="11"/>
  <c r="J498" i="11" s="1"/>
  <c r="I209" i="11"/>
  <c r="J209" i="11" s="1"/>
  <c r="I58" i="11"/>
  <c r="J58" i="11" s="1"/>
  <c r="I2396" i="11"/>
  <c r="J2396" i="11" s="1"/>
  <c r="I2234" i="11"/>
  <c r="I1242" i="11"/>
  <c r="J1242" i="11" s="1"/>
  <c r="I536" i="11"/>
  <c r="J536" i="11" s="1"/>
  <c r="I953" i="11"/>
  <c r="J953" i="11" s="1"/>
  <c r="I333" i="11"/>
  <c r="I459" i="11"/>
  <c r="J459" i="11" s="1"/>
  <c r="I2265" i="11"/>
  <c r="I2217" i="11"/>
  <c r="J2217" i="11" s="1"/>
  <c r="I2074" i="11"/>
  <c r="J2074" i="11" s="1"/>
  <c r="I494" i="11"/>
  <c r="J494" i="11" s="1"/>
  <c r="I755" i="11"/>
  <c r="J755" i="11" s="1"/>
  <c r="I610" i="11"/>
  <c r="J610" i="11" s="1"/>
  <c r="I963" i="11"/>
  <c r="J963" i="11" s="1"/>
  <c r="I2249" i="11"/>
  <c r="J2249" i="11" s="1"/>
  <c r="I2240" i="11"/>
  <c r="J2240" i="11" s="1"/>
  <c r="I1352" i="11"/>
  <c r="J1352" i="11" s="1"/>
  <c r="I374" i="11"/>
  <c r="I985" i="11"/>
  <c r="J985" i="11" s="1"/>
  <c r="I268" i="11"/>
  <c r="J268" i="11" s="1"/>
  <c r="I1023" i="11"/>
  <c r="J1023" i="11" s="1"/>
  <c r="I1481" i="11"/>
  <c r="J1481" i="11" s="1"/>
  <c r="I1067" i="11"/>
  <c r="J1067" i="11" s="1"/>
  <c r="I1152" i="11"/>
  <c r="J1152" i="11" s="1"/>
  <c r="I1972" i="11"/>
  <c r="I124" i="11"/>
  <c r="I1050" i="11"/>
  <c r="I78" i="11"/>
  <c r="J78" i="11" s="1"/>
  <c r="I959" i="11"/>
  <c r="J959" i="11" s="1"/>
  <c r="I2058" i="11"/>
  <c r="I1268" i="11"/>
  <c r="J1268" i="11" s="1"/>
  <c r="I2381" i="11"/>
  <c r="J2381" i="11" s="1"/>
  <c r="I863" i="11"/>
  <c r="J863" i="11" s="1"/>
  <c r="I1120" i="11"/>
  <c r="J1120" i="11" s="1"/>
  <c r="I2198" i="11"/>
  <c r="J2198" i="11" s="1"/>
  <c r="I2095" i="11"/>
  <c r="J2095" i="11" s="1"/>
  <c r="I396" i="11"/>
  <c r="J396" i="11" s="1"/>
  <c r="I52" i="11"/>
  <c r="J52" i="11" s="1"/>
  <c r="I2295" i="11"/>
  <c r="J2295" i="11" s="1"/>
  <c r="I616" i="11"/>
  <c r="J616" i="11" s="1"/>
  <c r="I287" i="11"/>
  <c r="J287" i="11" s="1"/>
  <c r="I614" i="11"/>
  <c r="J614" i="11" s="1"/>
  <c r="I394" i="11"/>
  <c r="J394" i="11" s="1"/>
  <c r="I1347" i="11"/>
  <c r="J1347" i="11" s="1"/>
  <c r="I1207" i="11"/>
  <c r="J1207" i="11" s="1"/>
  <c r="I1079" i="11"/>
  <c r="I814" i="11"/>
  <c r="J814" i="11" s="1"/>
  <c r="I702" i="11"/>
  <c r="J702" i="11" s="1"/>
  <c r="I583" i="11"/>
  <c r="J583" i="11" s="1"/>
  <c r="I218" i="11"/>
  <c r="J218" i="11" s="1"/>
  <c r="I793" i="11"/>
  <c r="J793" i="11" s="1"/>
  <c r="I733" i="11"/>
  <c r="J733" i="11" s="1"/>
  <c r="I701" i="11"/>
  <c r="J701" i="11" s="1"/>
  <c r="I661" i="11"/>
  <c r="J661" i="11" s="1"/>
  <c r="I601" i="11"/>
  <c r="J601" i="11" s="1"/>
  <c r="I349" i="11"/>
  <c r="J349" i="11" s="1"/>
  <c r="I285" i="11"/>
  <c r="J285" i="11" s="1"/>
  <c r="I39" i="11"/>
  <c r="J39" i="11" s="1"/>
  <c r="I1142" i="11"/>
  <c r="J1142" i="11" s="1"/>
  <c r="I2214" i="11"/>
  <c r="J2214" i="11" s="1"/>
  <c r="I2086" i="11"/>
  <c r="J2086" i="11" s="1"/>
  <c r="I724" i="11"/>
  <c r="I1308" i="11"/>
  <c r="J1308" i="11" s="1"/>
  <c r="I589" i="11"/>
  <c r="J589" i="11" s="1"/>
  <c r="I2272" i="11"/>
  <c r="J2272" i="11" s="1"/>
  <c r="I704" i="11"/>
  <c r="J704" i="11" s="1"/>
  <c r="I532" i="11"/>
  <c r="J532" i="11" s="1"/>
  <c r="I228" i="11"/>
  <c r="J228" i="11" s="1"/>
  <c r="I946" i="11"/>
  <c r="J946" i="11" s="1"/>
  <c r="I1065" i="11"/>
  <c r="J1065" i="11" s="1"/>
  <c r="I2422" i="11"/>
  <c r="J2422" i="11" s="1"/>
  <c r="I321" i="11"/>
  <c r="J321" i="11" s="1"/>
  <c r="I730" i="11"/>
  <c r="J730" i="11" s="1"/>
  <c r="I72" i="11"/>
  <c r="J72" i="11" s="1"/>
  <c r="I764" i="11"/>
  <c r="J764" i="11" s="1"/>
  <c r="I196" i="11"/>
  <c r="J196" i="11" s="1"/>
  <c r="I367" i="11"/>
  <c r="J367" i="11" s="1"/>
  <c r="I188" i="11"/>
  <c r="I607" i="11"/>
  <c r="J607" i="11" s="1"/>
  <c r="I71" i="11"/>
  <c r="J71" i="11" s="1"/>
  <c r="I1129" i="11"/>
  <c r="J1129" i="11" s="1"/>
  <c r="I2426" i="11"/>
  <c r="J2426" i="11" s="1"/>
  <c r="I1297" i="11"/>
  <c r="J1297" i="11" s="1"/>
  <c r="I834" i="11"/>
  <c r="J834" i="11" s="1"/>
  <c r="I1231" i="11"/>
  <c r="J1231" i="11" s="1"/>
  <c r="I243" i="11"/>
  <c r="J243" i="11" s="1"/>
  <c r="I2017" i="11"/>
  <c r="J2017" i="11" s="1"/>
  <c r="I785" i="11"/>
  <c r="J785" i="11" s="1"/>
  <c r="I373" i="11"/>
  <c r="J373" i="11" s="1"/>
  <c r="I193" i="11"/>
  <c r="J193" i="11" s="1"/>
  <c r="I2037" i="11"/>
  <c r="J2037" i="11" s="1"/>
  <c r="I572" i="11"/>
  <c r="J572" i="11" s="1"/>
  <c r="I335" i="11"/>
  <c r="J335" i="11" s="1"/>
  <c r="I2423" i="11"/>
  <c r="I2211" i="11"/>
  <c r="J2211" i="11" s="1"/>
  <c r="I2147" i="11"/>
  <c r="J2147" i="11" s="1"/>
  <c r="I2051" i="11"/>
  <c r="J2051" i="11" s="1"/>
  <c r="I323" i="11"/>
  <c r="J323" i="11" s="1"/>
  <c r="I112" i="11"/>
  <c r="J112" i="11" s="1"/>
  <c r="I1181" i="11"/>
  <c r="J1181" i="11" s="1"/>
  <c r="I1125" i="11"/>
  <c r="J1125" i="11" s="1"/>
  <c r="I954" i="11"/>
  <c r="J954" i="11" s="1"/>
  <c r="I882" i="11"/>
  <c r="J882" i="11" s="1"/>
  <c r="I197" i="11"/>
  <c r="J197" i="11" s="1"/>
  <c r="I69" i="11"/>
  <c r="J69" i="11" s="1"/>
  <c r="I538" i="11"/>
  <c r="J538" i="11" s="1"/>
  <c r="I462" i="11"/>
  <c r="J462" i="11" s="1"/>
  <c r="I115" i="11"/>
  <c r="J115" i="11" s="1"/>
  <c r="I1311" i="11"/>
  <c r="J1311" i="11" s="1"/>
  <c r="I2165" i="11"/>
  <c r="I968" i="11"/>
  <c r="J968" i="11" s="1"/>
  <c r="I753" i="11"/>
  <c r="J753" i="11" s="1"/>
  <c r="I297" i="11"/>
  <c r="J297" i="11" s="1"/>
  <c r="I1289" i="11"/>
  <c r="J1289" i="11" s="1"/>
  <c r="I738" i="11"/>
  <c r="J738" i="11" s="1"/>
  <c r="I1286" i="11"/>
  <c r="J1286" i="11" s="1"/>
  <c r="I393" i="11"/>
  <c r="J393" i="11" s="1"/>
  <c r="I1246" i="11"/>
  <c r="J1246" i="11" s="1"/>
  <c r="I1011" i="11"/>
  <c r="J1011" i="11" s="1"/>
  <c r="I2256" i="11"/>
  <c r="J2256" i="11" s="1"/>
  <c r="I1208" i="11"/>
  <c r="J1208" i="11" s="1"/>
  <c r="I1112" i="11"/>
  <c r="J1112" i="11" s="1"/>
  <c r="I977" i="11"/>
  <c r="J977" i="11" s="1"/>
  <c r="I660" i="11"/>
  <c r="J660" i="11" s="1"/>
  <c r="I358" i="11"/>
  <c r="J358" i="11" s="1"/>
  <c r="I989" i="11"/>
  <c r="I925" i="11"/>
  <c r="J925" i="11" s="1"/>
  <c r="I418" i="11"/>
  <c r="J418" i="11" s="1"/>
  <c r="I465" i="11"/>
  <c r="J465" i="11" s="1"/>
  <c r="I499" i="11"/>
  <c r="J499" i="11" s="1"/>
  <c r="I451" i="11"/>
  <c r="J451" i="11" s="1"/>
  <c r="I201" i="11"/>
  <c r="J201" i="11" s="1"/>
  <c r="I211" i="11"/>
  <c r="J211" i="11" s="1"/>
  <c r="I2231" i="11"/>
  <c r="J2231" i="11" s="1"/>
  <c r="I2087" i="11"/>
  <c r="J2087" i="11" s="1"/>
  <c r="I668" i="11"/>
  <c r="J668" i="11" s="1"/>
  <c r="I216" i="11"/>
  <c r="J216" i="11" s="1"/>
  <c r="I810" i="11"/>
  <c r="J810" i="11" s="1"/>
  <c r="I87" i="11"/>
  <c r="J87" i="11" s="1"/>
  <c r="I1237" i="11"/>
  <c r="J1237" i="11" s="1"/>
  <c r="I914" i="11"/>
  <c r="J914" i="11" s="1"/>
  <c r="I2471" i="11"/>
  <c r="I198" i="11"/>
  <c r="J198" i="11" s="1"/>
  <c r="I781" i="11"/>
  <c r="J781" i="11" s="1"/>
  <c r="I721" i="11"/>
  <c r="J721" i="11" s="1"/>
  <c r="I585" i="11"/>
  <c r="J585" i="11" s="1"/>
  <c r="I2448" i="11"/>
  <c r="J2448" i="11" s="1"/>
  <c r="I2030" i="11"/>
  <c r="J2030" i="11" s="1"/>
  <c r="I1114" i="11"/>
  <c r="J1114" i="11" s="1"/>
  <c r="I1284" i="11"/>
  <c r="J1284" i="11" s="1"/>
  <c r="I284" i="11"/>
  <c r="J284" i="11" s="1"/>
  <c r="I951" i="11"/>
  <c r="J951" i="11" s="1"/>
  <c r="I489" i="11"/>
  <c r="J489" i="11" s="1"/>
  <c r="I372" i="11"/>
  <c r="J372" i="11" s="1"/>
  <c r="I330" i="11"/>
  <c r="J330" i="11" s="1"/>
  <c r="I81" i="11"/>
  <c r="J81" i="11" s="1"/>
  <c r="I80" i="11"/>
  <c r="J80" i="11" s="1"/>
  <c r="I119" i="11"/>
  <c r="I1094" i="11"/>
  <c r="J1094" i="11" s="1"/>
  <c r="I1213" i="11"/>
  <c r="J1213" i="11" s="1"/>
  <c r="I866" i="11"/>
  <c r="J866" i="11" s="1"/>
  <c r="I818" i="11"/>
  <c r="J818" i="11" s="1"/>
  <c r="I310" i="11"/>
  <c r="J310" i="11" s="1"/>
  <c r="I5" i="11"/>
  <c r="J5" i="11" s="1"/>
  <c r="I757" i="11"/>
  <c r="J757" i="11" s="1"/>
  <c r="I2274" i="11"/>
  <c r="J2274" i="11" s="1"/>
  <c r="I1240" i="11"/>
  <c r="J1240" i="11" s="1"/>
  <c r="I965" i="11"/>
  <c r="J965" i="11" s="1"/>
  <c r="I1116" i="11"/>
  <c r="J1116" i="11" s="1"/>
  <c r="I2437" i="11"/>
  <c r="J2437" i="11" s="1"/>
  <c r="I1365" i="11"/>
  <c r="J1365" i="11" s="1"/>
  <c r="I2073" i="11"/>
  <c r="J2073" i="11" s="1"/>
  <c r="I2377" i="11"/>
  <c r="J2377" i="11" s="1"/>
  <c r="I993" i="11"/>
  <c r="I1288" i="11"/>
  <c r="J1288" i="11" s="1"/>
  <c r="I991" i="11"/>
  <c r="J991" i="11" s="1"/>
  <c r="I2324" i="11"/>
  <c r="J2324" i="11" s="1"/>
  <c r="I32" i="11"/>
  <c r="J32" i="11" s="1"/>
  <c r="I202" i="11"/>
  <c r="J202" i="11" s="1"/>
  <c r="I574" i="11"/>
  <c r="J574" i="11" s="1"/>
  <c r="I405" i="11"/>
  <c r="J405" i="11" s="1"/>
  <c r="I2273" i="11"/>
  <c r="J2273" i="11" s="1"/>
  <c r="I501" i="11"/>
  <c r="J501" i="11" s="1"/>
  <c r="I61" i="11"/>
  <c r="J61" i="11" s="1"/>
  <c r="I1368" i="11"/>
  <c r="J1368" i="11" s="1"/>
  <c r="I221" i="11"/>
  <c r="J221" i="11" s="1"/>
  <c r="I455" i="11"/>
  <c r="J455" i="11" s="1"/>
  <c r="I1098" i="11"/>
  <c r="J1098" i="11" s="1"/>
  <c r="I2475" i="11"/>
  <c r="J2475" i="11" s="1"/>
  <c r="I2287" i="11"/>
  <c r="I83" i="11"/>
  <c r="J83" i="11" s="1"/>
  <c r="I205" i="11"/>
  <c r="J205" i="11" s="1"/>
  <c r="I1017" i="11"/>
  <c r="J1017" i="11" s="1"/>
  <c r="I518" i="11"/>
  <c r="J518" i="11" s="1"/>
  <c r="I2166" i="11"/>
  <c r="J2166" i="11" s="1"/>
  <c r="I2192" i="11"/>
  <c r="J2192" i="11" s="1"/>
  <c r="I747" i="11"/>
  <c r="J747" i="11" s="1"/>
  <c r="I215" i="11"/>
  <c r="J215" i="11" s="1"/>
  <c r="I1073" i="11"/>
  <c r="J1073" i="11" s="1"/>
  <c r="I422" i="11"/>
  <c r="J422" i="11" s="1"/>
  <c r="I24" i="11"/>
  <c r="J24" i="11" s="1"/>
  <c r="I735" i="11"/>
  <c r="J735" i="11" s="1"/>
  <c r="I1078" i="11"/>
  <c r="J1078" i="11" s="1"/>
  <c r="I2052" i="11"/>
  <c r="I2440" i="11"/>
  <c r="J2440" i="11" s="1"/>
  <c r="I948" i="11"/>
  <c r="J948" i="11" s="1"/>
  <c r="I1226" i="11"/>
  <c r="J1226" i="11" s="1"/>
  <c r="I1135" i="11"/>
  <c r="J1135" i="11" s="1"/>
  <c r="I933" i="11"/>
  <c r="J933" i="11" s="1"/>
  <c r="I2264" i="11"/>
  <c r="J2264" i="11" s="1"/>
  <c r="I1106" i="11"/>
  <c r="J1106" i="11" s="1"/>
  <c r="I530" i="11"/>
  <c r="J530" i="11" s="1"/>
  <c r="I1222" i="11"/>
  <c r="J1222" i="11" s="1"/>
  <c r="I326" i="11"/>
  <c r="J326" i="11" s="1"/>
  <c r="K326" i="11"/>
  <c r="I278" i="11"/>
  <c r="J278" i="11" s="1"/>
  <c r="I889" i="11"/>
  <c r="J889" i="11" s="1"/>
  <c r="I609" i="11"/>
  <c r="J609" i="11" s="1"/>
  <c r="I924" i="11"/>
  <c r="J924" i="11" s="1"/>
  <c r="I543" i="11"/>
  <c r="J543" i="11" s="1"/>
  <c r="I2289" i="11"/>
  <c r="J2289" i="11" s="1"/>
  <c r="I1138" i="11"/>
  <c r="J1138" i="11" s="1"/>
  <c r="I2152" i="11"/>
  <c r="J2152" i="11" s="1"/>
  <c r="I1708" i="11"/>
  <c r="I1252" i="11"/>
  <c r="I1298" i="11"/>
  <c r="J1298" i="11" s="1"/>
  <c r="I471" i="11"/>
  <c r="J471" i="11" s="1"/>
  <c r="I1829" i="11"/>
  <c r="I254" i="11"/>
  <c r="J254" i="11" s="1"/>
  <c r="I988" i="11"/>
  <c r="J988" i="11" s="1"/>
  <c r="I1082" i="11"/>
  <c r="J1082" i="11" s="1"/>
  <c r="I783" i="11"/>
  <c r="J783" i="11" s="1"/>
  <c r="I920" i="11"/>
  <c r="J920" i="11" s="1"/>
  <c r="I1473" i="11"/>
  <c r="I1960" i="11"/>
  <c r="J1960" i="11" s="1"/>
  <c r="I65" i="11"/>
  <c r="J65" i="11" s="1"/>
  <c r="I2429" i="11"/>
  <c r="J2429" i="11" s="1"/>
  <c r="I756" i="11"/>
  <c r="J756" i="11" s="1"/>
  <c r="I40" i="11"/>
  <c r="J40" i="11" s="1"/>
  <c r="I808" i="11"/>
  <c r="J808" i="11" s="1"/>
  <c r="I676" i="11"/>
  <c r="J676" i="11" s="1"/>
  <c r="I596" i="11"/>
  <c r="J596" i="11" s="1"/>
  <c r="I368" i="11"/>
  <c r="J368" i="11" s="1"/>
  <c r="I271" i="11"/>
  <c r="J271" i="11" s="1"/>
  <c r="I670" i="11"/>
  <c r="J670" i="11" s="1"/>
  <c r="I598" i="11"/>
  <c r="J598" i="11" s="1"/>
  <c r="I522" i="11"/>
  <c r="J522" i="11" s="1"/>
  <c r="I230" i="11"/>
  <c r="J230" i="11" s="1"/>
  <c r="I1307" i="11"/>
  <c r="J1307" i="11" s="1"/>
  <c r="I930" i="11"/>
  <c r="J930" i="11" s="1"/>
  <c r="I378" i="11"/>
  <c r="J378" i="11" s="1"/>
  <c r="I1303" i="11"/>
  <c r="J1303" i="11" s="1"/>
  <c r="I1239" i="11"/>
  <c r="J1239" i="11" s="1"/>
  <c r="I1175" i="11"/>
  <c r="J1175" i="11" s="1"/>
  <c r="I1111" i="11"/>
  <c r="J1111" i="11" s="1"/>
  <c r="I798" i="11"/>
  <c r="J798" i="11" s="1"/>
  <c r="I666" i="11"/>
  <c r="J666" i="11" s="1"/>
  <c r="I984" i="11"/>
  <c r="J984" i="11" s="1"/>
  <c r="I777" i="11"/>
  <c r="J777" i="11" s="1"/>
  <c r="I725" i="11"/>
  <c r="J725" i="11" s="1"/>
  <c r="I653" i="11"/>
  <c r="J653" i="11" s="1"/>
  <c r="I581" i="11"/>
  <c r="J581" i="11" s="1"/>
  <c r="I325" i="11"/>
  <c r="J325" i="11" s="1"/>
  <c r="I273" i="11"/>
  <c r="J273" i="11" s="1"/>
  <c r="I703" i="11"/>
  <c r="J703" i="11" s="1"/>
  <c r="I908" i="11"/>
  <c r="J908" i="11" s="1"/>
  <c r="I2306" i="11"/>
  <c r="J2306" i="11" s="1"/>
  <c r="I1356" i="11"/>
  <c r="J1356" i="11" s="1"/>
  <c r="I1292" i="11"/>
  <c r="J1292" i="11" s="1"/>
  <c r="I903" i="11"/>
  <c r="J903" i="11" s="1"/>
  <c r="I412" i="11"/>
  <c r="J412" i="11" s="1"/>
  <c r="I322" i="11"/>
  <c r="J322" i="11" s="1"/>
  <c r="I311" i="11"/>
  <c r="J311" i="11" s="1"/>
  <c r="I2243" i="11"/>
  <c r="J2243" i="11" s="1"/>
  <c r="I516" i="11"/>
  <c r="J516" i="11" s="1"/>
  <c r="I281" i="11"/>
  <c r="J281" i="11" s="1"/>
  <c r="I858" i="11"/>
  <c r="J858" i="11" s="1"/>
  <c r="I1359" i="11"/>
  <c r="J1359" i="11" s="1"/>
  <c r="I1155" i="11"/>
  <c r="J1155" i="11" s="1"/>
  <c r="I657" i="11"/>
  <c r="J657" i="11" s="1"/>
  <c r="I2009" i="11"/>
  <c r="J2009" i="11" s="1"/>
  <c r="I430" i="11"/>
  <c r="J430" i="11" s="1"/>
  <c r="I1060" i="11"/>
  <c r="J1060" i="11" s="1"/>
  <c r="I812" i="11"/>
  <c r="J812" i="11" s="1"/>
  <c r="I748" i="11"/>
  <c r="J748" i="11" s="1"/>
  <c r="I184" i="11"/>
  <c r="J184" i="11" s="1"/>
  <c r="I64" i="11"/>
  <c r="J64" i="11" s="1"/>
  <c r="I331" i="11"/>
  <c r="J331" i="11" s="1"/>
  <c r="I172" i="11"/>
  <c r="J172" i="11" s="1"/>
  <c r="I595" i="11"/>
  <c r="J595" i="11" s="1"/>
  <c r="I187" i="11"/>
  <c r="J187" i="11" s="1"/>
  <c r="I1361" i="11"/>
  <c r="J1361" i="11" s="1"/>
  <c r="I1121" i="11"/>
  <c r="J1121" i="11" s="1"/>
  <c r="I774" i="11"/>
  <c r="J774" i="11" s="1"/>
  <c r="I618" i="11"/>
  <c r="J618" i="11" s="1"/>
  <c r="I227" i="11"/>
  <c r="J227" i="11" s="1"/>
  <c r="I769" i="11"/>
  <c r="J769" i="11" s="1"/>
  <c r="I192" i="11"/>
  <c r="J192" i="11" s="1"/>
  <c r="I2271" i="11"/>
  <c r="J2271" i="11" s="1"/>
  <c r="I2195" i="11"/>
  <c r="J2195" i="11" s="1"/>
  <c r="I2007" i="11"/>
  <c r="J2007" i="11" s="1"/>
  <c r="I588" i="11"/>
  <c r="J588" i="11" s="1"/>
  <c r="I45" i="11"/>
  <c r="J45" i="11" s="1"/>
  <c r="I750" i="11"/>
  <c r="J750" i="11" s="1"/>
  <c r="I658" i="11"/>
  <c r="J658" i="11" s="1"/>
  <c r="I1173" i="11"/>
  <c r="J1173" i="11" s="1"/>
  <c r="I181" i="11"/>
  <c r="J181" i="11" s="1"/>
  <c r="I2245" i="11"/>
  <c r="J2245" i="11" s="1"/>
  <c r="I1227" i="11"/>
  <c r="J1227" i="11" s="1"/>
  <c r="I526" i="11"/>
  <c r="J526" i="11" s="1"/>
  <c r="I250" i="11"/>
  <c r="J250" i="11" s="1"/>
  <c r="I99" i="11"/>
  <c r="J99" i="11" s="1"/>
  <c r="I952" i="11"/>
  <c r="J952" i="11" s="1"/>
  <c r="I848" i="11"/>
  <c r="J848" i="11" s="1"/>
  <c r="I737" i="11"/>
  <c r="J737" i="11" s="1"/>
  <c r="I1254" i="11"/>
  <c r="J1254" i="11" s="1"/>
  <c r="I1001" i="11"/>
  <c r="J1001" i="11" s="1"/>
  <c r="I1354" i="11"/>
  <c r="J1354" i="11" s="1"/>
  <c r="I1062" i="11"/>
  <c r="J1062" i="11" s="1"/>
  <c r="I2176" i="11"/>
  <c r="J2176" i="11" s="1"/>
  <c r="I1096" i="11"/>
  <c r="J1096" i="11" s="1"/>
  <c r="I913" i="11"/>
  <c r="J913" i="11" s="1"/>
  <c r="I829" i="11"/>
  <c r="J829" i="11" s="1"/>
  <c r="I576" i="11"/>
  <c r="J576" i="11" s="1"/>
  <c r="I350" i="11"/>
  <c r="J350" i="11" s="1"/>
  <c r="I286" i="11"/>
  <c r="J286" i="11" s="1"/>
  <c r="I237" i="11"/>
  <c r="J237" i="11" s="1"/>
  <c r="I2395" i="11"/>
  <c r="J2395" i="11" s="1"/>
  <c r="I2283" i="11"/>
  <c r="J2283" i="11" s="1"/>
  <c r="I2187" i="11"/>
  <c r="J2187" i="11" s="1"/>
  <c r="I2035" i="11"/>
  <c r="J2035" i="11" s="1"/>
  <c r="I291" i="11"/>
  <c r="J291" i="11" s="1"/>
  <c r="I180" i="11"/>
  <c r="J180" i="11" s="1"/>
  <c r="I770" i="11"/>
  <c r="J770" i="11" s="1"/>
  <c r="I502" i="11"/>
  <c r="J502" i="11" s="1"/>
  <c r="I1113" i="11"/>
  <c r="J1113" i="11" s="1"/>
  <c r="I874" i="11"/>
  <c r="J874" i="11" s="1"/>
  <c r="I2346" i="11"/>
  <c r="J2346" i="11" s="1"/>
  <c r="I1351" i="11"/>
  <c r="J1351" i="11" s="1"/>
  <c r="I1139" i="11"/>
  <c r="J1139" i="11" s="1"/>
  <c r="I790" i="11"/>
  <c r="J790" i="11" s="1"/>
  <c r="I674" i="11"/>
  <c r="J674" i="11" s="1"/>
  <c r="I166" i="11"/>
  <c r="J166" i="11" s="1"/>
  <c r="I765" i="11"/>
  <c r="J765" i="11" s="1"/>
  <c r="I713" i="11"/>
  <c r="J713" i="11" s="1"/>
  <c r="I665" i="11"/>
  <c r="J665" i="11" s="1"/>
  <c r="I2428" i="11"/>
  <c r="J2428" i="11" s="1"/>
  <c r="I1115" i="11"/>
  <c r="J1115" i="11" s="1"/>
  <c r="I1070" i="11"/>
  <c r="J1070" i="11" s="1"/>
  <c r="I1076" i="11"/>
  <c r="J1076" i="11" s="1"/>
  <c r="I298" i="11"/>
  <c r="J298" i="11" s="1"/>
  <c r="I217" i="11"/>
  <c r="J217" i="11" s="1"/>
  <c r="I183" i="11"/>
  <c r="J183" i="11" s="1"/>
  <c r="I2061" i="11"/>
  <c r="J2061" i="11" s="1"/>
  <c r="I2345" i="11"/>
  <c r="J2345" i="11" s="1"/>
  <c r="I1134" i="11"/>
  <c r="J1134" i="11" s="1"/>
  <c r="I269" i="11"/>
  <c r="J269" i="11" s="1"/>
  <c r="I2453" i="11"/>
  <c r="J2453" i="11" s="1"/>
  <c r="I266" i="11"/>
  <c r="J266" i="11" s="1"/>
  <c r="I2021" i="11"/>
  <c r="J2021" i="11" s="1"/>
  <c r="I2384" i="11"/>
  <c r="J2384" i="11" s="1"/>
  <c r="I2078" i="11"/>
  <c r="J2078" i="11" s="1"/>
  <c r="I175" i="11"/>
  <c r="J175" i="11" s="1"/>
  <c r="I242" i="11"/>
  <c r="J242" i="11" s="1"/>
  <c r="I1266" i="11"/>
  <c r="J1266" i="11" s="1"/>
  <c r="I2170" i="11"/>
  <c r="J2170" i="11" s="1"/>
  <c r="I917" i="11"/>
  <c r="J917" i="11" s="1"/>
  <c r="I49" i="11"/>
  <c r="J49" i="11" s="1"/>
  <c r="I2066" i="11"/>
  <c r="J2066" i="11" s="1"/>
  <c r="I62" i="11"/>
  <c r="J62" i="11" s="1"/>
  <c r="I2355" i="11"/>
  <c r="J2355" i="11" s="1"/>
  <c r="I170" i="11"/>
  <c r="J170" i="11" s="1"/>
  <c r="I1263" i="11"/>
  <c r="J1263" i="11" s="1"/>
  <c r="I324" i="11"/>
  <c r="J324" i="11" s="1"/>
  <c r="I1997" i="11"/>
  <c r="J1997" i="11" s="1"/>
  <c r="I2082" i="11"/>
  <c r="J2082" i="11" s="1"/>
  <c r="I2248" i="11"/>
  <c r="J2248" i="11" s="1"/>
  <c r="I1188" i="11"/>
  <c r="J1188" i="11" s="1"/>
  <c r="I59" i="11"/>
  <c r="J59" i="11" s="1"/>
  <c r="I679" i="11"/>
  <c r="J679" i="11" s="1"/>
  <c r="I235" i="11"/>
  <c r="J235" i="11" s="1"/>
  <c r="I76" i="11"/>
  <c r="J76" i="11" s="1"/>
  <c r="I260" i="11"/>
  <c r="J260" i="11" s="1"/>
  <c r="I795" i="11"/>
  <c r="J795" i="11" s="1"/>
  <c r="I111" i="11"/>
  <c r="J111" i="11" s="1"/>
  <c r="I2068" i="11"/>
  <c r="J2068" i="11" s="1"/>
  <c r="I68" i="11"/>
  <c r="J68" i="11" s="1"/>
  <c r="I470" i="11"/>
  <c r="J470" i="11" s="1"/>
  <c r="I505" i="11"/>
  <c r="J505" i="11" s="1"/>
  <c r="I613" i="11"/>
  <c r="J613" i="11" s="1"/>
  <c r="I190" i="11"/>
  <c r="J190" i="11" s="1"/>
  <c r="I894" i="11"/>
  <c r="J894" i="11" s="1"/>
  <c r="I2064" i="11"/>
  <c r="J2064" i="11" s="1"/>
  <c r="I186" i="11"/>
  <c r="J186" i="11" s="1"/>
  <c r="I2148" i="11"/>
  <c r="J2148" i="11" s="1"/>
  <c r="I515" i="11"/>
  <c r="J515" i="11" s="1"/>
  <c r="I30" i="11"/>
  <c r="J30" i="11" s="1"/>
  <c r="I1022" i="11"/>
  <c r="J1022" i="11" s="1"/>
  <c r="I421" i="11"/>
  <c r="J421" i="11" s="1"/>
  <c r="I2046" i="11"/>
  <c r="J2046" i="11" s="1"/>
  <c r="I102" i="11"/>
  <c r="J102" i="11" s="1"/>
  <c r="I1360" i="11"/>
  <c r="J1360" i="11" s="1"/>
  <c r="I125" i="11"/>
  <c r="J125" i="11" s="1"/>
  <c r="I1294" i="11"/>
  <c r="J1294" i="11" s="1"/>
  <c r="I893" i="11"/>
  <c r="J893" i="11" s="1"/>
  <c r="I2089" i="11"/>
  <c r="J2089" i="11" s="1"/>
  <c r="I929" i="11"/>
  <c r="J929" i="11" s="1"/>
  <c r="I450" i="11"/>
  <c r="J450" i="11" s="1"/>
  <c r="I179" i="11"/>
  <c r="J179" i="11" s="1"/>
  <c r="I191" i="11"/>
  <c r="J191" i="11" s="1"/>
  <c r="I844" i="11"/>
  <c r="J844" i="11" s="1"/>
  <c r="I932" i="11"/>
  <c r="J932" i="11" s="1"/>
  <c r="I1174" i="11"/>
  <c r="J1174" i="11" s="1"/>
  <c r="I2140" i="11"/>
  <c r="J2140" i="11" s="1"/>
  <c r="I967" i="11"/>
  <c r="J967" i="11" s="1"/>
  <c r="I1362" i="11"/>
  <c r="J1362" i="11" s="1"/>
  <c r="I2340" i="11"/>
  <c r="J2340" i="11" s="1"/>
  <c r="I2258" i="11"/>
  <c r="J2258" i="11" s="1"/>
  <c r="I1636" i="11"/>
  <c r="J1636" i="11" s="1"/>
  <c r="I2096" i="11"/>
  <c r="J2096" i="11" s="1"/>
  <c r="I1588" i="11"/>
  <c r="I1052" i="11"/>
  <c r="J1052" i="11" s="1"/>
  <c r="I1068" i="11"/>
  <c r="J1068" i="11" s="1"/>
  <c r="I1132" i="11"/>
  <c r="J1132" i="11" s="1"/>
  <c r="I904" i="11"/>
  <c r="J904" i="11" s="1"/>
  <c r="I1595" i="11"/>
  <c r="J1595" i="11" s="1"/>
  <c r="K1595" i="11" s="1"/>
  <c r="I1326" i="11"/>
  <c r="I375" i="11"/>
  <c r="J375" i="11" s="1"/>
  <c r="I314" i="11"/>
  <c r="J314" i="11" s="1"/>
  <c r="I1212" i="11"/>
  <c r="J1212" i="11" s="1"/>
  <c r="I981" i="11"/>
  <c r="J981" i="11" s="1"/>
  <c r="I1688" i="11"/>
  <c r="I2300" i="11"/>
  <c r="J2300" i="11" s="1"/>
  <c r="I895" i="11"/>
  <c r="J895" i="11" s="1"/>
  <c r="I2441" i="11"/>
  <c r="J2441" i="11" s="1"/>
  <c r="I60" i="11"/>
  <c r="J60" i="11" s="1"/>
  <c r="I51" i="11"/>
  <c r="J51" i="11" s="1"/>
  <c r="I2406" i="11"/>
  <c r="I1895" i="11"/>
  <c r="J1895" i="11" s="1"/>
  <c r="I1707" i="11"/>
  <c r="J1707" i="11" s="1"/>
  <c r="I772" i="11"/>
  <c r="J772" i="11" s="1"/>
  <c r="I2415" i="11"/>
  <c r="J2415" i="11" s="1"/>
  <c r="I1843" i="11"/>
  <c r="J1843" i="11" s="1"/>
  <c r="I1028" i="11"/>
  <c r="J1028" i="11" s="1"/>
  <c r="I454" i="11"/>
  <c r="J454" i="11" s="1"/>
  <c r="I1551" i="11"/>
  <c r="I1381" i="11"/>
  <c r="J1381" i="11" s="1"/>
  <c r="I1085" i="11"/>
  <c r="J1085" i="11" s="1"/>
  <c r="I2390" i="11"/>
  <c r="J2390" i="11" s="1"/>
  <c r="I1773" i="11"/>
  <c r="J1773" i="11" s="1"/>
  <c r="I1539" i="11"/>
  <c r="J1539" i="11" s="1"/>
  <c r="I1008" i="11"/>
  <c r="I884" i="11"/>
  <c r="J884" i="11" s="1"/>
  <c r="I2109" i="11"/>
  <c r="J2109" i="11" s="1"/>
  <c r="I986" i="11"/>
  <c r="J986" i="11" s="1"/>
  <c r="I2397" i="11"/>
  <c r="J2397" i="11" s="1"/>
  <c r="I1670" i="11"/>
  <c r="I2354" i="11"/>
  <c r="J2354" i="11" s="1"/>
  <c r="I2156" i="11"/>
  <c r="J2156" i="11" s="1"/>
  <c r="I1692" i="11"/>
  <c r="J1692" i="11" s="1"/>
  <c r="I1500" i="11"/>
  <c r="J1500" i="11" s="1"/>
  <c r="I1372" i="11"/>
  <c r="J1372" i="11" s="1"/>
  <c r="I1244" i="11"/>
  <c r="J1244" i="11" s="1"/>
  <c r="I580" i="11"/>
  <c r="J580" i="11" s="1"/>
  <c r="I935" i="11"/>
  <c r="J935" i="11" s="1"/>
  <c r="I312" i="11"/>
  <c r="J312" i="11" s="1"/>
  <c r="I274" i="11"/>
  <c r="J274" i="11" s="1"/>
  <c r="I104" i="11"/>
  <c r="J104" i="11" s="1"/>
  <c r="I63" i="11"/>
  <c r="J63" i="11" s="1"/>
  <c r="I436" i="11"/>
  <c r="J436" i="11" s="1"/>
  <c r="I1373" i="11"/>
  <c r="J1373" i="11" s="1"/>
  <c r="I794" i="11"/>
  <c r="J794" i="11" s="1"/>
  <c r="I1489" i="11"/>
  <c r="I2363" i="11"/>
  <c r="J2363" i="11" s="1"/>
  <c r="I1587" i="11"/>
  <c r="I1267" i="11"/>
  <c r="J1267" i="11" s="1"/>
  <c r="I1171" i="11"/>
  <c r="J1171" i="11" s="1"/>
  <c r="I681" i="11"/>
  <c r="J681" i="11" s="1"/>
  <c r="I1869" i="11"/>
  <c r="J1869" i="11" s="1"/>
  <c r="I1726" i="11"/>
  <c r="J1726" i="11" s="1"/>
  <c r="I1828" i="11"/>
  <c r="I476" i="11"/>
  <c r="J476" i="11" s="1"/>
  <c r="I2071" i="11"/>
  <c r="J2071" i="11" s="1"/>
  <c r="I1927" i="11"/>
  <c r="J1927" i="11" s="1"/>
  <c r="I343" i="11"/>
  <c r="I123" i="11"/>
  <c r="J123" i="11" s="1"/>
  <c r="I2219" i="11"/>
  <c r="J2219" i="11" s="1"/>
  <c r="I2059" i="11"/>
  <c r="J2059" i="11" s="1"/>
  <c r="I1787" i="11"/>
  <c r="J1787" i="11" s="1"/>
  <c r="I706" i="11"/>
  <c r="J706" i="11" s="1"/>
  <c r="I222" i="11"/>
  <c r="J222" i="11" s="1"/>
  <c r="I2366" i="11"/>
  <c r="J2366" i="11" s="1"/>
  <c r="I1594" i="11"/>
  <c r="J1594" i="11" s="1"/>
  <c r="I1317" i="11"/>
  <c r="J1317" i="11" s="1"/>
  <c r="I1261" i="11"/>
  <c r="J1261" i="11" s="1"/>
  <c r="I1045" i="11"/>
  <c r="J1045" i="11" s="1"/>
  <c r="I890" i="11"/>
  <c r="J890" i="11" s="1"/>
  <c r="I799" i="11"/>
  <c r="J799" i="11" s="1"/>
  <c r="I2191" i="11"/>
  <c r="J2191" i="11" s="1"/>
  <c r="I2047" i="11"/>
  <c r="J2047" i="11" s="1"/>
  <c r="I1791" i="11"/>
  <c r="J1791" i="11" s="1"/>
  <c r="I664" i="11"/>
  <c r="I512" i="11"/>
  <c r="J512" i="11" s="1"/>
  <c r="I1851" i="11"/>
  <c r="J1851" i="11" s="1"/>
  <c r="I608" i="11"/>
  <c r="J608" i="11" s="1"/>
  <c r="I642" i="11"/>
  <c r="J642" i="11" s="1"/>
  <c r="I1619" i="11"/>
  <c r="J1619" i="11" s="1"/>
  <c r="I1793" i="11"/>
  <c r="J1793" i="11" s="1"/>
  <c r="I1397" i="11"/>
  <c r="J1397" i="11" s="1"/>
  <c r="I1033" i="11"/>
  <c r="J1033" i="11" s="1"/>
  <c r="I2402" i="11"/>
  <c r="J2402" i="11" s="1"/>
  <c r="I2065" i="11"/>
  <c r="J2065" i="11" s="1"/>
  <c r="I1255" i="11"/>
  <c r="J1255" i="11" s="1"/>
  <c r="I1407" i="11"/>
  <c r="I654" i="11"/>
  <c r="J654" i="11" s="1"/>
  <c r="I2213" i="11"/>
  <c r="J2213" i="11" s="1"/>
  <c r="I1813" i="11"/>
  <c r="J1813" i="11" s="1"/>
  <c r="I2097" i="11"/>
  <c r="J2097" i="11" s="1"/>
  <c r="I715" i="11"/>
  <c r="J715" i="11" s="1"/>
  <c r="I2114" i="11"/>
  <c r="I1762" i="11"/>
  <c r="J1762" i="11" s="1"/>
  <c r="I2016" i="11"/>
  <c r="J2016" i="11" s="1"/>
  <c r="I1856" i="11"/>
  <c r="J1856" i="11" s="1"/>
  <c r="I1648" i="11"/>
  <c r="I651" i="11"/>
  <c r="J651" i="11" s="1"/>
  <c r="I469" i="11"/>
  <c r="J469" i="11" s="1"/>
  <c r="I292" i="11"/>
  <c r="J292" i="11" s="1"/>
  <c r="I302" i="11"/>
  <c r="J302" i="11" s="1"/>
  <c r="I23" i="11"/>
  <c r="J23" i="11" s="1"/>
  <c r="I2312" i="11"/>
  <c r="I1795" i="11"/>
  <c r="J1795" i="11" s="1"/>
  <c r="I360" i="11"/>
  <c r="J360" i="11" s="1"/>
  <c r="I1863" i="11"/>
  <c r="J1863" i="11" s="1"/>
  <c r="I534" i="11"/>
  <c r="J534" i="11" s="1"/>
  <c r="I2310" i="11"/>
  <c r="J2310" i="11" s="1"/>
  <c r="I2407" i="11"/>
  <c r="I1211" i="11"/>
  <c r="J1211" i="11" s="1"/>
  <c r="I694" i="11"/>
  <c r="I2408" i="11"/>
  <c r="J2408" i="11" s="1"/>
  <c r="I673" i="11"/>
  <c r="J673" i="11" s="1"/>
  <c r="I305" i="11"/>
  <c r="J305" i="11" s="1"/>
  <c r="I1757" i="11"/>
  <c r="I551" i="11"/>
  <c r="J551" i="11" s="1"/>
  <c r="I122" i="11"/>
  <c r="J122" i="11" s="1"/>
  <c r="I1909" i="11"/>
  <c r="I2205" i="11"/>
  <c r="J2205" i="11" s="1"/>
  <c r="I821" i="11"/>
  <c r="J821" i="11" s="1"/>
  <c r="I2125" i="11"/>
  <c r="J2125" i="11" s="1"/>
  <c r="I1243" i="11"/>
  <c r="J1243" i="11" s="1"/>
  <c r="I11" i="11"/>
  <c r="J11" i="11" s="1"/>
  <c r="I472" i="11"/>
  <c r="J472" i="11" s="1"/>
  <c r="I89" i="11"/>
  <c r="J89" i="11" s="1"/>
  <c r="I2076" i="11"/>
  <c r="J2076" i="11" s="1"/>
  <c r="I1929" i="11"/>
  <c r="J1929" i="11" s="1"/>
  <c r="I1145" i="11"/>
  <c r="J1145" i="11" s="1"/>
  <c r="I461" i="11"/>
  <c r="J461" i="11" s="1"/>
  <c r="I1878" i="11"/>
  <c r="J1878" i="11" s="1"/>
  <c r="I1800" i="11"/>
  <c r="I1632" i="11"/>
  <c r="J1632" i="11" s="1"/>
  <c r="I1176" i="11"/>
  <c r="J1176" i="11" s="1"/>
  <c r="I2285" i="11"/>
  <c r="J2285" i="11" s="1"/>
  <c r="I2465" i="11"/>
  <c r="J2465" i="11" s="1"/>
  <c r="I1889" i="11"/>
  <c r="I996" i="11"/>
  <c r="J996" i="11" s="1"/>
  <c r="I2110" i="11"/>
  <c r="I1506" i="11"/>
  <c r="J1506" i="11" s="1"/>
  <c r="I1988" i="11"/>
  <c r="J1988" i="11" s="1"/>
  <c r="I2108" i="11"/>
  <c r="I2050" i="11"/>
  <c r="J2050" i="11" s="1"/>
  <c r="I1753" i="11"/>
  <c r="I1422" i="11"/>
  <c r="J1422" i="11" s="1"/>
  <c r="I2178" i="11"/>
  <c r="J2178" i="11" s="1"/>
  <c r="I1650" i="11"/>
  <c r="J1650" i="11" s="1"/>
  <c r="I1912" i="11"/>
  <c r="J1912" i="11" s="1"/>
  <c r="I262" i="11"/>
  <c r="J262" i="11" s="1"/>
  <c r="I1496" i="11"/>
  <c r="J1496" i="11" s="1"/>
  <c r="I2286" i="11"/>
  <c r="J2286" i="11" s="1"/>
  <c r="I1007" i="11"/>
  <c r="J1007" i="11" s="1"/>
  <c r="I2210" i="11"/>
  <c r="J2210" i="11" s="1"/>
  <c r="I1625" i="11"/>
  <c r="J1625" i="11" s="1"/>
  <c r="I791" i="11"/>
  <c r="J791" i="11" s="1"/>
  <c r="I2417" i="11"/>
  <c r="J2417" i="11" s="1"/>
  <c r="I1794" i="11"/>
  <c r="J1794" i="11" s="1"/>
  <c r="I1490" i="11"/>
  <c r="I2292" i="11"/>
  <c r="J2292" i="11" s="1"/>
  <c r="I1880" i="11"/>
  <c r="I801" i="11"/>
  <c r="J801" i="11" s="1"/>
  <c r="I1316" i="11"/>
  <c r="I1005" i="11"/>
  <c r="J1005" i="11" s="1"/>
  <c r="I447" i="11"/>
  <c r="J447" i="11" s="1"/>
  <c r="I671" i="11"/>
  <c r="J671" i="11" s="1"/>
  <c r="I845" i="11"/>
  <c r="J845" i="11" s="1"/>
  <c r="I1718" i="11"/>
  <c r="J1718" i="11" s="1"/>
  <c r="I2479" i="11"/>
  <c r="J2479" i="11" s="1"/>
  <c r="I1048" i="11"/>
  <c r="J1048" i="11" s="1"/>
  <c r="I1195" i="11"/>
  <c r="J1195" i="11" s="1"/>
  <c r="I1884" i="11"/>
  <c r="J1884" i="11" s="1"/>
  <c r="I1682" i="11"/>
  <c r="J1682" i="11" s="1"/>
  <c r="I1322" i="11"/>
  <c r="J1322" i="11" s="1"/>
  <c r="I1736" i="11"/>
  <c r="J1736" i="11" s="1"/>
  <c r="I1202" i="11"/>
  <c r="J1202" i="11" s="1"/>
  <c r="I2112" i="11"/>
  <c r="J2112" i="11" s="1"/>
  <c r="I945" i="11"/>
  <c r="J945" i="11" s="1"/>
  <c r="I1030" i="11"/>
  <c r="J1030" i="11" s="1"/>
  <c r="I1265" i="11"/>
  <c r="J1265" i="11" s="1"/>
  <c r="I1866" i="11"/>
  <c r="J1866" i="11" s="1"/>
  <c r="I1768" i="11"/>
  <c r="J1768" i="11" s="1"/>
  <c r="I1549" i="11"/>
  <c r="J1549" i="11" s="1"/>
  <c r="I2150" i="11"/>
  <c r="J2150" i="11" s="1"/>
  <c r="I2105" i="11"/>
  <c r="J2105" i="11" s="1"/>
  <c r="I1488" i="11"/>
  <c r="J1488" i="11" s="1"/>
  <c r="I10" i="11"/>
  <c r="J10" i="11" s="1"/>
  <c r="I18" i="11"/>
  <c r="I1538" i="11"/>
  <c r="J1538" i="11" s="1"/>
  <c r="I1822" i="11"/>
  <c r="J1822" i="11" s="1"/>
  <c r="I1992" i="11"/>
  <c r="J1992" i="11" s="1"/>
  <c r="I973" i="11"/>
  <c r="J973" i="11" s="1"/>
  <c r="I1499" i="11"/>
  <c r="I862" i="11"/>
  <c r="J862" i="11" s="1"/>
  <c r="I2420" i="11"/>
  <c r="J2420" i="11" s="1"/>
  <c r="I1978" i="11"/>
  <c r="I559" i="11"/>
  <c r="J559" i="11" s="1"/>
  <c r="I1615" i="11"/>
  <c r="J1615" i="11" s="1"/>
  <c r="I1970" i="11"/>
  <c r="J1970" i="11" s="1"/>
  <c r="I1980" i="11"/>
  <c r="I1544" i="11"/>
  <c r="J1544" i="11" s="1"/>
  <c r="I2233" i="11"/>
  <c r="J2233" i="11" s="1"/>
  <c r="I2372" i="11"/>
  <c r="J2372" i="11" s="1"/>
  <c r="I2132" i="11"/>
  <c r="I1310" i="11"/>
  <c r="J1310" i="11" s="1"/>
  <c r="I1409" i="11"/>
  <c r="I1746" i="11"/>
  <c r="I1421" i="11"/>
  <c r="I1994" i="11"/>
  <c r="I1137" i="11"/>
  <c r="J1137" i="11" s="1"/>
  <c r="I1956" i="11"/>
  <c r="I623" i="11"/>
  <c r="J623" i="11" s="1"/>
  <c r="I2313" i="11"/>
  <c r="J2313" i="11" s="1"/>
  <c r="I1944" i="11"/>
  <c r="I1328" i="11"/>
  <c r="J1328" i="11" s="1"/>
  <c r="I1582" i="11"/>
  <c r="J1582" i="11" s="1"/>
  <c r="I731" i="11"/>
  <c r="J731" i="11" s="1"/>
  <c r="I2339" i="11"/>
  <c r="J2339" i="11" s="1"/>
  <c r="I2027" i="11"/>
  <c r="J2027" i="11" s="1"/>
  <c r="I1811" i="11"/>
  <c r="J1811" i="11" s="1"/>
  <c r="I1655" i="11"/>
  <c r="I380" i="11"/>
  <c r="J380" i="11" s="1"/>
  <c r="I2279" i="11"/>
  <c r="J2279" i="11" s="1"/>
  <c r="I2151" i="11"/>
  <c r="J2151" i="11" s="1"/>
  <c r="I1827" i="11"/>
  <c r="J1827" i="11" s="1"/>
  <c r="I1711" i="11"/>
  <c r="I744" i="11"/>
  <c r="J744" i="11" s="1"/>
  <c r="I428" i="11"/>
  <c r="J428" i="11" s="1"/>
  <c r="I151" i="11"/>
  <c r="J151" i="11" s="1"/>
  <c r="I803" i="11"/>
  <c r="J803" i="11" s="1"/>
  <c r="I1517" i="11"/>
  <c r="I1241" i="11"/>
  <c r="J1241" i="11" s="1"/>
  <c r="I1069" i="11"/>
  <c r="J1069" i="11" s="1"/>
  <c r="I93" i="11"/>
  <c r="J93" i="11" s="1"/>
  <c r="I2113" i="11"/>
  <c r="J2113" i="11" s="1"/>
  <c r="I1729" i="11"/>
  <c r="I1233" i="11"/>
  <c r="J1233" i="11" s="1"/>
  <c r="I1507" i="11"/>
  <c r="J1507" i="11" s="1"/>
  <c r="I1047" i="11"/>
  <c r="J1047" i="11" s="1"/>
  <c r="I567" i="11"/>
  <c r="I1055" i="11"/>
  <c r="J1055" i="11" s="1"/>
  <c r="I868" i="11"/>
  <c r="J868" i="11" s="1"/>
  <c r="I1717" i="11"/>
  <c r="I2365" i="11"/>
  <c r="J2365" i="11" s="1"/>
  <c r="I2134" i="11"/>
  <c r="I1814" i="11"/>
  <c r="I1602" i="11"/>
  <c r="J1602" i="11" s="1"/>
  <c r="I628" i="11"/>
  <c r="J628" i="11" s="1"/>
  <c r="I1478" i="11"/>
  <c r="I2236" i="11"/>
  <c r="J2236" i="11" s="1"/>
  <c r="I2092" i="11"/>
  <c r="J2092" i="11" s="1"/>
  <c r="I1676" i="11"/>
  <c r="I1548" i="11"/>
  <c r="J1548" i="11" s="1"/>
  <c r="I1420" i="11"/>
  <c r="J1420" i="11" s="1"/>
  <c r="I1196" i="11"/>
  <c r="I563" i="11"/>
  <c r="I627" i="11"/>
  <c r="J627" i="11" s="1"/>
  <c r="I555" i="11"/>
  <c r="J555" i="11" s="1"/>
  <c r="I280" i="11"/>
  <c r="J280" i="11" s="1"/>
  <c r="I231" i="11"/>
  <c r="J231" i="11" s="1"/>
  <c r="I75" i="11"/>
  <c r="J75" i="11" s="1"/>
  <c r="I17" i="11"/>
  <c r="I1747" i="11"/>
  <c r="J1747" i="11" s="1"/>
  <c r="I688" i="11"/>
  <c r="I339" i="11"/>
  <c r="J339" i="11" s="1"/>
  <c r="I200" i="11"/>
  <c r="J200" i="11" s="1"/>
  <c r="I650" i="11"/>
  <c r="J650" i="11" s="1"/>
  <c r="I1245" i="11"/>
  <c r="J1245" i="11" s="1"/>
  <c r="I1555" i="11"/>
  <c r="J1555" i="11" s="1"/>
  <c r="I912" i="11"/>
  <c r="J912" i="11" s="1"/>
  <c r="I1235" i="11"/>
  <c r="J1235" i="11" s="1"/>
  <c r="I210" i="11"/>
  <c r="J210" i="11" s="1"/>
  <c r="I2333" i="11"/>
  <c r="J2333" i="11" s="1"/>
  <c r="I313" i="11"/>
  <c r="J313" i="11" s="1"/>
  <c r="I1557" i="11"/>
  <c r="J1557" i="11" s="1"/>
  <c r="I1876" i="11"/>
  <c r="I1796" i="11"/>
  <c r="J1796" i="11" s="1"/>
  <c r="I577" i="11"/>
  <c r="I288" i="11"/>
  <c r="J288" i="11" s="1"/>
  <c r="I2171" i="11"/>
  <c r="J2171" i="11" s="1"/>
  <c r="I2055" i="11"/>
  <c r="J2055" i="11" s="1"/>
  <c r="I1899" i="11"/>
  <c r="I1647" i="11"/>
  <c r="J1647" i="11" s="1"/>
  <c r="I604" i="11"/>
  <c r="J604" i="11" s="1"/>
  <c r="I327" i="11"/>
  <c r="J327" i="11" s="1"/>
  <c r="I2315" i="11"/>
  <c r="J2315" i="11" s="1"/>
  <c r="I2123" i="11"/>
  <c r="J2123" i="11" s="1"/>
  <c r="I1967" i="11"/>
  <c r="J1967" i="11" s="1"/>
  <c r="I1755" i="11"/>
  <c r="I690" i="11"/>
  <c r="I1423" i="11"/>
  <c r="J1423" i="11" s="1"/>
  <c r="I1821" i="11"/>
  <c r="J1821" i="11" s="1"/>
  <c r="I1309" i="11"/>
  <c r="J1309" i="11" s="1"/>
  <c r="I1038" i="11"/>
  <c r="J1038" i="11" s="1"/>
  <c r="I850" i="11"/>
  <c r="J850" i="11" s="1"/>
  <c r="I797" i="11"/>
  <c r="J797" i="11" s="1"/>
  <c r="I2049" i="11"/>
  <c r="J2049" i="11" s="1"/>
  <c r="I1169" i="11"/>
  <c r="J1169" i="11" s="1"/>
  <c r="I1167" i="11"/>
  <c r="J1167" i="11" s="1"/>
  <c r="I2337" i="11"/>
  <c r="J2337" i="11" s="1"/>
  <c r="I357" i="11"/>
  <c r="J357" i="11" s="1"/>
  <c r="I1825" i="11"/>
  <c r="I2179" i="11"/>
  <c r="J2179" i="11" s="1"/>
  <c r="I2111" i="11"/>
  <c r="J2111" i="11" s="1"/>
  <c r="I1935" i="11"/>
  <c r="J1935" i="11" s="1"/>
  <c r="I708" i="11"/>
  <c r="J708" i="11" s="1"/>
  <c r="I560" i="11"/>
  <c r="J560" i="11" s="1"/>
  <c r="I496" i="11"/>
  <c r="J496" i="11" s="1"/>
  <c r="I299" i="11"/>
  <c r="J299" i="11" s="1"/>
  <c r="I2131" i="11"/>
  <c r="I1803" i="11"/>
  <c r="I1643" i="11"/>
  <c r="J1643" i="11" s="1"/>
  <c r="I279" i="11"/>
  <c r="I1547" i="11"/>
  <c r="J1547" i="11" s="1"/>
  <c r="I1741" i="11"/>
  <c r="J1741" i="11" s="1"/>
  <c r="I1513" i="11"/>
  <c r="I1353" i="11"/>
  <c r="J1353" i="11" s="1"/>
  <c r="I1081" i="11"/>
  <c r="J1081" i="11" s="1"/>
  <c r="I942" i="11"/>
  <c r="J942" i="11" s="1"/>
  <c r="I870" i="11"/>
  <c r="J870" i="11" s="1"/>
  <c r="I34" i="11"/>
  <c r="J34" i="11" s="1"/>
  <c r="I1809" i="11"/>
  <c r="J1809" i="11" s="1"/>
  <c r="I1127" i="11"/>
  <c r="J1127" i="11" s="1"/>
  <c r="I1375" i="11"/>
  <c r="J1375" i="11" s="1"/>
  <c r="I1051" i="11"/>
  <c r="J1051" i="11" s="1"/>
  <c r="I2197" i="11"/>
  <c r="J2197" i="11" s="1"/>
  <c r="I1941" i="11"/>
  <c r="I261" i="11"/>
  <c r="J261" i="11" s="1"/>
  <c r="I1455" i="11"/>
  <c r="I1157" i="11"/>
  <c r="J1157" i="11" s="1"/>
  <c r="I510" i="11"/>
  <c r="J510" i="11" s="1"/>
  <c r="I2162" i="11"/>
  <c r="J2162" i="11" s="1"/>
  <c r="I1874" i="11"/>
  <c r="I1984" i="11"/>
  <c r="I1840" i="11"/>
  <c r="I1712" i="11"/>
  <c r="J1712" i="11" s="1"/>
  <c r="I1384" i="11"/>
  <c r="J1384" i="11" s="1"/>
  <c r="I1160" i="11"/>
  <c r="I316" i="11"/>
  <c r="J316" i="11" s="1"/>
  <c r="I911" i="11"/>
  <c r="J911" i="11" s="1"/>
  <c r="I348" i="11"/>
  <c r="J348" i="11" s="1"/>
  <c r="I433" i="11"/>
  <c r="J433" i="11" s="1"/>
  <c r="I487" i="11"/>
  <c r="J487" i="11" s="1"/>
  <c r="I439" i="11"/>
  <c r="I1783" i="11"/>
  <c r="I2288" i="11"/>
  <c r="J2288" i="11" s="1"/>
  <c r="I1835" i="11"/>
  <c r="J1835" i="11" s="1"/>
  <c r="I640" i="11"/>
  <c r="J640" i="11" s="1"/>
  <c r="I356" i="11"/>
  <c r="J356" i="11" s="1"/>
  <c r="I1593" i="11"/>
  <c r="I1463" i="11"/>
  <c r="I569" i="11"/>
  <c r="I1577" i="11"/>
  <c r="I1934" i="11"/>
  <c r="J1934" i="11" s="1"/>
  <c r="I1716" i="11"/>
  <c r="J1716" i="11" s="1"/>
  <c r="I1236" i="11"/>
  <c r="J1236" i="11" s="1"/>
  <c r="I787" i="11"/>
  <c r="J787" i="11" s="1"/>
  <c r="I869" i="11"/>
  <c r="J869" i="11" s="1"/>
  <c r="I449" i="11"/>
  <c r="I539" i="11"/>
  <c r="J539" i="11" s="1"/>
  <c r="I415" i="11"/>
  <c r="J415" i="11" s="1"/>
  <c r="I2444" i="11"/>
  <c r="J2444" i="11" s="1"/>
  <c r="I1805" i="11"/>
  <c r="J1805" i="11" s="1"/>
  <c r="I645" i="11"/>
  <c r="I1953" i="11"/>
  <c r="J1953" i="11" s="1"/>
  <c r="I1620" i="11"/>
  <c r="J1620" i="11" s="1"/>
  <c r="I802" i="11"/>
  <c r="J802" i="11" s="1"/>
  <c r="I440" i="11"/>
  <c r="J440" i="11" s="1"/>
  <c r="I743" i="11"/>
  <c r="I594" i="11"/>
  <c r="J594" i="11" s="1"/>
  <c r="I486" i="11"/>
  <c r="J486" i="11" s="1"/>
  <c r="I1093" i="11"/>
  <c r="J1093" i="11" s="1"/>
  <c r="I2416" i="11"/>
  <c r="J2416" i="11" s="1"/>
  <c r="I1435" i="11"/>
  <c r="I1191" i="11"/>
  <c r="I1467" i="11"/>
  <c r="J1467" i="11" s="1"/>
  <c r="I782" i="11"/>
  <c r="J782" i="11" s="1"/>
  <c r="I1563" i="11"/>
  <c r="I2186" i="11"/>
  <c r="J2186" i="11" s="1"/>
  <c r="I1058" i="11"/>
  <c r="J1058" i="11" s="1"/>
  <c r="I955" i="11"/>
  <c r="J955" i="11" s="1"/>
  <c r="I1626" i="11"/>
  <c r="I1576" i="11"/>
  <c r="J1576" i="11" s="1"/>
  <c r="I971" i="11"/>
  <c r="J971" i="11" s="1"/>
  <c r="I831" i="11"/>
  <c r="I2449" i="11"/>
  <c r="J2449" i="11" s="1"/>
  <c r="I1933" i="11"/>
  <c r="J1933" i="11" s="1"/>
  <c r="I37" i="11"/>
  <c r="J37" i="11" s="1"/>
  <c r="I1574" i="11"/>
  <c r="J1574" i="11" s="1"/>
  <c r="I888" i="11"/>
  <c r="J888" i="11" s="1"/>
  <c r="I2445" i="11"/>
  <c r="J2445" i="11" s="1"/>
  <c r="I1346" i="11"/>
  <c r="J1346" i="11" s="1"/>
  <c r="I1816" i="11"/>
  <c r="I1200" i="11"/>
  <c r="J1200" i="11" s="1"/>
  <c r="I1611" i="11"/>
  <c r="J1611" i="11" s="1"/>
  <c r="I131" i="11"/>
  <c r="J131" i="11" s="1"/>
  <c r="I2250" i="11"/>
  <c r="J2250" i="11" s="1"/>
  <c r="I1849" i="11"/>
  <c r="J1849" i="11" s="1"/>
  <c r="I1634" i="11"/>
  <c r="I921" i="11"/>
  <c r="J921" i="11" s="1"/>
  <c r="I2385" i="11"/>
  <c r="J2385" i="11" s="1"/>
  <c r="I1765" i="11"/>
  <c r="J1765" i="11" s="1"/>
  <c r="I524" i="11"/>
  <c r="J524" i="11" s="1"/>
  <c r="I1056" i="11"/>
  <c r="J1056" i="11" s="1"/>
  <c r="I771" i="11"/>
  <c r="J771" i="11" s="1"/>
  <c r="I2228" i="11"/>
  <c r="J2228" i="11" s="1"/>
  <c r="I2330" i="11"/>
  <c r="J2330" i="11" s="1"/>
  <c r="I2194" i="11"/>
  <c r="J2194" i="11" s="1"/>
  <c r="I1586" i="11"/>
  <c r="J1586" i="11" s="1"/>
  <c r="I1431" i="11"/>
  <c r="J1431" i="11" s="1"/>
  <c r="I527" i="11"/>
  <c r="J527" i="11" s="1"/>
  <c r="I2254" i="11"/>
  <c r="J2254" i="11" s="1"/>
  <c r="I1966" i="11"/>
  <c r="J1966" i="11" s="1"/>
  <c r="I1686" i="11"/>
  <c r="J1686" i="11" s="1"/>
  <c r="I419" i="11"/>
  <c r="J419" i="11" s="1"/>
  <c r="I2303" i="11"/>
  <c r="J2303" i="11" s="1"/>
  <c r="I1979" i="11"/>
  <c r="I1867" i="11"/>
  <c r="J1867" i="11" s="1"/>
  <c r="I1775" i="11"/>
  <c r="J1775" i="11" s="1"/>
  <c r="I740" i="11"/>
  <c r="J740" i="11" s="1"/>
  <c r="I2430" i="11"/>
  <c r="J2430" i="11" s="1"/>
  <c r="I1871" i="11"/>
  <c r="J1871" i="11" s="1"/>
  <c r="I1815" i="11"/>
  <c r="J1815" i="11" s="1"/>
  <c r="I1651" i="11"/>
  <c r="I792" i="11"/>
  <c r="J792" i="11" s="1"/>
  <c r="I728" i="11"/>
  <c r="J728" i="11" s="1"/>
  <c r="I648" i="11"/>
  <c r="J648" i="11" s="1"/>
  <c r="I556" i="11"/>
  <c r="I416" i="11"/>
  <c r="J416" i="11" s="1"/>
  <c r="I347" i="11"/>
  <c r="I256" i="11"/>
  <c r="J256" i="11" s="1"/>
  <c r="I878" i="11"/>
  <c r="J878" i="11" s="1"/>
  <c r="I646" i="11"/>
  <c r="I426" i="11"/>
  <c r="J426" i="11" s="1"/>
  <c r="I1425" i="11"/>
  <c r="I1193" i="11"/>
  <c r="J1193" i="11" s="1"/>
  <c r="I1117" i="11"/>
  <c r="J1117" i="11" s="1"/>
  <c r="I1061" i="11"/>
  <c r="J1061" i="11" s="1"/>
  <c r="I150" i="11"/>
  <c r="I77" i="11"/>
  <c r="J77" i="11" s="1"/>
  <c r="I2253" i="11"/>
  <c r="J2253" i="11" s="1"/>
  <c r="I1873" i="11"/>
  <c r="J1873" i="11" s="1"/>
  <c r="I1661" i="11"/>
  <c r="J1661" i="11" s="1"/>
  <c r="I1043" i="11"/>
  <c r="I1475" i="11"/>
  <c r="J1475" i="11" s="1"/>
  <c r="I1363" i="11"/>
  <c r="J1363" i="11" s="1"/>
  <c r="I1287" i="11"/>
  <c r="J1287" i="11" s="1"/>
  <c r="I1223" i="11"/>
  <c r="J1223" i="11" s="1"/>
  <c r="I1159" i="11"/>
  <c r="J1159" i="11" s="1"/>
  <c r="I1095" i="11"/>
  <c r="J1095" i="11" s="1"/>
  <c r="I1031" i="11"/>
  <c r="I619" i="11"/>
  <c r="J619" i="11" s="1"/>
  <c r="I1567" i="11"/>
  <c r="I2278" i="11"/>
  <c r="J2278" i="11" s="1"/>
  <c r="I944" i="11"/>
  <c r="J944" i="11" s="1"/>
  <c r="I685" i="11"/>
  <c r="I637" i="11"/>
  <c r="I381" i="11"/>
  <c r="J381" i="11" s="1"/>
  <c r="I2394" i="11"/>
  <c r="J2394" i="11" s="1"/>
  <c r="I1635" i="11"/>
  <c r="I1161" i="11"/>
  <c r="I1921" i="11"/>
  <c r="J1921" i="11" s="1"/>
  <c r="I84" i="11"/>
  <c r="J84" i="11" s="1"/>
  <c r="I121" i="11"/>
  <c r="J121" i="11" s="1"/>
  <c r="I2262" i="11"/>
  <c r="J2262" i="11" s="1"/>
  <c r="I2118" i="11"/>
  <c r="J2118" i="11" s="1"/>
  <c r="I1974" i="11"/>
  <c r="I1798" i="11"/>
  <c r="J1798" i="11" s="1"/>
  <c r="I1274" i="11"/>
  <c r="J1274" i="11" s="1"/>
  <c r="I987" i="11"/>
  <c r="J987" i="11" s="1"/>
  <c r="I1342" i="11"/>
  <c r="J1342" i="11" s="1"/>
  <c r="I376" i="11"/>
  <c r="J376" i="11" s="1"/>
  <c r="I2188" i="11"/>
  <c r="J2188" i="11" s="1"/>
  <c r="I1996" i="11"/>
  <c r="J1996" i="11" s="1"/>
  <c r="I1804" i="11"/>
  <c r="J1804" i="11" s="1"/>
  <c r="I1644" i="11"/>
  <c r="I1532" i="11"/>
  <c r="I1468" i="11"/>
  <c r="J1468" i="11" s="1"/>
  <c r="I1404" i="11"/>
  <c r="J1404" i="11" s="1"/>
  <c r="I1276" i="11"/>
  <c r="J1276" i="11" s="1"/>
  <c r="I1164" i="11"/>
  <c r="I875" i="11"/>
  <c r="J875" i="11" s="1"/>
  <c r="I301" i="11"/>
  <c r="J301" i="11" s="1"/>
  <c r="I409" i="11"/>
  <c r="J409" i="11" s="1"/>
  <c r="I885" i="11"/>
  <c r="J885" i="11" s="1"/>
  <c r="I579" i="11"/>
  <c r="J579" i="11" s="1"/>
  <c r="I259" i="11"/>
  <c r="J259" i="11" s="1"/>
  <c r="I535" i="11"/>
  <c r="J535" i="11" s="1"/>
  <c r="I344" i="11"/>
  <c r="I214" i="11"/>
  <c r="J214" i="11" s="1"/>
  <c r="I140" i="11"/>
  <c r="J140" i="11" s="1"/>
  <c r="I82" i="11"/>
  <c r="J82" i="11" s="1"/>
  <c r="I98" i="11"/>
  <c r="J98" i="11" s="1"/>
  <c r="I15" i="11"/>
  <c r="J15" i="11" s="1"/>
  <c r="I2336" i="11"/>
  <c r="J2336" i="11" s="1"/>
  <c r="I1703" i="11"/>
  <c r="I307" i="11"/>
  <c r="J307" i="11" s="1"/>
  <c r="I164" i="11"/>
  <c r="J164" i="11" s="1"/>
  <c r="I1329" i="11"/>
  <c r="J1329" i="11" s="1"/>
  <c r="I1197" i="11"/>
  <c r="I366" i="11"/>
  <c r="J366" i="11" s="1"/>
  <c r="I1523" i="11"/>
  <c r="J1523" i="11" s="1"/>
  <c r="I1479" i="11"/>
  <c r="I1299" i="11"/>
  <c r="J1299" i="11" s="1"/>
  <c r="I182" i="11"/>
  <c r="J182" i="11" s="1"/>
  <c r="I964" i="11"/>
  <c r="J964" i="11" s="1"/>
  <c r="I789" i="11"/>
  <c r="J789" i="11" s="1"/>
  <c r="I641" i="11"/>
  <c r="J641" i="11" s="1"/>
  <c r="I353" i="11"/>
  <c r="J353" i="11" s="1"/>
  <c r="I165" i="11"/>
  <c r="I2404" i="11"/>
  <c r="I1429" i="11"/>
  <c r="J1429" i="11" s="1"/>
  <c r="I1665" i="11"/>
  <c r="J1665" i="11" s="1"/>
  <c r="I1797" i="11"/>
  <c r="I1860" i="11"/>
  <c r="I1652" i="11"/>
  <c r="J1652" i="11" s="1"/>
  <c r="I639" i="11"/>
  <c r="J639" i="11" s="1"/>
  <c r="I453" i="11"/>
  <c r="J453" i="11" s="1"/>
  <c r="I2299" i="11"/>
  <c r="J2299" i="11" s="1"/>
  <c r="I2135" i="11"/>
  <c r="I2019" i="11"/>
  <c r="J2019" i="11" s="1"/>
  <c r="I1955" i="11"/>
  <c r="J1955" i="11" s="1"/>
  <c r="I1807" i="11"/>
  <c r="J1807" i="11" s="1"/>
  <c r="I1628" i="11"/>
  <c r="I796" i="11"/>
  <c r="J796" i="11" s="1"/>
  <c r="I672" i="11"/>
  <c r="J672" i="11" s="1"/>
  <c r="I275" i="11"/>
  <c r="J275" i="11" s="1"/>
  <c r="I168" i="11"/>
  <c r="J168" i="11" s="1"/>
  <c r="I44" i="11"/>
  <c r="J44" i="11" s="1"/>
  <c r="I2296" i="11"/>
  <c r="J2296" i="11" s="1"/>
  <c r="I2183" i="11"/>
  <c r="J2183" i="11" s="1"/>
  <c r="I2107" i="11"/>
  <c r="J2107" i="11" s="1"/>
  <c r="I2015" i="11"/>
  <c r="J2015" i="11" s="1"/>
  <c r="I1951" i="11"/>
  <c r="I1743" i="11"/>
  <c r="I1612" i="11"/>
  <c r="J1612" i="11" s="1"/>
  <c r="I678" i="11"/>
  <c r="J678" i="11" s="1"/>
  <c r="I1323" i="11"/>
  <c r="J1323" i="11" s="1"/>
  <c r="I2033" i="11"/>
  <c r="J2033" i="11" s="1"/>
  <c r="I1673" i="11"/>
  <c r="I1449" i="11"/>
  <c r="J1449" i="11" s="1"/>
  <c r="K1449" i="11" s="1"/>
  <c r="I1349" i="11"/>
  <c r="J1349" i="11" s="1"/>
  <c r="I1301" i="11"/>
  <c r="J1301" i="11" s="1"/>
  <c r="I934" i="11"/>
  <c r="J934" i="11" s="1"/>
  <c r="I162" i="11"/>
  <c r="I2376" i="11"/>
  <c r="J2376" i="11" s="1"/>
  <c r="I1459" i="11"/>
  <c r="J1459" i="11" s="1"/>
  <c r="I960" i="11"/>
  <c r="I1371" i="11"/>
  <c r="J1371" i="11" s="1"/>
  <c r="I976" i="11"/>
  <c r="J976" i="11" s="1"/>
  <c r="I265" i="11"/>
  <c r="J265" i="11" s="1"/>
  <c r="I2323" i="11"/>
  <c r="J2323" i="11" s="1"/>
  <c r="I2223" i="11"/>
  <c r="J2223" i="11" s="1"/>
  <c r="I2163" i="11"/>
  <c r="J2163" i="11" s="1"/>
  <c r="I2079" i="11"/>
  <c r="J2079" i="11" s="1"/>
  <c r="I1991" i="11"/>
  <c r="J1991" i="11" s="1"/>
  <c r="I1907" i="11"/>
  <c r="I1739" i="11"/>
  <c r="J1739" i="11" s="1"/>
  <c r="I692" i="11"/>
  <c r="J692" i="11" s="1"/>
  <c r="I612" i="11"/>
  <c r="J612" i="11" s="1"/>
  <c r="I480" i="11"/>
  <c r="J480" i="11" s="1"/>
  <c r="I236" i="11"/>
  <c r="J236" i="11" s="1"/>
  <c r="I176" i="11"/>
  <c r="J176" i="11" s="1"/>
  <c r="I2352" i="11"/>
  <c r="J2352" i="11" s="1"/>
  <c r="I2115" i="11"/>
  <c r="J2115" i="11" s="1"/>
  <c r="I1923" i="11"/>
  <c r="I1763" i="11"/>
  <c r="I163" i="11"/>
  <c r="J163" i="11" s="1"/>
  <c r="I726" i="11"/>
  <c r="J726" i="11" s="1"/>
  <c r="I1369" i="11"/>
  <c r="J1369" i="11" s="1"/>
  <c r="I2093" i="11"/>
  <c r="J2093" i="11" s="1"/>
  <c r="I1713" i="11"/>
  <c r="J1713" i="11" s="1"/>
  <c r="I1457" i="11"/>
  <c r="I1321" i="11"/>
  <c r="J1321" i="11" s="1"/>
  <c r="I1217" i="11"/>
  <c r="J1217" i="11" s="1"/>
  <c r="I1149" i="11"/>
  <c r="J1149" i="11" s="1"/>
  <c r="I1049" i="11"/>
  <c r="I910" i="11"/>
  <c r="J910" i="11" s="1"/>
  <c r="I2321" i="11"/>
  <c r="J2321" i="11" s="1"/>
  <c r="I2225" i="11"/>
  <c r="J2225" i="11" s="1"/>
  <c r="I1721" i="11"/>
  <c r="I1527" i="11"/>
  <c r="J1527" i="11" s="1"/>
  <c r="I809" i="11"/>
  <c r="J809" i="11" s="1"/>
  <c r="I1471" i="11"/>
  <c r="I1343" i="11"/>
  <c r="J1343" i="11" s="1"/>
  <c r="I1163" i="11"/>
  <c r="J1163" i="11" s="1"/>
  <c r="I2177" i="11"/>
  <c r="J2177" i="11" s="1"/>
  <c r="I1913" i="11"/>
  <c r="I1020" i="11"/>
  <c r="J1020" i="11" s="1"/>
  <c r="I625" i="11"/>
  <c r="I189" i="11"/>
  <c r="J189" i="11" s="1"/>
  <c r="I1677" i="11"/>
  <c r="J1677" i="11" s="1"/>
  <c r="I1433" i="11"/>
  <c r="J1433" i="11" s="1"/>
  <c r="I1470" i="11"/>
  <c r="I1589" i="11"/>
  <c r="J1589" i="11" s="1"/>
  <c r="I2146" i="11"/>
  <c r="J2146" i="11" s="1"/>
  <c r="I2002" i="11"/>
  <c r="J2002" i="11" s="1"/>
  <c r="I1858" i="11"/>
  <c r="J1858" i="11" s="1"/>
  <c r="I1418" i="11"/>
  <c r="J1418" i="11" s="1"/>
  <c r="I1046" i="11"/>
  <c r="I434" i="11"/>
  <c r="J434" i="11" s="1"/>
  <c r="I1968" i="11"/>
  <c r="I1888" i="11"/>
  <c r="I1824" i="11"/>
  <c r="J1824" i="11" s="1"/>
  <c r="I1680" i="11"/>
  <c r="J1680" i="11" s="1"/>
  <c r="I1336" i="11"/>
  <c r="I957" i="11"/>
  <c r="J957" i="11" s="1"/>
  <c r="I759" i="11"/>
  <c r="J759" i="11" s="1"/>
  <c r="I557" i="11"/>
  <c r="J557" i="11" s="1"/>
  <c r="I615" i="11"/>
  <c r="J615" i="11" s="1"/>
  <c r="I561" i="11"/>
  <c r="I401" i="11"/>
  <c r="J401" i="11" s="1"/>
  <c r="I475" i="11"/>
  <c r="J475" i="11" s="1"/>
  <c r="I399" i="11"/>
  <c r="J399" i="11" s="1"/>
  <c r="I334" i="11"/>
  <c r="J334" i="11" s="1"/>
  <c r="I155" i="11"/>
  <c r="I1911" i="11"/>
  <c r="J1911" i="11" s="1"/>
  <c r="I1839" i="11"/>
  <c r="I1767" i="11"/>
  <c r="I1663" i="11"/>
  <c r="J1663" i="11" s="1"/>
  <c r="I232" i="11"/>
  <c r="J232" i="11" s="1"/>
  <c r="I1819" i="11"/>
  <c r="I1659" i="11"/>
  <c r="I548" i="11"/>
  <c r="J548" i="11" s="1"/>
  <c r="I638" i="11"/>
  <c r="I1337" i="11"/>
  <c r="J1337" i="11" s="1"/>
  <c r="I114" i="11"/>
  <c r="J114" i="11" s="1"/>
  <c r="I2181" i="11"/>
  <c r="J2181" i="11" s="1"/>
  <c r="I1437" i="11"/>
  <c r="J1437" i="11" s="1"/>
  <c r="I1543" i="11"/>
  <c r="I1319" i="11"/>
  <c r="J1319" i="11" s="1"/>
  <c r="I697" i="11"/>
  <c r="J697" i="11" s="1"/>
  <c r="I649" i="11"/>
  <c r="J649" i="11" s="1"/>
  <c r="I1451" i="11"/>
  <c r="J1451" i="11" s="1"/>
  <c r="I1002" i="11"/>
  <c r="J1002" i="11" s="1"/>
  <c r="I2348" i="11"/>
  <c r="J2348" i="11" s="1"/>
  <c r="I1806" i="11"/>
  <c r="I883" i="11"/>
  <c r="J883" i="11" s="1"/>
  <c r="I1364" i="11"/>
  <c r="J1364" i="11" s="1"/>
  <c r="I1044" i="11"/>
  <c r="I631" i="11"/>
  <c r="I775" i="11"/>
  <c r="J775" i="11" s="1"/>
  <c r="I517" i="11"/>
  <c r="J517" i="11" s="1"/>
  <c r="I207" i="11"/>
  <c r="J207" i="11" s="1"/>
  <c r="I90" i="11"/>
  <c r="J90" i="11" s="1"/>
  <c r="I2153" i="11"/>
  <c r="J2153" i="11" s="1"/>
  <c r="I1781" i="11"/>
  <c r="I2317" i="11"/>
  <c r="J2317" i="11" s="1"/>
  <c r="I1989" i="11"/>
  <c r="J1989" i="11" s="1"/>
  <c r="I1733" i="11"/>
  <c r="I565" i="11"/>
  <c r="I1925" i="11"/>
  <c r="J1925" i="11" s="1"/>
  <c r="I1519" i="11"/>
  <c r="J1519" i="11" s="1"/>
  <c r="I1529" i="11"/>
  <c r="I388" i="11"/>
  <c r="J388" i="11" s="1"/>
  <c r="I711" i="11"/>
  <c r="J711" i="11" s="1"/>
  <c r="I152" i="11"/>
  <c r="I578" i="11"/>
  <c r="J578" i="11" s="1"/>
  <c r="I949" i="11"/>
  <c r="J949" i="11" s="1"/>
  <c r="I1836" i="11"/>
  <c r="I2041" i="11"/>
  <c r="J2041" i="11" s="1"/>
  <c r="I1485" i="11"/>
  <c r="I1131" i="11"/>
  <c r="J1131" i="11" s="1"/>
  <c r="I635" i="11"/>
  <c r="J635" i="11" s="1"/>
  <c r="I1633" i="11"/>
  <c r="J1633" i="11" s="1"/>
  <c r="I2433" i="11"/>
  <c r="J2433" i="11" s="1"/>
  <c r="I1785" i="11"/>
  <c r="J1785" i="11" s="1"/>
  <c r="I2090" i="11"/>
  <c r="J2090" i="11" s="1"/>
  <c r="I1766" i="11"/>
  <c r="I720" i="11"/>
  <c r="J720" i="11" s="1"/>
  <c r="I2260" i="11"/>
  <c r="J2260" i="11" s="1"/>
  <c r="I1720" i="11"/>
  <c r="I1476" i="11"/>
  <c r="I341" i="11"/>
  <c r="J341" i="11" s="1"/>
  <c r="I253" i="11"/>
  <c r="J253" i="11" s="1"/>
  <c r="I2378" i="11"/>
  <c r="J2378" i="11" s="1"/>
  <c r="I1965" i="11"/>
  <c r="I1366" i="11"/>
  <c r="J1366" i="11" s="1"/>
  <c r="I1541" i="11"/>
  <c r="I2353" i="11"/>
  <c r="J2353" i="11" s="1"/>
  <c r="I1917" i="11"/>
  <c r="J1917" i="11" s="1"/>
  <c r="I2367" i="11"/>
  <c r="J2367" i="11" s="1"/>
  <c r="I2413" i="11"/>
  <c r="J2413" i="11" s="1"/>
  <c r="I1698" i="11"/>
  <c r="I1657" i="11"/>
  <c r="I1568" i="11"/>
  <c r="J1568" i="11" s="1"/>
  <c r="I1108" i="11"/>
  <c r="J1108" i="11" s="1"/>
  <c r="I2464" i="11"/>
  <c r="J2464" i="11" s="1"/>
  <c r="I1540" i="11"/>
  <c r="I2070" i="11"/>
  <c r="J2070" i="11" s="1"/>
  <c r="I2206" i="11"/>
  <c r="J2206" i="11" s="1"/>
  <c r="I107" i="11"/>
  <c r="J107" i="11" s="1"/>
  <c r="I1833" i="11"/>
  <c r="I1469" i="11"/>
  <c r="J1469" i="11" s="1"/>
  <c r="I1505" i="11"/>
  <c r="J1505" i="11" s="1"/>
  <c r="I2370" i="11"/>
  <c r="J2370" i="11" s="1"/>
  <c r="I2014" i="11"/>
  <c r="J2014" i="11" s="1"/>
  <c r="I2142" i="11"/>
  <c r="J2142" i="11" s="1"/>
  <c r="I2316" i="11"/>
  <c r="J2316" i="11" s="1"/>
  <c r="I1784" i="11"/>
  <c r="I1432" i="11"/>
  <c r="J1432" i="11" s="1"/>
  <c r="I727" i="11"/>
  <c r="J727" i="11" s="1"/>
  <c r="I19" i="11"/>
  <c r="J19" i="11" s="1"/>
  <c r="I2373" i="11"/>
  <c r="I2022" i="11"/>
  <c r="J2022" i="11" s="1"/>
  <c r="I2405" i="11"/>
  <c r="J2405" i="11" s="1"/>
  <c r="I2242" i="11"/>
  <c r="J2242" i="11" s="1"/>
  <c r="I2154" i="11"/>
  <c r="J2154" i="11" s="1"/>
  <c r="I1877" i="11"/>
  <c r="I1525" i="11"/>
  <c r="J1525" i="11" s="1"/>
  <c r="I33" i="11"/>
  <c r="J33" i="11" s="1"/>
  <c r="I1627" i="11"/>
  <c r="I1063" i="11"/>
  <c r="J1063" i="11" s="1"/>
  <c r="I91" i="11"/>
  <c r="J91" i="11" s="1"/>
  <c r="I161" i="11"/>
  <c r="J161" i="11" s="1"/>
  <c r="I1334" i="11"/>
  <c r="I2222" i="11"/>
  <c r="J2222" i="11" s="1"/>
  <c r="I2054" i="11"/>
  <c r="J2054" i="11" s="1"/>
  <c r="I1946" i="11"/>
  <c r="J1946" i="11" s="1"/>
  <c r="I1754" i="11"/>
  <c r="I1662" i="11"/>
  <c r="I2048" i="11"/>
  <c r="J2048" i="11" s="1"/>
  <c r="I1756" i="11"/>
  <c r="I1556" i="11"/>
  <c r="J1556" i="11" s="1"/>
  <c r="I1376" i="11"/>
  <c r="I553" i="11"/>
  <c r="J553" i="11" s="1"/>
  <c r="I92" i="11"/>
  <c r="J92" i="11" s="1"/>
  <c r="I9" i="11"/>
  <c r="I1552" i="11"/>
  <c r="I57" i="11"/>
  <c r="J57" i="11" s="1"/>
  <c r="I1339" i="11"/>
  <c r="J1339" i="11" s="1"/>
  <c r="I438" i="11"/>
  <c r="I1646" i="11"/>
  <c r="J1646" i="11" s="1"/>
  <c r="I1410" i="11"/>
  <c r="I1564" i="11"/>
  <c r="J1564" i="11" s="1"/>
  <c r="I407" i="11"/>
  <c r="J407" i="11" s="1"/>
  <c r="I1338" i="11"/>
  <c r="J1338" i="11" s="1"/>
  <c r="I1752" i="11"/>
  <c r="I138" i="11"/>
  <c r="J138" i="11" s="1"/>
  <c r="I1403" i="11"/>
  <c r="I446" i="11"/>
  <c r="J446" i="11" s="1"/>
  <c r="I1398" i="11"/>
  <c r="I1982" i="11"/>
  <c r="I1790" i="11"/>
  <c r="J1790" i="11" s="1"/>
  <c r="I1522" i="11"/>
  <c r="J1522" i="11" s="1"/>
  <c r="I1486" i="11"/>
  <c r="I2276" i="11"/>
  <c r="J2276" i="11" s="1"/>
  <c r="I2164" i="11"/>
  <c r="J2164" i="11" s="1"/>
  <c r="I1964" i="11"/>
  <c r="J1964" i="11" s="1"/>
  <c r="I1621" i="11"/>
  <c r="I1400" i="11"/>
  <c r="I1450" i="11"/>
  <c r="J1450" i="11" s="1"/>
  <c r="I1607" i="11"/>
  <c r="I6" i="11"/>
  <c r="J6" i="11" s="1"/>
  <c r="I691" i="11"/>
  <c r="J691" i="11" s="1"/>
  <c r="I1896" i="11"/>
  <c r="I1565" i="11"/>
  <c r="I1681" i="11"/>
  <c r="J1681" i="11" s="1"/>
  <c r="I2133" i="11"/>
  <c r="J2133" i="11" s="1"/>
  <c r="I1962" i="11"/>
  <c r="I941" i="11"/>
  <c r="J941" i="11" s="1"/>
  <c r="I1438" i="11"/>
  <c r="J1438" i="11" s="1"/>
  <c r="I1504" i="11"/>
  <c r="J1504" i="11" s="1"/>
  <c r="I2229" i="11"/>
  <c r="J2229" i="11" s="1"/>
  <c r="I1194" i="11"/>
  <c r="I2314" i="11"/>
  <c r="J2314" i="11" s="1"/>
  <c r="I2149" i="11"/>
  <c r="J2149" i="11" s="1"/>
  <c r="I2010" i="11"/>
  <c r="J2010" i="11" s="1"/>
  <c r="I1378" i="11"/>
  <c r="I1190" i="11"/>
  <c r="J1190" i="11" s="1"/>
  <c r="I1760" i="11"/>
  <c r="I473" i="11"/>
  <c r="J473" i="11" s="1"/>
  <c r="I1937" i="11"/>
  <c r="I1530" i="11"/>
  <c r="J1530" i="11" s="1"/>
  <c r="I336" i="11"/>
  <c r="J336" i="11" s="1"/>
  <c r="I1434" i="11"/>
  <c r="I2029" i="11"/>
  <c r="J2029" i="11" s="1"/>
  <c r="I2302" i="11"/>
  <c r="J2302" i="11" s="1"/>
  <c r="I1474" i="11"/>
  <c r="I833" i="11"/>
  <c r="J833" i="11" s="1"/>
  <c r="I1492" i="11"/>
  <c r="J1492" i="11" s="1"/>
  <c r="I1669" i="11"/>
  <c r="I160" i="11"/>
  <c r="I1426" i="11"/>
  <c r="J1426" i="11" s="1"/>
  <c r="I1668" i="11"/>
  <c r="J1668" i="11" s="1"/>
  <c r="I853" i="11"/>
  <c r="J853" i="11" s="1"/>
  <c r="I2419" i="11"/>
  <c r="I2161" i="11"/>
  <c r="J2161" i="11" s="1"/>
  <c r="I148" i="11"/>
  <c r="J148" i="11" s="1"/>
  <c r="I2084" i="11"/>
  <c r="J2084" i="11" s="1"/>
  <c r="I969" i="11"/>
  <c r="J969" i="11" s="1"/>
  <c r="I1837" i="11"/>
  <c r="I1834" i="11"/>
  <c r="J1834" i="11" s="1"/>
  <c r="I1558" i="11"/>
  <c r="J1558" i="11" s="1"/>
  <c r="I1928" i="11"/>
  <c r="I497" i="11"/>
  <c r="J497" i="11" s="1"/>
  <c r="I2024" i="11"/>
  <c r="J2024" i="11" s="1"/>
  <c r="I2434" i="11"/>
  <c r="J2434" i="11" s="1"/>
  <c r="I1140" i="11"/>
  <c r="J1140" i="11" s="1"/>
  <c r="I1910" i="11"/>
  <c r="J1910" i="11" s="1"/>
  <c r="I20" i="11"/>
  <c r="J20" i="11" s="1"/>
  <c r="I2322" i="11"/>
  <c r="J2322" i="11" s="1"/>
  <c r="I710" i="11"/>
  <c r="J710" i="11" s="1"/>
  <c r="I2173" i="11"/>
  <c r="J2173" i="11" s="1"/>
  <c r="I1782" i="11"/>
  <c r="J1782" i="11" s="1"/>
  <c r="K1782" i="11" s="1"/>
  <c r="I413" i="11"/>
  <c r="J413" i="11" s="1"/>
  <c r="I26" i="11"/>
  <c r="J26" i="11" s="1"/>
  <c r="I2212" i="11"/>
  <c r="J2212" i="11" s="1"/>
  <c r="I1059" i="11"/>
  <c r="J1059" i="11" s="1"/>
  <c r="I1350" i="11"/>
  <c r="J1350" i="11" s="1"/>
  <c r="I46" i="11"/>
  <c r="J46" i="11" s="1"/>
  <c r="I1413" i="11"/>
  <c r="I859" i="11"/>
  <c r="J859" i="11" s="1"/>
  <c r="I1938" i="11"/>
  <c r="J1938" i="11" s="1"/>
  <c r="I1180" i="11"/>
  <c r="J1180" i="11" s="1"/>
  <c r="I48" i="11"/>
  <c r="J48" i="11" s="1"/>
  <c r="I2202" i="11"/>
  <c r="J2202" i="11" s="1"/>
  <c r="I1674" i="11"/>
  <c r="J1674" i="11" s="1"/>
  <c r="I2239" i="11"/>
  <c r="J2239" i="11" s="1"/>
  <c r="I1919" i="11"/>
  <c r="I1847" i="11"/>
  <c r="I1723" i="11"/>
  <c r="J1723" i="11" s="1"/>
  <c r="I804" i="11"/>
  <c r="J804" i="11" s="1"/>
  <c r="I351" i="11"/>
  <c r="J351" i="11" s="1"/>
  <c r="I252" i="11"/>
  <c r="J252" i="11" s="1"/>
  <c r="I2467" i="11"/>
  <c r="J2467" i="11" s="1"/>
  <c r="I2327" i="11"/>
  <c r="J2327" i="11" s="1"/>
  <c r="I2251" i="11"/>
  <c r="J2251" i="11" s="1"/>
  <c r="I2031" i="11"/>
  <c r="J2031" i="11" s="1"/>
  <c r="I1855" i="11"/>
  <c r="J1855" i="11" s="1"/>
  <c r="I1771" i="11"/>
  <c r="J1771" i="11" s="1"/>
  <c r="I1639" i="11"/>
  <c r="I776" i="11"/>
  <c r="J776" i="11" s="1"/>
  <c r="I712" i="11"/>
  <c r="J712" i="11" s="1"/>
  <c r="I632" i="11"/>
  <c r="J632" i="11" s="1"/>
  <c r="I508" i="11"/>
  <c r="I400" i="11"/>
  <c r="J400" i="11" s="1"/>
  <c r="K400" i="11" s="1"/>
  <c r="I240" i="11"/>
  <c r="J240" i="11" s="1"/>
  <c r="I2450" i="11"/>
  <c r="J2450" i="11" s="1"/>
  <c r="I2391" i="11"/>
  <c r="J2391" i="11" s="1"/>
  <c r="I630" i="11"/>
  <c r="J630" i="11" s="1"/>
  <c r="I570" i="11"/>
  <c r="I406" i="11"/>
  <c r="J406" i="11" s="1"/>
  <c r="I1609" i="11"/>
  <c r="I1389" i="11"/>
  <c r="J1389" i="11" s="1"/>
  <c r="I1333" i="11"/>
  <c r="I1109" i="11"/>
  <c r="J1109" i="11" s="1"/>
  <c r="I1026" i="11"/>
  <c r="I838" i="11"/>
  <c r="I117" i="11"/>
  <c r="J117" i="11" s="1"/>
  <c r="I1857" i="11"/>
  <c r="J1857" i="11" s="1"/>
  <c r="I1395" i="11"/>
  <c r="I931" i="11"/>
  <c r="J931" i="11" s="1"/>
  <c r="I1443" i="11"/>
  <c r="I1355" i="11"/>
  <c r="J1355" i="11" s="1"/>
  <c r="I1279" i="11"/>
  <c r="J1279" i="11" s="1"/>
  <c r="I1215" i="11"/>
  <c r="J1215" i="11" s="1"/>
  <c r="I1151" i="11"/>
  <c r="J1151" i="11" s="1"/>
  <c r="I1087" i="11"/>
  <c r="J1087" i="11" s="1"/>
  <c r="I899" i="11"/>
  <c r="J899" i="11" s="1"/>
  <c r="I602" i="11"/>
  <c r="J602" i="11" s="1"/>
  <c r="I1327" i="11"/>
  <c r="I2472" i="11"/>
  <c r="I892" i="11"/>
  <c r="J892" i="11" s="1"/>
  <c r="I828" i="11"/>
  <c r="J828" i="11" s="1"/>
  <c r="I629" i="11"/>
  <c r="I177" i="11"/>
  <c r="J177" i="11" s="1"/>
  <c r="I2298" i="11"/>
  <c r="J2298" i="11" s="1"/>
  <c r="I1603" i="11"/>
  <c r="J1603" i="11" s="1"/>
  <c r="I1024" i="11"/>
  <c r="J1024" i="11" s="1"/>
  <c r="I1693" i="11"/>
  <c r="I2102" i="11"/>
  <c r="J2102" i="11" s="1"/>
  <c r="I1862" i="11"/>
  <c r="J1862" i="11" s="1"/>
  <c r="I1734" i="11"/>
  <c r="I1146" i="11"/>
  <c r="J1146" i="11" s="1"/>
  <c r="I915" i="11"/>
  <c r="J915" i="11" s="1"/>
  <c r="I1981" i="11"/>
  <c r="I918" i="11"/>
  <c r="J918" i="11" s="1"/>
  <c r="I2268" i="11"/>
  <c r="J2268" i="11" s="1"/>
  <c r="I1916" i="11"/>
  <c r="I1772" i="11"/>
  <c r="I245" i="11"/>
  <c r="J245" i="11" s="1"/>
  <c r="I1516" i="11"/>
  <c r="I1452" i="11"/>
  <c r="J1452" i="11" s="1"/>
  <c r="I1388" i="11"/>
  <c r="J1388" i="11" s="1"/>
  <c r="I1324" i="11"/>
  <c r="I1148" i="11"/>
  <c r="J1148" i="11" s="1"/>
  <c r="I752" i="11"/>
  <c r="J752" i="11" s="1"/>
  <c r="I723" i="11"/>
  <c r="J723" i="11" s="1"/>
  <c r="I999" i="11"/>
  <c r="J999" i="11" s="1"/>
  <c r="I839" i="11"/>
  <c r="J839" i="11" s="1"/>
  <c r="I549" i="11"/>
  <c r="J549" i="11" s="1"/>
  <c r="I621" i="11"/>
  <c r="J621" i="11" s="1"/>
  <c r="I483" i="11"/>
  <c r="J483" i="11" s="1"/>
  <c r="I328" i="11"/>
  <c r="J328" i="11" s="1"/>
  <c r="I354" i="11"/>
  <c r="J354" i="11" s="1"/>
  <c r="I290" i="11"/>
  <c r="J290" i="11" s="1"/>
  <c r="I128" i="11"/>
  <c r="I146" i="11"/>
  <c r="I86" i="11"/>
  <c r="J86" i="11" s="1"/>
  <c r="I592" i="11"/>
  <c r="J592" i="11" s="1"/>
  <c r="I2307" i="11"/>
  <c r="J2307" i="11" s="1"/>
  <c r="I568" i="11"/>
  <c r="I452" i="11"/>
  <c r="J452" i="11" s="1"/>
  <c r="I263" i="11"/>
  <c r="J263" i="11" s="1"/>
  <c r="I1617" i="11"/>
  <c r="I1622" i="11"/>
  <c r="J1622" i="11" s="1"/>
  <c r="I1189" i="11"/>
  <c r="J1189" i="11" s="1"/>
  <c r="I1631" i="11"/>
  <c r="J1631" i="11" s="1"/>
  <c r="I1447" i="11"/>
  <c r="I1203" i="11"/>
  <c r="J1203" i="11" s="1"/>
  <c r="I1075" i="11"/>
  <c r="J1075" i="11" s="1"/>
  <c r="I2474" i="11"/>
  <c r="J2474" i="11" s="1"/>
  <c r="I896" i="11"/>
  <c r="J896" i="11" s="1"/>
  <c r="I705" i="11"/>
  <c r="J705" i="11" s="1"/>
  <c r="I345" i="11"/>
  <c r="J345" i="11" s="1"/>
  <c r="I157" i="11"/>
  <c r="J157" i="11" s="1"/>
  <c r="I1247" i="11"/>
  <c r="I95" i="11"/>
  <c r="J95" i="11" s="1"/>
  <c r="I2036" i="11"/>
  <c r="J2036" i="11" s="1"/>
  <c r="I1844" i="11"/>
  <c r="J1844" i="11" s="1"/>
  <c r="I1220" i="11"/>
  <c r="J1220" i="11" s="1"/>
  <c r="I100" i="11"/>
  <c r="J100" i="11" s="1"/>
  <c r="I2215" i="11"/>
  <c r="J2215" i="11" s="1"/>
  <c r="I2119" i="11"/>
  <c r="J2119" i="11" s="1"/>
  <c r="I2003" i="11"/>
  <c r="J2003" i="11" s="1"/>
  <c r="I1943" i="11"/>
  <c r="I1699" i="11"/>
  <c r="J1699" i="11" s="1"/>
  <c r="I1608" i="11"/>
  <c r="J1608" i="11" s="1"/>
  <c r="I652" i="11"/>
  <c r="J652" i="11" s="1"/>
  <c r="I387" i="11"/>
  <c r="J387" i="11" s="1"/>
  <c r="I212" i="11"/>
  <c r="J212" i="11" s="1"/>
  <c r="I139" i="11"/>
  <c r="J139" i="11" s="1"/>
  <c r="I2343" i="11"/>
  <c r="J2343" i="11" s="1"/>
  <c r="I2280" i="11"/>
  <c r="J2280" i="11" s="1"/>
  <c r="I2167" i="11"/>
  <c r="J2167" i="11" s="1"/>
  <c r="I2075" i="11"/>
  <c r="J2075" i="11" s="1"/>
  <c r="I1999" i="11"/>
  <c r="J1999" i="11" s="1"/>
  <c r="I1931" i="11"/>
  <c r="I1695" i="11"/>
  <c r="J1695" i="11" s="1"/>
  <c r="I224" i="11"/>
  <c r="J224" i="11" s="1"/>
  <c r="I742" i="11"/>
  <c r="J742" i="11" s="1"/>
  <c r="I662" i="11"/>
  <c r="J662" i="11" s="1"/>
  <c r="I238" i="11"/>
  <c r="J238" i="11" s="1"/>
  <c r="I103" i="11"/>
  <c r="J103" i="11" s="1"/>
  <c r="I2374" i="11"/>
  <c r="I1601" i="11"/>
  <c r="I1401" i="11"/>
  <c r="J1401" i="11" s="1"/>
  <c r="I1325" i="11"/>
  <c r="J1325" i="11" s="1"/>
  <c r="I1277" i="11"/>
  <c r="J1277" i="11" s="1"/>
  <c r="I1053" i="11"/>
  <c r="J1053" i="11" s="1"/>
  <c r="I998" i="11"/>
  <c r="J998" i="11" s="1"/>
  <c r="I906" i="11"/>
  <c r="J906" i="11" s="1"/>
  <c r="I826" i="11"/>
  <c r="J826" i="11" s="1"/>
  <c r="I2468" i="11"/>
  <c r="J2468" i="11" s="1"/>
  <c r="I2293" i="11"/>
  <c r="J2293" i="11" s="1"/>
  <c r="I1399" i="11"/>
  <c r="I815" i="11"/>
  <c r="J815" i="11" s="1"/>
  <c r="I566" i="11"/>
  <c r="I852" i="11"/>
  <c r="J852" i="11" s="1"/>
  <c r="I2380" i="11"/>
  <c r="J2380" i="11" s="1"/>
  <c r="I2304" i="11"/>
  <c r="J2304" i="11" s="1"/>
  <c r="I2207" i="11"/>
  <c r="J2207" i="11" s="1"/>
  <c r="I2143" i="11"/>
  <c r="J2143" i="11" s="1"/>
  <c r="I2063" i="11"/>
  <c r="J2063" i="11" s="1"/>
  <c r="I1963" i="11"/>
  <c r="I1799" i="11"/>
  <c r="I1687" i="11"/>
  <c r="J1687" i="11" s="1"/>
  <c r="I680" i="11"/>
  <c r="J680" i="11" s="1"/>
  <c r="I464" i="11"/>
  <c r="J464" i="11" s="1"/>
  <c r="I379" i="11"/>
  <c r="J379" i="11" s="1"/>
  <c r="I2335" i="11"/>
  <c r="J2335" i="11" s="1"/>
  <c r="I1975" i="11"/>
  <c r="J1975" i="11" s="1"/>
  <c r="I1903" i="11"/>
  <c r="I1691" i="11"/>
  <c r="I624" i="11"/>
  <c r="J624" i="11" s="1"/>
  <c r="I355" i="11"/>
  <c r="J355" i="11" s="1"/>
  <c r="I1187" i="11"/>
  <c r="J1187" i="11" s="1"/>
  <c r="I714" i="11"/>
  <c r="J714" i="11" s="1"/>
  <c r="I1865" i="11"/>
  <c r="J1865" i="11" s="1"/>
  <c r="I1610" i="11"/>
  <c r="J1610" i="11" s="1"/>
  <c r="I1445" i="11"/>
  <c r="I1041" i="11"/>
  <c r="I2435" i="11"/>
  <c r="J2435" i="11" s="1"/>
  <c r="I2297" i="11"/>
  <c r="J2297" i="11" s="1"/>
  <c r="I2193" i="11"/>
  <c r="J2193" i="11" s="1"/>
  <c r="I1705" i="11"/>
  <c r="I1501" i="11"/>
  <c r="J1501" i="11" s="1"/>
  <c r="I1439" i="11"/>
  <c r="I554" i="11"/>
  <c r="J554" i="11" s="1"/>
  <c r="I219" i="11"/>
  <c r="J219" i="11" s="1"/>
  <c r="I1419" i="11"/>
  <c r="I2341" i="11"/>
  <c r="J2341" i="11" s="1"/>
  <c r="I2069" i="11"/>
  <c r="J2069" i="11" s="1"/>
  <c r="I1897" i="11"/>
  <c r="J1897" i="11" s="1"/>
  <c r="I900" i="11"/>
  <c r="J900" i="11" s="1"/>
  <c r="I337" i="11"/>
  <c r="J337" i="11" s="1"/>
  <c r="I173" i="11"/>
  <c r="J173" i="11" s="1"/>
  <c r="I1599" i="11"/>
  <c r="I1391" i="11"/>
  <c r="J1391" i="11" s="1"/>
  <c r="I1374" i="11"/>
  <c r="J1374" i="11" s="1"/>
  <c r="I767" i="11"/>
  <c r="I2361" i="11"/>
  <c r="J2361" i="11" s="1"/>
  <c r="I2130" i="11"/>
  <c r="J2130" i="11" s="1"/>
  <c r="I1906" i="11"/>
  <c r="J1906" i="11" s="1"/>
  <c r="I1842" i="11"/>
  <c r="I1402" i="11"/>
  <c r="J1402" i="11" s="1"/>
  <c r="I1278" i="11"/>
  <c r="J1278" i="11" s="1"/>
  <c r="I958" i="11"/>
  <c r="J958" i="11" s="1"/>
  <c r="I309" i="11"/>
  <c r="I1936" i="11"/>
  <c r="J1936" i="11" s="1"/>
  <c r="I1872" i="11"/>
  <c r="I1808" i="11"/>
  <c r="J1808" i="11" s="1"/>
  <c r="I1664" i="11"/>
  <c r="J1664" i="11" s="1"/>
  <c r="I408" i="11"/>
  <c r="J408" i="11" s="1"/>
  <c r="I1128" i="11"/>
  <c r="J1128" i="11" s="1"/>
  <c r="I477" i="11"/>
  <c r="J477" i="11" s="1"/>
  <c r="I1032" i="11"/>
  <c r="I943" i="11"/>
  <c r="J943" i="11" s="1"/>
  <c r="I695" i="11"/>
  <c r="J695" i="11" s="1"/>
  <c r="I481" i="11"/>
  <c r="J481" i="11" s="1"/>
  <c r="I371" i="11"/>
  <c r="J371" i="11" s="1"/>
  <c r="I511" i="11"/>
  <c r="J511" i="11" s="1"/>
  <c r="I185" i="11"/>
  <c r="I318" i="11"/>
  <c r="J318" i="11" s="1"/>
  <c r="I229" i="11"/>
  <c r="J229" i="11" s="1"/>
  <c r="I2103" i="11"/>
  <c r="J2103" i="11" s="1"/>
  <c r="I1887" i="11"/>
  <c r="J1887" i="11" s="1"/>
  <c r="I1823" i="11"/>
  <c r="J1823" i="11" s="1"/>
  <c r="I1751" i="11"/>
  <c r="I636" i="11"/>
  <c r="I2351" i="11"/>
  <c r="J2351" i="11" s="1"/>
  <c r="I1779" i="11"/>
  <c r="I816" i="11"/>
  <c r="J816" i="11" s="1"/>
  <c r="I500" i="11"/>
  <c r="J500" i="11" s="1"/>
  <c r="I867" i="11"/>
  <c r="J867" i="11" s="1"/>
  <c r="I2414" i="11"/>
  <c r="J2414" i="11" s="1"/>
  <c r="I1251" i="11"/>
  <c r="I1383" i="11"/>
  <c r="J1383" i="11" s="1"/>
  <c r="I1275" i="11"/>
  <c r="J1275" i="11" s="1"/>
  <c r="I1091" i="11"/>
  <c r="J1091" i="11" s="1"/>
  <c r="I1487" i="11"/>
  <c r="J1487" i="11" s="1"/>
  <c r="I729" i="11"/>
  <c r="J729" i="11" s="1"/>
  <c r="I689" i="11"/>
  <c r="I633" i="11"/>
  <c r="I329" i="11"/>
  <c r="J329" i="11" s="1"/>
  <c r="I149" i="11"/>
  <c r="J149" i="11" s="1"/>
  <c r="I2169" i="11"/>
  <c r="J2169" i="11" s="1"/>
  <c r="I1387" i="11"/>
  <c r="I445" i="11"/>
  <c r="J445" i="11" s="1"/>
  <c r="I1300" i="11"/>
  <c r="J1300" i="11" s="1"/>
  <c r="I1156" i="11"/>
  <c r="I460" i="11"/>
  <c r="J460" i="11" s="1"/>
  <c r="I437" i="11"/>
  <c r="J437" i="11" s="1"/>
  <c r="I491" i="11"/>
  <c r="J491" i="11" s="1"/>
  <c r="I137" i="11"/>
  <c r="J137" i="11" s="1"/>
  <c r="I113" i="11"/>
  <c r="J113" i="11" s="1"/>
  <c r="I1993" i="11"/>
  <c r="I1689" i="11"/>
  <c r="I1969" i="11"/>
  <c r="J1969" i="11" s="1"/>
  <c r="I936" i="11"/>
  <c r="J936" i="11" s="1"/>
  <c r="I145" i="11"/>
  <c r="I2241" i="11"/>
  <c r="J2241" i="11" s="1"/>
  <c r="I1853" i="11"/>
  <c r="J1853" i="11" s="1"/>
  <c r="I1497" i="11"/>
  <c r="J1497" i="11" s="1"/>
  <c r="I857" i="11"/>
  <c r="J857" i="11" s="1"/>
  <c r="I806" i="11"/>
  <c r="J806" i="11" s="1"/>
  <c r="I1465" i="11"/>
  <c r="J1465" i="11" s="1"/>
  <c r="I96" i="11"/>
  <c r="J96" i="11" s="1"/>
  <c r="I647" i="11"/>
  <c r="I135" i="11"/>
  <c r="J135" i="11" s="1"/>
  <c r="I562" i="11"/>
  <c r="J562" i="11" s="1"/>
  <c r="I130" i="11"/>
  <c r="J130" i="11" s="1"/>
  <c r="I1820" i="11"/>
  <c r="I2204" i="11"/>
  <c r="J2204" i="11" s="1"/>
  <c r="I340" i="11"/>
  <c r="J340" i="11" s="1"/>
  <c r="I1583" i="11"/>
  <c r="I2025" i="11"/>
  <c r="J2025" i="11" s="1"/>
  <c r="I2421" i="11"/>
  <c r="J2421" i="11" s="1"/>
  <c r="I156" i="11"/>
  <c r="J156" i="11" s="1"/>
  <c r="I1198" i="11"/>
  <c r="J1198" i="11" s="1"/>
  <c r="I2369" i="11"/>
  <c r="I525" i="11"/>
  <c r="J525" i="11" s="1"/>
  <c r="I1990" i="11"/>
  <c r="J1990" i="11" s="1"/>
  <c r="I1654" i="11"/>
  <c r="J1654" i="11" s="1"/>
  <c r="I1462" i="11"/>
  <c r="J1462" i="11" s="1"/>
  <c r="I1704" i="11"/>
  <c r="J1704" i="11" s="1"/>
  <c r="I788" i="11"/>
  <c r="J788" i="11" s="1"/>
  <c r="I1448" i="11"/>
  <c r="I1228" i="11"/>
  <c r="J1228" i="11" s="1"/>
  <c r="I659" i="11"/>
  <c r="J659" i="11" s="1"/>
  <c r="I346" i="11"/>
  <c r="J346" i="11" s="1"/>
  <c r="I28" i="11"/>
  <c r="J28" i="11" s="1"/>
  <c r="I1701" i="11"/>
  <c r="J1701" i="11" s="1"/>
  <c r="I1477" i="11"/>
  <c r="J1477" i="11" s="1"/>
  <c r="I2057" i="11"/>
  <c r="J2057" i="11" s="1"/>
  <c r="I1737" i="11"/>
  <c r="I1559" i="11"/>
  <c r="J1559" i="11" s="1"/>
  <c r="I1382" i="11"/>
  <c r="J1382" i="11" s="1"/>
  <c r="I2182" i="11"/>
  <c r="J2182" i="11" s="1"/>
  <c r="I1678" i="11"/>
  <c r="J1678" i="11" s="1"/>
  <c r="I1566" i="11"/>
  <c r="J1566" i="11" s="1"/>
  <c r="I2124" i="11"/>
  <c r="I1416" i="11"/>
  <c r="J1416" i="11" s="1"/>
  <c r="I14" i="11"/>
  <c r="J14" i="11" s="1"/>
  <c r="I683" i="11"/>
  <c r="I909" i="11"/>
  <c r="J909" i="11" s="1"/>
  <c r="I2461" i="11"/>
  <c r="J2461" i="11" s="1"/>
  <c r="I2038" i="11"/>
  <c r="J2038" i="11" s="1"/>
  <c r="I1777" i="11"/>
  <c r="J1777" i="11" s="1"/>
  <c r="I1405" i="11"/>
  <c r="J1405" i="11" s="1"/>
  <c r="I1027" i="11"/>
  <c r="J1027" i="11" s="1"/>
  <c r="I1861" i="11"/>
  <c r="I1740" i="11"/>
  <c r="J1740" i="11" s="1"/>
  <c r="I2269" i="11"/>
  <c r="J2269" i="11" s="1"/>
  <c r="I1126" i="11"/>
  <c r="J1126" i="11" s="1"/>
  <c r="I1730" i="11"/>
  <c r="I1684" i="11"/>
  <c r="J1684" i="11" s="1"/>
  <c r="I16" i="11"/>
  <c r="I2000" i="11"/>
  <c r="J2000" i="11" s="1"/>
  <c r="I136" i="11"/>
  <c r="J136" i="11" s="1"/>
  <c r="I359" i="11"/>
  <c r="J359" i="11" s="1"/>
  <c r="I1810" i="11"/>
  <c r="I1812" i="11"/>
  <c r="J1812" i="11" s="1"/>
  <c r="I2401" i="11"/>
  <c r="J2401" i="11" s="1"/>
  <c r="I2226" i="11"/>
  <c r="J2226" i="11" s="1"/>
  <c r="I2126" i="11"/>
  <c r="J2126" i="11" s="1"/>
  <c r="I1690" i="11"/>
  <c r="I1461" i="11"/>
  <c r="J1461" i="11" s="1"/>
  <c r="I1597" i="11"/>
  <c r="J1597" i="11" s="1"/>
  <c r="I1575" i="11"/>
  <c r="J1575" i="11" s="1"/>
  <c r="I1709" i="11"/>
  <c r="I2399" i="11"/>
  <c r="J2399" i="11" s="1"/>
  <c r="I979" i="11"/>
  <c r="J979" i="11" s="1"/>
  <c r="I2201" i="11"/>
  <c r="J2201" i="11" s="1"/>
  <c r="I521" i="11"/>
  <c r="J521" i="11" s="1"/>
  <c r="I2018" i="11"/>
  <c r="J2018" i="11" s="1"/>
  <c r="I1826" i="11"/>
  <c r="J1826" i="11" s="1"/>
  <c r="I1738" i="11"/>
  <c r="I1638" i="11"/>
  <c r="J1638" i="11" s="1"/>
  <c r="I1258" i="11"/>
  <c r="J1258" i="11" s="1"/>
  <c r="I1036" i="11"/>
  <c r="I2184" i="11"/>
  <c r="J2184" i="11" s="1"/>
  <c r="I1932" i="11"/>
  <c r="J1932" i="11" s="1"/>
  <c r="I1748" i="11"/>
  <c r="J1748" i="11" s="1"/>
  <c r="I1037" i="11"/>
  <c r="I1528" i="11"/>
  <c r="J1528" i="11" s="1"/>
  <c r="I1021" i="11"/>
  <c r="J1021" i="11" s="1"/>
  <c r="I482" i="11"/>
  <c r="J482" i="11" s="1"/>
  <c r="I467" i="11"/>
  <c r="J467" i="11" s="1"/>
  <c r="I110" i="11"/>
  <c r="J110" i="11" s="1"/>
  <c r="I7" i="11"/>
  <c r="J7" i="11" s="1"/>
  <c r="I1440" i="11"/>
  <c r="I1184" i="11"/>
  <c r="J1184" i="11" s="1"/>
  <c r="I1441" i="11"/>
  <c r="J1441" i="11" s="1"/>
  <c r="I1071" i="11"/>
  <c r="J1071" i="11" s="1"/>
  <c r="I1533" i="11"/>
  <c r="J1533" i="11" s="1"/>
  <c r="I1604" i="11"/>
  <c r="J1604" i="11" s="1"/>
  <c r="I1234" i="11"/>
  <c r="J1234" i="11" s="1"/>
  <c r="I1940" i="11"/>
  <c r="I441" i="11"/>
  <c r="J441" i="11" s="1"/>
  <c r="I1509" i="11"/>
  <c r="I66" i="11"/>
  <c r="J66" i="11" s="1"/>
  <c r="I2238" i="11"/>
  <c r="J2238" i="11" s="1"/>
  <c r="I1942" i="11"/>
  <c r="J1942" i="11" s="1"/>
  <c r="I1750" i="11"/>
  <c r="I1458" i="11"/>
  <c r="I1066" i="11"/>
  <c r="J1066" i="11" s="1"/>
  <c r="I2208" i="11"/>
  <c r="J2208" i="11" s="1"/>
  <c r="I2144" i="11"/>
  <c r="J2144" i="11" s="1"/>
  <c r="I1948" i="11"/>
  <c r="J1948" i="11" s="1"/>
  <c r="I1585" i="11"/>
  <c r="J1585" i="11" s="1"/>
  <c r="I603" i="11"/>
  <c r="J603" i="11" s="1"/>
  <c r="I509" i="11"/>
  <c r="I1250" i="11"/>
  <c r="I2244" i="11"/>
  <c r="J2244" i="11" s="1"/>
  <c r="I1908" i="11"/>
  <c r="I4" i="11"/>
  <c r="J4" i="11" s="1"/>
  <c r="I643" i="11"/>
  <c r="J643" i="11" s="1"/>
  <c r="I1166" i="11"/>
  <c r="J1166" i="11" s="1"/>
  <c r="I2104" i="11"/>
  <c r="I1618" i="11"/>
  <c r="J1618" i="11" s="1"/>
  <c r="I1545" i="11"/>
  <c r="J1545" i="11" s="1"/>
  <c r="I1571" i="11"/>
  <c r="I2281" i="11"/>
  <c r="J2281" i="11" s="1"/>
  <c r="I1578" i="11"/>
  <c r="I25" i="11"/>
  <c r="J25" i="11" s="1"/>
  <c r="I1168" i="11"/>
  <c r="J1168" i="11" s="1"/>
  <c r="I55" i="11"/>
  <c r="J55" i="11" s="1"/>
  <c r="I1893" i="11"/>
  <c r="J1893" i="11" s="1"/>
  <c r="I1502" i="11"/>
  <c r="J1502" i="11" s="1"/>
  <c r="I2470" i="11"/>
  <c r="J2470" i="11" s="1"/>
  <c r="I1945" i="11"/>
  <c r="I2393" i="11"/>
  <c r="J2393" i="11" s="1"/>
  <c r="I1930" i="11"/>
  <c r="J1930" i="11" s="1"/>
  <c r="I1130" i="11"/>
  <c r="J1130" i="11" s="1"/>
  <c r="I144" i="11"/>
  <c r="J144" i="11" s="1"/>
  <c r="I2106" i="11"/>
  <c r="I1330" i="11"/>
  <c r="I106" i="11"/>
  <c r="J106" i="11" s="1"/>
  <c r="I1370" i="11"/>
  <c r="J1370" i="11" s="1"/>
  <c r="I132" i="11"/>
  <c r="J132" i="11" s="1"/>
  <c r="I513" i="11"/>
  <c r="J513" i="11" s="1"/>
  <c r="I1417" i="11"/>
  <c r="I1640" i="11"/>
  <c r="J1640" i="11" s="1"/>
  <c r="I1054" i="11"/>
  <c r="J1054" i="11" s="1"/>
  <c r="I1524" i="11"/>
  <c r="I2452" i="11"/>
  <c r="J2452" i="11" s="1"/>
  <c r="I2026" i="11"/>
  <c r="J2026" i="11" s="1"/>
  <c r="I2403" i="11"/>
  <c r="J2403" i="11" s="1"/>
  <c r="I1537" i="11"/>
  <c r="J1537" i="11" s="1"/>
  <c r="I1518" i="11"/>
  <c r="I2308" i="11"/>
  <c r="J2308" i="11" s="1"/>
  <c r="I1700" i="11"/>
  <c r="J1700" i="11" s="1"/>
  <c r="I1924" i="11"/>
  <c r="J1924" i="11" s="1"/>
  <c r="I597" i="11"/>
  <c r="J597" i="11" s="1"/>
  <c r="I956" i="11"/>
  <c r="J956" i="11" s="1"/>
  <c r="I1882" i="11"/>
  <c r="J1882" i="11" s="1"/>
  <c r="I734" i="11"/>
  <c r="J734" i="11" s="1"/>
  <c r="I2282" i="11"/>
  <c r="J2282" i="11" s="1"/>
  <c r="I575" i="11"/>
  <c r="J575" i="11" s="1"/>
  <c r="I1494" i="11"/>
  <c r="J1494" i="11" s="1"/>
  <c r="I1725" i="11"/>
  <c r="J1725" i="11" s="1"/>
  <c r="I1598" i="11"/>
  <c r="I1034" i="11"/>
  <c r="J1034" i="11" s="1"/>
  <c r="I2116" i="11"/>
  <c r="J2116" i="11" s="1"/>
  <c r="I13" i="11"/>
  <c r="J13" i="11" s="1"/>
  <c r="I2266" i="11"/>
  <c r="I1424" i="11"/>
  <c r="J1424" i="11" s="1"/>
  <c r="I827" i="11"/>
  <c r="J827" i="11" s="1"/>
  <c r="I2410" i="11"/>
  <c r="J2410" i="11" s="1"/>
  <c r="I2200" i="11"/>
  <c r="J2200" i="11" s="1"/>
  <c r="I1320" i="11"/>
  <c r="J1320" i="11" s="1"/>
  <c r="I456" i="11"/>
  <c r="J456" i="11" s="1"/>
  <c r="I1520" i="11"/>
  <c r="I1512" i="11"/>
  <c r="I1456" i="11"/>
  <c r="J1456" i="11" s="1"/>
  <c r="I2338" i="11"/>
  <c r="J2338" i="11" s="1"/>
  <c r="I1084" i="11"/>
  <c r="J1084" i="11" s="1"/>
  <c r="I1722" i="11"/>
  <c r="I2412" i="11"/>
  <c r="J2412" i="11" s="1"/>
  <c r="I1914" i="11"/>
  <c r="I1786" i="11"/>
  <c r="J1786" i="11" s="1"/>
  <c r="I1430" i="11"/>
  <c r="I1039" i="11"/>
  <c r="I2028" i="11"/>
  <c r="J2028" i="11" s="1"/>
  <c r="I1724" i="11"/>
  <c r="I1831" i="11"/>
  <c r="J1831" i="11" s="1"/>
  <c r="I1915" i="11"/>
  <c r="J1915" i="11" s="1"/>
  <c r="I1727" i="11"/>
  <c r="I760" i="11"/>
  <c r="J760" i="11" s="1"/>
  <c r="I492" i="11"/>
  <c r="J492" i="11" s="1"/>
  <c r="I1377" i="11"/>
  <c r="I819" i="11"/>
  <c r="J819" i="11" s="1"/>
  <c r="I246" i="11"/>
  <c r="J246" i="11" s="1"/>
  <c r="I2466" i="11"/>
  <c r="J2466" i="11" s="1"/>
  <c r="I1553" i="11"/>
  <c r="J1553" i="11" s="1"/>
  <c r="I1273" i="11"/>
  <c r="J1273" i="11" s="1"/>
  <c r="I970" i="11"/>
  <c r="J970" i="11" s="1"/>
  <c r="I109" i="11"/>
  <c r="J109" i="11" s="1"/>
  <c r="I2129" i="11"/>
  <c r="J2129" i="11" s="1"/>
  <c r="I1293" i="11"/>
  <c r="J1293" i="11" s="1"/>
  <c r="I1315" i="11"/>
  <c r="J1315" i="11" s="1"/>
  <c r="I1411" i="11"/>
  <c r="J1411" i="11" s="1"/>
  <c r="I1183" i="11"/>
  <c r="J1183" i="11" s="1"/>
  <c r="I1515" i="11"/>
  <c r="J1515" i="11" s="1"/>
  <c r="I2284" i="11"/>
  <c r="J2284" i="11" s="1"/>
  <c r="I1846" i="11"/>
  <c r="J1846" i="11" s="1"/>
  <c r="I1122" i="11"/>
  <c r="J1122" i="11" s="1"/>
  <c r="I1637" i="11"/>
  <c r="J1637" i="11" s="1"/>
  <c r="I2252" i="11"/>
  <c r="J2252" i="11" s="1"/>
  <c r="I1900" i="11"/>
  <c r="J1900" i="11" s="1"/>
  <c r="I1580" i="11"/>
  <c r="I1436" i="11"/>
  <c r="J1436" i="11" s="1"/>
  <c r="I1003" i="11"/>
  <c r="J1003" i="11" s="1"/>
  <c r="I663" i="11"/>
  <c r="J663" i="11" s="1"/>
  <c r="I493" i="11"/>
  <c r="J493" i="11" s="1"/>
  <c r="I258" i="11"/>
  <c r="J258" i="11" s="1"/>
  <c r="I435" i="11"/>
  <c r="J435" i="11" s="1"/>
  <c r="I338" i="11"/>
  <c r="J338" i="11" s="1"/>
  <c r="I118" i="11"/>
  <c r="J118" i="11" s="1"/>
  <c r="I120" i="11"/>
  <c r="J120" i="11" s="1"/>
  <c r="I404" i="11"/>
  <c r="J404" i="11" s="1"/>
  <c r="I1879" i="11"/>
  <c r="I1269" i="11"/>
  <c r="J1269" i="11" s="1"/>
  <c r="I938" i="11"/>
  <c r="J938" i="11" s="1"/>
  <c r="I1415" i="11"/>
  <c r="J1415" i="11" s="1"/>
  <c r="I778" i="11"/>
  <c r="J778" i="11" s="1"/>
  <c r="I864" i="11"/>
  <c r="J864" i="11" s="1"/>
  <c r="I389" i="11"/>
  <c r="J389" i="11" s="1"/>
  <c r="I141" i="11"/>
  <c r="I1892" i="11"/>
  <c r="J1892" i="11" s="1"/>
  <c r="I1092" i="11"/>
  <c r="J1092" i="11" s="1"/>
  <c r="I403" i="11"/>
  <c r="J403" i="11" s="1"/>
  <c r="I2199" i="11"/>
  <c r="J2199" i="11" s="1"/>
  <c r="I1983" i="11"/>
  <c r="J1983" i="11" s="1"/>
  <c r="I1679" i="11"/>
  <c r="I1596" i="11"/>
  <c r="J1596" i="11" s="1"/>
  <c r="I700" i="11"/>
  <c r="J700" i="11" s="1"/>
  <c r="I620" i="11"/>
  <c r="J620" i="11" s="1"/>
  <c r="I2328" i="11"/>
  <c r="J2328" i="11" s="1"/>
  <c r="I2139" i="11"/>
  <c r="J2139" i="11" s="1"/>
  <c r="I1987" i="11"/>
  <c r="J1987" i="11" s="1"/>
  <c r="I1683" i="11"/>
  <c r="I1949" i="11"/>
  <c r="I1393" i="11"/>
  <c r="J1393" i="11" s="1"/>
  <c r="I974" i="11"/>
  <c r="J974" i="11" s="1"/>
  <c r="I813" i="11"/>
  <c r="J813" i="11" s="1"/>
  <c r="I2209" i="11"/>
  <c r="J2209" i="11" s="1"/>
  <c r="I634" i="11"/>
  <c r="J634" i="11" s="1"/>
  <c r="I1483" i="11"/>
  <c r="I2275" i="11"/>
  <c r="J2275" i="11" s="1"/>
  <c r="I2127" i="11"/>
  <c r="J2127" i="11" s="1"/>
  <c r="I1947" i="11"/>
  <c r="J1947" i="11" s="1"/>
  <c r="I1671" i="11"/>
  <c r="J1671" i="11" s="1"/>
  <c r="I448" i="11"/>
  <c r="J448" i="11" s="1"/>
  <c r="I204" i="11"/>
  <c r="J204" i="11" s="1"/>
  <c r="I2320" i="11"/>
  <c r="I1959" i="11"/>
  <c r="J1959" i="11" s="1"/>
  <c r="I1675" i="11"/>
  <c r="J1675" i="11" s="1"/>
  <c r="I686" i="11"/>
  <c r="J686" i="11" s="1"/>
  <c r="I2137" i="11"/>
  <c r="I1569" i="11"/>
  <c r="J1569" i="11" s="1"/>
  <c r="I1257" i="11"/>
  <c r="J1257" i="11" s="1"/>
  <c r="I2277" i="11"/>
  <c r="J2277" i="11" s="1"/>
  <c r="I1606" i="11"/>
  <c r="J1606" i="11" s="1"/>
  <c r="I1579" i="11"/>
  <c r="J1579" i="11" s="1"/>
  <c r="I1259" i="11"/>
  <c r="J1259" i="11" s="1"/>
  <c r="I2053" i="11"/>
  <c r="J2053" i="11" s="1"/>
  <c r="I856" i="11"/>
  <c r="J856" i="11" s="1"/>
  <c r="I1561" i="11"/>
  <c r="I1158" i="11"/>
  <c r="J1158" i="11" s="1"/>
  <c r="I2318" i="11"/>
  <c r="J2318" i="11" s="1"/>
  <c r="I1890" i="11"/>
  <c r="J1890" i="11" s="1"/>
  <c r="I1386" i="11"/>
  <c r="J1386" i="11" s="1"/>
  <c r="I1920" i="11"/>
  <c r="J1920" i="11" s="1"/>
  <c r="I1728" i="11"/>
  <c r="J1728" i="11" s="1"/>
  <c r="I1464" i="11"/>
  <c r="J1464" i="11" s="1"/>
  <c r="I847" i="11"/>
  <c r="J847" i="11" s="1"/>
  <c r="I1875" i="11"/>
  <c r="J1875" i="11" s="1"/>
  <c r="I1731" i="11"/>
  <c r="J1731" i="11" s="1"/>
  <c r="I2319" i="11"/>
  <c r="J2319" i="11" s="1"/>
  <c r="I1735" i="11"/>
  <c r="J1735" i="11" s="1"/>
  <c r="I468" i="11"/>
  <c r="J468" i="11" s="1"/>
  <c r="I1495" i="11"/>
  <c r="J1495" i="11" s="1"/>
  <c r="I1367" i="11"/>
  <c r="J1367" i="11" s="1"/>
  <c r="I1083" i="11"/>
  <c r="J1083" i="11" s="1"/>
  <c r="I1285" i="11"/>
  <c r="J1285" i="11" s="1"/>
  <c r="I2185" i="11"/>
  <c r="J2185" i="11" s="1"/>
  <c r="I1732" i="11"/>
  <c r="J1732" i="11" s="1"/>
  <c r="I1124" i="11"/>
  <c r="J1124" i="11" s="1"/>
  <c r="I427" i="11"/>
  <c r="J427" i="11" s="1"/>
  <c r="I385" i="11"/>
  <c r="J385" i="11" s="1"/>
  <c r="I1905" i="11"/>
  <c r="J1905" i="11" s="1"/>
  <c r="I129" i="11"/>
  <c r="J129" i="11" s="1"/>
  <c r="I1745" i="11"/>
  <c r="J1745" i="11" s="1"/>
  <c r="I27" i="11"/>
  <c r="J27" i="11" s="1"/>
  <c r="I296" i="11"/>
  <c r="J296" i="11" s="1"/>
  <c r="I523" i="11"/>
  <c r="J523" i="11" s="1"/>
  <c r="I550" i="11"/>
  <c r="J550" i="11" s="1"/>
  <c r="I300" i="11"/>
  <c r="J300" i="11" s="1"/>
  <c r="I1503" i="11"/>
  <c r="J1503" i="11" s="1"/>
  <c r="I1453" i="11"/>
  <c r="I2117" i="11"/>
  <c r="J2117" i="11" s="1"/>
  <c r="I2425" i="11"/>
  <c r="J2425" i="11" s="1"/>
  <c r="I1482" i="11"/>
  <c r="J1482" i="11" s="1"/>
  <c r="I1406" i="11"/>
  <c r="J1406" i="11" s="1"/>
  <c r="I1672" i="11"/>
  <c r="J1672" i="11" s="1"/>
  <c r="I1408" i="11"/>
  <c r="J1408" i="11" s="1"/>
  <c r="I1614" i="11"/>
  <c r="J1614" i="11" s="1"/>
  <c r="I2439" i="11"/>
  <c r="J2439" i="11" s="1"/>
  <c r="I2101" i="11"/>
  <c r="J2101" i="11" s="1"/>
  <c r="I143" i="11"/>
  <c r="J143" i="11" s="1"/>
  <c r="I411" i="11"/>
  <c r="J411" i="11" s="1"/>
  <c r="I1954" i="11"/>
  <c r="J1954" i="11" s="1"/>
  <c r="I1427" i="11"/>
  <c r="J1427" i="11" s="1"/>
  <c r="I1394" i="11"/>
  <c r="J1394" i="11" s="1"/>
  <c r="I779" i="11"/>
  <c r="J779" i="11" s="1"/>
  <c r="I830" i="11"/>
  <c r="J830" i="11" s="1"/>
  <c r="I2451" i="11"/>
  <c r="J2451" i="11" s="1"/>
  <c r="I2358" i="11"/>
  <c r="J2358" i="11" s="1"/>
  <c r="I2098" i="11"/>
  <c r="J2098" i="11" s="1"/>
  <c r="I1442" i="11"/>
  <c r="J1442" i="11" s="1"/>
  <c r="I1491" i="11"/>
  <c r="J1491" i="11" s="1"/>
  <c r="I1613" i="11"/>
  <c r="J1613" i="11" s="1"/>
  <c r="I1623" i="11"/>
  <c r="J1623" i="11" s="1"/>
  <c r="I2138" i="11"/>
  <c r="J2138" i="11" s="1"/>
  <c r="I1986" i="11"/>
  <c r="J1986" i="11" s="1"/>
  <c r="I1710" i="11"/>
  <c r="J1710" i="11" s="1"/>
  <c r="I1697" i="11"/>
  <c r="J1697" i="11" s="1"/>
  <c r="I2128" i="11"/>
  <c r="J2128" i="11" s="1"/>
  <c r="I1696" i="11"/>
  <c r="J1696" i="11" s="1"/>
  <c r="I1480" i="11"/>
  <c r="J1480" i="11" s="1"/>
  <c r="I277" i="11"/>
  <c r="J277" i="11" s="1"/>
  <c r="I257" i="11"/>
  <c r="J257" i="11" s="1"/>
  <c r="I94" i="11"/>
  <c r="J94" i="11" s="1"/>
  <c r="I424" i="11"/>
  <c r="J424" i="11" s="1"/>
  <c r="I507" i="11"/>
  <c r="J507" i="11" s="1"/>
  <c r="I1029" i="11"/>
  <c r="J1029" i="11" s="1"/>
  <c r="I1570" i="11"/>
  <c r="I1014" i="11"/>
  <c r="J1014" i="11" s="1"/>
  <c r="I142" i="11"/>
  <c r="I1531" i="11"/>
  <c r="J1531" i="11" s="1"/>
  <c r="I225" i="11"/>
  <c r="J225" i="11" s="1"/>
  <c r="I1922" i="11"/>
  <c r="J1922" i="11" s="1"/>
  <c r="I444" i="11"/>
  <c r="I897" i="11"/>
  <c r="J897" i="11" s="1"/>
  <c r="I2136" i="11"/>
  <c r="J2136" i="11" s="1"/>
  <c r="I843" i="11"/>
  <c r="J843" i="11" s="1"/>
  <c r="I1845" i="11"/>
  <c r="J1845" i="11" s="1"/>
  <c r="I1864" i="11"/>
  <c r="I203" i="11"/>
  <c r="J203" i="11" s="1"/>
  <c r="I2368" i="11"/>
  <c r="J2368" i="11" s="1"/>
  <c r="I564" i="11"/>
  <c r="I2094" i="11"/>
  <c r="J2094" i="11" s="1"/>
  <c r="I1817" i="11"/>
  <c r="J1817" i="11" s="1"/>
  <c r="I1818" i="11"/>
  <c r="J1818" i="11" s="1"/>
  <c r="I169" i="11"/>
  <c r="J169" i="11" s="1"/>
  <c r="I1870" i="11"/>
  <c r="J1870" i="11" s="1"/>
  <c r="I837" i="11"/>
  <c r="J837" i="11" s="1"/>
  <c r="I134" i="11"/>
  <c r="J134" i="11" s="1"/>
  <c r="I854" i="11"/>
  <c r="J854" i="11" s="1"/>
  <c r="I1560" i="11"/>
  <c r="J1560" i="11" s="1"/>
  <c r="I2045" i="11"/>
  <c r="J2045" i="11" s="1"/>
  <c r="I2168" i="11"/>
  <c r="J2168" i="11" s="1"/>
  <c r="I739" i="11"/>
  <c r="J739" i="11" s="1"/>
  <c r="I1926" i="11"/>
  <c r="I1170" i="11"/>
  <c r="J1170" i="11" s="1"/>
  <c r="I520" i="11"/>
  <c r="J520" i="11" s="1"/>
  <c r="I1172" i="11"/>
  <c r="J1172" i="11" s="1"/>
  <c r="I1749" i="11"/>
  <c r="J1749" i="11" s="1"/>
  <c r="I1758" i="11"/>
  <c r="J1758" i="11" s="1"/>
  <c r="I2476" i="11"/>
  <c r="J2476" i="11" s="1"/>
  <c r="I2216" i="11"/>
  <c r="J2216" i="11" s="1"/>
  <c r="I2436" i="11"/>
  <c r="J2436" i="11" s="1"/>
  <c r="I1118" i="11"/>
  <c r="J1118" i="11" s="1"/>
  <c r="I719" i="11"/>
  <c r="J719" i="11" s="1"/>
  <c r="I1666" i="11"/>
  <c r="I1802" i="11"/>
  <c r="J1802" i="11" s="1"/>
  <c r="I1040" i="11"/>
  <c r="I1392" i="11"/>
  <c r="J1392" i="11" s="1"/>
  <c r="I43" i="11"/>
  <c r="J43" i="11" s="1"/>
  <c r="I1600" i="11"/>
  <c r="J1600" i="11" s="1"/>
  <c r="I1883" i="11"/>
  <c r="I283" i="11"/>
  <c r="J283" i="11" s="1"/>
  <c r="I2375" i="11"/>
  <c r="J2375" i="11" s="1"/>
  <c r="I1891" i="11"/>
  <c r="I1105" i="11"/>
  <c r="J1105" i="11" s="1"/>
  <c r="I442" i="11"/>
  <c r="I2398" i="11"/>
  <c r="J2398" i="11" s="1"/>
  <c r="I1357" i="11"/>
  <c r="J1357" i="11" s="1"/>
  <c r="I1141" i="11"/>
  <c r="J1141" i="11" s="1"/>
  <c r="I2359" i="11"/>
  <c r="J2359" i="11" s="1"/>
  <c r="I1165" i="11"/>
  <c r="J1165" i="11" s="1"/>
  <c r="I1379" i="11"/>
  <c r="I174" i="11"/>
  <c r="J174" i="11" s="1"/>
  <c r="I693" i="11"/>
  <c r="I2462" i="11"/>
  <c r="J2462" i="11" s="1"/>
  <c r="I1493" i="11"/>
  <c r="J1493" i="11" s="1"/>
  <c r="I2157" i="11"/>
  <c r="J2157" i="11" s="1"/>
  <c r="I2006" i="11"/>
  <c r="J2006" i="11" s="1"/>
  <c r="I1042" i="11"/>
  <c r="I1852" i="11"/>
  <c r="J1852" i="11" s="1"/>
  <c r="I1484" i="11"/>
  <c r="I939" i="11"/>
  <c r="J939" i="11" s="1"/>
  <c r="I377" i="11"/>
  <c r="J377" i="11" s="1"/>
  <c r="I361" i="11"/>
  <c r="J361" i="11" s="1"/>
  <c r="I154" i="11"/>
  <c r="J154" i="11" s="1"/>
  <c r="I88" i="11"/>
  <c r="J88" i="11" s="1"/>
  <c r="I978" i="11"/>
  <c r="J978" i="11" s="1"/>
  <c r="I1385" i="11"/>
  <c r="J1385" i="11" s="1"/>
  <c r="I1511" i="11"/>
  <c r="J1511" i="11" s="1"/>
  <c r="I805" i="11"/>
  <c r="J805" i="11" s="1"/>
  <c r="I369" i="11"/>
  <c r="J369" i="11" s="1"/>
  <c r="I133" i="11"/>
  <c r="I2311" i="11"/>
  <c r="I1971" i="11"/>
  <c r="J1971" i="11" s="1"/>
  <c r="I684" i="11"/>
  <c r="I2203" i="11"/>
  <c r="J2203" i="11" s="1"/>
  <c r="I2043" i="11"/>
  <c r="J2043" i="11" s="1"/>
  <c r="I1667" i="11"/>
  <c r="J1667" i="11" s="1"/>
  <c r="I2309" i="11"/>
  <c r="I1521" i="11"/>
  <c r="I1253" i="11"/>
  <c r="I966" i="11"/>
  <c r="J966" i="11" s="1"/>
  <c r="I2411" i="11"/>
  <c r="J2411" i="11" s="1"/>
  <c r="I2459" i="11"/>
  <c r="J2459" i="11" s="1"/>
  <c r="I1841" i="11"/>
  <c r="J1841" i="11" s="1"/>
  <c r="I153" i="11"/>
  <c r="J153" i="11" s="1"/>
  <c r="I2259" i="11"/>
  <c r="J2259" i="11" s="1"/>
  <c r="I2011" i="11"/>
  <c r="J2011" i="11" s="1"/>
  <c r="I1759" i="11"/>
  <c r="I644" i="11"/>
  <c r="I432" i="11"/>
  <c r="J432" i="11" s="1"/>
  <c r="I56" i="11"/>
  <c r="J56" i="11" s="1"/>
  <c r="I1939" i="11"/>
  <c r="J1939" i="11" s="1"/>
  <c r="I2121" i="11"/>
  <c r="I1249" i="11"/>
  <c r="I1006" i="11"/>
  <c r="I2357" i="11"/>
  <c r="J2357" i="11" s="1"/>
  <c r="I1581" i="11"/>
  <c r="I1535" i="11"/>
  <c r="I626" i="11"/>
  <c r="I2432" i="11"/>
  <c r="J2432" i="11" s="1"/>
  <c r="I1645" i="11"/>
  <c r="J1645" i="11" s="1"/>
  <c r="I1769" i="11"/>
  <c r="J1769" i="11" s="1"/>
  <c r="I1534" i="11"/>
  <c r="I2034" i="11"/>
  <c r="J2034" i="11" s="1"/>
  <c r="I1591" i="11"/>
  <c r="J1591" i="11" s="1"/>
  <c r="I1885" i="11"/>
  <c r="I811" i="11"/>
  <c r="J811" i="11" s="1"/>
  <c r="I1904" i="11"/>
  <c r="J1904" i="11" s="1"/>
  <c r="I891" i="11"/>
  <c r="I558" i="11"/>
  <c r="J558" i="11" s="1"/>
  <c r="I975" i="11"/>
  <c r="J975" i="11" s="1"/>
  <c r="I332" i="11"/>
  <c r="J332" i="11" s="1"/>
  <c r="I390" i="11"/>
  <c r="J390" i="11" s="1"/>
  <c r="I1859" i="11"/>
  <c r="J1859" i="11" s="1"/>
  <c r="I1715" i="11"/>
  <c r="J1715" i="11" s="1"/>
  <c r="I1719" i="11"/>
  <c r="I1097" i="11"/>
  <c r="J1097" i="11" s="1"/>
  <c r="I2446" i="11"/>
  <c r="J2446" i="11" s="1"/>
  <c r="I2349" i="11"/>
  <c r="J2349" i="11" s="1"/>
  <c r="I289" i="11"/>
  <c r="J289" i="11" s="1"/>
  <c r="I1150" i="11"/>
  <c r="J1150" i="11" s="1"/>
  <c r="I429" i="11"/>
  <c r="J429" i="11" s="1"/>
  <c r="I1881" i="11"/>
  <c r="I1573" i="11"/>
  <c r="I443" i="11"/>
  <c r="J443" i="11" s="1"/>
  <c r="I73" i="11"/>
  <c r="J73" i="11" s="1"/>
  <c r="I2060" i="11"/>
  <c r="J2060" i="11" s="1"/>
  <c r="I1653" i="11"/>
  <c r="J1653" i="11" s="1"/>
  <c r="I1789" i="11"/>
  <c r="I1850" i="11"/>
  <c r="I1792" i="11"/>
  <c r="J1792" i="11" s="1"/>
  <c r="I1380" i="11"/>
  <c r="I1526" i="11"/>
  <c r="I1592" i="11"/>
  <c r="J1592" i="11" s="1"/>
  <c r="I901" i="11"/>
  <c r="J901" i="11" s="1"/>
  <c r="I1088" i="11"/>
  <c r="J1088" i="11" s="1"/>
  <c r="I1074" i="11"/>
  <c r="J1074" i="11" s="1"/>
  <c r="I1630" i="11"/>
  <c r="J1630" i="11" s="1"/>
  <c r="I1446" i="11"/>
  <c r="J1446" i="11" s="1"/>
  <c r="I1562" i="11"/>
  <c r="I1848" i="11"/>
  <c r="I1256" i="11"/>
  <c r="J1256" i="11" s="1"/>
  <c r="I2455" i="11"/>
  <c r="J2455" i="11" s="1"/>
  <c r="I823" i="11"/>
  <c r="J823" i="11" s="1"/>
  <c r="I2001" i="11"/>
  <c r="J2001" i="11" s="1"/>
  <c r="I1961" i="11"/>
  <c r="I402" i="11"/>
  <c r="J402" i="11" s="1"/>
  <c r="I1778" i="11"/>
  <c r="I1466" i="11"/>
  <c r="I1390" i="11"/>
  <c r="J1390" i="11" s="1"/>
  <c r="I2100" i="11"/>
  <c r="I1788" i="11"/>
  <c r="J1788" i="11" s="1"/>
  <c r="I1624" i="11"/>
  <c r="I1584" i="11"/>
  <c r="J1584" i="11" s="1"/>
  <c r="I1444" i="11"/>
  <c r="I707" i="11"/>
  <c r="J707" i="11" s="1"/>
  <c r="I687" i="11"/>
  <c r="I529" i="11"/>
  <c r="J529" i="11" s="1"/>
  <c r="I147" i="11"/>
  <c r="J147" i="11" s="1"/>
  <c r="I784" i="11"/>
  <c r="J784" i="11" s="1"/>
  <c r="I1332" i="11"/>
  <c r="J1332" i="11" s="1"/>
  <c r="I546" i="11"/>
  <c r="J546" i="11" s="1"/>
  <c r="I342" i="11"/>
  <c r="J342" i="11" s="1"/>
  <c r="I50" i="11"/>
  <c r="J50" i="11" s="1"/>
  <c r="I1035" i="11"/>
  <c r="J1035" i="11" s="1"/>
  <c r="I1025" i="11"/>
  <c r="J1025" i="11" s="1"/>
  <c r="I1702" i="11"/>
  <c r="J1702" i="11" s="1"/>
  <c r="I1514" i="11"/>
  <c r="I950" i="11"/>
  <c r="J950" i="11" s="1"/>
  <c r="I1616" i="11"/>
  <c r="I1498" i="11"/>
  <c r="J1498" i="11" s="1"/>
  <c r="I873" i="11"/>
  <c r="J873" i="11" s="1"/>
  <c r="I1414" i="11"/>
  <c r="J1414" i="11" s="1"/>
  <c r="I1162" i="11"/>
  <c r="I1685" i="11"/>
  <c r="J1685" i="11" s="1"/>
  <c r="I2122" i="11"/>
  <c r="I1902" i="11"/>
  <c r="J1902" i="11" s="1"/>
  <c r="I1658" i="11"/>
  <c r="I1282" i="11"/>
  <c r="J1282" i="11" s="1"/>
  <c r="I1510" i="11"/>
  <c r="I990" i="11"/>
  <c r="J990" i="11" s="1"/>
  <c r="I2180" i="11"/>
  <c r="J2180" i="11" s="1"/>
  <c r="I2080" i="11"/>
  <c r="J2080" i="11" s="1"/>
  <c r="I1660" i="11"/>
  <c r="I1472" i="11"/>
  <c r="J1472" i="11" s="1"/>
  <c r="I352" i="11"/>
  <c r="J352" i="11" s="1"/>
  <c r="I1554" i="11"/>
  <c r="J1554" i="11" s="1"/>
  <c r="I1958" i="11"/>
  <c r="I1780" i="11"/>
  <c r="J1780" i="11" s="1"/>
  <c r="I1013" i="11"/>
  <c r="J1013" i="11" s="1"/>
  <c r="I1776" i="11"/>
  <c r="J1776" i="11" s="1"/>
  <c r="I1976" i="11"/>
  <c r="I1629" i="11"/>
  <c r="J1629" i="11" s="1"/>
  <c r="I1957" i="11"/>
  <c r="I1331" i="11"/>
  <c r="J1331" i="11" s="1"/>
  <c r="I1641" i="11"/>
  <c r="I1714" i="11"/>
  <c r="J1714" i="11" s="1"/>
  <c r="I622" i="11"/>
  <c r="J622" i="11" s="1"/>
  <c r="I2442" i="11"/>
  <c r="J2442" i="11" s="1"/>
  <c r="I2261" i="11"/>
  <c r="J2261" i="11" s="1"/>
  <c r="I1550" i="11"/>
  <c r="J1550" i="11" s="1"/>
  <c r="I2062" i="11"/>
  <c r="J2062" i="11" s="1"/>
  <c r="I1742" i="11"/>
  <c r="J1742" i="11" s="1"/>
  <c r="I1542" i="11"/>
  <c r="I2056" i="11"/>
  <c r="J2056" i="11" s="1"/>
  <c r="I53" i="11"/>
  <c r="J53" i="11" s="1"/>
  <c r="I1770" i="11"/>
  <c r="J1770" i="11" s="1"/>
  <c r="I545" i="11"/>
  <c r="J545" i="11" s="1"/>
  <c r="I1830" i="11"/>
  <c r="J1830" i="11" s="1"/>
  <c r="I12" i="11"/>
  <c r="I1774" i="11"/>
  <c r="J1774" i="11" s="1"/>
  <c r="I1952" i="11"/>
  <c r="I1396" i="11"/>
  <c r="J1396" i="11" s="1"/>
  <c r="I2409" i="11"/>
  <c r="I1335" i="11"/>
  <c r="J1335" i="11" s="1"/>
  <c r="I1854" i="11"/>
  <c r="I1428" i="11"/>
  <c r="J1428" i="11" s="1"/>
  <c r="I22" i="11"/>
  <c r="I995" i="11"/>
  <c r="J995" i="11" s="1"/>
  <c r="I1546" i="11"/>
  <c r="I1832" i="11"/>
  <c r="J1832" i="11" s="1"/>
  <c r="I1318" i="11"/>
  <c r="I1508" i="11"/>
  <c r="I159" i="11"/>
  <c r="J159" i="11" s="1"/>
  <c r="I1412" i="11"/>
  <c r="J1412" i="11" s="1"/>
  <c r="I1536" i="11"/>
  <c r="I876" i="11"/>
  <c r="J876" i="11" s="1"/>
  <c r="I1894" i="11"/>
  <c r="J1894" i="11" s="1"/>
  <c r="I457" i="11"/>
  <c r="J457" i="11" s="1"/>
  <c r="I2004" i="11"/>
  <c r="J2004" i="11" s="1"/>
  <c r="I927" i="11"/>
  <c r="J927" i="11" s="1"/>
  <c r="I2120" i="11"/>
  <c r="I158" i="11"/>
  <c r="J158" i="11" s="1"/>
  <c r="I1764" i="11"/>
  <c r="J1764" i="11" s="1"/>
  <c r="I905" i="11"/>
  <c r="J905" i="11" s="1"/>
  <c r="I1605" i="11"/>
  <c r="I1572" i="11"/>
  <c r="J1572" i="11" s="1"/>
  <c r="I1232" i="11"/>
  <c r="J1232" i="11" s="1"/>
  <c r="I1918" i="11"/>
  <c r="J1918" i="11" s="1"/>
  <c r="I2447" i="11"/>
  <c r="J2447" i="11" s="1"/>
  <c r="I1454" i="11"/>
  <c r="J1454" i="11" s="1"/>
  <c r="I2362" i="11"/>
  <c r="J2362" i="11" s="1"/>
  <c r="I1998" i="11"/>
  <c r="J1998" i="11" s="1"/>
  <c r="I2081" i="11"/>
  <c r="J2081" i="11" s="1"/>
  <c r="I2008" i="11"/>
  <c r="J2008" i="11" s="1"/>
  <c r="I1314" i="11"/>
  <c r="J1314" i="11" s="1"/>
  <c r="I2020" i="11"/>
  <c r="J2020" i="11" s="1"/>
  <c r="I1838" i="11"/>
  <c r="I907" i="11"/>
  <c r="J907" i="11" s="1"/>
  <c r="I2072" i="11"/>
  <c r="J2072" i="11" s="1"/>
  <c r="I1642" i="11"/>
  <c r="I2218" i="11"/>
  <c r="J2218" i="11" s="1"/>
  <c r="I2460" i="11"/>
  <c r="J2460" i="11" s="1"/>
  <c r="I1312" i="11"/>
  <c r="J1312" i="11" s="1"/>
  <c r="I1248" i="11"/>
  <c r="J1248" i="11" s="1"/>
  <c r="I1192" i="11"/>
  <c r="I1460" i="11"/>
  <c r="J1460" i="11" s="1"/>
  <c r="I1590" i="11"/>
  <c r="J1590" i="11" s="1"/>
  <c r="I1868" i="11"/>
  <c r="J1868" i="11" s="1"/>
  <c r="I1656" i="11"/>
  <c r="I1950" i="11"/>
  <c r="J1950" i="11" s="1"/>
  <c r="I1649" i="11"/>
  <c r="J1649" i="11" s="1"/>
  <c r="K38" i="11"/>
  <c r="K2356" i="11"/>
  <c r="K1052" i="11"/>
  <c r="K504" i="11"/>
  <c r="E409" i="7"/>
  <c r="H409" i="7" s="1"/>
  <c r="E408" i="7"/>
  <c r="H408" i="7" s="1"/>
  <c r="E407" i="7"/>
  <c r="H407" i="7" s="1"/>
  <c r="E406" i="7"/>
  <c r="H406" i="7" s="1"/>
  <c r="E405" i="7"/>
  <c r="H405" i="7" s="1"/>
  <c r="E421" i="7"/>
  <c r="F421" i="7" s="1"/>
  <c r="E420" i="7"/>
  <c r="F420" i="7" s="1"/>
  <c r="E419" i="7"/>
  <c r="F419" i="7" s="1"/>
  <c r="E418" i="7"/>
  <c r="F418" i="7" s="1"/>
  <c r="E417" i="7"/>
  <c r="F417" i="7" s="1"/>
  <c r="E427" i="7"/>
  <c r="F427" i="7" s="1"/>
  <c r="H427" i="7" s="1"/>
  <c r="E426" i="7"/>
  <c r="F426" i="7" s="1"/>
  <c r="H426" i="7" s="1"/>
  <c r="E425" i="7"/>
  <c r="F425" i="7" s="1"/>
  <c r="H425" i="7" s="1"/>
  <c r="E424" i="7"/>
  <c r="F424" i="7" s="1"/>
  <c r="H424" i="7" s="1"/>
  <c r="E423" i="7"/>
  <c r="F423" i="7" s="1"/>
  <c r="H423" i="7" s="1"/>
  <c r="E447" i="7"/>
  <c r="F447" i="7" s="1"/>
  <c r="E446" i="7"/>
  <c r="F446" i="7" s="1"/>
  <c r="E445" i="7"/>
  <c r="F445" i="7" s="1"/>
  <c r="E444" i="7"/>
  <c r="F444" i="7" s="1"/>
  <c r="E443" i="7"/>
  <c r="F443" i="7" s="1"/>
  <c r="E326" i="7"/>
  <c r="F326" i="7" s="1"/>
  <c r="H326" i="7" s="1"/>
  <c r="E325" i="7"/>
  <c r="F325" i="7" s="1"/>
  <c r="H325" i="7" s="1"/>
  <c r="E324" i="7"/>
  <c r="F324" i="7" s="1"/>
  <c r="H324" i="7" s="1"/>
  <c r="E323" i="7"/>
  <c r="F323" i="7" s="1"/>
  <c r="H323" i="7" s="1"/>
  <c r="E321" i="7"/>
  <c r="F321" i="7" s="1"/>
  <c r="H321" i="7" s="1"/>
  <c r="E320" i="7"/>
  <c r="F320" i="7" s="1"/>
  <c r="H320" i="7" s="1"/>
  <c r="E319" i="7"/>
  <c r="F319" i="7" s="1"/>
  <c r="H319" i="7" s="1"/>
  <c r="E318" i="7"/>
  <c r="F318" i="7" s="1"/>
  <c r="H318" i="7" s="1"/>
  <c r="E543" i="7"/>
  <c r="F543" i="7" s="1"/>
  <c r="H543" i="7" s="1"/>
  <c r="E542" i="7"/>
  <c r="F542" i="7" s="1"/>
  <c r="H542" i="7" s="1"/>
  <c r="E541" i="7"/>
  <c r="F541" i="7" s="1"/>
  <c r="H541" i="7" s="1"/>
  <c r="E540" i="7"/>
  <c r="F540" i="7" s="1"/>
  <c r="H540" i="7" s="1"/>
  <c r="E539" i="7"/>
  <c r="F539" i="7" s="1"/>
  <c r="H539" i="7" s="1"/>
  <c r="E537" i="7"/>
  <c r="F537" i="7" s="1"/>
  <c r="H537" i="7" s="1"/>
  <c r="E536" i="7"/>
  <c r="F536" i="7" s="1"/>
  <c r="H536" i="7" s="1"/>
  <c r="E535" i="7"/>
  <c r="F535" i="7" s="1"/>
  <c r="H535" i="7" s="1"/>
  <c r="E534" i="7"/>
  <c r="F534" i="7" s="1"/>
  <c r="H534" i="7" s="1"/>
  <c r="E533" i="7"/>
  <c r="F533" i="7" s="1"/>
  <c r="H533" i="7" s="1"/>
  <c r="E531" i="7"/>
  <c r="F531" i="7" s="1"/>
  <c r="H531" i="7" s="1"/>
  <c r="E530" i="7"/>
  <c r="F530" i="7" s="1"/>
  <c r="H530" i="7" s="1"/>
  <c r="E529" i="7"/>
  <c r="F529" i="7" s="1"/>
  <c r="H529" i="7" s="1"/>
  <c r="E528" i="7"/>
  <c r="F528" i="7" s="1"/>
  <c r="H528" i="7" s="1"/>
  <c r="E527" i="7"/>
  <c r="F527" i="7" s="1"/>
  <c r="H527" i="7" s="1"/>
  <c r="E525" i="7"/>
  <c r="F525" i="7" s="1"/>
  <c r="H525" i="7" s="1"/>
  <c r="E524" i="7"/>
  <c r="F524" i="7" s="1"/>
  <c r="H524" i="7" s="1"/>
  <c r="E523" i="7"/>
  <c r="F523" i="7" s="1"/>
  <c r="H523" i="7" s="1"/>
  <c r="E522" i="7"/>
  <c r="F522" i="7" s="1"/>
  <c r="H522" i="7" s="1"/>
  <c r="E521" i="7"/>
  <c r="F521" i="7" s="1"/>
  <c r="H521" i="7" s="1"/>
  <c r="E513" i="7"/>
  <c r="F513" i="7" s="1"/>
  <c r="E512" i="7"/>
  <c r="F512" i="7" s="1"/>
  <c r="E511" i="7"/>
  <c r="F511" i="7" s="1"/>
  <c r="E510" i="7"/>
  <c r="F510" i="7" s="1"/>
  <c r="E509" i="7"/>
  <c r="F509" i="7" s="1"/>
  <c r="E507" i="7"/>
  <c r="F507" i="7" s="1"/>
  <c r="H507" i="7" s="1"/>
  <c r="E506" i="7"/>
  <c r="F506" i="7" s="1"/>
  <c r="H506" i="7" s="1"/>
  <c r="E505" i="7"/>
  <c r="F505" i="7" s="1"/>
  <c r="H505" i="7" s="1"/>
  <c r="E504" i="7"/>
  <c r="F504" i="7" s="1"/>
  <c r="H504" i="7" s="1"/>
  <c r="E503" i="7"/>
  <c r="F503" i="7" s="1"/>
  <c r="H503" i="7" s="1"/>
  <c r="E501" i="7"/>
  <c r="F501" i="7" s="1"/>
  <c r="H501" i="7" s="1"/>
  <c r="E500" i="7"/>
  <c r="F500" i="7" s="1"/>
  <c r="H500" i="7" s="1"/>
  <c r="E499" i="7"/>
  <c r="F499" i="7" s="1"/>
  <c r="H499" i="7" s="1"/>
  <c r="E498" i="7"/>
  <c r="F498" i="7" s="1"/>
  <c r="H498" i="7" s="1"/>
  <c r="E497" i="7"/>
  <c r="F497" i="7" s="1"/>
  <c r="H497" i="7" s="1"/>
  <c r="E496" i="7"/>
  <c r="F496" i="7" s="1"/>
  <c r="H496" i="7" s="1"/>
  <c r="E495" i="7"/>
  <c r="F495" i="7" s="1"/>
  <c r="H495" i="7" s="1"/>
  <c r="E493" i="7"/>
  <c r="F493" i="7" s="1"/>
  <c r="E492" i="7"/>
  <c r="F492" i="7" s="1"/>
  <c r="E491" i="7"/>
  <c r="F491" i="7" s="1"/>
  <c r="E490" i="7"/>
  <c r="F490" i="7" s="1"/>
  <c r="E489" i="7"/>
  <c r="F489" i="7" s="1"/>
  <c r="E487" i="7"/>
  <c r="F487" i="7" s="1"/>
  <c r="E486" i="7"/>
  <c r="F486" i="7" s="1"/>
  <c r="E485" i="7"/>
  <c r="F485" i="7" s="1"/>
  <c r="E484" i="7"/>
  <c r="F484" i="7" s="1"/>
  <c r="E483" i="7"/>
  <c r="F483" i="7" s="1"/>
  <c r="E481" i="7"/>
  <c r="F481" i="7" s="1"/>
  <c r="H481" i="7" s="1"/>
  <c r="E480" i="7"/>
  <c r="F480" i="7" s="1"/>
  <c r="H480" i="7" s="1"/>
  <c r="E479" i="7"/>
  <c r="F479" i="7" s="1"/>
  <c r="H479" i="7" s="1"/>
  <c r="E478" i="7"/>
  <c r="F478" i="7" s="1"/>
  <c r="H478" i="7" s="1"/>
  <c r="E477" i="7"/>
  <c r="F477" i="7" s="1"/>
  <c r="H477" i="7" s="1"/>
  <c r="E475" i="7"/>
  <c r="F475" i="7" s="1"/>
  <c r="H475" i="7" s="1"/>
  <c r="E474" i="7"/>
  <c r="F474" i="7" s="1"/>
  <c r="H474" i="7" s="1"/>
  <c r="E473" i="7"/>
  <c r="F473" i="7" s="1"/>
  <c r="H473" i="7" s="1"/>
  <c r="E472" i="7"/>
  <c r="F472" i="7" s="1"/>
  <c r="H472" i="7" s="1"/>
  <c r="E471" i="7"/>
  <c r="F471" i="7" s="1"/>
  <c r="H471" i="7" s="1"/>
  <c r="E469" i="7"/>
  <c r="F469" i="7" s="1"/>
  <c r="E468" i="7"/>
  <c r="F468" i="7" s="1"/>
  <c r="E467" i="7"/>
  <c r="F467" i="7" s="1"/>
  <c r="E466" i="7"/>
  <c r="F466" i="7" s="1"/>
  <c r="E465" i="7"/>
  <c r="F465" i="7" s="1"/>
  <c r="E464" i="7"/>
  <c r="F464" i="7" s="1"/>
  <c r="E463" i="7"/>
  <c r="F463" i="7" s="1"/>
  <c r="E461" i="7"/>
  <c r="F461" i="7" s="1"/>
  <c r="E460" i="7"/>
  <c r="F460" i="7" s="1"/>
  <c r="E459" i="7"/>
  <c r="F459" i="7" s="1"/>
  <c r="E458" i="7"/>
  <c r="F458" i="7" s="1"/>
  <c r="E457" i="7"/>
  <c r="F457" i="7" s="1"/>
  <c r="E456" i="7"/>
  <c r="F456" i="7" s="1"/>
  <c r="E455" i="7"/>
  <c r="F455" i="7" s="1"/>
  <c r="E453" i="7"/>
  <c r="F453" i="7" s="1"/>
  <c r="H453" i="7" s="1"/>
  <c r="E452" i="7"/>
  <c r="F452" i="7" s="1"/>
  <c r="H452" i="7" s="1"/>
  <c r="E451" i="7"/>
  <c r="F451" i="7" s="1"/>
  <c r="H451" i="7" s="1"/>
  <c r="E450" i="7"/>
  <c r="F450" i="7" s="1"/>
  <c r="H450" i="7" s="1"/>
  <c r="E449" i="7"/>
  <c r="F449" i="7" s="1"/>
  <c r="H449" i="7" s="1"/>
  <c r="E441" i="7"/>
  <c r="F441" i="7" s="1"/>
  <c r="H441" i="7" s="1"/>
  <c r="E440" i="7"/>
  <c r="F440" i="7" s="1"/>
  <c r="H440" i="7" s="1"/>
  <c r="E439" i="7"/>
  <c r="F439" i="7" s="1"/>
  <c r="H439" i="7" s="1"/>
  <c r="E438" i="7"/>
  <c r="F438" i="7" s="1"/>
  <c r="H438" i="7" s="1"/>
  <c r="E437" i="7"/>
  <c r="F437" i="7" s="1"/>
  <c r="H437" i="7" s="1"/>
  <c r="E434" i="7"/>
  <c r="F434" i="7" s="1"/>
  <c r="H434" i="7" s="1"/>
  <c r="E430" i="7"/>
  <c r="F430" i="7" s="1"/>
  <c r="H430" i="7" s="1"/>
  <c r="E435" i="7"/>
  <c r="F435" i="7" s="1"/>
  <c r="H435" i="7" s="1"/>
  <c r="E433" i="7"/>
  <c r="F433" i="7" s="1"/>
  <c r="H433" i="7" s="1"/>
  <c r="E432" i="7"/>
  <c r="F432" i="7" s="1"/>
  <c r="H432" i="7" s="1"/>
  <c r="E431" i="7"/>
  <c r="F431" i="7" s="1"/>
  <c r="H431" i="7" s="1"/>
  <c r="E429" i="7"/>
  <c r="F429" i="7" s="1"/>
  <c r="H429" i="7" s="1"/>
  <c r="E415" i="7"/>
  <c r="H415" i="7" s="1"/>
  <c r="E414" i="7"/>
  <c r="H414" i="7" s="1"/>
  <c r="E413" i="7"/>
  <c r="H413" i="7" s="1"/>
  <c r="E412" i="7"/>
  <c r="F412" i="7" s="1"/>
  <c r="E411" i="7"/>
  <c r="F411" i="7" s="1"/>
  <c r="E403" i="7"/>
  <c r="H403" i="7" s="1"/>
  <c r="E402" i="7"/>
  <c r="H402" i="7" s="1"/>
  <c r="E401" i="7"/>
  <c r="H401" i="7" s="1"/>
  <c r="E400" i="7"/>
  <c r="F400" i="7" s="1"/>
  <c r="E399" i="7"/>
  <c r="H399" i="7" s="1"/>
  <c r="E397" i="7"/>
  <c r="F397" i="7" s="1"/>
  <c r="E396" i="7"/>
  <c r="F396" i="7" s="1"/>
  <c r="E395" i="7"/>
  <c r="F395" i="7" s="1"/>
  <c r="E394" i="7"/>
  <c r="F394" i="7" s="1"/>
  <c r="E393" i="7"/>
  <c r="F393" i="7" s="1"/>
  <c r="E391" i="7"/>
  <c r="F391" i="7" s="1"/>
  <c r="E390" i="7"/>
  <c r="F390" i="7" s="1"/>
  <c r="E389" i="7"/>
  <c r="H389" i="7" s="1"/>
  <c r="E388" i="7"/>
  <c r="H388" i="7" s="1"/>
  <c r="E387" i="7"/>
  <c r="F387" i="7" s="1"/>
  <c r="E385" i="7"/>
  <c r="H385" i="7" s="1"/>
  <c r="E384" i="7"/>
  <c r="H384" i="7" s="1"/>
  <c r="E383" i="7"/>
  <c r="F383" i="7" s="1"/>
  <c r="E382" i="7"/>
  <c r="H382" i="7" s="1"/>
  <c r="E381" i="7"/>
  <c r="H381" i="7" s="1"/>
  <c r="E379" i="7"/>
  <c r="H379" i="7" s="1"/>
  <c r="E378" i="7"/>
  <c r="H378" i="7" s="1"/>
  <c r="E377" i="7"/>
  <c r="H377" i="7" s="1"/>
  <c r="E376" i="7"/>
  <c r="H376" i="7" s="1"/>
  <c r="E375" i="7"/>
  <c r="F375" i="7" s="1"/>
  <c r="E373" i="7"/>
  <c r="F373" i="7" s="1"/>
  <c r="E372" i="7"/>
  <c r="F372" i="7" s="1"/>
  <c r="E371" i="7"/>
  <c r="F371" i="7" s="1"/>
  <c r="E370" i="7"/>
  <c r="F370" i="7" s="1"/>
  <c r="E369" i="7"/>
  <c r="F369" i="7" s="1"/>
  <c r="E367" i="7"/>
  <c r="F367" i="7" s="1"/>
  <c r="E366" i="7"/>
  <c r="F366" i="7" s="1"/>
  <c r="E365" i="7"/>
  <c r="F365" i="7" s="1"/>
  <c r="E364" i="7"/>
  <c r="F364" i="7" s="1"/>
  <c r="E363" i="7"/>
  <c r="F363" i="7" s="1"/>
  <c r="E361" i="7"/>
  <c r="F361" i="7" s="1"/>
  <c r="E360" i="7"/>
  <c r="F360" i="7" s="1"/>
  <c r="E359" i="7"/>
  <c r="F359" i="7" s="1"/>
  <c r="E358" i="7"/>
  <c r="F358" i="7" s="1"/>
  <c r="E357" i="7"/>
  <c r="F357" i="7" s="1"/>
  <c r="E355" i="7"/>
  <c r="F355" i="7" s="1"/>
  <c r="E354" i="7"/>
  <c r="F354" i="7" s="1"/>
  <c r="E353" i="7"/>
  <c r="F353" i="7" s="1"/>
  <c r="E352" i="7"/>
  <c r="F352" i="7" s="1"/>
  <c r="E351" i="7"/>
  <c r="F351" i="7" s="1"/>
  <c r="E349" i="7"/>
  <c r="F349" i="7" s="1"/>
  <c r="E348" i="7"/>
  <c r="F348" i="7" s="1"/>
  <c r="E347" i="7"/>
  <c r="F347" i="7" s="1"/>
  <c r="E346" i="7"/>
  <c r="F346" i="7" s="1"/>
  <c r="E345" i="7"/>
  <c r="F345" i="7" s="1"/>
  <c r="E343" i="7"/>
  <c r="F343" i="7" s="1"/>
  <c r="E342" i="7"/>
  <c r="F342" i="7" s="1"/>
  <c r="E341" i="7"/>
  <c r="F341" i="7" s="1"/>
  <c r="E340" i="7"/>
  <c r="F340" i="7" s="1"/>
  <c r="E339" i="7"/>
  <c r="F339" i="7" s="1"/>
  <c r="E334" i="7"/>
  <c r="F334" i="7" s="1"/>
  <c r="E333" i="7"/>
  <c r="F333" i="7" s="1"/>
  <c r="E337" i="7"/>
  <c r="F337" i="7" s="1"/>
  <c r="E336" i="7"/>
  <c r="F336" i="7" s="1"/>
  <c r="E335" i="7"/>
  <c r="F335" i="7" s="1"/>
  <c r="E316" i="7"/>
  <c r="F316" i="7" s="1"/>
  <c r="E315" i="7"/>
  <c r="F315" i="7" s="1"/>
  <c r="E314" i="7"/>
  <c r="F314" i="7" s="1"/>
  <c r="E313" i="7"/>
  <c r="F313" i="7" s="1"/>
  <c r="E311" i="7"/>
  <c r="F311" i="7" s="1"/>
  <c r="E310" i="7"/>
  <c r="F310" i="7" s="1"/>
  <c r="E308" i="7"/>
  <c r="F308" i="7" s="1"/>
  <c r="E307" i="7"/>
  <c r="F307" i="7" s="1"/>
  <c r="E306" i="7"/>
  <c r="F306" i="7" s="1"/>
  <c r="E305" i="7"/>
  <c r="F305" i="7" s="1"/>
  <c r="E303" i="7"/>
  <c r="F303" i="7" s="1"/>
  <c r="E302" i="7"/>
  <c r="F302" i="7" s="1"/>
  <c r="E301" i="7"/>
  <c r="F301" i="7" s="1"/>
  <c r="E300" i="7"/>
  <c r="F300" i="7" s="1"/>
  <c r="E298" i="7"/>
  <c r="F298" i="7" s="1"/>
  <c r="E297" i="7"/>
  <c r="F297" i="7" s="1"/>
  <c r="E296" i="7"/>
  <c r="F296" i="7" s="1"/>
  <c r="E295" i="7"/>
  <c r="F295" i="7" s="1"/>
  <c r="E293" i="7"/>
  <c r="F293" i="7" s="1"/>
  <c r="E292" i="7"/>
  <c r="F292" i="7" s="1"/>
  <c r="E291" i="7"/>
  <c r="F291" i="7" s="1"/>
  <c r="E290" i="7"/>
  <c r="F290" i="7" s="1"/>
  <c r="E288" i="7"/>
  <c r="F288" i="7" s="1"/>
  <c r="H288" i="7" s="1"/>
  <c r="E287" i="7"/>
  <c r="F287" i="7" s="1"/>
  <c r="H287" i="7" s="1"/>
  <c r="E286" i="7"/>
  <c r="F286" i="7" s="1"/>
  <c r="H286" i="7" s="1"/>
  <c r="E285" i="7"/>
  <c r="F285" i="7" s="1"/>
  <c r="H285" i="7" s="1"/>
  <c r="E283" i="7"/>
  <c r="F283" i="7" s="1"/>
  <c r="H283" i="7" s="1"/>
  <c r="E282" i="7"/>
  <c r="F282" i="7" s="1"/>
  <c r="H282" i="7" s="1"/>
  <c r="E281" i="7"/>
  <c r="F281" i="7" s="1"/>
  <c r="H281" i="7" s="1"/>
  <c r="E280" i="7"/>
  <c r="F280" i="7" s="1"/>
  <c r="H280" i="7" s="1"/>
  <c r="E277" i="7"/>
  <c r="F277" i="7" s="1"/>
  <c r="H277" i="7" s="1"/>
  <c r="E276" i="7"/>
  <c r="F276" i="7" s="1"/>
  <c r="H276" i="7" s="1"/>
  <c r="E275" i="7"/>
  <c r="F275" i="7" s="1"/>
  <c r="H275" i="7" s="1"/>
  <c r="E274" i="7"/>
  <c r="F274" i="7" s="1"/>
  <c r="H274" i="7" s="1"/>
  <c r="E278" i="7"/>
  <c r="F278" i="7" s="1"/>
  <c r="H278" i="7" s="1"/>
  <c r="E273" i="7"/>
  <c r="F273" i="7" s="1"/>
  <c r="H273" i="7" s="1"/>
  <c r="E272" i="7"/>
  <c r="F272" i="7" s="1"/>
  <c r="H272" i="7" s="1"/>
  <c r="E270" i="7"/>
  <c r="F270" i="7" s="1"/>
  <c r="H270" i="7" s="1"/>
  <c r="E269" i="7"/>
  <c r="F269" i="7" s="1"/>
  <c r="H269" i="7" s="1"/>
  <c r="E268" i="7"/>
  <c r="F268" i="7" s="1"/>
  <c r="H268" i="7" s="1"/>
  <c r="E267" i="7"/>
  <c r="F267" i="7" s="1"/>
  <c r="H267" i="7" s="1"/>
  <c r="E265" i="7"/>
  <c r="F265" i="7" s="1"/>
  <c r="H265" i="7" s="1"/>
  <c r="E264" i="7"/>
  <c r="F264" i="7" s="1"/>
  <c r="H264" i="7" s="1"/>
  <c r="E263" i="7"/>
  <c r="F263" i="7" s="1"/>
  <c r="H263" i="7" s="1"/>
  <c r="E262" i="7"/>
  <c r="F262" i="7" s="1"/>
  <c r="H262" i="7" s="1"/>
  <c r="E260" i="7"/>
  <c r="F260" i="7" s="1"/>
  <c r="H260" i="7" s="1"/>
  <c r="E259" i="7"/>
  <c r="F259" i="7" s="1"/>
  <c r="H259" i="7" s="1"/>
  <c r="E258" i="7"/>
  <c r="F258" i="7" s="1"/>
  <c r="H258" i="7" s="1"/>
  <c r="E257" i="7"/>
  <c r="F257" i="7" s="1"/>
  <c r="H257" i="7" s="1"/>
  <c r="E255" i="7"/>
  <c r="F255" i="7" s="1"/>
  <c r="E254" i="7"/>
  <c r="F254" i="7" s="1"/>
  <c r="E253" i="7"/>
  <c r="F253" i="7" s="1"/>
  <c r="E252" i="7"/>
  <c r="F252" i="7" s="1"/>
  <c r="E250" i="7"/>
  <c r="F250" i="7" s="1"/>
  <c r="E249" i="7"/>
  <c r="F249" i="7" s="1"/>
  <c r="E248" i="7"/>
  <c r="F248" i="7" s="1"/>
  <c r="E247" i="7"/>
  <c r="F247" i="7" s="1"/>
  <c r="E245" i="7"/>
  <c r="F245" i="7" s="1"/>
  <c r="E244" i="7"/>
  <c r="F244" i="7" s="1"/>
  <c r="E243" i="7"/>
  <c r="F243" i="7" s="1"/>
  <c r="E242" i="7"/>
  <c r="F242" i="7" s="1"/>
  <c r="E238" i="7"/>
  <c r="F238" i="7" s="1"/>
  <c r="H238" i="7" s="1"/>
  <c r="E239" i="7"/>
  <c r="F239" i="7" s="1"/>
  <c r="H239" i="7" s="1"/>
  <c r="E240" i="7"/>
  <c r="F240" i="7" s="1"/>
  <c r="H240" i="7" s="1"/>
  <c r="E237" i="7"/>
  <c r="F237" i="7" s="1"/>
  <c r="H237" i="7" s="1"/>
  <c r="E235" i="7"/>
  <c r="F235" i="7" s="1"/>
  <c r="E234" i="7"/>
  <c r="F234" i="7" s="1"/>
  <c r="E233" i="7"/>
  <c r="F233" i="7" s="1"/>
  <c r="E232" i="7"/>
  <c r="F232" i="7" s="1"/>
  <c r="E230" i="7"/>
  <c r="F230" i="7" s="1"/>
  <c r="H230" i="7" s="1"/>
  <c r="E229" i="7"/>
  <c r="F229" i="7" s="1"/>
  <c r="H229" i="7" s="1"/>
  <c r="E228" i="7"/>
  <c r="F228" i="7" s="1"/>
  <c r="H228" i="7" s="1"/>
  <c r="E227" i="7"/>
  <c r="F227" i="7" s="1"/>
  <c r="H227" i="7" s="1"/>
  <c r="E223" i="7"/>
  <c r="F223" i="7" s="1"/>
  <c r="H223" i="7" s="1"/>
  <c r="E224" i="7"/>
  <c r="F224" i="7" s="1"/>
  <c r="H224" i="7" s="1"/>
  <c r="E225" i="7"/>
  <c r="F225" i="7" s="1"/>
  <c r="H225" i="7" s="1"/>
  <c r="E222" i="7"/>
  <c r="F222" i="7" s="1"/>
  <c r="H222" i="7" s="1"/>
  <c r="E220" i="7"/>
  <c r="E219" i="7"/>
  <c r="E217" i="7"/>
  <c r="F217" i="7" s="1"/>
  <c r="E216" i="7"/>
  <c r="F216" i="7" s="1"/>
  <c r="E215" i="7"/>
  <c r="F215" i="7" s="1"/>
  <c r="E214" i="7"/>
  <c r="F214" i="7" s="1"/>
  <c r="E212" i="7"/>
  <c r="F212" i="7" s="1"/>
  <c r="E211" i="7"/>
  <c r="F211" i="7" s="1"/>
  <c r="E210" i="7"/>
  <c r="F210" i="7" s="1"/>
  <c r="E209" i="7"/>
  <c r="F209" i="7" s="1"/>
  <c r="E207" i="7"/>
  <c r="F207" i="7" s="1"/>
  <c r="E206" i="7"/>
  <c r="F206" i="7" s="1"/>
  <c r="E205" i="7"/>
  <c r="F205" i="7" s="1"/>
  <c r="E204" i="7"/>
  <c r="F204" i="7" s="1"/>
  <c r="E200" i="7"/>
  <c r="F200" i="7" s="1"/>
  <c r="H200" i="7" s="1"/>
  <c r="E201" i="7"/>
  <c r="F201" i="7" s="1"/>
  <c r="H201" i="7" s="1"/>
  <c r="E202" i="7"/>
  <c r="F202" i="7" s="1"/>
  <c r="H202" i="7" s="1"/>
  <c r="E199" i="7"/>
  <c r="F199" i="7" s="1"/>
  <c r="H199" i="7" s="1"/>
  <c r="E193" i="7"/>
  <c r="F193" i="7" s="1"/>
  <c r="H193" i="7" s="1"/>
  <c r="E194" i="7"/>
  <c r="F194" i="7" s="1"/>
  <c r="H194" i="7" s="1"/>
  <c r="E195" i="7"/>
  <c r="F195" i="7" s="1"/>
  <c r="H195" i="7" s="1"/>
  <c r="E196" i="7"/>
  <c r="F196" i="7" s="1"/>
  <c r="H196" i="7" s="1"/>
  <c r="E197" i="7"/>
  <c r="F197" i="7" s="1"/>
  <c r="H197" i="7" s="1"/>
  <c r="E192" i="7"/>
  <c r="F192" i="7" s="1"/>
  <c r="H192" i="7" s="1"/>
  <c r="E190" i="7"/>
  <c r="F190" i="7" s="1"/>
  <c r="H190" i="7" s="1"/>
  <c r="E189" i="7"/>
  <c r="F189" i="7" s="1"/>
  <c r="H189" i="7" s="1"/>
  <c r="E188" i="7"/>
  <c r="F188" i="7" s="1"/>
  <c r="H188" i="7" s="1"/>
  <c r="E187" i="7"/>
  <c r="F187" i="7" s="1"/>
  <c r="H187" i="7" s="1"/>
  <c r="E183" i="7"/>
  <c r="F183" i="7" s="1"/>
  <c r="H183" i="7" s="1"/>
  <c r="E184" i="7"/>
  <c r="F184" i="7" s="1"/>
  <c r="H184" i="7" s="1"/>
  <c r="E185" i="7"/>
  <c r="F185" i="7" s="1"/>
  <c r="H185" i="7" s="1"/>
  <c r="E182" i="7"/>
  <c r="F182" i="7" s="1"/>
  <c r="H182" i="7" s="1"/>
  <c r="E178" i="7"/>
  <c r="F178" i="7" s="1"/>
  <c r="H178" i="7" s="1"/>
  <c r="E179" i="7"/>
  <c r="F179" i="7" s="1"/>
  <c r="H179" i="7" s="1"/>
  <c r="E180" i="7"/>
  <c r="F180" i="7" s="1"/>
  <c r="H180" i="7" s="1"/>
  <c r="E177" i="7"/>
  <c r="F177" i="7" s="1"/>
  <c r="H177" i="7" s="1"/>
  <c r="E175" i="7"/>
  <c r="F175" i="7" s="1"/>
  <c r="H175" i="7" s="1"/>
  <c r="E174" i="7"/>
  <c r="F174" i="7" s="1"/>
  <c r="H174" i="7" s="1"/>
  <c r="E173" i="7"/>
  <c r="F173" i="7" s="1"/>
  <c r="H173" i="7" s="1"/>
  <c r="E172" i="7"/>
  <c r="F172" i="7" s="1"/>
  <c r="H172" i="7" s="1"/>
  <c r="E170" i="7"/>
  <c r="F170" i="7" s="1"/>
  <c r="E169" i="7"/>
  <c r="F169" i="7" s="1"/>
  <c r="E167" i="7"/>
  <c r="F167" i="7" s="1"/>
  <c r="H167" i="7" s="1"/>
  <c r="E166" i="7"/>
  <c r="F166" i="7" s="1"/>
  <c r="H166" i="7" s="1"/>
  <c r="E165" i="7"/>
  <c r="F165" i="7" s="1"/>
  <c r="H165" i="7" s="1"/>
  <c r="E164" i="7"/>
  <c r="F164" i="7" s="1"/>
  <c r="H164" i="7" s="1"/>
  <c r="E162" i="7"/>
  <c r="F162" i="7" s="1"/>
  <c r="E161" i="7"/>
  <c r="F161" i="7" s="1"/>
  <c r="E160" i="7"/>
  <c r="F160" i="7" s="1"/>
  <c r="E159" i="7"/>
  <c r="F159" i="7" s="1"/>
  <c r="E157" i="7"/>
  <c r="F157" i="7" s="1"/>
  <c r="H157" i="7" s="1"/>
  <c r="E156" i="7"/>
  <c r="F156" i="7" s="1"/>
  <c r="H156" i="7" s="1"/>
  <c r="E155" i="7"/>
  <c r="F155" i="7" s="1"/>
  <c r="H155" i="7" s="1"/>
  <c r="E154" i="7"/>
  <c r="F154" i="7" s="1"/>
  <c r="H154" i="7" s="1"/>
  <c r="E152" i="7"/>
  <c r="F152" i="7" s="1"/>
  <c r="E151" i="7"/>
  <c r="F151" i="7" s="1"/>
  <c r="E150" i="7"/>
  <c r="F150" i="7" s="1"/>
  <c r="E149" i="7"/>
  <c r="F149" i="7" s="1"/>
  <c r="E147" i="7"/>
  <c r="F147" i="7" s="1"/>
  <c r="E146" i="7"/>
  <c r="F146" i="7" s="1"/>
  <c r="E145" i="7"/>
  <c r="F145" i="7" s="1"/>
  <c r="E144" i="7"/>
  <c r="F144" i="7" s="1"/>
  <c r="E143" i="7"/>
  <c r="F143" i="7" s="1"/>
  <c r="E141" i="7"/>
  <c r="F141" i="7" s="1"/>
  <c r="E140" i="7"/>
  <c r="F140" i="7" s="1"/>
  <c r="E139" i="7"/>
  <c r="F139" i="7" s="1"/>
  <c r="E138" i="7"/>
  <c r="F138" i="7" s="1"/>
  <c r="E136" i="7"/>
  <c r="F136" i="7" s="1"/>
  <c r="E135" i="7"/>
  <c r="F135" i="7" s="1"/>
  <c r="E134" i="7"/>
  <c r="F134" i="7" s="1"/>
  <c r="E133" i="7"/>
  <c r="F133" i="7" s="1"/>
  <c r="E131" i="7"/>
  <c r="F131" i="7" s="1"/>
  <c r="E130" i="7"/>
  <c r="F130" i="7" s="1"/>
  <c r="E129" i="7"/>
  <c r="F129" i="7" s="1"/>
  <c r="E128" i="7"/>
  <c r="F128" i="7" s="1"/>
  <c r="E126" i="7"/>
  <c r="F126" i="7" s="1"/>
  <c r="H126" i="7" s="1"/>
  <c r="E125" i="7"/>
  <c r="F125" i="7" s="1"/>
  <c r="H125" i="7" s="1"/>
  <c r="E124" i="7"/>
  <c r="F124" i="7" s="1"/>
  <c r="H124" i="7" s="1"/>
  <c r="E123" i="7"/>
  <c r="F123" i="7" s="1"/>
  <c r="H123" i="7" s="1"/>
  <c r="E121" i="7"/>
  <c r="F121" i="7" s="1"/>
  <c r="H121" i="7" s="1"/>
  <c r="E120" i="7"/>
  <c r="F120" i="7" s="1"/>
  <c r="H120" i="7" s="1"/>
  <c r="E119" i="7"/>
  <c r="F119" i="7" s="1"/>
  <c r="H119" i="7" s="1"/>
  <c r="E118" i="7"/>
  <c r="F118" i="7" s="1"/>
  <c r="H118" i="7" s="1"/>
  <c r="E116" i="7"/>
  <c r="F116" i="7" s="1"/>
  <c r="H116" i="7" s="1"/>
  <c r="E115" i="7"/>
  <c r="F115" i="7" s="1"/>
  <c r="H115" i="7" s="1"/>
  <c r="E114" i="7"/>
  <c r="F114" i="7" s="1"/>
  <c r="H114" i="7" s="1"/>
  <c r="E113" i="7"/>
  <c r="F113" i="7" s="1"/>
  <c r="H113" i="7" s="1"/>
  <c r="E111" i="7"/>
  <c r="F111" i="7" s="1"/>
  <c r="H111" i="7" s="1"/>
  <c r="E110" i="7"/>
  <c r="F110" i="7" s="1"/>
  <c r="H110" i="7" s="1"/>
  <c r="E109" i="7"/>
  <c r="F109" i="7" s="1"/>
  <c r="H109" i="7" s="1"/>
  <c r="E108" i="7"/>
  <c r="F108" i="7" s="1"/>
  <c r="H108" i="7" s="1"/>
  <c r="E106" i="7"/>
  <c r="F106" i="7" s="1"/>
  <c r="H106" i="7" s="1"/>
  <c r="E105" i="7"/>
  <c r="F105" i="7" s="1"/>
  <c r="H105" i="7" s="1"/>
  <c r="E104" i="7"/>
  <c r="F104" i="7" s="1"/>
  <c r="H104" i="7" s="1"/>
  <c r="E103" i="7"/>
  <c r="F103" i="7" s="1"/>
  <c r="H103" i="7" s="1"/>
  <c r="E101" i="7"/>
  <c r="F101" i="7" s="1"/>
  <c r="H101" i="7" s="1"/>
  <c r="E100" i="7"/>
  <c r="F100" i="7" s="1"/>
  <c r="H100" i="7" s="1"/>
  <c r="E99" i="7"/>
  <c r="F99" i="7" s="1"/>
  <c r="H99" i="7" s="1"/>
  <c r="E98" i="7"/>
  <c r="F98" i="7" s="1"/>
  <c r="H98" i="7" s="1"/>
  <c r="E97" i="7"/>
  <c r="F97" i="7" s="1"/>
  <c r="H97" i="7" s="1"/>
  <c r="E95" i="7"/>
  <c r="F95" i="7" s="1"/>
  <c r="E94" i="7"/>
  <c r="F94" i="7" s="1"/>
  <c r="E93" i="7"/>
  <c r="F93" i="7" s="1"/>
  <c r="E92" i="7"/>
  <c r="F92" i="7" s="1"/>
  <c r="E90" i="7"/>
  <c r="F90" i="7" s="1"/>
  <c r="H90" i="7" s="1"/>
  <c r="E89" i="7"/>
  <c r="F89" i="7" s="1"/>
  <c r="H89" i="7" s="1"/>
  <c r="E88" i="7"/>
  <c r="F88" i="7" s="1"/>
  <c r="H88" i="7" s="1"/>
  <c r="E87" i="7"/>
  <c r="F87" i="7" s="1"/>
  <c r="H87" i="7" s="1"/>
  <c r="E85" i="7"/>
  <c r="F85" i="7" s="1"/>
  <c r="H85" i="7" s="1"/>
  <c r="E84" i="7"/>
  <c r="F84" i="7" s="1"/>
  <c r="H84" i="7" s="1"/>
  <c r="E83" i="7"/>
  <c r="F83" i="7" s="1"/>
  <c r="H83" i="7" s="1"/>
  <c r="E82" i="7"/>
  <c r="F82" i="7" s="1"/>
  <c r="H82" i="7" s="1"/>
  <c r="E80" i="7"/>
  <c r="F80" i="7" s="1"/>
  <c r="E79" i="7"/>
  <c r="F79" i="7" s="1"/>
  <c r="E78" i="7"/>
  <c r="F78" i="7" s="1"/>
  <c r="E77" i="7"/>
  <c r="F77" i="7" s="1"/>
  <c r="E75" i="7"/>
  <c r="F75" i="7" s="1"/>
  <c r="E74" i="7"/>
  <c r="F74" i="7" s="1"/>
  <c r="E73" i="7"/>
  <c r="F73" i="7" s="1"/>
  <c r="E72" i="7"/>
  <c r="F72" i="7" s="1"/>
  <c r="E70" i="7"/>
  <c r="F70" i="7" s="1"/>
  <c r="E69" i="7"/>
  <c r="F69" i="7" s="1"/>
  <c r="E68" i="7"/>
  <c r="F68" i="7" s="1"/>
  <c r="E67" i="7"/>
  <c r="F67" i="7" s="1"/>
  <c r="E65" i="7"/>
  <c r="F65" i="7" s="1"/>
  <c r="E64" i="7"/>
  <c r="F64" i="7" s="1"/>
  <c r="E63" i="7"/>
  <c r="F63" i="7" s="1"/>
  <c r="E62" i="7"/>
  <c r="F62" i="7" s="1"/>
  <c r="E60" i="7"/>
  <c r="F60" i="7" s="1"/>
  <c r="E59" i="7"/>
  <c r="F59" i="7" s="1"/>
  <c r="E58" i="7"/>
  <c r="F58" i="7" s="1"/>
  <c r="E57" i="7"/>
  <c r="F57" i="7" s="1"/>
  <c r="E55" i="7"/>
  <c r="F55" i="7" s="1"/>
  <c r="E54" i="7"/>
  <c r="F54" i="7" s="1"/>
  <c r="E53" i="7"/>
  <c r="F53" i="7" s="1"/>
  <c r="E52" i="7"/>
  <c r="F52" i="7" s="1"/>
  <c r="E50" i="7"/>
  <c r="F50" i="7" s="1"/>
  <c r="H50" i="7" s="1"/>
  <c r="E49" i="7"/>
  <c r="F49" i="7" s="1"/>
  <c r="H49" i="7" s="1"/>
  <c r="E48" i="7"/>
  <c r="F48" i="7" s="1"/>
  <c r="H48" i="7" s="1"/>
  <c r="E47" i="7"/>
  <c r="F47" i="7" s="1"/>
  <c r="H47" i="7" s="1"/>
  <c r="E45" i="7"/>
  <c r="F45" i="7" s="1"/>
  <c r="H45" i="7" s="1"/>
  <c r="E44" i="7"/>
  <c r="F44" i="7" s="1"/>
  <c r="H44" i="7" s="1"/>
  <c r="E43" i="7"/>
  <c r="F43" i="7" s="1"/>
  <c r="H43" i="7" s="1"/>
  <c r="E42" i="7"/>
  <c r="F42" i="7" s="1"/>
  <c r="H42" i="7" s="1"/>
  <c r="E40" i="7"/>
  <c r="F40" i="7" s="1"/>
  <c r="H40" i="7" s="1"/>
  <c r="E39" i="7"/>
  <c r="F39" i="7" s="1"/>
  <c r="H39" i="7" s="1"/>
  <c r="E38" i="7"/>
  <c r="F38" i="7" s="1"/>
  <c r="H38" i="7" s="1"/>
  <c r="E37" i="7"/>
  <c r="F37" i="7" s="1"/>
  <c r="H37" i="7" s="1"/>
  <c r="E35" i="7"/>
  <c r="F35" i="7" s="1"/>
  <c r="H35" i="7" s="1"/>
  <c r="E34" i="7"/>
  <c r="F34" i="7" s="1"/>
  <c r="H34" i="7" s="1"/>
  <c r="E33" i="7"/>
  <c r="F33" i="7" s="1"/>
  <c r="H33" i="7" s="1"/>
  <c r="E32" i="7"/>
  <c r="F32" i="7" s="1"/>
  <c r="H32" i="7" s="1"/>
  <c r="E30" i="7"/>
  <c r="F30" i="7" s="1"/>
  <c r="H30" i="7" s="1"/>
  <c r="E29" i="7"/>
  <c r="F29" i="7" s="1"/>
  <c r="H29" i="7" s="1"/>
  <c r="E28" i="7"/>
  <c r="F28" i="7" s="1"/>
  <c r="H28" i="7" s="1"/>
  <c r="E27" i="7"/>
  <c r="F27" i="7" s="1"/>
  <c r="H27" i="7" s="1"/>
  <c r="E25" i="7"/>
  <c r="F25" i="7" s="1"/>
  <c r="E24" i="7"/>
  <c r="F24" i="7" s="1"/>
  <c r="E23" i="7"/>
  <c r="F23" i="7" s="1"/>
  <c r="E22" i="7"/>
  <c r="F22" i="7" s="1"/>
  <c r="E20" i="7"/>
  <c r="F20" i="7" s="1"/>
  <c r="E19" i="7"/>
  <c r="F19" i="7" s="1"/>
  <c r="E17" i="7"/>
  <c r="F17" i="7" s="1"/>
  <c r="E16" i="7"/>
  <c r="F16" i="7" s="1"/>
  <c r="E14" i="7"/>
  <c r="F14" i="7" s="1"/>
  <c r="E13" i="7"/>
  <c r="F13" i="7" s="1"/>
  <c r="E11" i="7"/>
  <c r="F11" i="7" s="1"/>
  <c r="E10" i="7"/>
  <c r="F10" i="7" s="1"/>
  <c r="E8" i="7"/>
  <c r="F8" i="7" s="1"/>
  <c r="E7" i="7"/>
  <c r="F7" i="7" s="1"/>
  <c r="E5" i="7"/>
  <c r="F5" i="7" s="1"/>
  <c r="E4" i="7"/>
  <c r="F4" i="7" s="1"/>
  <c r="J1624" i="11" l="1"/>
  <c r="K1624" i="11" s="1"/>
  <c r="K1848" i="11"/>
  <c r="J1848" i="11"/>
  <c r="J1789" i="11"/>
  <c r="K1789" i="11" s="1"/>
  <c r="K2121" i="11"/>
  <c r="J2121" i="11"/>
  <c r="J644" i="11"/>
  <c r="K644" i="11" s="1"/>
  <c r="K442" i="11"/>
  <c r="J442" i="11"/>
  <c r="J1377" i="11"/>
  <c r="K1377" i="11" s="1"/>
  <c r="K1039" i="11"/>
  <c r="J1039" i="11"/>
  <c r="J2104" i="11"/>
  <c r="K2104" i="11" s="1"/>
  <c r="K1861" i="11"/>
  <c r="J1861" i="11"/>
  <c r="K1583" i="11"/>
  <c r="J1583" i="11"/>
  <c r="K1387" i="11"/>
  <c r="J1387" i="11"/>
  <c r="K1399" i="11"/>
  <c r="J1399" i="11"/>
  <c r="K1772" i="11"/>
  <c r="J1772" i="11"/>
  <c r="K1847" i="11"/>
  <c r="J1847" i="11"/>
  <c r="K1937" i="11"/>
  <c r="J1937" i="11"/>
  <c r="K1552" i="11"/>
  <c r="J1552" i="11"/>
  <c r="K1376" i="11"/>
  <c r="J1376" i="11"/>
  <c r="K1662" i="11"/>
  <c r="J1662" i="11"/>
  <c r="K1877" i="11"/>
  <c r="J1877" i="11"/>
  <c r="K1833" i="11"/>
  <c r="J1833" i="11"/>
  <c r="K1476" i="11"/>
  <c r="J1476" i="11"/>
  <c r="K1806" i="11"/>
  <c r="J1806" i="11"/>
  <c r="K638" i="11"/>
  <c r="J638" i="11"/>
  <c r="K1721" i="11"/>
  <c r="J1721" i="11"/>
  <c r="K1907" i="11"/>
  <c r="J1907" i="11"/>
  <c r="K1797" i="11"/>
  <c r="J1797" i="11"/>
  <c r="K1626" i="11"/>
  <c r="J1626" i="11"/>
  <c r="K1593" i="11"/>
  <c r="J1593" i="11"/>
  <c r="K1160" i="11"/>
  <c r="J1160" i="11"/>
  <c r="J577" i="11"/>
  <c r="K577" i="11" s="1"/>
  <c r="K17" i="11"/>
  <c r="J17" i="11"/>
  <c r="J1814" i="11"/>
  <c r="K1814" i="11" s="1"/>
  <c r="K1944" i="11"/>
  <c r="J1944" i="11"/>
  <c r="J1829" i="11"/>
  <c r="K1829" i="11" s="1"/>
  <c r="K2052" i="11"/>
  <c r="J2052" i="11"/>
  <c r="J2265" i="11"/>
  <c r="K2265" i="11" s="1"/>
  <c r="K836" i="11"/>
  <c r="J836" i="11"/>
  <c r="J1238" i="11"/>
  <c r="K1238" i="11" s="1"/>
  <c r="K2174" i="11"/>
  <c r="J2174" i="11"/>
  <c r="J1281" i="11"/>
  <c r="K1281" i="11" s="1"/>
  <c r="K1536" i="11"/>
  <c r="J1536" i="11"/>
  <c r="J1318" i="11"/>
  <c r="K1318" i="11" s="1"/>
  <c r="K22" i="11"/>
  <c r="J22" i="11"/>
  <c r="J2409" i="11"/>
  <c r="K2409" i="11" s="1"/>
  <c r="K12" i="11"/>
  <c r="J12" i="11"/>
  <c r="J1957" i="11"/>
  <c r="K1957" i="11" s="1"/>
  <c r="K1658" i="11"/>
  <c r="J1658" i="11"/>
  <c r="J1162" i="11"/>
  <c r="K1162" i="11" s="1"/>
  <c r="K1616" i="11"/>
  <c r="J1616" i="11"/>
  <c r="J1961" i="11"/>
  <c r="K1961" i="11" s="1"/>
  <c r="K1850" i="11"/>
  <c r="J1850" i="11"/>
  <c r="J1885" i="11"/>
  <c r="K1885" i="11" s="1"/>
  <c r="K1535" i="11"/>
  <c r="J1535" i="11"/>
  <c r="J1249" i="11"/>
  <c r="K1249" i="11" s="1"/>
  <c r="K2309" i="11"/>
  <c r="J2309" i="11"/>
  <c r="K684" i="11"/>
  <c r="J684" i="11"/>
  <c r="K1042" i="11"/>
  <c r="J1042" i="11"/>
  <c r="K1666" i="11"/>
  <c r="J1666" i="11"/>
  <c r="K564" i="11"/>
  <c r="J564" i="11"/>
  <c r="K444" i="11"/>
  <c r="J444" i="11"/>
  <c r="K142" i="11"/>
  <c r="J142" i="11"/>
  <c r="K2137" i="11"/>
  <c r="J2137" i="11"/>
  <c r="K2320" i="11"/>
  <c r="J2320" i="11"/>
  <c r="K1727" i="11"/>
  <c r="J1727" i="11"/>
  <c r="K1914" i="11"/>
  <c r="J1914" i="11"/>
  <c r="J2106" i="11"/>
  <c r="K2106" i="11" s="1"/>
  <c r="K1578" i="11"/>
  <c r="J1578" i="11"/>
  <c r="J509" i="11"/>
  <c r="K509" i="11" s="1"/>
  <c r="K1750" i="11"/>
  <c r="J1750" i="11"/>
  <c r="J1509" i="11"/>
  <c r="K1509" i="11" s="1"/>
  <c r="K1037" i="11"/>
  <c r="J1037" i="11"/>
  <c r="J1036" i="11"/>
  <c r="K1036" i="11" s="1"/>
  <c r="K683" i="11"/>
  <c r="J683" i="11"/>
  <c r="J2369" i="11"/>
  <c r="K2369" i="11" s="1"/>
  <c r="K1820" i="11"/>
  <c r="J1820" i="11"/>
  <c r="J647" i="11"/>
  <c r="K647" i="11" s="1"/>
  <c r="K145" i="11"/>
  <c r="J145" i="11"/>
  <c r="K1993" i="11"/>
  <c r="J1993" i="11"/>
  <c r="K1251" i="11"/>
  <c r="J1251" i="11"/>
  <c r="K1751" i="11"/>
  <c r="J1751" i="11"/>
  <c r="K1032" i="11"/>
  <c r="J1032" i="11"/>
  <c r="K309" i="11"/>
  <c r="J309" i="11"/>
  <c r="K1842" i="11"/>
  <c r="J1842" i="11"/>
  <c r="J767" i="11"/>
  <c r="K767" i="11" s="1"/>
  <c r="K1445" i="11"/>
  <c r="J1445" i="11"/>
  <c r="J1903" i="11"/>
  <c r="K1903" i="11" s="1"/>
  <c r="K1963" i="11"/>
  <c r="J1963" i="11"/>
  <c r="J2374" i="11"/>
  <c r="K2374" i="11" s="1"/>
  <c r="K1247" i="11"/>
  <c r="J1247" i="11"/>
  <c r="J1447" i="11"/>
  <c r="K1447" i="11" s="1"/>
  <c r="K1617" i="11"/>
  <c r="J1617" i="11"/>
  <c r="J128" i="11"/>
  <c r="K128" i="11" s="1"/>
  <c r="K1324" i="11"/>
  <c r="J1324" i="11"/>
  <c r="J1734" i="11"/>
  <c r="K1734" i="11" s="1"/>
  <c r="K629" i="11"/>
  <c r="J629" i="11"/>
  <c r="J1327" i="11"/>
  <c r="K1327" i="11" s="1"/>
  <c r="K1443" i="11"/>
  <c r="J1443" i="11"/>
  <c r="J1333" i="11"/>
  <c r="K1333" i="11" s="1"/>
  <c r="K570" i="11"/>
  <c r="J570" i="11"/>
  <c r="J1669" i="11"/>
  <c r="K1669" i="11" s="1"/>
  <c r="K1621" i="11"/>
  <c r="J1621" i="11"/>
  <c r="K1486" i="11"/>
  <c r="J1486" i="11"/>
  <c r="K1398" i="11"/>
  <c r="J1398" i="11"/>
  <c r="J1752" i="11"/>
  <c r="K1752" i="11" s="1"/>
  <c r="K1410" i="11"/>
  <c r="J1410" i="11"/>
  <c r="J1485" i="11"/>
  <c r="K1485" i="11" s="1"/>
  <c r="K1529" i="11"/>
  <c r="J1529" i="11"/>
  <c r="J1733" i="11"/>
  <c r="K1733" i="11" s="1"/>
  <c r="K1543" i="11"/>
  <c r="J1543" i="11"/>
  <c r="J1819" i="11"/>
  <c r="K1819" i="11" s="1"/>
  <c r="K1839" i="11"/>
  <c r="J1839" i="11"/>
  <c r="J1336" i="11"/>
  <c r="K1336" i="11" s="1"/>
  <c r="K1968" i="11"/>
  <c r="J1968" i="11"/>
  <c r="J1470" i="11"/>
  <c r="K1470" i="11" s="1"/>
  <c r="K625" i="11"/>
  <c r="J625" i="11"/>
  <c r="K1923" i="11"/>
  <c r="J1923" i="11"/>
  <c r="K1743" i="11"/>
  <c r="J1743" i="11"/>
  <c r="K1860" i="11"/>
  <c r="J1860" i="11"/>
  <c r="K2404" i="11"/>
  <c r="J2404" i="11"/>
  <c r="K1479" i="11"/>
  <c r="J1479" i="11"/>
  <c r="K1974" i="11"/>
  <c r="J1974" i="11"/>
  <c r="K1031" i="11"/>
  <c r="J1031" i="11"/>
  <c r="K150" i="11"/>
  <c r="J150" i="11"/>
  <c r="J1425" i="11"/>
  <c r="K1425" i="11" s="1"/>
  <c r="K1634" i="11"/>
  <c r="J1634" i="11"/>
  <c r="J1191" i="11"/>
  <c r="K1191" i="11" s="1"/>
  <c r="K449" i="11"/>
  <c r="J449" i="11"/>
  <c r="J1463" i="11"/>
  <c r="K1463" i="11" s="1"/>
  <c r="K1840" i="11"/>
  <c r="J1840" i="11"/>
  <c r="J1941" i="11"/>
  <c r="K1941" i="11" s="1"/>
  <c r="K1803" i="11"/>
  <c r="J1803" i="11"/>
  <c r="J1196" i="11"/>
  <c r="K1196" i="11" s="1"/>
  <c r="K1717" i="11"/>
  <c r="J1717" i="11"/>
  <c r="J1517" i="11"/>
  <c r="K1517" i="11" s="1"/>
  <c r="K1956" i="11"/>
  <c r="J1956" i="11"/>
  <c r="J1746" i="11"/>
  <c r="K1746" i="11" s="1"/>
  <c r="K1316" i="11"/>
  <c r="J1316" i="11"/>
  <c r="K1490" i="11"/>
  <c r="J1490" i="11"/>
  <c r="K2108" i="11"/>
  <c r="J2108" i="11"/>
  <c r="K2407" i="11"/>
  <c r="J2407" i="11"/>
  <c r="K1648" i="11"/>
  <c r="J1648" i="11"/>
  <c r="K2114" i="11"/>
  <c r="J2114" i="11"/>
  <c r="K1008" i="11"/>
  <c r="J1008" i="11"/>
  <c r="K1688" i="11"/>
  <c r="J1688" i="11"/>
  <c r="K1588" i="11"/>
  <c r="J1588" i="11"/>
  <c r="K1252" i="11"/>
  <c r="J1252" i="11"/>
  <c r="K1972" i="11"/>
  <c r="J1972" i="11"/>
  <c r="K1694" i="11"/>
  <c r="J1694" i="11"/>
  <c r="K1262" i="11"/>
  <c r="J1262" i="11"/>
  <c r="K79" i="11"/>
  <c r="J79" i="11"/>
  <c r="K70" i="11"/>
  <c r="J70" i="11"/>
  <c r="K1204" i="11"/>
  <c r="J1204" i="11"/>
  <c r="K1214" i="11"/>
  <c r="J1214" i="11"/>
  <c r="K687" i="11"/>
  <c r="J687" i="11"/>
  <c r="K891" i="11"/>
  <c r="J891" i="11"/>
  <c r="J1581" i="11"/>
  <c r="K1581" i="11" s="1"/>
  <c r="K693" i="11"/>
  <c r="J693" i="11"/>
  <c r="J1949" i="11"/>
  <c r="K1949" i="11" s="1"/>
  <c r="K1679" i="11"/>
  <c r="J1679" i="11"/>
  <c r="K1908" i="11"/>
  <c r="J1908" i="11"/>
  <c r="K1440" i="11"/>
  <c r="J1440" i="11"/>
  <c r="J1737" i="11"/>
  <c r="K1737" i="11" s="1"/>
  <c r="K633" i="11"/>
  <c r="J633" i="11"/>
  <c r="K1779" i="11"/>
  <c r="J1779" i="11"/>
  <c r="K1981" i="11"/>
  <c r="J1981" i="11"/>
  <c r="K1378" i="11"/>
  <c r="J1378" i="11"/>
  <c r="K1565" i="11"/>
  <c r="J1565" i="11"/>
  <c r="K1657" i="11"/>
  <c r="J1657" i="11"/>
  <c r="K631" i="11"/>
  <c r="J631" i="11"/>
  <c r="K1049" i="11"/>
  <c r="J1049" i="11"/>
  <c r="K1563" i="11"/>
  <c r="J1563" i="11"/>
  <c r="K1899" i="11"/>
  <c r="J1899" i="11"/>
  <c r="K1711" i="11"/>
  <c r="J1711" i="11"/>
  <c r="K1889" i="11"/>
  <c r="J1889" i="11"/>
  <c r="K1587" i="11"/>
  <c r="J1587" i="11"/>
  <c r="K1708" i="11"/>
  <c r="J1708" i="11"/>
  <c r="K431" i="11"/>
  <c r="J431" i="11"/>
  <c r="J822" i="11"/>
  <c r="K822" i="11" s="1"/>
  <c r="K206" i="11"/>
  <c r="J206" i="11"/>
  <c r="J463" i="11"/>
  <c r="K463" i="11" s="1"/>
  <c r="K1656" i="11"/>
  <c r="J1656" i="11"/>
  <c r="J1192" i="11"/>
  <c r="K1192" i="11" s="1"/>
  <c r="K1838" i="11"/>
  <c r="J1838" i="11"/>
  <c r="J1605" i="11"/>
  <c r="K1605" i="11" s="1"/>
  <c r="K2120" i="11"/>
  <c r="J2120" i="11"/>
  <c r="K1546" i="11"/>
  <c r="J1546" i="11"/>
  <c r="K1854" i="11"/>
  <c r="J1854" i="11"/>
  <c r="K1952" i="11"/>
  <c r="J1952" i="11"/>
  <c r="K1542" i="11"/>
  <c r="J1542" i="11"/>
  <c r="K1641" i="11"/>
  <c r="J1641" i="11"/>
  <c r="K1976" i="11"/>
  <c r="J1976" i="11"/>
  <c r="K1958" i="11"/>
  <c r="J1958" i="11"/>
  <c r="K1660" i="11"/>
  <c r="J1660" i="11"/>
  <c r="K1510" i="11"/>
  <c r="J1510" i="11"/>
  <c r="K2122" i="11"/>
  <c r="J2122" i="11"/>
  <c r="K1514" i="11"/>
  <c r="J1514" i="11"/>
  <c r="K1778" i="11"/>
  <c r="J1778" i="11"/>
  <c r="K1562" i="11"/>
  <c r="J1562" i="11"/>
  <c r="K1380" i="11"/>
  <c r="J1380" i="11"/>
  <c r="K1573" i="11"/>
  <c r="J1573" i="11"/>
  <c r="K1719" i="11"/>
  <c r="J1719" i="11"/>
  <c r="K1759" i="11"/>
  <c r="J1759" i="11"/>
  <c r="K1253" i="11"/>
  <c r="J1253" i="11"/>
  <c r="K2311" i="11"/>
  <c r="J2311" i="11"/>
  <c r="K1484" i="11"/>
  <c r="J1484" i="11"/>
  <c r="K1883" i="11"/>
  <c r="J1883" i="11"/>
  <c r="K1040" i="11"/>
  <c r="J1040" i="11"/>
  <c r="K1570" i="11"/>
  <c r="J1570" i="11"/>
  <c r="K1683" i="11"/>
  <c r="J1683" i="11"/>
  <c r="K1879" i="11"/>
  <c r="J1879" i="11"/>
  <c r="K1430" i="11"/>
  <c r="J1430" i="11"/>
  <c r="K1722" i="11"/>
  <c r="J1722" i="11"/>
  <c r="K1512" i="11"/>
  <c r="J1512" i="11"/>
  <c r="K2266" i="11"/>
  <c r="J2266" i="11"/>
  <c r="K1598" i="11"/>
  <c r="J1598" i="11"/>
  <c r="K1518" i="11"/>
  <c r="J1518" i="11"/>
  <c r="K1417" i="11"/>
  <c r="J1417" i="11"/>
  <c r="K1571" i="11"/>
  <c r="J1571" i="11"/>
  <c r="K1940" i="11"/>
  <c r="J1940" i="11"/>
  <c r="K1709" i="11"/>
  <c r="J1709" i="11"/>
  <c r="K1690" i="11"/>
  <c r="J1690" i="11"/>
  <c r="K1156" i="11"/>
  <c r="J1156" i="11"/>
  <c r="K689" i="11"/>
  <c r="J689" i="11"/>
  <c r="K185" i="11"/>
  <c r="J185" i="11"/>
  <c r="K1872" i="11"/>
  <c r="J1872" i="11"/>
  <c r="K1419" i="11"/>
  <c r="J1419" i="11"/>
  <c r="K1916" i="11"/>
  <c r="J1916" i="11"/>
  <c r="K1395" i="11"/>
  <c r="J1395" i="11"/>
  <c r="K1026" i="11"/>
  <c r="J1026" i="11"/>
  <c r="K1609" i="11"/>
  <c r="J1609" i="11"/>
  <c r="K508" i="11"/>
  <c r="J508" i="11"/>
  <c r="K1639" i="11"/>
  <c r="J1639" i="11"/>
  <c r="K1919" i="11"/>
  <c r="J1919" i="11"/>
  <c r="K1413" i="11"/>
  <c r="J1413" i="11"/>
  <c r="K1837" i="11"/>
  <c r="J1837" i="11"/>
  <c r="K1434" i="11"/>
  <c r="J1434" i="11"/>
  <c r="K1962" i="11"/>
  <c r="J1962" i="11"/>
  <c r="K1896" i="11"/>
  <c r="J1896" i="11"/>
  <c r="K1403" i="11"/>
  <c r="J1403" i="11"/>
  <c r="K438" i="11"/>
  <c r="J438" i="11"/>
  <c r="K9" i="11"/>
  <c r="J9" i="11"/>
  <c r="K1754" i="11"/>
  <c r="J1754" i="11"/>
  <c r="K1334" i="11"/>
  <c r="J1334" i="11"/>
  <c r="K1627" i="11"/>
  <c r="J1627" i="11"/>
  <c r="K2373" i="11"/>
  <c r="J2373" i="11"/>
  <c r="K1784" i="11"/>
  <c r="J1784" i="11"/>
  <c r="K1698" i="11"/>
  <c r="J1698" i="11"/>
  <c r="K1720" i="11"/>
  <c r="J1720" i="11"/>
  <c r="K1836" i="11"/>
  <c r="J1836" i="11"/>
  <c r="K1044" i="11"/>
  <c r="J1044" i="11"/>
  <c r="K155" i="11"/>
  <c r="J155" i="11"/>
  <c r="J1046" i="11"/>
  <c r="K1046" i="11" s="1"/>
  <c r="K1913" i="11"/>
  <c r="J1913" i="11"/>
  <c r="J1471" i="11"/>
  <c r="K1471" i="11" s="1"/>
  <c r="K960" i="11"/>
  <c r="J960" i="11"/>
  <c r="K344" i="11"/>
  <c r="J344" i="11"/>
  <c r="K1164" i="11"/>
  <c r="J1164" i="11"/>
  <c r="K1532" i="11"/>
  <c r="J1532" i="11"/>
  <c r="K1161" i="11"/>
  <c r="J1161" i="11"/>
  <c r="K637" i="11"/>
  <c r="J637" i="11"/>
  <c r="K1567" i="11"/>
  <c r="J1567" i="11"/>
  <c r="J646" i="11"/>
  <c r="K646" i="11" s="1"/>
  <c r="K1979" i="11"/>
  <c r="J1979" i="11"/>
  <c r="K1816" i="11"/>
  <c r="J1816" i="11"/>
  <c r="K831" i="11"/>
  <c r="J831" i="11"/>
  <c r="J743" i="11"/>
  <c r="K743" i="11" s="1"/>
  <c r="K1577" i="11"/>
  <c r="J1577" i="11"/>
  <c r="J1783" i="11"/>
  <c r="K1783" i="11" s="1"/>
  <c r="K1874" i="11"/>
  <c r="J1874" i="11"/>
  <c r="K1455" i="11"/>
  <c r="J1455" i="11"/>
  <c r="K279" i="11"/>
  <c r="J279" i="11"/>
  <c r="K1755" i="11"/>
  <c r="J1755" i="11"/>
  <c r="K1478" i="11"/>
  <c r="J1478" i="11"/>
  <c r="K2134" i="11"/>
  <c r="J2134" i="11"/>
  <c r="K1655" i="11"/>
  <c r="J1655" i="11"/>
  <c r="K1994" i="11"/>
  <c r="J1994" i="11"/>
  <c r="K1499" i="11"/>
  <c r="J1499" i="11"/>
  <c r="K1880" i="11"/>
  <c r="J1880" i="11"/>
  <c r="K1753" i="11"/>
  <c r="J1753" i="11"/>
  <c r="K1800" i="11"/>
  <c r="J1800" i="11"/>
  <c r="K1757" i="11"/>
  <c r="J1757" i="11"/>
  <c r="K694" i="11"/>
  <c r="J694" i="11"/>
  <c r="K2312" i="11"/>
  <c r="J2312" i="11"/>
  <c r="K1407" i="11"/>
  <c r="J1407" i="11"/>
  <c r="K664" i="11"/>
  <c r="J664" i="11"/>
  <c r="K1551" i="11"/>
  <c r="J1551" i="11"/>
  <c r="K2406" i="11"/>
  <c r="J2406" i="11"/>
  <c r="K1050" i="11"/>
  <c r="J1050" i="11"/>
  <c r="K1305" i="11"/>
  <c r="J1305" i="11"/>
  <c r="J220" i="11"/>
  <c r="K220" i="11" s="1"/>
  <c r="K1295" i="11"/>
  <c r="J1295" i="11"/>
  <c r="J997" i="11"/>
  <c r="K997" i="11" s="1"/>
  <c r="K835" i="11"/>
  <c r="J835" i="11"/>
  <c r="J2332" i="11"/>
  <c r="K2332" i="11" s="1"/>
  <c r="K902" i="11"/>
  <c r="J902" i="11"/>
  <c r="J303" i="11"/>
  <c r="K303" i="11" s="1"/>
  <c r="K1977" i="11"/>
  <c r="J1977" i="11"/>
  <c r="J1744" i="11"/>
  <c r="K1744" i="11" s="1"/>
  <c r="K1104" i="11"/>
  <c r="J1104" i="11"/>
  <c r="J1221" i="11"/>
  <c r="K1221" i="11" s="1"/>
  <c r="K1199" i="11"/>
  <c r="J1199" i="11"/>
  <c r="J2224" i="11"/>
  <c r="K2224" i="11" s="1"/>
  <c r="K370" i="11"/>
  <c r="J370" i="11"/>
  <c r="J255" i="11"/>
  <c r="K255" i="11" s="1"/>
  <c r="K1210" i="11"/>
  <c r="J1210" i="11"/>
  <c r="J751" i="11"/>
  <c r="K751" i="11" s="1"/>
  <c r="K1077" i="11"/>
  <c r="J1077" i="11"/>
  <c r="J213" i="11"/>
  <c r="K213" i="11" s="1"/>
  <c r="K1057" i="11"/>
  <c r="J1057" i="11"/>
  <c r="J2347" i="11"/>
  <c r="K2347" i="11" s="1"/>
  <c r="K1144" i="11"/>
  <c r="J1144" i="11"/>
  <c r="J840" i="11"/>
  <c r="K840" i="11" s="1"/>
  <c r="K2458" i="11"/>
  <c r="J2458" i="11"/>
  <c r="J1995" i="11"/>
  <c r="K1995" i="11" s="1"/>
  <c r="K199" i="11"/>
  <c r="J199" i="11"/>
  <c r="J171" i="11"/>
  <c r="K171" i="11" s="1"/>
  <c r="K1219" i="11"/>
  <c r="J1219" i="11"/>
  <c r="J306" i="11"/>
  <c r="K306" i="11" s="1"/>
  <c r="K1466" i="11"/>
  <c r="J1466" i="11"/>
  <c r="J1526" i="11"/>
  <c r="K1526" i="11" s="1"/>
  <c r="K1580" i="11"/>
  <c r="J1580" i="11"/>
  <c r="J1945" i="11"/>
  <c r="K1945" i="11" s="1"/>
  <c r="K1730" i="11"/>
  <c r="J1730" i="11"/>
  <c r="J1448" i="11"/>
  <c r="K1448" i="11" s="1"/>
  <c r="K1439" i="11"/>
  <c r="J1439" i="11"/>
  <c r="J838" i="11"/>
  <c r="K838" i="11" s="1"/>
  <c r="K1194" i="11"/>
  <c r="J1194" i="11"/>
  <c r="J1607" i="11"/>
  <c r="K1607" i="11" s="1"/>
  <c r="K1540" i="11"/>
  <c r="J1540" i="11"/>
  <c r="J1965" i="11"/>
  <c r="K1965" i="11" s="1"/>
  <c r="K1766" i="11"/>
  <c r="J1766" i="11"/>
  <c r="J152" i="11"/>
  <c r="K152" i="11" s="1"/>
  <c r="K1457" i="11"/>
  <c r="J1457" i="11"/>
  <c r="J162" i="11"/>
  <c r="K162" i="11" s="1"/>
  <c r="K1951" i="11"/>
  <c r="J1951" i="11"/>
  <c r="J165" i="11"/>
  <c r="K165" i="11" s="1"/>
  <c r="K347" i="11"/>
  <c r="J347" i="11"/>
  <c r="J1435" i="11"/>
  <c r="K1435" i="11" s="1"/>
  <c r="K1984" i="11"/>
  <c r="J1984" i="11"/>
  <c r="J2131" i="11"/>
  <c r="K2131" i="11" s="1"/>
  <c r="K1825" i="11"/>
  <c r="J1825" i="11"/>
  <c r="J690" i="11"/>
  <c r="K690" i="11" s="1"/>
  <c r="K1409" i="11"/>
  <c r="J1409" i="11"/>
  <c r="J1326" i="11"/>
  <c r="K1326" i="11" s="1"/>
  <c r="K1012" i="11"/>
  <c r="J1012" i="11"/>
  <c r="J937" i="11"/>
  <c r="K937" i="11" s="1"/>
  <c r="K1642" i="11"/>
  <c r="J1642" i="11"/>
  <c r="J1508" i="11"/>
  <c r="K1508" i="11" s="1"/>
  <c r="K1444" i="11"/>
  <c r="J1444" i="11"/>
  <c r="J2100" i="11"/>
  <c r="K2100" i="11" s="1"/>
  <c r="K1881" i="11"/>
  <c r="J1881" i="11"/>
  <c r="J1534" i="11"/>
  <c r="K1534" i="11" s="1"/>
  <c r="K626" i="11"/>
  <c r="J626" i="11"/>
  <c r="J1006" i="11"/>
  <c r="K1006" i="11" s="1"/>
  <c r="K1521" i="11"/>
  <c r="J1521" i="11"/>
  <c r="K133" i="11"/>
  <c r="J133" i="11"/>
  <c r="K1379" i="11"/>
  <c r="J1379" i="11"/>
  <c r="J1891" i="11"/>
  <c r="K1891" i="11" s="1"/>
  <c r="K1926" i="11"/>
  <c r="J1926" i="11"/>
  <c r="J1864" i="11"/>
  <c r="K1864" i="11" s="1"/>
  <c r="K1453" i="11"/>
  <c r="J1453" i="11"/>
  <c r="J1561" i="11"/>
  <c r="K1561" i="11" s="1"/>
  <c r="K1483" i="11"/>
  <c r="J1483" i="11"/>
  <c r="K141" i="11"/>
  <c r="J141" i="11"/>
  <c r="K1724" i="11"/>
  <c r="J1724" i="11"/>
  <c r="K1520" i="11"/>
  <c r="J1520" i="11"/>
  <c r="K1524" i="11"/>
  <c r="J1524" i="11"/>
  <c r="J1330" i="11"/>
  <c r="K1330" i="11" s="1"/>
  <c r="K1250" i="11"/>
  <c r="J1250" i="11"/>
  <c r="J1458" i="11"/>
  <c r="K1458" i="11" s="1"/>
  <c r="K1738" i="11"/>
  <c r="J1738" i="11"/>
  <c r="K1810" i="11"/>
  <c r="J1810" i="11"/>
  <c r="K16" i="11"/>
  <c r="J16" i="11"/>
  <c r="K2124" i="11"/>
  <c r="J2124" i="11"/>
  <c r="K1689" i="11"/>
  <c r="J1689" i="11"/>
  <c r="K636" i="11"/>
  <c r="J636" i="11"/>
  <c r="K1599" i="11"/>
  <c r="J1599" i="11"/>
  <c r="K1705" i="11"/>
  <c r="J1705" i="11"/>
  <c r="K1041" i="11"/>
  <c r="J1041" i="11"/>
  <c r="K1691" i="11"/>
  <c r="J1691" i="11"/>
  <c r="K1799" i="11"/>
  <c r="J1799" i="11"/>
  <c r="K566" i="11"/>
  <c r="J566" i="11"/>
  <c r="K1601" i="11"/>
  <c r="J1601" i="11"/>
  <c r="K1931" i="11"/>
  <c r="J1931" i="11"/>
  <c r="K1943" i="11"/>
  <c r="J1943" i="11"/>
  <c r="J568" i="11"/>
  <c r="K568" i="11" s="1"/>
  <c r="K146" i="11"/>
  <c r="J146" i="11"/>
  <c r="J1516" i="11"/>
  <c r="K1516" i="11" s="1"/>
  <c r="K1693" i="11"/>
  <c r="J1693" i="11"/>
  <c r="J2472" i="11"/>
  <c r="K2472" i="11" s="1"/>
  <c r="K1928" i="11"/>
  <c r="J1928" i="11"/>
  <c r="J2419" i="11"/>
  <c r="K2419" i="11" s="1"/>
  <c r="K160" i="11"/>
  <c r="J160" i="11"/>
  <c r="J1474" i="11"/>
  <c r="K1474" i="11" s="1"/>
  <c r="K1760" i="11"/>
  <c r="J1760" i="11"/>
  <c r="J1400" i="11"/>
  <c r="K1400" i="11" s="1"/>
  <c r="K1982" i="11"/>
  <c r="J1982" i="11"/>
  <c r="J1756" i="11"/>
  <c r="K1756" i="11" s="1"/>
  <c r="K1541" i="11"/>
  <c r="J1541" i="11"/>
  <c r="J565" i="11"/>
  <c r="K565" i="11" s="1"/>
  <c r="K1781" i="11"/>
  <c r="J1781" i="11"/>
  <c r="J1659" i="11"/>
  <c r="K1659" i="11" s="1"/>
  <c r="K1767" i="11"/>
  <c r="J1767" i="11"/>
  <c r="J561" i="11"/>
  <c r="K561" i="11" s="1"/>
  <c r="K1888" i="11"/>
  <c r="J1888" i="11"/>
  <c r="K1763" i="11"/>
  <c r="J1763" i="11"/>
  <c r="K1673" i="11"/>
  <c r="J1673" i="11"/>
  <c r="J1628" i="11"/>
  <c r="K1628" i="11" s="1"/>
  <c r="K2135" i="11"/>
  <c r="J2135" i="11"/>
  <c r="J1197" i="11"/>
  <c r="K1197" i="11" s="1"/>
  <c r="K1703" i="11"/>
  <c r="J1703" i="11"/>
  <c r="J1644" i="11"/>
  <c r="K1644" i="11" s="1"/>
  <c r="K1635" i="11"/>
  <c r="J1635" i="11"/>
  <c r="J685" i="11"/>
  <c r="K685" i="11" s="1"/>
  <c r="K1043" i="11"/>
  <c r="J1043" i="11"/>
  <c r="K556" i="11"/>
  <c r="J556" i="11"/>
  <c r="K1651" i="11"/>
  <c r="J1651" i="11"/>
  <c r="K645" i="11"/>
  <c r="J645" i="11"/>
  <c r="K569" i="11"/>
  <c r="J569" i="11"/>
  <c r="J439" i="11"/>
  <c r="K439" i="11" s="1"/>
  <c r="K1513" i="11"/>
  <c r="J1513" i="11"/>
  <c r="K1876" i="11"/>
  <c r="J1876" i="11"/>
  <c r="K688" i="11"/>
  <c r="J688" i="11"/>
  <c r="J563" i="11"/>
  <c r="K563" i="11" s="1"/>
  <c r="K1676" i="11"/>
  <c r="J1676" i="11"/>
  <c r="K567" i="11"/>
  <c r="J567" i="11"/>
  <c r="K1729" i="11"/>
  <c r="J1729" i="11"/>
  <c r="J1421" i="11"/>
  <c r="K1421" i="11" s="1"/>
  <c r="K2132" i="11"/>
  <c r="J2132" i="11"/>
  <c r="K1980" i="11"/>
  <c r="J1980" i="11"/>
  <c r="K1978" i="11"/>
  <c r="J1978" i="11"/>
  <c r="K18" i="11"/>
  <c r="J18" i="11"/>
  <c r="K2110" i="11"/>
  <c r="J2110" i="11"/>
  <c r="J1909" i="11"/>
  <c r="K1909" i="11" s="1"/>
  <c r="K343" i="11"/>
  <c r="J343" i="11"/>
  <c r="J1828" i="11"/>
  <c r="K1828" i="11" s="1"/>
  <c r="K1489" i="11"/>
  <c r="J1489" i="11"/>
  <c r="K1670" i="11"/>
  <c r="J1670" i="11"/>
  <c r="K1473" i="11"/>
  <c r="J1473" i="11"/>
  <c r="J2287" i="11"/>
  <c r="K2287" i="11" s="1"/>
  <c r="K993" i="11"/>
  <c r="J993" i="11"/>
  <c r="J119" i="11"/>
  <c r="K119" i="11" s="1"/>
  <c r="K2471" i="11"/>
  <c r="J2471" i="11"/>
  <c r="J989" i="11"/>
  <c r="K989" i="11" s="1"/>
  <c r="K2165" i="11"/>
  <c r="J2165" i="11"/>
  <c r="J2423" i="11"/>
  <c r="K2423" i="11" s="1"/>
  <c r="K188" i="11"/>
  <c r="J188" i="11"/>
  <c r="J724" i="11"/>
  <c r="K724" i="11" s="1"/>
  <c r="K1079" i="11"/>
  <c r="J1079" i="11"/>
  <c r="J2058" i="11"/>
  <c r="K2058" i="11" s="1"/>
  <c r="K124" i="11"/>
  <c r="J124" i="11"/>
  <c r="J374" i="11"/>
  <c r="K374" i="11" s="1"/>
  <c r="K333" i="11"/>
  <c r="J333" i="11"/>
  <c r="J2234" i="11"/>
  <c r="K2234" i="11" s="1"/>
  <c r="K855" i="11"/>
  <c r="J855" i="11"/>
  <c r="J194" i="11"/>
  <c r="K194" i="11" s="1"/>
  <c r="K267" i="11"/>
  <c r="J267" i="11"/>
  <c r="J208" i="11"/>
  <c r="K208" i="11" s="1"/>
  <c r="F399" i="7"/>
  <c r="F402" i="7"/>
  <c r="M5" i="11"/>
  <c r="M6" i="11" s="1"/>
  <c r="M7" i="11" s="1"/>
  <c r="M8" i="11" s="1"/>
  <c r="M9" i="11" s="1"/>
  <c r="M10" i="11" s="1"/>
  <c r="M11" i="11" s="1"/>
  <c r="M12" i="11" s="1"/>
  <c r="M13" i="11" s="1"/>
  <c r="M14" i="11" s="1"/>
  <c r="M15" i="11" s="1"/>
  <c r="M16" i="11" s="1"/>
  <c r="M17" i="11" s="1"/>
  <c r="M18" i="11" s="1"/>
  <c r="M19" i="11" s="1"/>
  <c r="M20" i="11" s="1"/>
  <c r="M21" i="11" s="1"/>
  <c r="M22" i="11" s="1"/>
  <c r="M23" i="11" s="1"/>
  <c r="M24" i="11" s="1"/>
  <c r="M25" i="11" s="1"/>
  <c r="M26" i="11" s="1"/>
  <c r="M27" i="11" s="1"/>
  <c r="M28" i="11" s="1"/>
  <c r="M29" i="11" s="1"/>
  <c r="M30" i="11" s="1"/>
  <c r="M31" i="11" s="1"/>
  <c r="M32" i="11" s="1"/>
  <c r="M33" i="11" s="1"/>
  <c r="M34" i="11" s="1"/>
  <c r="M35" i="11" s="1"/>
  <c r="M36" i="11" s="1"/>
  <c r="M37" i="11" s="1"/>
  <c r="M38" i="11" s="1"/>
  <c r="M39" i="11" s="1"/>
  <c r="M40" i="11" s="1"/>
  <c r="M41" i="11" s="1"/>
  <c r="M42" i="11" s="1"/>
  <c r="M43" i="11" s="1"/>
  <c r="M44" i="11" s="1"/>
  <c r="M45" i="11" s="1"/>
  <c r="M46" i="11" s="1"/>
  <c r="M47" i="11" s="1"/>
  <c r="M48" i="11" s="1"/>
  <c r="M49" i="11" s="1"/>
  <c r="M50" i="11" s="1"/>
  <c r="M51" i="11" s="1"/>
  <c r="M52" i="11" s="1"/>
  <c r="M53" i="11" s="1"/>
  <c r="M54" i="11" s="1"/>
  <c r="M55" i="11" s="1"/>
  <c r="M56" i="11" s="1"/>
  <c r="M57" i="11" s="1"/>
  <c r="M58" i="11" s="1"/>
  <c r="M59" i="11" s="1"/>
  <c r="M60" i="11" s="1"/>
  <c r="M61" i="11" s="1"/>
  <c r="M62" i="11" s="1"/>
  <c r="M63" i="11" s="1"/>
  <c r="M64" i="11" s="1"/>
  <c r="M65" i="11" s="1"/>
  <c r="M66" i="11" s="1"/>
  <c r="M67" i="11" s="1"/>
  <c r="M68" i="11" s="1"/>
  <c r="M69" i="11" s="1"/>
  <c r="M70" i="11" s="1"/>
  <c r="M71" i="11" s="1"/>
  <c r="M72" i="11" s="1"/>
  <c r="M73" i="11" s="1"/>
  <c r="M74" i="11" s="1"/>
  <c r="M75" i="11" s="1"/>
  <c r="M76" i="11" s="1"/>
  <c r="M77" i="11" s="1"/>
  <c r="M78" i="11" s="1"/>
  <c r="M79" i="11" s="1"/>
  <c r="M80" i="11" s="1"/>
  <c r="M81" i="11" s="1"/>
  <c r="M82" i="11" s="1"/>
  <c r="M83" i="11" s="1"/>
  <c r="M84" i="11" s="1"/>
  <c r="M85" i="11" s="1"/>
  <c r="M86" i="11" s="1"/>
  <c r="M87" i="11" s="1"/>
  <c r="M88" i="11" s="1"/>
  <c r="M89" i="11" s="1"/>
  <c r="M90" i="11" s="1"/>
  <c r="M91" i="11" s="1"/>
  <c r="M92" i="11" s="1"/>
  <c r="M93" i="11" s="1"/>
  <c r="M94" i="11" s="1"/>
  <c r="M95" i="11" s="1"/>
  <c r="M96" i="11" s="1"/>
  <c r="M97" i="11" s="1"/>
  <c r="M98" i="11" s="1"/>
  <c r="M99" i="11" s="1"/>
  <c r="M100" i="11" s="1"/>
  <c r="M101" i="11" s="1"/>
  <c r="M102" i="11" s="1"/>
  <c r="M103" i="11" s="1"/>
  <c r="M104" i="11" s="1"/>
  <c r="M105" i="11" s="1"/>
  <c r="M106" i="11" s="1"/>
  <c r="M107" i="11" s="1"/>
  <c r="M108" i="11" s="1"/>
  <c r="M109" i="11" s="1"/>
  <c r="M110" i="11" s="1"/>
  <c r="M111" i="11" s="1"/>
  <c r="M112" i="11" s="1"/>
  <c r="M113" i="11" s="1"/>
  <c r="M114" i="11" s="1"/>
  <c r="M115" i="11" s="1"/>
  <c r="M116" i="11" s="1"/>
  <c r="M117" i="11" s="1"/>
  <c r="M118" i="11" s="1"/>
  <c r="M119" i="11" s="1"/>
  <c r="M120" i="11" s="1"/>
  <c r="M121" i="11" s="1"/>
  <c r="M122" i="11" s="1"/>
  <c r="M123" i="11" s="1"/>
  <c r="M124" i="11" s="1"/>
  <c r="M125" i="11" s="1"/>
  <c r="M126" i="11" s="1"/>
  <c r="M127" i="11" s="1"/>
  <c r="M128" i="11" s="1"/>
  <c r="M129" i="11" s="1"/>
  <c r="M130" i="11" s="1"/>
  <c r="M131" i="11" s="1"/>
  <c r="M132" i="11" s="1"/>
  <c r="M133" i="11" s="1"/>
  <c r="M134" i="11" s="1"/>
  <c r="M135" i="11" s="1"/>
  <c r="M136" i="11" s="1"/>
  <c r="M137" i="11" s="1"/>
  <c r="M138" i="11" s="1"/>
  <c r="M139" i="11" s="1"/>
  <c r="M140" i="11" s="1"/>
  <c r="M141" i="11" s="1"/>
  <c r="M142" i="11" s="1"/>
  <c r="M143" i="11" s="1"/>
  <c r="M144" i="11" s="1"/>
  <c r="M145" i="11" s="1"/>
  <c r="M146" i="11" s="1"/>
  <c r="M147" i="11" s="1"/>
  <c r="M148" i="11" s="1"/>
  <c r="M149" i="11" s="1"/>
  <c r="M150" i="11" s="1"/>
  <c r="M151" i="11" s="1"/>
  <c r="M152" i="11" s="1"/>
  <c r="M153" i="11" s="1"/>
  <c r="M154" i="11" s="1"/>
  <c r="M155" i="11" s="1"/>
  <c r="M156" i="11" s="1"/>
  <c r="M157" i="11" s="1"/>
  <c r="M158" i="11" s="1"/>
  <c r="M159" i="11" s="1"/>
  <c r="M160" i="11" s="1"/>
  <c r="M161" i="11" s="1"/>
  <c r="M162" i="11" s="1"/>
  <c r="M163" i="11" s="1"/>
  <c r="M164" i="11" s="1"/>
  <c r="M165" i="11" s="1"/>
  <c r="M166" i="11" s="1"/>
  <c r="M167" i="11" s="1"/>
  <c r="M168" i="11" s="1"/>
  <c r="M169" i="11" s="1"/>
  <c r="M170" i="11" s="1"/>
  <c r="M171" i="11" s="1"/>
  <c r="M172" i="11" s="1"/>
  <c r="M173" i="11" s="1"/>
  <c r="M174" i="11" s="1"/>
  <c r="M175" i="11" s="1"/>
  <c r="M176" i="11" s="1"/>
  <c r="M177" i="11" s="1"/>
  <c r="M178" i="11" s="1"/>
  <c r="M179" i="11" s="1"/>
  <c r="M180" i="11" s="1"/>
  <c r="M181" i="11" s="1"/>
  <c r="M182" i="11" s="1"/>
  <c r="M183" i="11" s="1"/>
  <c r="M184" i="11" s="1"/>
  <c r="M185" i="11" s="1"/>
  <c r="M186" i="11" s="1"/>
  <c r="M187" i="11" s="1"/>
  <c r="M188" i="11" s="1"/>
  <c r="M189" i="11" s="1"/>
  <c r="M190" i="11" s="1"/>
  <c r="M191" i="11" s="1"/>
  <c r="M192" i="11" s="1"/>
  <c r="M193" i="11" s="1"/>
  <c r="M194" i="11" s="1"/>
  <c r="M195" i="11" s="1"/>
  <c r="M196" i="11" s="1"/>
  <c r="M197" i="11" s="1"/>
  <c r="M198" i="11" s="1"/>
  <c r="M199" i="11" s="1"/>
  <c r="M200" i="11" s="1"/>
  <c r="M201" i="11" s="1"/>
  <c r="M202" i="11" s="1"/>
  <c r="M203" i="11" s="1"/>
  <c r="M204" i="11" s="1"/>
  <c r="M205" i="11" s="1"/>
  <c r="M206" i="11" s="1"/>
  <c r="M207" i="11" s="1"/>
  <c r="M208" i="11" s="1"/>
  <c r="M209" i="11" s="1"/>
  <c r="M210" i="11" s="1"/>
  <c r="M211" i="11" s="1"/>
  <c r="M212" i="11" s="1"/>
  <c r="M213" i="11" s="1"/>
  <c r="M214" i="11" s="1"/>
  <c r="M215" i="11" s="1"/>
  <c r="M216" i="11" s="1"/>
  <c r="M217" i="11" s="1"/>
  <c r="M218" i="11" s="1"/>
  <c r="M219" i="11" s="1"/>
  <c r="M220" i="11" s="1"/>
  <c r="M221" i="11" s="1"/>
  <c r="M222" i="11" s="1"/>
  <c r="M223" i="11" s="1"/>
  <c r="M224" i="11" s="1"/>
  <c r="M225" i="11" s="1"/>
  <c r="M226" i="11" s="1"/>
  <c r="M227" i="11" s="1"/>
  <c r="M228" i="11" s="1"/>
  <c r="M229" i="11" s="1"/>
  <c r="M230" i="11" s="1"/>
  <c r="M231" i="11" s="1"/>
  <c r="M232" i="11" s="1"/>
  <c r="M233" i="11" s="1"/>
  <c r="M234" i="11" s="1"/>
  <c r="M235" i="11" s="1"/>
  <c r="M236" i="11" s="1"/>
  <c r="M237" i="11" s="1"/>
  <c r="M238" i="11" s="1"/>
  <c r="M239" i="11" s="1"/>
  <c r="M240" i="11" s="1"/>
  <c r="M241" i="11" s="1"/>
  <c r="M242" i="11" s="1"/>
  <c r="M243" i="11" s="1"/>
  <c r="M244" i="11" s="1"/>
  <c r="M245" i="11" s="1"/>
  <c r="M246" i="11" s="1"/>
  <c r="M247" i="11" s="1"/>
  <c r="M248" i="11" s="1"/>
  <c r="M249" i="11" s="1"/>
  <c r="M250" i="11" s="1"/>
  <c r="M251" i="11" s="1"/>
  <c r="M252" i="11" s="1"/>
  <c r="M253" i="11" s="1"/>
  <c r="M254" i="11" s="1"/>
  <c r="M255" i="11" s="1"/>
  <c r="M256" i="11" s="1"/>
  <c r="M257" i="11" s="1"/>
  <c r="M258" i="11" s="1"/>
  <c r="M259" i="11" s="1"/>
  <c r="M260" i="11" s="1"/>
  <c r="M261" i="11" s="1"/>
  <c r="M262" i="11" s="1"/>
  <c r="M263" i="11" s="1"/>
  <c r="M264" i="11" s="1"/>
  <c r="M265" i="11" s="1"/>
  <c r="M266" i="11" s="1"/>
  <c r="M267" i="11" s="1"/>
  <c r="M268" i="11" s="1"/>
  <c r="M269" i="11" s="1"/>
  <c r="M270" i="11" s="1"/>
  <c r="M271" i="11" s="1"/>
  <c r="M272" i="11" s="1"/>
  <c r="M273" i="11" s="1"/>
  <c r="M274" i="11" s="1"/>
  <c r="M275" i="11" s="1"/>
  <c r="M276" i="11" s="1"/>
  <c r="M277" i="11" s="1"/>
  <c r="M278" i="11" s="1"/>
  <c r="M279" i="11" s="1"/>
  <c r="M280" i="11" s="1"/>
  <c r="M281" i="11" s="1"/>
  <c r="M282" i="11" s="1"/>
  <c r="M283" i="11" s="1"/>
  <c r="M284" i="11" s="1"/>
  <c r="M285" i="11" s="1"/>
  <c r="M286" i="11" s="1"/>
  <c r="M287" i="11" s="1"/>
  <c r="M288" i="11" s="1"/>
  <c r="M289" i="11" s="1"/>
  <c r="M290" i="11" s="1"/>
  <c r="M291" i="11" s="1"/>
  <c r="M292" i="11" s="1"/>
  <c r="M293" i="11" s="1"/>
  <c r="M294" i="11" s="1"/>
  <c r="M295" i="11" s="1"/>
  <c r="M296" i="11" s="1"/>
  <c r="M297" i="11" s="1"/>
  <c r="M298" i="11" s="1"/>
  <c r="M299" i="11" s="1"/>
  <c r="M300" i="11" s="1"/>
  <c r="M301" i="11" s="1"/>
  <c r="M302" i="11" s="1"/>
  <c r="M303" i="11" s="1"/>
  <c r="M304" i="11" s="1"/>
  <c r="M305" i="11" s="1"/>
  <c r="M306" i="11" s="1"/>
  <c r="M307" i="11" s="1"/>
  <c r="M308" i="11" s="1"/>
  <c r="M309" i="11" s="1"/>
  <c r="M310" i="11" s="1"/>
  <c r="M311" i="11" s="1"/>
  <c r="M312" i="11" s="1"/>
  <c r="M313" i="11" s="1"/>
  <c r="M314" i="11" s="1"/>
  <c r="M315" i="11" s="1"/>
  <c r="M316" i="11" s="1"/>
  <c r="M317" i="11" s="1"/>
  <c r="M318" i="11" s="1"/>
  <c r="M319" i="11" s="1"/>
  <c r="M320" i="11" s="1"/>
  <c r="M321" i="11" s="1"/>
  <c r="M322" i="11" s="1"/>
  <c r="M323" i="11" s="1"/>
  <c r="M324" i="11" s="1"/>
  <c r="M325" i="11" s="1"/>
  <c r="M326" i="11" s="1"/>
  <c r="M327" i="11" s="1"/>
  <c r="M328" i="11" s="1"/>
  <c r="M329" i="11" s="1"/>
  <c r="M330" i="11" s="1"/>
  <c r="M331" i="11" s="1"/>
  <c r="M332" i="11" s="1"/>
  <c r="M333" i="11" s="1"/>
  <c r="M334" i="11" s="1"/>
  <c r="M335" i="11" s="1"/>
  <c r="M336" i="11" s="1"/>
  <c r="M337" i="11" s="1"/>
  <c r="M338" i="11" s="1"/>
  <c r="M339" i="11" s="1"/>
  <c r="M340" i="11" s="1"/>
  <c r="M341" i="11" s="1"/>
  <c r="M342" i="11" s="1"/>
  <c r="M343" i="11" s="1"/>
  <c r="M344" i="11" s="1"/>
  <c r="M345" i="11" s="1"/>
  <c r="M346" i="11" s="1"/>
  <c r="M347" i="11" s="1"/>
  <c r="M348" i="11" s="1"/>
  <c r="M349" i="11" s="1"/>
  <c r="M350" i="11" s="1"/>
  <c r="M351" i="11" s="1"/>
  <c r="M352" i="11" s="1"/>
  <c r="M353" i="11" s="1"/>
  <c r="M354" i="11" s="1"/>
  <c r="M355" i="11" s="1"/>
  <c r="M356" i="11" s="1"/>
  <c r="M357" i="11" s="1"/>
  <c r="M358" i="11" s="1"/>
  <c r="M359" i="11" s="1"/>
  <c r="M360" i="11" s="1"/>
  <c r="M361" i="11" s="1"/>
  <c r="M362" i="11" s="1"/>
  <c r="M363" i="11" s="1"/>
  <c r="M364" i="11" s="1"/>
  <c r="M365" i="11" s="1"/>
  <c r="M366" i="11" s="1"/>
  <c r="M367" i="11" s="1"/>
  <c r="M368" i="11" s="1"/>
  <c r="M369" i="11" s="1"/>
  <c r="M370" i="11" s="1"/>
  <c r="M371" i="11" s="1"/>
  <c r="M372" i="11" s="1"/>
  <c r="M373" i="11" s="1"/>
  <c r="M374" i="11" s="1"/>
  <c r="M375" i="11" s="1"/>
  <c r="M376" i="11" s="1"/>
  <c r="M377" i="11" s="1"/>
  <c r="M378" i="11" s="1"/>
  <c r="M379" i="11" s="1"/>
  <c r="M380" i="11" s="1"/>
  <c r="M381" i="11" s="1"/>
  <c r="M382" i="11" s="1"/>
  <c r="M383" i="11" s="1"/>
  <c r="M384" i="11" s="1"/>
  <c r="M385" i="11" s="1"/>
  <c r="M386" i="11" s="1"/>
  <c r="M387" i="11" s="1"/>
  <c r="M388" i="11" s="1"/>
  <c r="M389" i="11" s="1"/>
  <c r="M390" i="11" s="1"/>
  <c r="M391" i="11" s="1"/>
  <c r="M392" i="11" s="1"/>
  <c r="M393" i="11" s="1"/>
  <c r="M394" i="11" s="1"/>
  <c r="M395" i="11" s="1"/>
  <c r="M396" i="11" s="1"/>
  <c r="M397" i="11" s="1"/>
  <c r="M398" i="11" s="1"/>
  <c r="M399" i="11" s="1"/>
  <c r="M400" i="11" s="1"/>
  <c r="M401" i="11" s="1"/>
  <c r="M402" i="11" s="1"/>
  <c r="M403" i="11" s="1"/>
  <c r="M404" i="11" s="1"/>
  <c r="M405" i="11" s="1"/>
  <c r="M406" i="11" s="1"/>
  <c r="M407" i="11" s="1"/>
  <c r="M408" i="11" s="1"/>
  <c r="M409" i="11" s="1"/>
  <c r="M410" i="11" s="1"/>
  <c r="M411" i="11" s="1"/>
  <c r="M412" i="11" s="1"/>
  <c r="M413" i="11" s="1"/>
  <c r="M414" i="11" s="1"/>
  <c r="M415" i="11" s="1"/>
  <c r="M416" i="11" s="1"/>
  <c r="M417" i="11" s="1"/>
  <c r="M418" i="11" s="1"/>
  <c r="M419" i="11" s="1"/>
  <c r="M420" i="11" s="1"/>
  <c r="M421" i="11" s="1"/>
  <c r="M422" i="11" s="1"/>
  <c r="M423" i="11" s="1"/>
  <c r="M424" i="11" s="1"/>
  <c r="M425" i="11" s="1"/>
  <c r="M426" i="11" s="1"/>
  <c r="M427" i="11" s="1"/>
  <c r="M428" i="11" s="1"/>
  <c r="M429" i="11" s="1"/>
  <c r="M430" i="11" s="1"/>
  <c r="M431" i="11" s="1"/>
  <c r="M432" i="11" s="1"/>
  <c r="M433" i="11" s="1"/>
  <c r="M434" i="11" s="1"/>
  <c r="M435" i="11" s="1"/>
  <c r="M436" i="11" s="1"/>
  <c r="M437" i="11" s="1"/>
  <c r="M438" i="11" s="1"/>
  <c r="M439" i="11" s="1"/>
  <c r="M440" i="11" s="1"/>
  <c r="M441" i="11" s="1"/>
  <c r="M442" i="11" s="1"/>
  <c r="M443" i="11" s="1"/>
  <c r="M444" i="11" s="1"/>
  <c r="M445" i="11" s="1"/>
  <c r="M446" i="11" s="1"/>
  <c r="M447" i="11" s="1"/>
  <c r="M448" i="11" s="1"/>
  <c r="M449" i="11" s="1"/>
  <c r="M450" i="11" s="1"/>
  <c r="M451" i="11" s="1"/>
  <c r="M452" i="11" s="1"/>
  <c r="M453" i="11" s="1"/>
  <c r="M454" i="11" s="1"/>
  <c r="M455" i="11" s="1"/>
  <c r="M456" i="11" s="1"/>
  <c r="M457" i="11" s="1"/>
  <c r="M458" i="11" s="1"/>
  <c r="M459" i="11" s="1"/>
  <c r="M460" i="11" s="1"/>
  <c r="M461" i="11" s="1"/>
  <c r="M462" i="11" s="1"/>
  <c r="M463" i="11" s="1"/>
  <c r="M464" i="11" s="1"/>
  <c r="M465" i="11" s="1"/>
  <c r="M466" i="11" s="1"/>
  <c r="M467" i="11" s="1"/>
  <c r="M468" i="11" s="1"/>
  <c r="M469" i="11" s="1"/>
  <c r="M470" i="11" s="1"/>
  <c r="M471" i="11" s="1"/>
  <c r="M472" i="11" s="1"/>
  <c r="M473" i="11" s="1"/>
  <c r="M474" i="11" s="1"/>
  <c r="M475" i="11" s="1"/>
  <c r="M476" i="11" s="1"/>
  <c r="M477" i="11" s="1"/>
  <c r="M478" i="11" s="1"/>
  <c r="M479" i="11" s="1"/>
  <c r="M480" i="11" s="1"/>
  <c r="M481" i="11" s="1"/>
  <c r="M482" i="11" s="1"/>
  <c r="M483" i="11" s="1"/>
  <c r="M484" i="11" s="1"/>
  <c r="M485" i="11" s="1"/>
  <c r="M486" i="11" s="1"/>
  <c r="M487" i="11" s="1"/>
  <c r="M488" i="11" s="1"/>
  <c r="M489" i="11" s="1"/>
  <c r="M490" i="11" s="1"/>
  <c r="M491" i="11" s="1"/>
  <c r="M492" i="11" s="1"/>
  <c r="M493" i="11" s="1"/>
  <c r="M494" i="11" s="1"/>
  <c r="M495" i="11" s="1"/>
  <c r="M496" i="11" s="1"/>
  <c r="M497" i="11" s="1"/>
  <c r="M498" i="11" s="1"/>
  <c r="M499" i="11" s="1"/>
  <c r="M500" i="11" s="1"/>
  <c r="M501" i="11" s="1"/>
  <c r="M502" i="11" s="1"/>
  <c r="M503" i="11" s="1"/>
  <c r="M504" i="11" s="1"/>
  <c r="M505" i="11" s="1"/>
  <c r="M506" i="11" s="1"/>
  <c r="M507" i="11" s="1"/>
  <c r="M508" i="11" s="1"/>
  <c r="M509" i="11" s="1"/>
  <c r="M510" i="11" s="1"/>
  <c r="M511" i="11" s="1"/>
  <c r="M512" i="11" s="1"/>
  <c r="M513" i="11" s="1"/>
  <c r="M514" i="11" s="1"/>
  <c r="M515" i="11" s="1"/>
  <c r="M516" i="11" s="1"/>
  <c r="M517" i="11" s="1"/>
  <c r="M518" i="11" s="1"/>
  <c r="M519" i="11" s="1"/>
  <c r="M520" i="11" s="1"/>
  <c r="M521" i="11" s="1"/>
  <c r="M522" i="11" s="1"/>
  <c r="M523" i="11" s="1"/>
  <c r="M524" i="11" s="1"/>
  <c r="M525" i="11" s="1"/>
  <c r="M526" i="11" s="1"/>
  <c r="M527" i="11" s="1"/>
  <c r="M528" i="11" s="1"/>
  <c r="M529" i="11" s="1"/>
  <c r="M530" i="11" s="1"/>
  <c r="M531" i="11" s="1"/>
  <c r="M532" i="11" s="1"/>
  <c r="M533" i="11" s="1"/>
  <c r="M534" i="11" s="1"/>
  <c r="M535" i="11" s="1"/>
  <c r="M536" i="11" s="1"/>
  <c r="M537" i="11" s="1"/>
  <c r="M538" i="11" s="1"/>
  <c r="M539" i="11" s="1"/>
  <c r="M540" i="11" s="1"/>
  <c r="M541" i="11" s="1"/>
  <c r="M542" i="11" s="1"/>
  <c r="M543" i="11" s="1"/>
  <c r="M544" i="11" s="1"/>
  <c r="M545" i="11" s="1"/>
  <c r="M546" i="11" s="1"/>
  <c r="M547" i="11" s="1"/>
  <c r="M548" i="11" s="1"/>
  <c r="M549" i="11" s="1"/>
  <c r="M550" i="11" s="1"/>
  <c r="M551" i="11" s="1"/>
  <c r="M552" i="11" s="1"/>
  <c r="M553" i="11" s="1"/>
  <c r="M554" i="11" s="1"/>
  <c r="M555" i="11" s="1"/>
  <c r="M556" i="11" s="1"/>
  <c r="M557" i="11" s="1"/>
  <c r="M558" i="11" s="1"/>
  <c r="M559" i="11" s="1"/>
  <c r="M560" i="11" s="1"/>
  <c r="M561" i="11" s="1"/>
  <c r="M562" i="11" s="1"/>
  <c r="M563" i="11" s="1"/>
  <c r="M564" i="11" s="1"/>
  <c r="M565" i="11" s="1"/>
  <c r="M566" i="11" s="1"/>
  <c r="M567" i="11" s="1"/>
  <c r="M568" i="11" s="1"/>
  <c r="M569" i="11" s="1"/>
  <c r="M570" i="11" s="1"/>
  <c r="M571" i="11" s="1"/>
  <c r="M572" i="11" s="1"/>
  <c r="M573" i="11" s="1"/>
  <c r="M574" i="11" s="1"/>
  <c r="M575" i="11" s="1"/>
  <c r="M576" i="11" s="1"/>
  <c r="M577" i="11" s="1"/>
  <c r="M578" i="11" s="1"/>
  <c r="M579" i="11" s="1"/>
  <c r="M580" i="11" s="1"/>
  <c r="M581" i="11" s="1"/>
  <c r="M582" i="11" s="1"/>
  <c r="M583" i="11" s="1"/>
  <c r="M584" i="11" s="1"/>
  <c r="M585" i="11" s="1"/>
  <c r="M586" i="11" s="1"/>
  <c r="M587" i="11" s="1"/>
  <c r="M588" i="11" s="1"/>
  <c r="M589" i="11" s="1"/>
  <c r="M590" i="11" s="1"/>
  <c r="M591" i="11" s="1"/>
  <c r="M592" i="11" s="1"/>
  <c r="M593" i="11" s="1"/>
  <c r="M594" i="11" s="1"/>
  <c r="M595" i="11" s="1"/>
  <c r="M596" i="11" s="1"/>
  <c r="M597" i="11" s="1"/>
  <c r="M598" i="11" s="1"/>
  <c r="M599" i="11" s="1"/>
  <c r="M600" i="11" s="1"/>
  <c r="M601" i="11" s="1"/>
  <c r="M602" i="11" s="1"/>
  <c r="M603" i="11" s="1"/>
  <c r="M604" i="11" s="1"/>
  <c r="M605" i="11" s="1"/>
  <c r="M606" i="11" s="1"/>
  <c r="M607" i="11" s="1"/>
  <c r="M608" i="11" s="1"/>
  <c r="M609" i="11" s="1"/>
  <c r="M610" i="11" s="1"/>
  <c r="M611" i="11" s="1"/>
  <c r="M612" i="11" s="1"/>
  <c r="M613" i="11" s="1"/>
  <c r="M614" i="11" s="1"/>
  <c r="M615" i="11" s="1"/>
  <c r="M616" i="11" s="1"/>
  <c r="M617" i="11" s="1"/>
  <c r="M618" i="11" s="1"/>
  <c r="M619" i="11" s="1"/>
  <c r="M620" i="11" s="1"/>
  <c r="M621" i="11" s="1"/>
  <c r="M622" i="11" s="1"/>
  <c r="M623" i="11" s="1"/>
  <c r="M624" i="11" s="1"/>
  <c r="M625" i="11" s="1"/>
  <c r="M626" i="11" s="1"/>
  <c r="M627" i="11" s="1"/>
  <c r="M628" i="11" s="1"/>
  <c r="M629" i="11" s="1"/>
  <c r="M630" i="11" s="1"/>
  <c r="M631" i="11" s="1"/>
  <c r="M632" i="11" s="1"/>
  <c r="M633" i="11" s="1"/>
  <c r="M634" i="11" s="1"/>
  <c r="M635" i="11" s="1"/>
  <c r="M636" i="11" s="1"/>
  <c r="M637" i="11" s="1"/>
  <c r="M638" i="11" s="1"/>
  <c r="M639" i="11" s="1"/>
  <c r="M640" i="11" s="1"/>
  <c r="M641" i="11" s="1"/>
  <c r="M642" i="11" s="1"/>
  <c r="M643" i="11" s="1"/>
  <c r="M644" i="11" s="1"/>
  <c r="M645" i="11" s="1"/>
  <c r="M646" i="11" s="1"/>
  <c r="M647" i="11" s="1"/>
  <c r="M648" i="11" s="1"/>
  <c r="M649" i="11" s="1"/>
  <c r="M650" i="11" s="1"/>
  <c r="M651" i="11" s="1"/>
  <c r="M652" i="11" s="1"/>
  <c r="M653" i="11" s="1"/>
  <c r="M654" i="11" s="1"/>
  <c r="M655" i="11" s="1"/>
  <c r="M656" i="11" s="1"/>
  <c r="M657" i="11" s="1"/>
  <c r="M658" i="11" s="1"/>
  <c r="M659" i="11" s="1"/>
  <c r="M660" i="11" s="1"/>
  <c r="M661" i="11" s="1"/>
  <c r="M662" i="11" s="1"/>
  <c r="M663" i="11" s="1"/>
  <c r="M664" i="11" s="1"/>
  <c r="M665" i="11" s="1"/>
  <c r="M666" i="11" s="1"/>
  <c r="M667" i="11" s="1"/>
  <c r="M668" i="11" s="1"/>
  <c r="M669" i="11" s="1"/>
  <c r="M670" i="11" s="1"/>
  <c r="M671" i="11" s="1"/>
  <c r="M672" i="11" s="1"/>
  <c r="M673" i="11" s="1"/>
  <c r="M674" i="11" s="1"/>
  <c r="M675" i="11" s="1"/>
  <c r="M676" i="11" s="1"/>
  <c r="M677" i="11" s="1"/>
  <c r="M678" i="11" s="1"/>
  <c r="M679" i="11" s="1"/>
  <c r="M680" i="11" s="1"/>
  <c r="M681" i="11" s="1"/>
  <c r="M682" i="11" s="1"/>
  <c r="M683" i="11" s="1"/>
  <c r="M684" i="11" s="1"/>
  <c r="M685" i="11" s="1"/>
  <c r="M686" i="11" s="1"/>
  <c r="M687" i="11" s="1"/>
  <c r="M688" i="11" s="1"/>
  <c r="M689" i="11" s="1"/>
  <c r="M690" i="11" s="1"/>
  <c r="M691" i="11" s="1"/>
  <c r="M692" i="11" s="1"/>
  <c r="M693" i="11" s="1"/>
  <c r="M694" i="11" s="1"/>
  <c r="M695" i="11" s="1"/>
  <c r="M696" i="11" s="1"/>
  <c r="M697" i="11" s="1"/>
  <c r="M698" i="11" s="1"/>
  <c r="M699" i="11" s="1"/>
  <c r="M700" i="11" s="1"/>
  <c r="M701" i="11" s="1"/>
  <c r="M702" i="11" s="1"/>
  <c r="M703" i="11" s="1"/>
  <c r="M704" i="11" s="1"/>
  <c r="M705" i="11" s="1"/>
  <c r="M706" i="11" s="1"/>
  <c r="M707" i="11" s="1"/>
  <c r="M708" i="11" s="1"/>
  <c r="M709" i="11" s="1"/>
  <c r="M710" i="11" s="1"/>
  <c r="M711" i="11" s="1"/>
  <c r="M712" i="11" s="1"/>
  <c r="M713" i="11" s="1"/>
  <c r="M714" i="11" s="1"/>
  <c r="M715" i="11" s="1"/>
  <c r="M716" i="11" s="1"/>
  <c r="M717" i="11" s="1"/>
  <c r="M718" i="11" s="1"/>
  <c r="M719" i="11" s="1"/>
  <c r="M720" i="11" s="1"/>
  <c r="M721" i="11" s="1"/>
  <c r="M722" i="11" s="1"/>
  <c r="M723" i="11" s="1"/>
  <c r="M724" i="11" s="1"/>
  <c r="M725" i="11" s="1"/>
  <c r="M726" i="11" s="1"/>
  <c r="M727" i="11" s="1"/>
  <c r="M728" i="11" s="1"/>
  <c r="M729" i="11" s="1"/>
  <c r="M730" i="11" s="1"/>
  <c r="M731" i="11" s="1"/>
  <c r="M732" i="11" s="1"/>
  <c r="M733" i="11" s="1"/>
  <c r="M734" i="11" s="1"/>
  <c r="M735" i="11" s="1"/>
  <c r="M736" i="11" s="1"/>
  <c r="M737" i="11" s="1"/>
  <c r="M738" i="11" s="1"/>
  <c r="M739" i="11" s="1"/>
  <c r="M740" i="11" s="1"/>
  <c r="M741" i="11" s="1"/>
  <c r="M742" i="11" s="1"/>
  <c r="M743" i="11" s="1"/>
  <c r="M744" i="11" s="1"/>
  <c r="M745" i="11" s="1"/>
  <c r="M746" i="11" s="1"/>
  <c r="M747" i="11" s="1"/>
  <c r="M748" i="11" s="1"/>
  <c r="M749" i="11" s="1"/>
  <c r="M750" i="11" s="1"/>
  <c r="M751" i="11" s="1"/>
  <c r="M752" i="11" s="1"/>
  <c r="M753" i="11" s="1"/>
  <c r="M754" i="11" s="1"/>
  <c r="M755" i="11" s="1"/>
  <c r="M756" i="11" s="1"/>
  <c r="M757" i="11" s="1"/>
  <c r="M758" i="11" s="1"/>
  <c r="M759" i="11" s="1"/>
  <c r="M760" i="11" s="1"/>
  <c r="M761" i="11" s="1"/>
  <c r="M762" i="11" s="1"/>
  <c r="M763" i="11" s="1"/>
  <c r="M764" i="11" s="1"/>
  <c r="M765" i="11" s="1"/>
  <c r="M766" i="11" s="1"/>
  <c r="M767" i="11" s="1"/>
  <c r="M768" i="11" s="1"/>
  <c r="M769" i="11" s="1"/>
  <c r="M770" i="11" s="1"/>
  <c r="M771" i="11" s="1"/>
  <c r="M772" i="11" s="1"/>
  <c r="M773" i="11" s="1"/>
  <c r="M774" i="11" s="1"/>
  <c r="M775" i="11" s="1"/>
  <c r="M776" i="11" s="1"/>
  <c r="M777" i="11" s="1"/>
  <c r="M778" i="11" s="1"/>
  <c r="M779" i="11" s="1"/>
  <c r="M780" i="11" s="1"/>
  <c r="M781" i="11" s="1"/>
  <c r="M782" i="11" s="1"/>
  <c r="M783" i="11" s="1"/>
  <c r="M784" i="11" s="1"/>
  <c r="M785" i="11" s="1"/>
  <c r="M786" i="11" s="1"/>
  <c r="M787" i="11" s="1"/>
  <c r="M788" i="11" s="1"/>
  <c r="M789" i="11" s="1"/>
  <c r="M790" i="11" s="1"/>
  <c r="M791" i="11" s="1"/>
  <c r="M792" i="11" s="1"/>
  <c r="M793" i="11" s="1"/>
  <c r="M794" i="11" s="1"/>
  <c r="M795" i="11" s="1"/>
  <c r="M796" i="11" s="1"/>
  <c r="M797" i="11" s="1"/>
  <c r="M798" i="11" s="1"/>
  <c r="M799" i="11" s="1"/>
  <c r="M800" i="11" s="1"/>
  <c r="M801" i="11" s="1"/>
  <c r="M802" i="11" s="1"/>
  <c r="M803" i="11" s="1"/>
  <c r="M804" i="11" s="1"/>
  <c r="M805" i="11" s="1"/>
  <c r="M806" i="11" s="1"/>
  <c r="M807" i="11" s="1"/>
  <c r="M808" i="11" s="1"/>
  <c r="M809" i="11" s="1"/>
  <c r="M810" i="11" s="1"/>
  <c r="M811" i="11" s="1"/>
  <c r="M812" i="11" s="1"/>
  <c r="M813" i="11" s="1"/>
  <c r="M814" i="11" s="1"/>
  <c r="M815" i="11" s="1"/>
  <c r="M816" i="11" s="1"/>
  <c r="M817" i="11" s="1"/>
  <c r="M818" i="11" s="1"/>
  <c r="M819" i="11" s="1"/>
  <c r="M820" i="11" s="1"/>
  <c r="M821" i="11" s="1"/>
  <c r="M822" i="11" s="1"/>
  <c r="M823" i="11" s="1"/>
  <c r="M824" i="11" s="1"/>
  <c r="M825" i="11" s="1"/>
  <c r="M826" i="11" s="1"/>
  <c r="M827" i="11" s="1"/>
  <c r="M828" i="11" s="1"/>
  <c r="M829" i="11" s="1"/>
  <c r="M830" i="11" s="1"/>
  <c r="M831" i="11" s="1"/>
  <c r="M832" i="11" s="1"/>
  <c r="M833" i="11" s="1"/>
  <c r="M834" i="11" s="1"/>
  <c r="M835" i="11" s="1"/>
  <c r="M836" i="11" s="1"/>
  <c r="M837" i="11" s="1"/>
  <c r="M838" i="11" s="1"/>
  <c r="M839" i="11" s="1"/>
  <c r="M840" i="11" s="1"/>
  <c r="M841" i="11" s="1"/>
  <c r="M842" i="11" s="1"/>
  <c r="M843" i="11" s="1"/>
  <c r="M844" i="11" s="1"/>
  <c r="M845" i="11" s="1"/>
  <c r="M846" i="11" s="1"/>
  <c r="M847" i="11" s="1"/>
  <c r="M848" i="11" s="1"/>
  <c r="M849" i="11" s="1"/>
  <c r="M850" i="11" s="1"/>
  <c r="M851" i="11" s="1"/>
  <c r="M852" i="11" s="1"/>
  <c r="M853" i="11" s="1"/>
  <c r="M854" i="11" s="1"/>
  <c r="M855" i="11" s="1"/>
  <c r="M856" i="11" s="1"/>
  <c r="M857" i="11" s="1"/>
  <c r="M858" i="11" s="1"/>
  <c r="M859" i="11" s="1"/>
  <c r="M860" i="11" s="1"/>
  <c r="M861" i="11" s="1"/>
  <c r="M862" i="11" s="1"/>
  <c r="M863" i="11" s="1"/>
  <c r="M864" i="11" s="1"/>
  <c r="M865" i="11" s="1"/>
  <c r="M866" i="11" s="1"/>
  <c r="M867" i="11" s="1"/>
  <c r="M868" i="11" s="1"/>
  <c r="M869" i="11" s="1"/>
  <c r="M870" i="11" s="1"/>
  <c r="M871" i="11" s="1"/>
  <c r="M872" i="11" s="1"/>
  <c r="M873" i="11" s="1"/>
  <c r="M874" i="11" s="1"/>
  <c r="M875" i="11" s="1"/>
  <c r="M876" i="11" s="1"/>
  <c r="M877" i="11" s="1"/>
  <c r="M878" i="11" s="1"/>
  <c r="M879" i="11" s="1"/>
  <c r="M880" i="11" s="1"/>
  <c r="M881" i="11" s="1"/>
  <c r="M882" i="11" s="1"/>
  <c r="M883" i="11" s="1"/>
  <c r="M884" i="11" s="1"/>
  <c r="M885" i="11" s="1"/>
  <c r="M886" i="11" s="1"/>
  <c r="M887" i="11" s="1"/>
  <c r="M888" i="11" s="1"/>
  <c r="M889" i="11" s="1"/>
  <c r="M890" i="11" s="1"/>
  <c r="M891" i="11" s="1"/>
  <c r="M892" i="11" s="1"/>
  <c r="M893" i="11" s="1"/>
  <c r="M894" i="11" s="1"/>
  <c r="M895" i="11" s="1"/>
  <c r="M896" i="11" s="1"/>
  <c r="M897" i="11" s="1"/>
  <c r="M898" i="11" s="1"/>
  <c r="M899" i="11" s="1"/>
  <c r="M900" i="11" s="1"/>
  <c r="M901" i="11" s="1"/>
  <c r="M902" i="11" s="1"/>
  <c r="M903" i="11" s="1"/>
  <c r="M904" i="11" s="1"/>
  <c r="M905" i="11" s="1"/>
  <c r="M906" i="11" s="1"/>
  <c r="M907" i="11" s="1"/>
  <c r="M908" i="11" s="1"/>
  <c r="M909" i="11" s="1"/>
  <c r="M910" i="11" s="1"/>
  <c r="M911" i="11" s="1"/>
  <c r="M912" i="11" s="1"/>
  <c r="M913" i="11" s="1"/>
  <c r="M914" i="11" s="1"/>
  <c r="M915" i="11" s="1"/>
  <c r="M916" i="11" s="1"/>
  <c r="M917" i="11" s="1"/>
  <c r="M918" i="11" s="1"/>
  <c r="M919" i="11" s="1"/>
  <c r="M920" i="11" s="1"/>
  <c r="M921" i="11" s="1"/>
  <c r="M922" i="11" s="1"/>
  <c r="M923" i="11" s="1"/>
  <c r="M924" i="11" s="1"/>
  <c r="M925" i="11" s="1"/>
  <c r="M926" i="11" s="1"/>
  <c r="M927" i="11" s="1"/>
  <c r="M928" i="11" s="1"/>
  <c r="M929" i="11" s="1"/>
  <c r="M930" i="11" s="1"/>
  <c r="M931" i="11" s="1"/>
  <c r="M932" i="11" s="1"/>
  <c r="M933" i="11" s="1"/>
  <c r="M934" i="11" s="1"/>
  <c r="M935" i="11" s="1"/>
  <c r="M936" i="11" s="1"/>
  <c r="M937" i="11" s="1"/>
  <c r="M938" i="11" s="1"/>
  <c r="M939" i="11" s="1"/>
  <c r="M940" i="11" s="1"/>
  <c r="M941" i="11" s="1"/>
  <c r="M942" i="11" s="1"/>
  <c r="M943" i="11" s="1"/>
  <c r="M944" i="11" s="1"/>
  <c r="M945" i="11" s="1"/>
  <c r="M946" i="11" s="1"/>
  <c r="M947" i="11" s="1"/>
  <c r="M948" i="11" s="1"/>
  <c r="M949" i="11" s="1"/>
  <c r="M950" i="11" s="1"/>
  <c r="M951" i="11" s="1"/>
  <c r="M952" i="11" s="1"/>
  <c r="M953" i="11" s="1"/>
  <c r="M954" i="11" s="1"/>
  <c r="M955" i="11" s="1"/>
  <c r="M956" i="11" s="1"/>
  <c r="M957" i="11" s="1"/>
  <c r="M958" i="11" s="1"/>
  <c r="M959" i="11" s="1"/>
  <c r="M960" i="11" s="1"/>
  <c r="M961" i="11" s="1"/>
  <c r="M962" i="11" s="1"/>
  <c r="M963" i="11" s="1"/>
  <c r="M964" i="11" s="1"/>
  <c r="M965" i="11" s="1"/>
  <c r="M966" i="11" s="1"/>
  <c r="M967" i="11" s="1"/>
  <c r="M968" i="11" s="1"/>
  <c r="M969" i="11" s="1"/>
  <c r="M970" i="11" s="1"/>
  <c r="M971" i="11" s="1"/>
  <c r="M972" i="11" s="1"/>
  <c r="M973" i="11" s="1"/>
  <c r="M974" i="11" s="1"/>
  <c r="M975" i="11" s="1"/>
  <c r="M976" i="11" s="1"/>
  <c r="M977" i="11" s="1"/>
  <c r="M978" i="11" s="1"/>
  <c r="M979" i="11" s="1"/>
  <c r="M980" i="11" s="1"/>
  <c r="M981" i="11" s="1"/>
  <c r="M982" i="11" s="1"/>
  <c r="M983" i="11" s="1"/>
  <c r="M984" i="11" s="1"/>
  <c r="M985" i="11" s="1"/>
  <c r="M986" i="11" s="1"/>
  <c r="M987" i="11" s="1"/>
  <c r="M988" i="11" s="1"/>
  <c r="M989" i="11" s="1"/>
  <c r="M990" i="11" s="1"/>
  <c r="M991" i="11" s="1"/>
  <c r="M992" i="11" s="1"/>
  <c r="M993" i="11" s="1"/>
  <c r="M994" i="11" s="1"/>
  <c r="M995" i="11" s="1"/>
  <c r="M996" i="11" s="1"/>
  <c r="M997" i="11" s="1"/>
  <c r="M998" i="11" s="1"/>
  <c r="M999" i="11" s="1"/>
  <c r="M1000" i="11" s="1"/>
  <c r="M1001" i="11" s="1"/>
  <c r="M1002" i="11" s="1"/>
  <c r="M1003" i="11" s="1"/>
  <c r="M1004" i="11" s="1"/>
  <c r="M1005" i="11" s="1"/>
  <c r="M1006" i="11" s="1"/>
  <c r="M1007" i="11" s="1"/>
  <c r="M1008" i="11" s="1"/>
  <c r="M1009" i="11" s="1"/>
  <c r="M1010" i="11" s="1"/>
  <c r="M1011" i="11" s="1"/>
  <c r="M1012" i="11" s="1"/>
  <c r="M1013" i="11" s="1"/>
  <c r="M1014" i="11" s="1"/>
  <c r="M1015" i="11" s="1"/>
  <c r="M1016" i="11" s="1"/>
  <c r="M1017" i="11" s="1"/>
  <c r="M1018" i="11" s="1"/>
  <c r="M1019" i="11" s="1"/>
  <c r="M1020" i="11" s="1"/>
  <c r="M1021" i="11" s="1"/>
  <c r="M1022" i="11" s="1"/>
  <c r="M1023" i="11" s="1"/>
  <c r="M1024" i="11" s="1"/>
  <c r="M1025" i="11" s="1"/>
  <c r="M1026" i="11" s="1"/>
  <c r="M1027" i="11" s="1"/>
  <c r="M1028" i="11" s="1"/>
  <c r="M1029" i="11" s="1"/>
  <c r="M1030" i="11" s="1"/>
  <c r="M1031" i="11" s="1"/>
  <c r="M1032" i="11" s="1"/>
  <c r="M1033" i="11" s="1"/>
  <c r="M1034" i="11" s="1"/>
  <c r="M1035" i="11" s="1"/>
  <c r="M1036" i="11" s="1"/>
  <c r="M1037" i="11" s="1"/>
  <c r="M1038" i="11" s="1"/>
  <c r="M1039" i="11" s="1"/>
  <c r="M1040" i="11" s="1"/>
  <c r="M1041" i="11" s="1"/>
  <c r="M1042" i="11" s="1"/>
  <c r="M1043" i="11" s="1"/>
  <c r="M1044" i="11" s="1"/>
  <c r="M1045" i="11" s="1"/>
  <c r="M1046" i="11" s="1"/>
  <c r="M1047" i="11" s="1"/>
  <c r="M1048" i="11" s="1"/>
  <c r="M1049" i="11" s="1"/>
  <c r="M1050" i="11" s="1"/>
  <c r="M1051" i="11" s="1"/>
  <c r="M1052" i="11" s="1"/>
  <c r="M1053" i="11" s="1"/>
  <c r="M1054" i="11" s="1"/>
  <c r="M1055" i="11" s="1"/>
  <c r="M1056" i="11" s="1"/>
  <c r="M1057" i="11" s="1"/>
  <c r="M1058" i="11" s="1"/>
  <c r="M1059" i="11" s="1"/>
  <c r="M1060" i="11" s="1"/>
  <c r="M1061" i="11" s="1"/>
  <c r="M1062" i="11" s="1"/>
  <c r="M1063" i="11" s="1"/>
  <c r="M1064" i="11" s="1"/>
  <c r="M1065" i="11" s="1"/>
  <c r="M1066" i="11" s="1"/>
  <c r="M1067" i="11" s="1"/>
  <c r="M1068" i="11" s="1"/>
  <c r="M1069" i="11" s="1"/>
  <c r="M1070" i="11" s="1"/>
  <c r="M1071" i="11" s="1"/>
  <c r="M1072" i="11" s="1"/>
  <c r="M1073" i="11" s="1"/>
  <c r="M1074" i="11" s="1"/>
  <c r="M1075" i="11" s="1"/>
  <c r="M1076" i="11" s="1"/>
  <c r="M1077" i="11" s="1"/>
  <c r="M1078" i="11" s="1"/>
  <c r="M1079" i="11" s="1"/>
  <c r="M1080" i="11" s="1"/>
  <c r="M1081" i="11" s="1"/>
  <c r="M1082" i="11" s="1"/>
  <c r="M1083" i="11" s="1"/>
  <c r="M1084" i="11" s="1"/>
  <c r="M1085" i="11" s="1"/>
  <c r="M1086" i="11" s="1"/>
  <c r="M1087" i="11" s="1"/>
  <c r="M1088" i="11" s="1"/>
  <c r="M1089" i="11" s="1"/>
  <c r="M1090" i="11" s="1"/>
  <c r="M1091" i="11" s="1"/>
  <c r="M1092" i="11" s="1"/>
  <c r="M1093" i="11" s="1"/>
  <c r="M1094" i="11" s="1"/>
  <c r="M1095" i="11" s="1"/>
  <c r="M1096" i="11" s="1"/>
  <c r="M1097" i="11" s="1"/>
  <c r="M1098" i="11" s="1"/>
  <c r="M1099" i="11" s="1"/>
  <c r="M1100" i="11" s="1"/>
  <c r="M1101" i="11" s="1"/>
  <c r="M1102" i="11" s="1"/>
  <c r="M1103" i="11" s="1"/>
  <c r="M1104" i="11" s="1"/>
  <c r="M1105" i="11" s="1"/>
  <c r="M1106" i="11" s="1"/>
  <c r="M1107" i="11" s="1"/>
  <c r="M1108" i="11" s="1"/>
  <c r="M1109" i="11" s="1"/>
  <c r="M1110" i="11" s="1"/>
  <c r="M1111" i="11" s="1"/>
  <c r="M1112" i="11" s="1"/>
  <c r="M1113" i="11" s="1"/>
  <c r="M1114" i="11" s="1"/>
  <c r="M1115" i="11" s="1"/>
  <c r="M1116" i="11" s="1"/>
  <c r="M1117" i="11" s="1"/>
  <c r="M1118" i="11" s="1"/>
  <c r="M1119" i="11" s="1"/>
  <c r="M1120" i="11" s="1"/>
  <c r="M1121" i="11" s="1"/>
  <c r="M1122" i="11" s="1"/>
  <c r="M1123" i="11" s="1"/>
  <c r="M1124" i="11" s="1"/>
  <c r="M1125" i="11" s="1"/>
  <c r="M1126" i="11" s="1"/>
  <c r="M1127" i="11" s="1"/>
  <c r="M1128" i="11" s="1"/>
  <c r="M1129" i="11" s="1"/>
  <c r="M1130" i="11" s="1"/>
  <c r="M1131" i="11" s="1"/>
  <c r="M1132" i="11" s="1"/>
  <c r="M1133" i="11" s="1"/>
  <c r="M1134" i="11" s="1"/>
  <c r="M1135" i="11" s="1"/>
  <c r="M1136" i="11" s="1"/>
  <c r="M1137" i="11" s="1"/>
  <c r="M1138" i="11" s="1"/>
  <c r="M1139" i="11" s="1"/>
  <c r="M1140" i="11" s="1"/>
  <c r="M1141" i="11" s="1"/>
  <c r="M1142" i="11" s="1"/>
  <c r="M1143" i="11" s="1"/>
  <c r="M1144" i="11" s="1"/>
  <c r="M1145" i="11" s="1"/>
  <c r="M1146" i="11" s="1"/>
  <c r="M1147" i="11" s="1"/>
  <c r="M1148" i="11" s="1"/>
  <c r="M1149" i="11" s="1"/>
  <c r="M1150" i="11" s="1"/>
  <c r="M1151" i="11" s="1"/>
  <c r="M1152" i="11" s="1"/>
  <c r="M1153" i="11" s="1"/>
  <c r="M1154" i="11" s="1"/>
  <c r="M1155" i="11" s="1"/>
  <c r="M1156" i="11" s="1"/>
  <c r="M1157" i="11" s="1"/>
  <c r="M1158" i="11" s="1"/>
  <c r="M1159" i="11" s="1"/>
  <c r="M1160" i="11" s="1"/>
  <c r="M1161" i="11" s="1"/>
  <c r="M1162" i="11" s="1"/>
  <c r="M1163" i="11" s="1"/>
  <c r="M1164" i="11" s="1"/>
  <c r="M1165" i="11" s="1"/>
  <c r="M1166" i="11" s="1"/>
  <c r="M1167" i="11" s="1"/>
  <c r="M1168" i="11" s="1"/>
  <c r="M1169" i="11" s="1"/>
  <c r="M1170" i="11" s="1"/>
  <c r="M1171" i="11" s="1"/>
  <c r="M1172" i="11" s="1"/>
  <c r="M1173" i="11" s="1"/>
  <c r="M1174" i="11" s="1"/>
  <c r="M1175" i="11" s="1"/>
  <c r="M1176" i="11" s="1"/>
  <c r="M1177" i="11" s="1"/>
  <c r="M1178" i="11" s="1"/>
  <c r="M1179" i="11" s="1"/>
  <c r="M1180" i="11" s="1"/>
  <c r="M1181" i="11" s="1"/>
  <c r="M1182" i="11" s="1"/>
  <c r="M1183" i="11" s="1"/>
  <c r="M1184" i="11" s="1"/>
  <c r="M1185" i="11" s="1"/>
  <c r="M1186" i="11" s="1"/>
  <c r="M1187" i="11" s="1"/>
  <c r="M1188" i="11" s="1"/>
  <c r="M1189" i="11" s="1"/>
  <c r="M1190" i="11" s="1"/>
  <c r="M1191" i="11" s="1"/>
  <c r="M1192" i="11" s="1"/>
  <c r="M1193" i="11" s="1"/>
  <c r="M1194" i="11" s="1"/>
  <c r="M1195" i="11" s="1"/>
  <c r="M1196" i="11" s="1"/>
  <c r="M1197" i="11" s="1"/>
  <c r="M1198" i="11" s="1"/>
  <c r="M1199" i="11" s="1"/>
  <c r="M1200" i="11" s="1"/>
  <c r="M1201" i="11" s="1"/>
  <c r="M1202" i="11" s="1"/>
  <c r="M1203" i="11" s="1"/>
  <c r="M1204" i="11" s="1"/>
  <c r="M1205" i="11" s="1"/>
  <c r="M1206" i="11" s="1"/>
  <c r="M1207" i="11" s="1"/>
  <c r="M1208" i="11" s="1"/>
  <c r="M1209" i="11" s="1"/>
  <c r="M1210" i="11" s="1"/>
  <c r="M1211" i="11" s="1"/>
  <c r="M1212" i="11" s="1"/>
  <c r="M1213" i="11" s="1"/>
  <c r="M1214" i="11" s="1"/>
  <c r="M1215" i="11" s="1"/>
  <c r="M1216" i="11" s="1"/>
  <c r="M1217" i="11" s="1"/>
  <c r="M1218" i="11" s="1"/>
  <c r="M1219" i="11" s="1"/>
  <c r="M1220" i="11" s="1"/>
  <c r="M1221" i="11" s="1"/>
  <c r="M1222" i="11" s="1"/>
  <c r="M1223" i="11" s="1"/>
  <c r="M1224" i="11" s="1"/>
  <c r="M1225" i="11" s="1"/>
  <c r="M1226" i="11" s="1"/>
  <c r="M1227" i="11" s="1"/>
  <c r="M1228" i="11" s="1"/>
  <c r="M1229" i="11" s="1"/>
  <c r="M1230" i="11" s="1"/>
  <c r="M1231" i="11" s="1"/>
  <c r="M1232" i="11" s="1"/>
  <c r="M1233" i="11" s="1"/>
  <c r="M1234" i="11" s="1"/>
  <c r="M1235" i="11" s="1"/>
  <c r="M1236" i="11" s="1"/>
  <c r="M1237" i="11" s="1"/>
  <c r="M1238" i="11" s="1"/>
  <c r="M1239" i="11" s="1"/>
  <c r="M1240" i="11" s="1"/>
  <c r="M1241" i="11" s="1"/>
  <c r="M1242" i="11" s="1"/>
  <c r="M1243" i="11" s="1"/>
  <c r="M1244" i="11" s="1"/>
  <c r="M1245" i="11" s="1"/>
  <c r="M1246" i="11" s="1"/>
  <c r="M1247" i="11" s="1"/>
  <c r="M1248" i="11" s="1"/>
  <c r="M1249" i="11" s="1"/>
  <c r="M1250" i="11" s="1"/>
  <c r="M1251" i="11" s="1"/>
  <c r="M1252" i="11" s="1"/>
  <c r="M1253" i="11" s="1"/>
  <c r="M1254" i="11" s="1"/>
  <c r="M1255" i="11" s="1"/>
  <c r="M1256" i="11" s="1"/>
  <c r="M1257" i="11" s="1"/>
  <c r="M1258" i="11" s="1"/>
  <c r="M1259" i="11" s="1"/>
  <c r="M1260" i="11" s="1"/>
  <c r="M1261" i="11" s="1"/>
  <c r="M1262" i="11" s="1"/>
  <c r="M1263" i="11" s="1"/>
  <c r="M1264" i="11" s="1"/>
  <c r="M1265" i="11" s="1"/>
  <c r="M1266" i="11" s="1"/>
  <c r="M1267" i="11" s="1"/>
  <c r="M1268" i="11" s="1"/>
  <c r="M1269" i="11" s="1"/>
  <c r="M1270" i="11" s="1"/>
  <c r="M1271" i="11" s="1"/>
  <c r="M1272" i="11" s="1"/>
  <c r="M1273" i="11" s="1"/>
  <c r="M1274" i="11" s="1"/>
  <c r="M1275" i="11" s="1"/>
  <c r="M1276" i="11" s="1"/>
  <c r="M1277" i="11" s="1"/>
  <c r="M1278" i="11" s="1"/>
  <c r="M1279" i="11" s="1"/>
  <c r="M1280" i="11" s="1"/>
  <c r="M1281" i="11" s="1"/>
  <c r="M1282" i="11" s="1"/>
  <c r="M1283" i="11" s="1"/>
  <c r="M1284" i="11" s="1"/>
  <c r="M1285" i="11" s="1"/>
  <c r="M1286" i="11" s="1"/>
  <c r="M1287" i="11" s="1"/>
  <c r="M1288" i="11" s="1"/>
  <c r="M1289" i="11" s="1"/>
  <c r="M1290" i="11" s="1"/>
  <c r="M1291" i="11" s="1"/>
  <c r="M1292" i="11" s="1"/>
  <c r="M1293" i="11" s="1"/>
  <c r="M1294" i="11" s="1"/>
  <c r="M1295" i="11" s="1"/>
  <c r="M1296" i="11" s="1"/>
  <c r="M1297" i="11" s="1"/>
  <c r="M1298" i="11" s="1"/>
  <c r="M1299" i="11" s="1"/>
  <c r="M1300" i="11" s="1"/>
  <c r="M1301" i="11" s="1"/>
  <c r="M1302" i="11" s="1"/>
  <c r="M1303" i="11" s="1"/>
  <c r="M1304" i="11" s="1"/>
  <c r="M1305" i="11" s="1"/>
  <c r="M1306" i="11" s="1"/>
  <c r="M1307" i="11" s="1"/>
  <c r="M1308" i="11" s="1"/>
  <c r="M1309" i="11" s="1"/>
  <c r="M1310" i="11" s="1"/>
  <c r="M1311" i="11" s="1"/>
  <c r="M1312" i="11" s="1"/>
  <c r="M1313" i="11" s="1"/>
  <c r="M1314" i="11" s="1"/>
  <c r="M1315" i="11" s="1"/>
  <c r="M1316" i="11" s="1"/>
  <c r="M1317" i="11" s="1"/>
  <c r="M1318" i="11" s="1"/>
  <c r="M1319" i="11" s="1"/>
  <c r="M1320" i="11" s="1"/>
  <c r="M1321" i="11" s="1"/>
  <c r="M1322" i="11" s="1"/>
  <c r="M1323" i="11" s="1"/>
  <c r="M1324" i="11" s="1"/>
  <c r="M1325" i="11" s="1"/>
  <c r="M1326" i="11" s="1"/>
  <c r="M1327" i="11" s="1"/>
  <c r="M1328" i="11" s="1"/>
  <c r="M1329" i="11" s="1"/>
  <c r="M1330" i="11" s="1"/>
  <c r="M1331" i="11" s="1"/>
  <c r="M1332" i="11" s="1"/>
  <c r="M1333" i="11" s="1"/>
  <c r="M1334" i="11" s="1"/>
  <c r="M1335" i="11" s="1"/>
  <c r="M1336" i="11" s="1"/>
  <c r="M1337" i="11" s="1"/>
  <c r="M1338" i="11" s="1"/>
  <c r="M1339" i="11" s="1"/>
  <c r="M1340" i="11" s="1"/>
  <c r="M1341" i="11" s="1"/>
  <c r="M1342" i="11" s="1"/>
  <c r="M1343" i="11" s="1"/>
  <c r="M1344" i="11" s="1"/>
  <c r="M1345" i="11" s="1"/>
  <c r="M1346" i="11" s="1"/>
  <c r="M1347" i="11" s="1"/>
  <c r="M1348" i="11" s="1"/>
  <c r="M1349" i="11" s="1"/>
  <c r="M1350" i="11" s="1"/>
  <c r="M1351" i="11" s="1"/>
  <c r="M1352" i="11" s="1"/>
  <c r="M1353" i="11" s="1"/>
  <c r="M1354" i="11" s="1"/>
  <c r="M1355" i="11" s="1"/>
  <c r="M1356" i="11" s="1"/>
  <c r="M1357" i="11" s="1"/>
  <c r="M1358" i="11" s="1"/>
  <c r="M1359" i="11" s="1"/>
  <c r="M1360" i="11" s="1"/>
  <c r="M1361" i="11" s="1"/>
  <c r="M1362" i="11" s="1"/>
  <c r="M1363" i="11" s="1"/>
  <c r="M1364" i="11" s="1"/>
  <c r="M1365" i="11" s="1"/>
  <c r="M1366" i="11" s="1"/>
  <c r="M1367" i="11" s="1"/>
  <c r="M1368" i="11" s="1"/>
  <c r="M1369" i="11" s="1"/>
  <c r="M1370" i="11" s="1"/>
  <c r="M1371" i="11" s="1"/>
  <c r="M1372" i="11" s="1"/>
  <c r="M1373" i="11" s="1"/>
  <c r="M1374" i="11" s="1"/>
  <c r="M1375" i="11" s="1"/>
  <c r="M1376" i="11" s="1"/>
  <c r="M1377" i="11" s="1"/>
  <c r="M1378" i="11" s="1"/>
  <c r="M1379" i="11" s="1"/>
  <c r="M1380" i="11" s="1"/>
  <c r="M1381" i="11" s="1"/>
  <c r="M1382" i="11" s="1"/>
  <c r="M1383" i="11" s="1"/>
  <c r="M1384" i="11" s="1"/>
  <c r="M1385" i="11" s="1"/>
  <c r="M1386" i="11" s="1"/>
  <c r="M1387" i="11" s="1"/>
  <c r="M1388" i="11" s="1"/>
  <c r="M1389" i="11" s="1"/>
  <c r="M1390" i="11" s="1"/>
  <c r="M1391" i="11" s="1"/>
  <c r="M1392" i="11" s="1"/>
  <c r="M1393" i="11" s="1"/>
  <c r="M1394" i="11" s="1"/>
  <c r="M1395" i="11" s="1"/>
  <c r="M1396" i="11" s="1"/>
  <c r="M1397" i="11" s="1"/>
  <c r="M1398" i="11" s="1"/>
  <c r="M1399" i="11" s="1"/>
  <c r="M1400" i="11" s="1"/>
  <c r="M1401" i="11" s="1"/>
  <c r="M1402" i="11" s="1"/>
  <c r="M1403" i="11" s="1"/>
  <c r="M1404" i="11" s="1"/>
  <c r="M1405" i="11" s="1"/>
  <c r="M1406" i="11" s="1"/>
  <c r="M1407" i="11" s="1"/>
  <c r="M1408" i="11" s="1"/>
  <c r="M1409" i="11" s="1"/>
  <c r="M1410" i="11" s="1"/>
  <c r="M1411" i="11" s="1"/>
  <c r="M1412" i="11" s="1"/>
  <c r="M1413" i="11" s="1"/>
  <c r="M1414" i="11" s="1"/>
  <c r="M1415" i="11" s="1"/>
  <c r="M1416" i="11" s="1"/>
  <c r="M1417" i="11" s="1"/>
  <c r="M1418" i="11" s="1"/>
  <c r="M1419" i="11" s="1"/>
  <c r="M1420" i="11" s="1"/>
  <c r="M1421" i="11" s="1"/>
  <c r="M1422" i="11" s="1"/>
  <c r="M1423" i="11" s="1"/>
  <c r="M1424" i="11" s="1"/>
  <c r="M1425" i="11" s="1"/>
  <c r="M1426" i="11" s="1"/>
  <c r="M1427" i="11" s="1"/>
  <c r="M1428" i="11" s="1"/>
  <c r="M1429" i="11" s="1"/>
  <c r="M1430" i="11" s="1"/>
  <c r="M1431" i="11" s="1"/>
  <c r="M1432" i="11" s="1"/>
  <c r="M1433" i="11" s="1"/>
  <c r="M1434" i="11" s="1"/>
  <c r="M1435" i="11" s="1"/>
  <c r="M1436" i="11" s="1"/>
  <c r="M1437" i="11" s="1"/>
  <c r="M1438" i="11" s="1"/>
  <c r="M1439" i="11" s="1"/>
  <c r="M1440" i="11" s="1"/>
  <c r="M1441" i="11" s="1"/>
  <c r="M1442" i="11" s="1"/>
  <c r="M1443" i="11" s="1"/>
  <c r="M1444" i="11" s="1"/>
  <c r="M1445" i="11" s="1"/>
  <c r="M1446" i="11" s="1"/>
  <c r="M1447" i="11" s="1"/>
  <c r="M1448" i="11" s="1"/>
  <c r="M1449" i="11" s="1"/>
  <c r="M1450" i="11" s="1"/>
  <c r="M1451" i="11" s="1"/>
  <c r="M1452" i="11" s="1"/>
  <c r="M1453" i="11" s="1"/>
  <c r="M1454" i="11" s="1"/>
  <c r="M1455" i="11" s="1"/>
  <c r="M1456" i="11" s="1"/>
  <c r="M1457" i="11" s="1"/>
  <c r="M1458" i="11" s="1"/>
  <c r="M1459" i="11" s="1"/>
  <c r="M1460" i="11" s="1"/>
  <c r="M1461" i="11" s="1"/>
  <c r="M1462" i="11" s="1"/>
  <c r="M1463" i="11" s="1"/>
  <c r="M1464" i="11" s="1"/>
  <c r="M1465" i="11" s="1"/>
  <c r="M1466" i="11" s="1"/>
  <c r="M1467" i="11" s="1"/>
  <c r="M1468" i="11" s="1"/>
  <c r="M1469" i="11" s="1"/>
  <c r="M1470" i="11" s="1"/>
  <c r="M1471" i="11" s="1"/>
  <c r="M1472" i="11" s="1"/>
  <c r="M1473" i="11" s="1"/>
  <c r="M1474" i="11" s="1"/>
  <c r="M1475" i="11" s="1"/>
  <c r="M1476" i="11" s="1"/>
  <c r="M1477" i="11" s="1"/>
  <c r="M1478" i="11" s="1"/>
  <c r="M1479" i="11" s="1"/>
  <c r="M1480" i="11" s="1"/>
  <c r="M1481" i="11" s="1"/>
  <c r="M1482" i="11" s="1"/>
  <c r="M1483" i="11" s="1"/>
  <c r="M1484" i="11" s="1"/>
  <c r="M1485" i="11" s="1"/>
  <c r="M1486" i="11" s="1"/>
  <c r="M1487" i="11" s="1"/>
  <c r="M1488" i="11" s="1"/>
  <c r="M1489" i="11" s="1"/>
  <c r="M1490" i="11" s="1"/>
  <c r="M1491" i="11" s="1"/>
  <c r="M1492" i="11" s="1"/>
  <c r="M1493" i="11" s="1"/>
  <c r="M1494" i="11" s="1"/>
  <c r="M1495" i="11" s="1"/>
  <c r="M1496" i="11" s="1"/>
  <c r="M1497" i="11" s="1"/>
  <c r="M1498" i="11" s="1"/>
  <c r="M1499" i="11" s="1"/>
  <c r="M1500" i="11" s="1"/>
  <c r="M1501" i="11" s="1"/>
  <c r="M1502" i="11" s="1"/>
  <c r="M1503" i="11" s="1"/>
  <c r="M1504" i="11" s="1"/>
  <c r="M1505" i="11" s="1"/>
  <c r="M1506" i="11" s="1"/>
  <c r="M1507" i="11" s="1"/>
  <c r="M1508" i="11" s="1"/>
  <c r="M1509" i="11" s="1"/>
  <c r="M1510" i="11" s="1"/>
  <c r="M1511" i="11" s="1"/>
  <c r="M1512" i="11" s="1"/>
  <c r="M1513" i="11" s="1"/>
  <c r="M1514" i="11" s="1"/>
  <c r="M1515" i="11" s="1"/>
  <c r="M1516" i="11" s="1"/>
  <c r="M1517" i="11" s="1"/>
  <c r="M1518" i="11" s="1"/>
  <c r="M1519" i="11" s="1"/>
  <c r="M1520" i="11" s="1"/>
  <c r="M1521" i="11" s="1"/>
  <c r="M1522" i="11" s="1"/>
  <c r="M1523" i="11" s="1"/>
  <c r="M1524" i="11" s="1"/>
  <c r="M1525" i="11" s="1"/>
  <c r="M1526" i="11" s="1"/>
  <c r="M1527" i="11" s="1"/>
  <c r="M1528" i="11" s="1"/>
  <c r="M1529" i="11" s="1"/>
  <c r="M1530" i="11" s="1"/>
  <c r="M1531" i="11" s="1"/>
  <c r="M1532" i="11" s="1"/>
  <c r="M1533" i="11" s="1"/>
  <c r="M1534" i="11" s="1"/>
  <c r="M1535" i="11" s="1"/>
  <c r="M1536" i="11" s="1"/>
  <c r="M1537" i="11" s="1"/>
  <c r="M1538" i="11" s="1"/>
  <c r="M1539" i="11" s="1"/>
  <c r="M1540" i="11" s="1"/>
  <c r="M1541" i="11" s="1"/>
  <c r="M1542" i="11" s="1"/>
  <c r="M1543" i="11" s="1"/>
  <c r="M1544" i="11" s="1"/>
  <c r="M1545" i="11" s="1"/>
  <c r="M1546" i="11" s="1"/>
  <c r="M1547" i="11" s="1"/>
  <c r="M1548" i="11" s="1"/>
  <c r="M1549" i="11" s="1"/>
  <c r="M1550" i="11" s="1"/>
  <c r="M1551" i="11" s="1"/>
  <c r="M1552" i="11" s="1"/>
  <c r="M1553" i="11" s="1"/>
  <c r="M1554" i="11" s="1"/>
  <c r="M1555" i="11" s="1"/>
  <c r="M1556" i="11" s="1"/>
  <c r="M1557" i="11" s="1"/>
  <c r="M1558" i="11" s="1"/>
  <c r="M1559" i="11" s="1"/>
  <c r="M1560" i="11" s="1"/>
  <c r="M1561" i="11" s="1"/>
  <c r="M1562" i="11" s="1"/>
  <c r="M1563" i="11" s="1"/>
  <c r="M1564" i="11" s="1"/>
  <c r="M1565" i="11" s="1"/>
  <c r="M1566" i="11" s="1"/>
  <c r="M1567" i="11" s="1"/>
  <c r="M1568" i="11" s="1"/>
  <c r="M1569" i="11" s="1"/>
  <c r="M1570" i="11" s="1"/>
  <c r="M1571" i="11" s="1"/>
  <c r="M1572" i="11" s="1"/>
  <c r="M1573" i="11" s="1"/>
  <c r="M1574" i="11" s="1"/>
  <c r="M1575" i="11" s="1"/>
  <c r="M1576" i="11" s="1"/>
  <c r="M1577" i="11" s="1"/>
  <c r="M1578" i="11" s="1"/>
  <c r="M1579" i="11" s="1"/>
  <c r="M1580" i="11" s="1"/>
  <c r="M1581" i="11" s="1"/>
  <c r="M1582" i="11" s="1"/>
  <c r="M1583" i="11" s="1"/>
  <c r="M1584" i="11" s="1"/>
  <c r="M1585" i="11" s="1"/>
  <c r="M1586" i="11" s="1"/>
  <c r="M1587" i="11" s="1"/>
  <c r="M1588" i="11" s="1"/>
  <c r="M1589" i="11" s="1"/>
  <c r="M1590" i="11" s="1"/>
  <c r="M1591" i="11" s="1"/>
  <c r="M1592" i="11" s="1"/>
  <c r="M1593" i="11" s="1"/>
  <c r="M1594" i="11" s="1"/>
  <c r="M1595" i="11" s="1"/>
  <c r="M1596" i="11" s="1"/>
  <c r="M1597" i="11" s="1"/>
  <c r="M1598" i="11" s="1"/>
  <c r="M1599" i="11" s="1"/>
  <c r="M1600" i="11" s="1"/>
  <c r="M1601" i="11" s="1"/>
  <c r="M1602" i="11" s="1"/>
  <c r="M1603" i="11" s="1"/>
  <c r="M1604" i="11" s="1"/>
  <c r="M1605" i="11" s="1"/>
  <c r="M1606" i="11" s="1"/>
  <c r="M1607" i="11" s="1"/>
  <c r="M1608" i="11" s="1"/>
  <c r="M1609" i="11" s="1"/>
  <c r="M1610" i="11" s="1"/>
  <c r="M1611" i="11" s="1"/>
  <c r="M1612" i="11" s="1"/>
  <c r="M1613" i="11" s="1"/>
  <c r="M1614" i="11" s="1"/>
  <c r="M1615" i="11" s="1"/>
  <c r="M1616" i="11" s="1"/>
  <c r="M1617" i="11" s="1"/>
  <c r="M1618" i="11" s="1"/>
  <c r="M1619" i="11" s="1"/>
  <c r="M1620" i="11" s="1"/>
  <c r="M1621" i="11" s="1"/>
  <c r="M1622" i="11" s="1"/>
  <c r="M1623" i="11" s="1"/>
  <c r="M1624" i="11" s="1"/>
  <c r="M1625" i="11" s="1"/>
  <c r="M1626" i="11" s="1"/>
  <c r="M1627" i="11" s="1"/>
  <c r="M1628" i="11" s="1"/>
  <c r="M1629" i="11" s="1"/>
  <c r="M1630" i="11" s="1"/>
  <c r="M1631" i="11" s="1"/>
  <c r="M1632" i="11" s="1"/>
  <c r="M1633" i="11" s="1"/>
  <c r="M1634" i="11" s="1"/>
  <c r="M1635" i="11" s="1"/>
  <c r="M1636" i="11" s="1"/>
  <c r="M1637" i="11" s="1"/>
  <c r="M1638" i="11" s="1"/>
  <c r="M1639" i="11" s="1"/>
  <c r="M1640" i="11" s="1"/>
  <c r="M1641" i="11" s="1"/>
  <c r="M1642" i="11" s="1"/>
  <c r="M1643" i="11" s="1"/>
  <c r="M1644" i="11" s="1"/>
  <c r="M1645" i="11" s="1"/>
  <c r="M1646" i="11" s="1"/>
  <c r="M1647" i="11" s="1"/>
  <c r="M1648" i="11" s="1"/>
  <c r="M1649" i="11" s="1"/>
  <c r="M1650" i="11" s="1"/>
  <c r="M1651" i="11" s="1"/>
  <c r="M1652" i="11" s="1"/>
  <c r="M1653" i="11" s="1"/>
  <c r="M1654" i="11" s="1"/>
  <c r="M1655" i="11" s="1"/>
  <c r="M1656" i="11" s="1"/>
  <c r="M1657" i="11" s="1"/>
  <c r="M1658" i="11" s="1"/>
  <c r="M1659" i="11" s="1"/>
  <c r="M1660" i="11" s="1"/>
  <c r="M1661" i="11" s="1"/>
  <c r="M1662" i="11" s="1"/>
  <c r="M1663" i="11" s="1"/>
  <c r="M1664" i="11" s="1"/>
  <c r="M1665" i="11" s="1"/>
  <c r="M1666" i="11" s="1"/>
  <c r="M1667" i="11" s="1"/>
  <c r="M1668" i="11" s="1"/>
  <c r="M1669" i="11" s="1"/>
  <c r="M1670" i="11" s="1"/>
  <c r="M1671" i="11" s="1"/>
  <c r="M1672" i="11" s="1"/>
  <c r="M1673" i="11" s="1"/>
  <c r="M1674" i="11" s="1"/>
  <c r="M1675" i="11" s="1"/>
  <c r="M1676" i="11" s="1"/>
  <c r="M1677" i="11" s="1"/>
  <c r="M1678" i="11" s="1"/>
  <c r="M1679" i="11" s="1"/>
  <c r="M1680" i="11" s="1"/>
  <c r="M1681" i="11" s="1"/>
  <c r="M1682" i="11" s="1"/>
  <c r="M1683" i="11" s="1"/>
  <c r="M1684" i="11" s="1"/>
  <c r="M1685" i="11" s="1"/>
  <c r="M1686" i="11" s="1"/>
  <c r="M1687" i="11" s="1"/>
  <c r="M1688" i="11" s="1"/>
  <c r="M1689" i="11" s="1"/>
  <c r="M1690" i="11" s="1"/>
  <c r="M1691" i="11" s="1"/>
  <c r="M1692" i="11" s="1"/>
  <c r="M1693" i="11" s="1"/>
  <c r="M1694" i="11" s="1"/>
  <c r="M1695" i="11" s="1"/>
  <c r="M1696" i="11" s="1"/>
  <c r="M1697" i="11" s="1"/>
  <c r="M1698" i="11" s="1"/>
  <c r="M1699" i="11" s="1"/>
  <c r="M1700" i="11" s="1"/>
  <c r="M1701" i="11" s="1"/>
  <c r="M1702" i="11" s="1"/>
  <c r="M1703" i="11" s="1"/>
  <c r="M1704" i="11" s="1"/>
  <c r="M1705" i="11" s="1"/>
  <c r="M1706" i="11" s="1"/>
  <c r="M1707" i="11" s="1"/>
  <c r="M1708" i="11" s="1"/>
  <c r="M1709" i="11" s="1"/>
  <c r="M1710" i="11" s="1"/>
  <c r="M1711" i="11" s="1"/>
  <c r="M1712" i="11" s="1"/>
  <c r="M1713" i="11" s="1"/>
  <c r="M1714" i="11" s="1"/>
  <c r="M1715" i="11" s="1"/>
  <c r="M1716" i="11" s="1"/>
  <c r="M1717" i="11" s="1"/>
  <c r="M1718" i="11" s="1"/>
  <c r="M1719" i="11" s="1"/>
  <c r="M1720" i="11" s="1"/>
  <c r="M1721" i="11" s="1"/>
  <c r="M1722" i="11" s="1"/>
  <c r="M1723" i="11" s="1"/>
  <c r="M1724" i="11" s="1"/>
  <c r="M1725" i="11" s="1"/>
  <c r="M1726" i="11" s="1"/>
  <c r="M1727" i="11" s="1"/>
  <c r="M1728" i="11" s="1"/>
  <c r="M1729" i="11" s="1"/>
  <c r="M1730" i="11" s="1"/>
  <c r="M1731" i="11" s="1"/>
  <c r="M1732" i="11" s="1"/>
  <c r="M1733" i="11" s="1"/>
  <c r="M1734" i="11" s="1"/>
  <c r="M1735" i="11" s="1"/>
  <c r="M1736" i="11" s="1"/>
  <c r="M1737" i="11" s="1"/>
  <c r="M1738" i="11" s="1"/>
  <c r="M1739" i="11" s="1"/>
  <c r="M1740" i="11" s="1"/>
  <c r="M1741" i="11" s="1"/>
  <c r="M1742" i="11" s="1"/>
  <c r="M1743" i="11" s="1"/>
  <c r="M1744" i="11" s="1"/>
  <c r="M1745" i="11" s="1"/>
  <c r="M1746" i="11" s="1"/>
  <c r="M1747" i="11" s="1"/>
  <c r="M1748" i="11" s="1"/>
  <c r="M1749" i="11" s="1"/>
  <c r="M1750" i="11" s="1"/>
  <c r="M1751" i="11" s="1"/>
  <c r="M1752" i="11" s="1"/>
  <c r="M1753" i="11" s="1"/>
  <c r="M1754" i="11" s="1"/>
  <c r="M1755" i="11" s="1"/>
  <c r="M1756" i="11" s="1"/>
  <c r="M1757" i="11" s="1"/>
  <c r="M1758" i="11" s="1"/>
  <c r="M1759" i="11" s="1"/>
  <c r="M1760" i="11" s="1"/>
  <c r="M1761" i="11" s="1"/>
  <c r="M1762" i="11" s="1"/>
  <c r="M1763" i="11" s="1"/>
  <c r="M1764" i="11" s="1"/>
  <c r="M1765" i="11" s="1"/>
  <c r="M1766" i="11" s="1"/>
  <c r="M1767" i="11" s="1"/>
  <c r="M1768" i="11" s="1"/>
  <c r="M1769" i="11" s="1"/>
  <c r="M1770" i="11" s="1"/>
  <c r="M1771" i="11" s="1"/>
  <c r="M1772" i="11" s="1"/>
  <c r="M1773" i="11" s="1"/>
  <c r="M1774" i="11" s="1"/>
  <c r="M1775" i="11" s="1"/>
  <c r="M1776" i="11" s="1"/>
  <c r="M1777" i="11" s="1"/>
  <c r="M1778" i="11" s="1"/>
  <c r="M1779" i="11" s="1"/>
  <c r="M1780" i="11" s="1"/>
  <c r="M1781" i="11" s="1"/>
  <c r="M1782" i="11" s="1"/>
  <c r="M1783" i="11" s="1"/>
  <c r="M1784" i="11" s="1"/>
  <c r="M1785" i="11" s="1"/>
  <c r="M1786" i="11" s="1"/>
  <c r="M1787" i="11" s="1"/>
  <c r="M1788" i="11" s="1"/>
  <c r="M1789" i="11" s="1"/>
  <c r="M1790" i="11" s="1"/>
  <c r="M1791" i="11" s="1"/>
  <c r="M1792" i="11" s="1"/>
  <c r="M1793" i="11" s="1"/>
  <c r="M1794" i="11" s="1"/>
  <c r="M1795" i="11" s="1"/>
  <c r="M1796" i="11" s="1"/>
  <c r="M1797" i="11" s="1"/>
  <c r="M1798" i="11" s="1"/>
  <c r="M1799" i="11" s="1"/>
  <c r="M1800" i="11" s="1"/>
  <c r="M1801" i="11" s="1"/>
  <c r="M1802" i="11" s="1"/>
  <c r="M1803" i="11" s="1"/>
  <c r="M1804" i="11" s="1"/>
  <c r="M1805" i="11" s="1"/>
  <c r="M1806" i="11" s="1"/>
  <c r="M1807" i="11" s="1"/>
  <c r="M1808" i="11" s="1"/>
  <c r="M1809" i="11" s="1"/>
  <c r="M1810" i="11" s="1"/>
  <c r="M1811" i="11" s="1"/>
  <c r="M1812" i="11" s="1"/>
  <c r="M1813" i="11" s="1"/>
  <c r="M1814" i="11" s="1"/>
  <c r="M1815" i="11" s="1"/>
  <c r="M1816" i="11" s="1"/>
  <c r="M1817" i="11" s="1"/>
  <c r="M1818" i="11" s="1"/>
  <c r="M1819" i="11" s="1"/>
  <c r="M1820" i="11" s="1"/>
  <c r="M1821" i="11" s="1"/>
  <c r="M1822" i="11" s="1"/>
  <c r="M1823" i="11" s="1"/>
  <c r="M1824" i="11" s="1"/>
  <c r="M1825" i="11" s="1"/>
  <c r="M1826" i="11" s="1"/>
  <c r="M1827" i="11" s="1"/>
  <c r="M1828" i="11" s="1"/>
  <c r="M1829" i="11" s="1"/>
  <c r="M1830" i="11" s="1"/>
  <c r="M1831" i="11" s="1"/>
  <c r="M1832" i="11" s="1"/>
  <c r="M1833" i="11" s="1"/>
  <c r="M1834" i="11" s="1"/>
  <c r="M1835" i="11" s="1"/>
  <c r="M1836" i="11" s="1"/>
  <c r="M1837" i="11" s="1"/>
  <c r="M1838" i="11" s="1"/>
  <c r="M1839" i="11" s="1"/>
  <c r="M1840" i="11" s="1"/>
  <c r="M1841" i="11" s="1"/>
  <c r="M1842" i="11" s="1"/>
  <c r="M1843" i="11" s="1"/>
  <c r="M1844" i="11" s="1"/>
  <c r="M1845" i="11" s="1"/>
  <c r="M1846" i="11" s="1"/>
  <c r="M1847" i="11" s="1"/>
  <c r="M1848" i="11" s="1"/>
  <c r="M1849" i="11" s="1"/>
  <c r="M1850" i="11" s="1"/>
  <c r="M1851" i="11" s="1"/>
  <c r="M1852" i="11" s="1"/>
  <c r="M1853" i="11" s="1"/>
  <c r="M1854" i="11" s="1"/>
  <c r="M1855" i="11" s="1"/>
  <c r="M1856" i="11" s="1"/>
  <c r="M1857" i="11" s="1"/>
  <c r="M1858" i="11" s="1"/>
  <c r="M1859" i="11" s="1"/>
  <c r="M1860" i="11" s="1"/>
  <c r="M1861" i="11" s="1"/>
  <c r="M1862" i="11" s="1"/>
  <c r="M1863" i="11" s="1"/>
  <c r="M1864" i="11" s="1"/>
  <c r="M1865" i="11" s="1"/>
  <c r="M1866" i="11" s="1"/>
  <c r="M1867" i="11" s="1"/>
  <c r="M1868" i="11" s="1"/>
  <c r="M1869" i="11" s="1"/>
  <c r="M1870" i="11" s="1"/>
  <c r="M1871" i="11" s="1"/>
  <c r="M1872" i="11" s="1"/>
  <c r="M1873" i="11" s="1"/>
  <c r="M1874" i="11" s="1"/>
  <c r="M1875" i="11" s="1"/>
  <c r="M1876" i="11" s="1"/>
  <c r="M1877" i="11" s="1"/>
  <c r="M1878" i="11" s="1"/>
  <c r="M1879" i="11" s="1"/>
  <c r="M1880" i="11" s="1"/>
  <c r="M1881" i="11" s="1"/>
  <c r="M1882" i="11" s="1"/>
  <c r="M1883" i="11" s="1"/>
  <c r="M1884" i="11" s="1"/>
  <c r="M1885" i="11" s="1"/>
  <c r="M1886" i="11" s="1"/>
  <c r="M1887" i="11" s="1"/>
  <c r="M1888" i="11" s="1"/>
  <c r="M1889" i="11" s="1"/>
  <c r="M1890" i="11" s="1"/>
  <c r="M1891" i="11" s="1"/>
  <c r="M1892" i="11" s="1"/>
  <c r="M1893" i="11" s="1"/>
  <c r="M1894" i="11" s="1"/>
  <c r="M1895" i="11" s="1"/>
  <c r="M1896" i="11" s="1"/>
  <c r="M1897" i="11" s="1"/>
  <c r="M1898" i="11" s="1"/>
  <c r="M1899" i="11" s="1"/>
  <c r="M1900" i="11" s="1"/>
  <c r="M1901" i="11" s="1"/>
  <c r="M1902" i="11" s="1"/>
  <c r="M1903" i="11" s="1"/>
  <c r="M1904" i="11" s="1"/>
  <c r="M1905" i="11" s="1"/>
  <c r="M1906" i="11" s="1"/>
  <c r="M1907" i="11" s="1"/>
  <c r="M1908" i="11" s="1"/>
  <c r="M1909" i="11" s="1"/>
  <c r="M1910" i="11" s="1"/>
  <c r="M1911" i="11" s="1"/>
  <c r="M1912" i="11" s="1"/>
  <c r="M1913" i="11" s="1"/>
  <c r="M1914" i="11" s="1"/>
  <c r="M1915" i="11" s="1"/>
  <c r="M1916" i="11" s="1"/>
  <c r="M1917" i="11" s="1"/>
  <c r="M1918" i="11" s="1"/>
  <c r="M1919" i="11" s="1"/>
  <c r="M1920" i="11" s="1"/>
  <c r="M1921" i="11" s="1"/>
  <c r="M1922" i="11" s="1"/>
  <c r="M1923" i="11" s="1"/>
  <c r="M1924" i="11" s="1"/>
  <c r="M1925" i="11" s="1"/>
  <c r="M1926" i="11" s="1"/>
  <c r="M1927" i="11" s="1"/>
  <c r="M1928" i="11" s="1"/>
  <c r="M1929" i="11" s="1"/>
  <c r="M1930" i="11" s="1"/>
  <c r="M1931" i="11" s="1"/>
  <c r="M1932" i="11" s="1"/>
  <c r="M1933" i="11" s="1"/>
  <c r="M1934" i="11" s="1"/>
  <c r="M1935" i="11" s="1"/>
  <c r="M1936" i="11" s="1"/>
  <c r="M1937" i="11" s="1"/>
  <c r="M1938" i="11" s="1"/>
  <c r="M1939" i="11" s="1"/>
  <c r="M1940" i="11" s="1"/>
  <c r="M1941" i="11" s="1"/>
  <c r="M1942" i="11" s="1"/>
  <c r="M1943" i="11" s="1"/>
  <c r="M1944" i="11" s="1"/>
  <c r="M1945" i="11" s="1"/>
  <c r="M1946" i="11" s="1"/>
  <c r="M1947" i="11" s="1"/>
  <c r="M1948" i="11" s="1"/>
  <c r="M1949" i="11" s="1"/>
  <c r="M1950" i="11" s="1"/>
  <c r="M1951" i="11" s="1"/>
  <c r="M1952" i="11" s="1"/>
  <c r="M1953" i="11" s="1"/>
  <c r="M1954" i="11" s="1"/>
  <c r="M1955" i="11" s="1"/>
  <c r="M1956" i="11" s="1"/>
  <c r="M1957" i="11" s="1"/>
  <c r="M1958" i="11" s="1"/>
  <c r="M1959" i="11" s="1"/>
  <c r="M1960" i="11" s="1"/>
  <c r="M1961" i="11" s="1"/>
  <c r="M1962" i="11" s="1"/>
  <c r="M1963" i="11" s="1"/>
  <c r="M1964" i="11" s="1"/>
  <c r="M1965" i="11" s="1"/>
  <c r="M1966" i="11" s="1"/>
  <c r="M1967" i="11" s="1"/>
  <c r="M1968" i="11" s="1"/>
  <c r="M1969" i="11" s="1"/>
  <c r="M1970" i="11" s="1"/>
  <c r="M1971" i="11" s="1"/>
  <c r="M1972" i="11" s="1"/>
  <c r="M1973" i="11" s="1"/>
  <c r="M1974" i="11" s="1"/>
  <c r="M1975" i="11" s="1"/>
  <c r="M1976" i="11" s="1"/>
  <c r="M1977" i="11" s="1"/>
  <c r="M1978" i="11" s="1"/>
  <c r="M1979" i="11" s="1"/>
  <c r="M1980" i="11" s="1"/>
  <c r="M1981" i="11" s="1"/>
  <c r="M1982" i="11" s="1"/>
  <c r="M1983" i="11" s="1"/>
  <c r="M1984" i="11" s="1"/>
  <c r="M1985" i="11" s="1"/>
  <c r="M1986" i="11" s="1"/>
  <c r="M1987" i="11" s="1"/>
  <c r="M1988" i="11" s="1"/>
  <c r="M1989" i="11" s="1"/>
  <c r="M1990" i="11" s="1"/>
  <c r="M1991" i="11" s="1"/>
  <c r="M1992" i="11" s="1"/>
  <c r="M1993" i="11" s="1"/>
  <c r="M1994" i="11" s="1"/>
  <c r="M1995" i="11" s="1"/>
  <c r="M1996" i="11" s="1"/>
  <c r="M1997" i="11" s="1"/>
  <c r="M1998" i="11" s="1"/>
  <c r="M1999" i="11" s="1"/>
  <c r="M2000" i="11" s="1"/>
  <c r="M2001" i="11" s="1"/>
  <c r="M2002" i="11" s="1"/>
  <c r="M2003" i="11" s="1"/>
  <c r="M2004" i="11" s="1"/>
  <c r="M2005" i="11" s="1"/>
  <c r="M2006" i="11" s="1"/>
  <c r="M2007" i="11" s="1"/>
  <c r="M2008" i="11" s="1"/>
  <c r="M2009" i="11" s="1"/>
  <c r="M2010" i="11" s="1"/>
  <c r="M2011" i="11" s="1"/>
  <c r="M2012" i="11" s="1"/>
  <c r="M2013" i="11" s="1"/>
  <c r="M2014" i="11" s="1"/>
  <c r="M2015" i="11" s="1"/>
  <c r="M2016" i="11" s="1"/>
  <c r="M2017" i="11" s="1"/>
  <c r="M2018" i="11" s="1"/>
  <c r="M2019" i="11" s="1"/>
  <c r="M2020" i="11" s="1"/>
  <c r="M2021" i="11" s="1"/>
  <c r="M2022" i="11" s="1"/>
  <c r="M2023" i="11" s="1"/>
  <c r="M2024" i="11" s="1"/>
  <c r="M2025" i="11" s="1"/>
  <c r="M2026" i="11" s="1"/>
  <c r="M2027" i="11" s="1"/>
  <c r="M2028" i="11" s="1"/>
  <c r="M2029" i="11" s="1"/>
  <c r="M2030" i="11" s="1"/>
  <c r="M2031" i="11" s="1"/>
  <c r="M2032" i="11" s="1"/>
  <c r="M2033" i="11" s="1"/>
  <c r="M2034" i="11" s="1"/>
  <c r="M2035" i="11" s="1"/>
  <c r="M2036" i="11" s="1"/>
  <c r="M2037" i="11" s="1"/>
  <c r="M2038" i="11" s="1"/>
  <c r="M2039" i="11" s="1"/>
  <c r="M2040" i="11" s="1"/>
  <c r="M2041" i="11" s="1"/>
  <c r="M2042" i="11" s="1"/>
  <c r="M2043" i="11" s="1"/>
  <c r="M2044" i="11" s="1"/>
  <c r="M2045" i="11" s="1"/>
  <c r="M2046" i="11" s="1"/>
  <c r="M2047" i="11" s="1"/>
  <c r="M2048" i="11" s="1"/>
  <c r="M2049" i="11" s="1"/>
  <c r="M2050" i="11" s="1"/>
  <c r="M2051" i="11" s="1"/>
  <c r="M2052" i="11" s="1"/>
  <c r="M2053" i="11" s="1"/>
  <c r="M2054" i="11" s="1"/>
  <c r="M2055" i="11" s="1"/>
  <c r="M2056" i="11" s="1"/>
  <c r="M2057" i="11" s="1"/>
  <c r="M2058" i="11" s="1"/>
  <c r="M2059" i="11" s="1"/>
  <c r="M2060" i="11" s="1"/>
  <c r="M2061" i="11" s="1"/>
  <c r="M2062" i="11" s="1"/>
  <c r="M2063" i="11" s="1"/>
  <c r="M2064" i="11" s="1"/>
  <c r="M2065" i="11" s="1"/>
  <c r="M2066" i="11" s="1"/>
  <c r="M2067" i="11" s="1"/>
  <c r="M2068" i="11" s="1"/>
  <c r="M2069" i="11" s="1"/>
  <c r="M2070" i="11" s="1"/>
  <c r="M2071" i="11" s="1"/>
  <c r="M2072" i="11" s="1"/>
  <c r="M2073" i="11" s="1"/>
  <c r="M2074" i="11" s="1"/>
  <c r="M2075" i="11" s="1"/>
  <c r="M2076" i="11" s="1"/>
  <c r="M2077" i="11" s="1"/>
  <c r="M2078" i="11" s="1"/>
  <c r="M2079" i="11" s="1"/>
  <c r="M2080" i="11" s="1"/>
  <c r="M2081" i="11" s="1"/>
  <c r="M2082" i="11" s="1"/>
  <c r="M2083" i="11" s="1"/>
  <c r="M2084" i="11" s="1"/>
  <c r="M2085" i="11" s="1"/>
  <c r="M2086" i="11" s="1"/>
  <c r="M2087" i="11" s="1"/>
  <c r="M2088" i="11" s="1"/>
  <c r="M2089" i="11" s="1"/>
  <c r="M2090" i="11" s="1"/>
  <c r="M2091" i="11" s="1"/>
  <c r="M2092" i="11" s="1"/>
  <c r="M2093" i="11" s="1"/>
  <c r="M2094" i="11" s="1"/>
  <c r="M2095" i="11" s="1"/>
  <c r="M2096" i="11" s="1"/>
  <c r="M2097" i="11" s="1"/>
  <c r="M2098" i="11" s="1"/>
  <c r="M2099" i="11" s="1"/>
  <c r="M2100" i="11" s="1"/>
  <c r="M2101" i="11" s="1"/>
  <c r="M2102" i="11" s="1"/>
  <c r="M2103" i="11" s="1"/>
  <c r="M2104" i="11" s="1"/>
  <c r="M2105" i="11" s="1"/>
  <c r="M2106" i="11" s="1"/>
  <c r="M2107" i="11" s="1"/>
  <c r="M2108" i="11" s="1"/>
  <c r="M2109" i="11" s="1"/>
  <c r="M2110" i="11" s="1"/>
  <c r="M2111" i="11" s="1"/>
  <c r="M2112" i="11" s="1"/>
  <c r="M2113" i="11" s="1"/>
  <c r="M2114" i="11" s="1"/>
  <c r="M2115" i="11" s="1"/>
  <c r="M2116" i="11" s="1"/>
  <c r="M2117" i="11" s="1"/>
  <c r="M2118" i="11" s="1"/>
  <c r="M2119" i="11" s="1"/>
  <c r="M2120" i="11" s="1"/>
  <c r="M2121" i="11" s="1"/>
  <c r="M2122" i="11" s="1"/>
  <c r="M2123" i="11" s="1"/>
  <c r="M2124" i="11" s="1"/>
  <c r="M2125" i="11" s="1"/>
  <c r="M2126" i="11" s="1"/>
  <c r="M2127" i="11" s="1"/>
  <c r="M2128" i="11" s="1"/>
  <c r="M2129" i="11" s="1"/>
  <c r="M2130" i="11" s="1"/>
  <c r="M2131" i="11" s="1"/>
  <c r="M2132" i="11" s="1"/>
  <c r="M2133" i="11" s="1"/>
  <c r="M2134" i="11" s="1"/>
  <c r="M2135" i="11" s="1"/>
  <c r="M2136" i="11" s="1"/>
  <c r="M2137" i="11" s="1"/>
  <c r="M2138" i="11" s="1"/>
  <c r="M2139" i="11" s="1"/>
  <c r="M2140" i="11" s="1"/>
  <c r="M2141" i="11" s="1"/>
  <c r="M2142" i="11" s="1"/>
  <c r="M2143" i="11" s="1"/>
  <c r="M2144" i="11" s="1"/>
  <c r="M2145" i="11" s="1"/>
  <c r="M2146" i="11" s="1"/>
  <c r="M2147" i="11" s="1"/>
  <c r="M2148" i="11" s="1"/>
  <c r="M2149" i="11" s="1"/>
  <c r="M2150" i="11" s="1"/>
  <c r="M2151" i="11" s="1"/>
  <c r="M2152" i="11" s="1"/>
  <c r="M2153" i="11" s="1"/>
  <c r="M2154" i="11" s="1"/>
  <c r="M2155" i="11" s="1"/>
  <c r="M2156" i="11" s="1"/>
  <c r="M2157" i="11" s="1"/>
  <c r="M2158" i="11" s="1"/>
  <c r="M2159" i="11" s="1"/>
  <c r="M2160" i="11" s="1"/>
  <c r="M2161" i="11" s="1"/>
  <c r="M2162" i="11" s="1"/>
  <c r="M2163" i="11" s="1"/>
  <c r="M2164" i="11" s="1"/>
  <c r="M2165" i="11" s="1"/>
  <c r="M2166" i="11" s="1"/>
  <c r="M2167" i="11" s="1"/>
  <c r="M2168" i="11" s="1"/>
  <c r="M2169" i="11" s="1"/>
  <c r="M2170" i="11" s="1"/>
  <c r="M2171" i="11" s="1"/>
  <c r="M2172" i="11" s="1"/>
  <c r="M2173" i="11" s="1"/>
  <c r="M2174" i="11" s="1"/>
  <c r="M2175" i="11" s="1"/>
  <c r="M2176" i="11" s="1"/>
  <c r="M2177" i="11" s="1"/>
  <c r="M2178" i="11" s="1"/>
  <c r="M2179" i="11" s="1"/>
  <c r="M2180" i="11" s="1"/>
  <c r="M2181" i="11" s="1"/>
  <c r="M2182" i="11" s="1"/>
  <c r="M2183" i="11" s="1"/>
  <c r="M2184" i="11" s="1"/>
  <c r="M2185" i="11" s="1"/>
  <c r="M2186" i="11" s="1"/>
  <c r="M2187" i="11" s="1"/>
  <c r="M2188" i="11" s="1"/>
  <c r="M2189" i="11" s="1"/>
  <c r="M2190" i="11" s="1"/>
  <c r="M2191" i="11" s="1"/>
  <c r="M2192" i="11" s="1"/>
  <c r="M2193" i="11" s="1"/>
  <c r="M2194" i="11" s="1"/>
  <c r="M2195" i="11" s="1"/>
  <c r="M2196" i="11" s="1"/>
  <c r="M2197" i="11" s="1"/>
  <c r="M2198" i="11" s="1"/>
  <c r="M2199" i="11" s="1"/>
  <c r="M2200" i="11" s="1"/>
  <c r="M2201" i="11" s="1"/>
  <c r="M2202" i="11" s="1"/>
  <c r="M2203" i="11" s="1"/>
  <c r="M2204" i="11" s="1"/>
  <c r="M2205" i="11" s="1"/>
  <c r="M2206" i="11" s="1"/>
  <c r="M2207" i="11" s="1"/>
  <c r="M2208" i="11" s="1"/>
  <c r="M2209" i="11" s="1"/>
  <c r="M2210" i="11" s="1"/>
  <c r="M2211" i="11" s="1"/>
  <c r="M2212" i="11" s="1"/>
  <c r="M2213" i="11" s="1"/>
  <c r="M2214" i="11" s="1"/>
  <c r="M2215" i="11" s="1"/>
  <c r="M2216" i="11" s="1"/>
  <c r="M2217" i="11" s="1"/>
  <c r="M2218" i="11" s="1"/>
  <c r="M2219" i="11" s="1"/>
  <c r="M2220" i="11" s="1"/>
  <c r="M2221" i="11" s="1"/>
  <c r="M2222" i="11" s="1"/>
  <c r="M2223" i="11" s="1"/>
  <c r="M2224" i="11" s="1"/>
  <c r="M2225" i="11" s="1"/>
  <c r="M2226" i="11" s="1"/>
  <c r="M2227" i="11" s="1"/>
  <c r="M2228" i="11" s="1"/>
  <c r="M2229" i="11" s="1"/>
  <c r="M2230" i="11" s="1"/>
  <c r="M2231" i="11" s="1"/>
  <c r="M2232" i="11" s="1"/>
  <c r="M2233" i="11" s="1"/>
  <c r="M2234" i="11" s="1"/>
  <c r="M2235" i="11" s="1"/>
  <c r="M2236" i="11" s="1"/>
  <c r="M2237" i="11" s="1"/>
  <c r="M2238" i="11" s="1"/>
  <c r="M2239" i="11" s="1"/>
  <c r="M2240" i="11" s="1"/>
  <c r="M2241" i="11" s="1"/>
  <c r="M2242" i="11" s="1"/>
  <c r="M2243" i="11" s="1"/>
  <c r="M2244" i="11" s="1"/>
  <c r="M2245" i="11" s="1"/>
  <c r="M2246" i="11" s="1"/>
  <c r="M2247" i="11" s="1"/>
  <c r="M2248" i="11" s="1"/>
  <c r="M2249" i="11" s="1"/>
  <c r="M2250" i="11" s="1"/>
  <c r="M2251" i="11" s="1"/>
  <c r="M2252" i="11" s="1"/>
  <c r="M2253" i="11" s="1"/>
  <c r="M2254" i="11" s="1"/>
  <c r="M2255" i="11" s="1"/>
  <c r="M2256" i="11" s="1"/>
  <c r="M2257" i="11" s="1"/>
  <c r="M2258" i="11" s="1"/>
  <c r="M2259" i="11" s="1"/>
  <c r="M2260" i="11" s="1"/>
  <c r="M2261" i="11" s="1"/>
  <c r="M2262" i="11" s="1"/>
  <c r="M2263" i="11" s="1"/>
  <c r="M2264" i="11" s="1"/>
  <c r="M2265" i="11" s="1"/>
  <c r="M2266" i="11" s="1"/>
  <c r="M2267" i="11" s="1"/>
  <c r="M2268" i="11" s="1"/>
  <c r="M2269" i="11" s="1"/>
  <c r="M2270" i="11" s="1"/>
  <c r="M2271" i="11" s="1"/>
  <c r="M2272" i="11" s="1"/>
  <c r="M2273" i="11" s="1"/>
  <c r="M2274" i="11" s="1"/>
  <c r="M2275" i="11" s="1"/>
  <c r="M2276" i="11" s="1"/>
  <c r="M2277" i="11" s="1"/>
  <c r="M2278" i="11" s="1"/>
  <c r="M2279" i="11" s="1"/>
  <c r="M2280" i="11" s="1"/>
  <c r="M2281" i="11" s="1"/>
  <c r="M2282" i="11" s="1"/>
  <c r="M2283" i="11" s="1"/>
  <c r="M2284" i="11" s="1"/>
  <c r="M2285" i="11" s="1"/>
  <c r="M2286" i="11" s="1"/>
  <c r="M2287" i="11" s="1"/>
  <c r="M2288" i="11" s="1"/>
  <c r="M2289" i="11" s="1"/>
  <c r="M2290" i="11" s="1"/>
  <c r="M2291" i="11" s="1"/>
  <c r="M2292" i="11" s="1"/>
  <c r="M2293" i="11" s="1"/>
  <c r="M2294" i="11" s="1"/>
  <c r="M2295" i="11" s="1"/>
  <c r="M2296" i="11" s="1"/>
  <c r="M2297" i="11" s="1"/>
  <c r="M2298" i="11" s="1"/>
  <c r="M2299" i="11" s="1"/>
  <c r="M2300" i="11" s="1"/>
  <c r="M2301" i="11" s="1"/>
  <c r="M2302" i="11" s="1"/>
  <c r="M2303" i="11" s="1"/>
  <c r="M2304" i="11" s="1"/>
  <c r="M2305" i="11" s="1"/>
  <c r="M2306" i="11" s="1"/>
  <c r="M2307" i="11" s="1"/>
  <c r="M2308" i="11" s="1"/>
  <c r="M2309" i="11" s="1"/>
  <c r="M2310" i="11" s="1"/>
  <c r="M2311" i="11" s="1"/>
  <c r="M2312" i="11" s="1"/>
  <c r="M2313" i="11" s="1"/>
  <c r="M2314" i="11" s="1"/>
  <c r="M2315" i="11" s="1"/>
  <c r="M2316" i="11" s="1"/>
  <c r="M2317" i="11" s="1"/>
  <c r="M2318" i="11" s="1"/>
  <c r="M2319" i="11" s="1"/>
  <c r="M2320" i="11" s="1"/>
  <c r="M2321" i="11" s="1"/>
  <c r="M2322" i="11" s="1"/>
  <c r="M2323" i="11" s="1"/>
  <c r="M2324" i="11" s="1"/>
  <c r="M2325" i="11" s="1"/>
  <c r="M2326" i="11" s="1"/>
  <c r="M2327" i="11" s="1"/>
  <c r="M2328" i="11" s="1"/>
  <c r="M2329" i="11" s="1"/>
  <c r="M2330" i="11" s="1"/>
  <c r="M2331" i="11" s="1"/>
  <c r="M2332" i="11" s="1"/>
  <c r="M2333" i="11" s="1"/>
  <c r="M2334" i="11" s="1"/>
  <c r="M2335" i="11" s="1"/>
  <c r="M2336" i="11" s="1"/>
  <c r="M2337" i="11" s="1"/>
  <c r="M2338" i="11" s="1"/>
  <c r="M2339" i="11" s="1"/>
  <c r="M2340" i="11" s="1"/>
  <c r="M2341" i="11" s="1"/>
  <c r="M2342" i="11" s="1"/>
  <c r="M2343" i="11" s="1"/>
  <c r="M2344" i="11" s="1"/>
  <c r="M2345" i="11" s="1"/>
  <c r="M2346" i="11" s="1"/>
  <c r="M2347" i="11" s="1"/>
  <c r="M2348" i="11" s="1"/>
  <c r="M2349" i="11" s="1"/>
  <c r="M2350" i="11" s="1"/>
  <c r="M2351" i="11" s="1"/>
  <c r="M2352" i="11" s="1"/>
  <c r="M2353" i="11" s="1"/>
  <c r="M2354" i="11" s="1"/>
  <c r="M2355" i="11" s="1"/>
  <c r="M2356" i="11" s="1"/>
  <c r="M2357" i="11" s="1"/>
  <c r="M2358" i="11" s="1"/>
  <c r="M2359" i="11" s="1"/>
  <c r="M2360" i="11" s="1"/>
  <c r="M2361" i="11" s="1"/>
  <c r="M2362" i="11" s="1"/>
  <c r="M2363" i="11" s="1"/>
  <c r="M2364" i="11" s="1"/>
  <c r="M2365" i="11" s="1"/>
  <c r="M2366" i="11" s="1"/>
  <c r="M2367" i="11" s="1"/>
  <c r="M2368" i="11" s="1"/>
  <c r="M2369" i="11" s="1"/>
  <c r="M2370" i="11" s="1"/>
  <c r="M2371" i="11" s="1"/>
  <c r="M2372" i="11" s="1"/>
  <c r="M2373" i="11" s="1"/>
  <c r="M2374" i="11" s="1"/>
  <c r="M2375" i="11" s="1"/>
  <c r="M2376" i="11" s="1"/>
  <c r="M2377" i="11" s="1"/>
  <c r="M2378" i="11" s="1"/>
  <c r="M2379" i="11" s="1"/>
  <c r="M2380" i="11" s="1"/>
  <c r="M2381" i="11" s="1"/>
  <c r="M2382" i="11" s="1"/>
  <c r="M2383" i="11" s="1"/>
  <c r="M2384" i="11" s="1"/>
  <c r="M2385" i="11" s="1"/>
  <c r="M2386" i="11" s="1"/>
  <c r="M2387" i="11" s="1"/>
  <c r="M2388" i="11" s="1"/>
  <c r="M2389" i="11" s="1"/>
  <c r="M2390" i="11" s="1"/>
  <c r="M2391" i="11" s="1"/>
  <c r="M2392" i="11" s="1"/>
  <c r="M2393" i="11" s="1"/>
  <c r="M2394" i="11" s="1"/>
  <c r="M2395" i="11" s="1"/>
  <c r="M2396" i="11" s="1"/>
  <c r="M2397" i="11" s="1"/>
  <c r="M2398" i="11" s="1"/>
  <c r="M2399" i="11" s="1"/>
  <c r="M2400" i="11" s="1"/>
  <c r="M2401" i="11" s="1"/>
  <c r="M2402" i="11" s="1"/>
  <c r="M2403" i="11" s="1"/>
  <c r="M2404" i="11" s="1"/>
  <c r="M2405" i="11" s="1"/>
  <c r="M2406" i="11" s="1"/>
  <c r="M2407" i="11" s="1"/>
  <c r="M2408" i="11" s="1"/>
  <c r="M2409" i="11" s="1"/>
  <c r="M2410" i="11" s="1"/>
  <c r="M2411" i="11" s="1"/>
  <c r="M2412" i="11" s="1"/>
  <c r="M2413" i="11" s="1"/>
  <c r="M2414" i="11" s="1"/>
  <c r="M2415" i="11" s="1"/>
  <c r="M2416" i="11" s="1"/>
  <c r="M2417" i="11" s="1"/>
  <c r="M2418" i="11" s="1"/>
  <c r="M2419" i="11" s="1"/>
  <c r="M2420" i="11" s="1"/>
  <c r="M2421" i="11" s="1"/>
  <c r="M2422" i="11" s="1"/>
  <c r="M2423" i="11" s="1"/>
  <c r="M2424" i="11" s="1"/>
  <c r="M2425" i="11" s="1"/>
  <c r="M2426" i="11" s="1"/>
  <c r="M2427" i="11" s="1"/>
  <c r="M2428" i="11" s="1"/>
  <c r="M2429" i="11" s="1"/>
  <c r="M2430" i="11" s="1"/>
  <c r="M2431" i="11" s="1"/>
  <c r="M2432" i="11" s="1"/>
  <c r="M2433" i="11" s="1"/>
  <c r="M2434" i="11" s="1"/>
  <c r="M2435" i="11" s="1"/>
  <c r="M2436" i="11" s="1"/>
  <c r="M2437" i="11" s="1"/>
  <c r="M2438" i="11" s="1"/>
  <c r="M2439" i="11" s="1"/>
  <c r="M2440" i="11" s="1"/>
  <c r="M2441" i="11" s="1"/>
  <c r="M2442" i="11" s="1"/>
  <c r="M2443" i="11" s="1"/>
  <c r="M2444" i="11" s="1"/>
  <c r="M2445" i="11" s="1"/>
  <c r="M2446" i="11" s="1"/>
  <c r="M2447" i="11" s="1"/>
  <c r="M2448" i="11" s="1"/>
  <c r="M2449" i="11" s="1"/>
  <c r="M2450" i="11" s="1"/>
  <c r="M2451" i="11" s="1"/>
  <c r="M2452" i="11" s="1"/>
  <c r="M2453" i="11" s="1"/>
  <c r="M2454" i="11" s="1"/>
  <c r="M2455" i="11" s="1"/>
  <c r="M2456" i="11" s="1"/>
  <c r="M2457" i="11" s="1"/>
  <c r="M2458" i="11" s="1"/>
  <c r="M2459" i="11" s="1"/>
  <c r="M2460" i="11" s="1"/>
  <c r="M2461" i="11" s="1"/>
  <c r="M2462" i="11" s="1"/>
  <c r="M2463" i="11" s="1"/>
  <c r="M2464" i="11" s="1"/>
  <c r="M2465" i="11" s="1"/>
  <c r="M2466" i="11" s="1"/>
  <c r="M2467" i="11" s="1"/>
  <c r="M2468" i="11" s="1"/>
  <c r="M2469" i="11" s="1"/>
  <c r="M2470" i="11" s="1"/>
  <c r="M2471" i="11" s="1"/>
  <c r="M2472" i="11" s="1"/>
  <c r="M2473" i="11" s="1"/>
  <c r="M2474" i="11" s="1"/>
  <c r="M2475" i="11" s="1"/>
  <c r="M2476" i="11" s="1"/>
  <c r="M2477" i="11" s="1"/>
  <c r="M2478" i="11" s="1"/>
  <c r="M2479" i="11" s="1"/>
  <c r="M2480" i="11" s="1"/>
  <c r="K909" i="11"/>
  <c r="K1149" i="11"/>
  <c r="K650" i="11"/>
  <c r="K2286" i="11"/>
  <c r="K530" i="11"/>
  <c r="K32" i="11"/>
  <c r="K538" i="11"/>
  <c r="K58" i="11"/>
  <c r="K825" i="11"/>
  <c r="K1110" i="11"/>
  <c r="K466" i="11"/>
  <c r="K2257" i="11"/>
  <c r="K537" i="11"/>
  <c r="K2023" i="11"/>
  <c r="K980" i="11"/>
  <c r="K478" i="11"/>
  <c r="K2067" i="11"/>
  <c r="K1260" i="11"/>
  <c r="K2424" i="11"/>
  <c r="K1358" i="11"/>
  <c r="K105" i="11"/>
  <c r="K485" i="11"/>
  <c r="K308" i="11"/>
  <c r="K1015" i="11"/>
  <c r="K2301" i="11"/>
  <c r="K295" i="11"/>
  <c r="K586" i="11"/>
  <c r="K319" i="11"/>
  <c r="K1025" i="11"/>
  <c r="K98" i="11"/>
  <c r="K885" i="11"/>
  <c r="K845" i="11"/>
  <c r="K924" i="11"/>
  <c r="K205" i="11"/>
  <c r="K2437" i="11"/>
  <c r="K1284" i="11"/>
  <c r="K193" i="11"/>
  <c r="K2426" i="11"/>
  <c r="K2074" i="11"/>
  <c r="K97" i="11"/>
  <c r="K699" i="11"/>
  <c r="K85" i="11"/>
  <c r="K1133" i="11"/>
  <c r="K669" i="11"/>
  <c r="K709" i="11"/>
  <c r="K1345" i="11"/>
  <c r="K320" i="11"/>
  <c r="K108" i="11"/>
  <c r="K2388" i="11"/>
  <c r="K241" i="11"/>
  <c r="K544" i="11"/>
  <c r="K842" i="11"/>
  <c r="K2138" i="11"/>
  <c r="K2199" i="11"/>
  <c r="K2343" i="11"/>
  <c r="K2003" i="11"/>
  <c r="K853" i="11"/>
  <c r="K107" i="11"/>
  <c r="K711" i="11"/>
  <c r="K2183" i="11"/>
  <c r="K1276" i="11"/>
  <c r="K740" i="11"/>
  <c r="K261" i="11"/>
  <c r="K2333" i="11"/>
  <c r="K75" i="11"/>
  <c r="K2264" i="11"/>
  <c r="K810" i="11"/>
  <c r="K2231" i="11"/>
  <c r="K499" i="11"/>
  <c r="K72" i="11"/>
  <c r="K1065" i="11"/>
  <c r="K704" i="11"/>
  <c r="K1347" i="11"/>
  <c r="K2095" i="11"/>
  <c r="K195" i="11"/>
  <c r="K42" i="11"/>
  <c r="K2088" i="11"/>
  <c r="K364" i="11"/>
  <c r="K606" i="11"/>
  <c r="K2331" i="11"/>
  <c r="K992" i="11"/>
  <c r="K571" i="11"/>
  <c r="K2227" i="11"/>
  <c r="K384" i="11"/>
  <c r="K2039" i="11"/>
  <c r="K2246" i="11"/>
  <c r="K2478" i="11"/>
  <c r="K1280" i="11"/>
  <c r="K926" i="11"/>
  <c r="K2040" i="11"/>
  <c r="K919" i="11"/>
  <c r="K514" i="11"/>
  <c r="K841" i="11"/>
  <c r="K2294" i="11"/>
  <c r="K362" i="11"/>
  <c r="K304" i="11"/>
  <c r="K458" i="11"/>
  <c r="K2155" i="11"/>
  <c r="K1186" i="11"/>
  <c r="K846" i="11"/>
  <c r="K392" i="11"/>
  <c r="K420" i="11"/>
  <c r="K1340" i="11"/>
  <c r="K717" i="11"/>
  <c r="K36" i="11"/>
  <c r="K696" i="11"/>
  <c r="K67" i="11"/>
  <c r="K2204" i="11"/>
  <c r="K943" i="11"/>
  <c r="K497" i="11"/>
  <c r="K2029" i="11"/>
  <c r="K612" i="11"/>
  <c r="K678" i="11"/>
  <c r="K307" i="11"/>
  <c r="K1243" i="11"/>
  <c r="K608" i="11"/>
  <c r="K935" i="11"/>
  <c r="K1135" i="11"/>
  <c r="K221" i="11"/>
  <c r="K2273" i="11"/>
  <c r="K954" i="11"/>
  <c r="K323" i="11"/>
  <c r="K614" i="11"/>
  <c r="K2042" i="11"/>
  <c r="K1177" i="11"/>
  <c r="K780" i="11"/>
  <c r="K474" i="11"/>
  <c r="K877" i="11"/>
  <c r="K2160" i="11"/>
  <c r="K2431" i="11"/>
  <c r="K226" i="11"/>
  <c r="K249" i="11"/>
  <c r="K587" i="11"/>
  <c r="K2263" i="11"/>
  <c r="K2282" i="11"/>
  <c r="K2226" i="11"/>
  <c r="K2079" i="11"/>
  <c r="K2262" i="11"/>
  <c r="K360" i="11"/>
  <c r="K2152" i="11"/>
  <c r="K2274" i="11"/>
  <c r="K818" i="11"/>
  <c r="K372" i="11"/>
  <c r="K585" i="11"/>
  <c r="K243" i="11"/>
  <c r="K947" i="11"/>
  <c r="K1344" i="11"/>
  <c r="K1201" i="11"/>
  <c r="K832" i="11"/>
  <c r="K617" i="11"/>
  <c r="K1313" i="11"/>
  <c r="K851" i="11"/>
  <c r="K417" i="11"/>
  <c r="K2379" i="11"/>
  <c r="K745" i="11"/>
  <c r="K766" i="11"/>
  <c r="K2392" i="11"/>
  <c r="K490" i="11"/>
  <c r="K2438" i="11"/>
  <c r="K656" i="11"/>
  <c r="K922" i="11"/>
  <c r="K820" i="11"/>
  <c r="K542" i="11"/>
  <c r="K352" i="11"/>
  <c r="K332" i="11"/>
  <c r="K1273" i="11"/>
  <c r="K2184" i="11"/>
  <c r="K867" i="11"/>
  <c r="K2276" i="11"/>
  <c r="K2002" i="11"/>
  <c r="K1343" i="11"/>
  <c r="K256" i="11"/>
  <c r="K527" i="11"/>
  <c r="K1310" i="11"/>
  <c r="K469" i="11"/>
  <c r="K2016" i="11"/>
  <c r="K312" i="11"/>
  <c r="K735" i="11"/>
  <c r="K215" i="11"/>
  <c r="K1112" i="11"/>
  <c r="K1246" i="11"/>
  <c r="K1289" i="11"/>
  <c r="K39" i="11"/>
  <c r="K661" i="11"/>
  <c r="K218" i="11"/>
  <c r="K755" i="11"/>
  <c r="K599" i="11"/>
  <c r="K425" i="11"/>
  <c r="K294" i="11"/>
  <c r="K2364" i="11"/>
  <c r="K2012" i="11"/>
  <c r="K754" i="11"/>
  <c r="K1224" i="11"/>
  <c r="K898" i="11"/>
  <c r="K584" i="11"/>
  <c r="K167" i="11"/>
  <c r="K1123" i="11"/>
  <c r="K365" i="11"/>
  <c r="K251" i="11"/>
  <c r="K807" i="11"/>
  <c r="K886" i="11"/>
  <c r="K552" i="11"/>
  <c r="K2044" i="11"/>
  <c r="K1019" i="11"/>
  <c r="K2220" i="11"/>
  <c r="K31" i="11"/>
  <c r="K547" i="11"/>
  <c r="K849" i="11"/>
  <c r="K2456" i="11"/>
  <c r="K2255" i="11"/>
  <c r="K741" i="11"/>
  <c r="K758" i="11"/>
  <c r="K1089" i="11"/>
  <c r="K2383" i="11"/>
  <c r="K786" i="11"/>
  <c r="K2326" i="11"/>
  <c r="K1271" i="11"/>
  <c r="K1315" i="11"/>
  <c r="K2228" i="11"/>
  <c r="K2293" i="11"/>
  <c r="K1320" i="11"/>
  <c r="K2116" i="11"/>
  <c r="K1537" i="11"/>
  <c r="K10" i="11"/>
  <c r="K1322" i="11"/>
  <c r="K2417" i="11"/>
  <c r="K1863" i="11"/>
  <c r="K1569" i="11"/>
  <c r="K700" i="11"/>
  <c r="K1892" i="11"/>
  <c r="K338" i="11"/>
  <c r="K454" i="11"/>
  <c r="K1707" i="11"/>
  <c r="K1054" i="11"/>
  <c r="K1893" i="11"/>
  <c r="K1826" i="11"/>
  <c r="K1416" i="11"/>
  <c r="K437" i="11"/>
  <c r="K511" i="11"/>
  <c r="K464" i="11"/>
  <c r="K1764" i="11"/>
  <c r="K833" i="11"/>
  <c r="K2133" i="11"/>
  <c r="K1955" i="11"/>
  <c r="K1629" i="11"/>
  <c r="K1414" i="11"/>
  <c r="K1390" i="11"/>
  <c r="K1586" i="11"/>
  <c r="K348" i="11"/>
  <c r="K558" i="11"/>
  <c r="K1741" i="11"/>
  <c r="K628" i="11"/>
  <c r="K93" i="11"/>
  <c r="K26" i="11"/>
  <c r="K1930" i="11"/>
  <c r="K1441" i="11"/>
  <c r="K337" i="11"/>
  <c r="K158" i="11"/>
  <c r="K557" i="11"/>
  <c r="K1798" i="11"/>
  <c r="K1882" i="11"/>
  <c r="K1202" i="11"/>
  <c r="K257" i="11"/>
  <c r="K1794" i="11"/>
  <c r="K1954" i="11"/>
  <c r="K1672" i="11"/>
  <c r="K1145" i="11"/>
  <c r="K1732" i="11"/>
  <c r="K302" i="11"/>
  <c r="K1386" i="11"/>
  <c r="K642" i="11"/>
  <c r="K634" i="11"/>
  <c r="K2071" i="11"/>
  <c r="K1500" i="11"/>
  <c r="K1028" i="11"/>
  <c r="K1915" i="11"/>
  <c r="K106" i="11"/>
  <c r="K2126" i="11"/>
  <c r="K1027" i="11"/>
  <c r="K1704" i="11"/>
  <c r="K1198" i="11"/>
  <c r="K2103" i="11"/>
  <c r="K1391" i="11"/>
  <c r="K852" i="11"/>
  <c r="K2325" i="11"/>
  <c r="K434" i="11"/>
  <c r="K1749" i="11"/>
  <c r="K1742" i="11"/>
  <c r="K419" i="11"/>
  <c r="K1966" i="11"/>
  <c r="K1933" i="11"/>
  <c r="K1051" i="11"/>
  <c r="K1971" i="11"/>
  <c r="K14" i="11"/>
  <c r="K2351" i="11"/>
  <c r="K1964" i="11"/>
  <c r="K1418" i="11"/>
  <c r="K1590" i="11"/>
  <c r="K1725" i="11"/>
  <c r="K1560" i="11"/>
  <c r="K1538" i="11"/>
  <c r="K1030" i="11"/>
  <c r="K2128" i="11"/>
  <c r="K1988" i="11"/>
  <c r="K1408" i="11"/>
  <c r="K551" i="11"/>
  <c r="K1285" i="11"/>
  <c r="K673" i="11"/>
  <c r="K1731" i="11"/>
  <c r="K1890" i="11"/>
  <c r="K1619" i="11"/>
  <c r="K1045" i="11"/>
  <c r="K1594" i="11"/>
  <c r="K222" i="11"/>
  <c r="K1927" i="11"/>
  <c r="K1373" i="11"/>
  <c r="K1372" i="11"/>
  <c r="K2252" i="11"/>
  <c r="K1539" i="11"/>
  <c r="K1773" i="11"/>
  <c r="K772" i="11"/>
  <c r="K1392" i="11"/>
  <c r="K1910" i="11"/>
  <c r="K2470" i="11"/>
  <c r="K2144" i="11"/>
  <c r="K1575" i="11"/>
  <c r="K1990" i="11"/>
  <c r="K135" i="11"/>
  <c r="K2241" i="11"/>
  <c r="K1487" i="11"/>
  <c r="K1906" i="11"/>
  <c r="K2069" i="11"/>
  <c r="K2193" i="11"/>
  <c r="K1844" i="11"/>
  <c r="K2474" i="11"/>
  <c r="K1615" i="11"/>
  <c r="K941" i="11"/>
  <c r="K1564" i="11"/>
  <c r="K2413" i="11"/>
  <c r="K949" i="11"/>
  <c r="K1437" i="11"/>
  <c r="K1459" i="11"/>
  <c r="K1299" i="11"/>
  <c r="K1921" i="11"/>
  <c r="K623" i="11"/>
  <c r="K2372" i="11"/>
  <c r="K1335" i="11"/>
  <c r="K1550" i="11"/>
  <c r="K1714" i="11"/>
  <c r="K1554" i="11"/>
  <c r="K1902" i="11"/>
  <c r="K1702" i="11"/>
  <c r="K1584" i="11"/>
  <c r="K402" i="11"/>
  <c r="K921" i="11"/>
  <c r="K1592" i="11"/>
  <c r="K1574" i="11"/>
  <c r="K1792" i="11"/>
  <c r="K1653" i="11"/>
  <c r="K2197" i="11"/>
  <c r="K1935" i="11"/>
  <c r="K1047" i="11"/>
  <c r="K151" i="11"/>
  <c r="K2027" i="11"/>
  <c r="K1582" i="11"/>
  <c r="K1834" i="11"/>
  <c r="K1545" i="11"/>
  <c r="K1942" i="11"/>
  <c r="K1071" i="11"/>
  <c r="K1932" i="11"/>
  <c r="K562" i="11"/>
  <c r="K2130" i="11"/>
  <c r="K345" i="11"/>
  <c r="K1631" i="11"/>
  <c r="K1426" i="11"/>
  <c r="K1663" i="11"/>
  <c r="K1589" i="11"/>
  <c r="K1991" i="11"/>
  <c r="K1371" i="11"/>
  <c r="K639" i="11"/>
  <c r="K214" i="11"/>
  <c r="K2460" i="11"/>
  <c r="K1424" i="11"/>
  <c r="K1818" i="11"/>
  <c r="K1866" i="11"/>
  <c r="K1884" i="11"/>
  <c r="K1491" i="11"/>
  <c r="K1614" i="11"/>
  <c r="K1929" i="11"/>
  <c r="K2310" i="11"/>
  <c r="K1813" i="11"/>
  <c r="K1255" i="11"/>
  <c r="K2402" i="11"/>
  <c r="K123" i="11"/>
  <c r="K258" i="11"/>
  <c r="K1748" i="11"/>
  <c r="K2169" i="11"/>
  <c r="K1454" i="11"/>
  <c r="K1989" i="11"/>
  <c r="K1321" i="11"/>
  <c r="K2033" i="11"/>
  <c r="K1652" i="11"/>
  <c r="K944" i="11"/>
  <c r="K1873" i="11"/>
  <c r="K48" i="11"/>
  <c r="K1774" i="11"/>
  <c r="K823" i="11"/>
  <c r="K1620" i="11"/>
  <c r="K1716" i="11"/>
  <c r="K1097" i="11"/>
  <c r="K432" i="11"/>
  <c r="K2123" i="11"/>
  <c r="K1796" i="11"/>
  <c r="K339" i="11"/>
  <c r="K2375" i="11"/>
  <c r="K2018" i="11"/>
  <c r="K1597" i="11"/>
  <c r="K2414" i="11"/>
  <c r="K742" i="11"/>
  <c r="K999" i="11"/>
  <c r="K1681" i="11"/>
  <c r="K1525" i="11"/>
  <c r="K19" i="11"/>
  <c r="K1519" i="11"/>
  <c r="K1815" i="11"/>
  <c r="K1700" i="11"/>
  <c r="K2136" i="11"/>
  <c r="K1718" i="11"/>
  <c r="K1697" i="11"/>
  <c r="K1482" i="11"/>
  <c r="K1875" i="11"/>
  <c r="K1851" i="11"/>
  <c r="K1317" i="11"/>
  <c r="K1003" i="11"/>
  <c r="K1900" i="11"/>
  <c r="K1868" i="11"/>
  <c r="K359" i="11"/>
  <c r="K500" i="11"/>
  <c r="K2119" i="11"/>
  <c r="K1862" i="11"/>
  <c r="K1450" i="11"/>
  <c r="K1917" i="11"/>
  <c r="K1451" i="11"/>
  <c r="K1337" i="11"/>
  <c r="K641" i="11"/>
  <c r="K259" i="11"/>
  <c r="K2118" i="11"/>
  <c r="K1118" i="11"/>
  <c r="K159" i="11"/>
  <c r="K1765" i="11"/>
  <c r="K1805" i="11"/>
  <c r="K1859" i="11"/>
  <c r="K1712" i="11"/>
  <c r="K510" i="11"/>
  <c r="K1643" i="11"/>
  <c r="K2111" i="11"/>
  <c r="K1423" i="11"/>
  <c r="K1548" i="11"/>
  <c r="K803" i="11"/>
  <c r="K1600" i="11"/>
  <c r="K136" i="11"/>
  <c r="K149" i="11"/>
  <c r="K1622" i="11"/>
  <c r="K1855" i="11"/>
  <c r="K1190" i="11"/>
  <c r="K15" i="11"/>
  <c r="K381" i="11"/>
  <c r="K1661" i="11"/>
  <c r="K1193" i="11"/>
  <c r="K1248" i="11"/>
  <c r="K1328" i="11"/>
  <c r="K2410" i="11"/>
  <c r="K1412" i="11"/>
  <c r="K1544" i="11"/>
  <c r="K559" i="11"/>
  <c r="K1488" i="11"/>
  <c r="K1817" i="11"/>
  <c r="K1265" i="11"/>
  <c r="K1922" i="11"/>
  <c r="K1531" i="11"/>
  <c r="K447" i="11"/>
  <c r="K1613" i="11"/>
  <c r="K1625" i="11"/>
  <c r="K1007" i="11"/>
  <c r="K1496" i="11"/>
  <c r="K779" i="11"/>
  <c r="K1394" i="11"/>
  <c r="K2101" i="11"/>
  <c r="K1176" i="11"/>
  <c r="K300" i="11"/>
  <c r="K27" i="11"/>
  <c r="K2125" i="11"/>
  <c r="K2205" i="11"/>
  <c r="K1464" i="11"/>
  <c r="K1856" i="11"/>
  <c r="K512" i="11"/>
  <c r="K1791" i="11"/>
  <c r="K1787" i="11"/>
  <c r="K1869" i="11"/>
  <c r="K1267" i="11"/>
  <c r="K404" i="11"/>
  <c r="K2109" i="11"/>
  <c r="K1381" i="11"/>
  <c r="K1895" i="11"/>
  <c r="K1649" i="11"/>
  <c r="K1558" i="11"/>
  <c r="K2281" i="11"/>
  <c r="K643" i="11"/>
  <c r="K1382" i="11"/>
  <c r="K1701" i="11"/>
  <c r="K695" i="11"/>
  <c r="K1664" i="11"/>
  <c r="K1865" i="11"/>
  <c r="K2167" i="11"/>
  <c r="K828" i="11"/>
  <c r="K1572" i="11"/>
  <c r="K1522" i="11"/>
  <c r="K1911" i="11"/>
  <c r="K1677" i="11"/>
  <c r="K726" i="11"/>
  <c r="K2299" i="11"/>
  <c r="K1468" i="11"/>
  <c r="K1674" i="11"/>
  <c r="K1802" i="11"/>
  <c r="K2161" i="11"/>
  <c r="K1498" i="11"/>
  <c r="K782" i="11"/>
  <c r="K440" i="11"/>
  <c r="K1934" i="11"/>
  <c r="K640" i="11"/>
  <c r="K1769" i="11"/>
  <c r="K560" i="11"/>
  <c r="K1967" i="11"/>
  <c r="K2315" i="11"/>
  <c r="K2113" i="11"/>
  <c r="K2151" i="11"/>
  <c r="K156" i="11"/>
  <c r="K1969" i="11"/>
  <c r="K1808" i="11"/>
  <c r="K1897" i="11"/>
  <c r="K1695" i="11"/>
  <c r="K86" i="11"/>
  <c r="K630" i="11"/>
  <c r="K1786" i="11"/>
  <c r="K1894" i="11"/>
  <c r="K446" i="11"/>
  <c r="K1556" i="11"/>
  <c r="K2405" i="11"/>
  <c r="K1432" i="11"/>
  <c r="K1163" i="11"/>
  <c r="K1323" i="11"/>
  <c r="K1460" i="11"/>
  <c r="K13" i="11"/>
  <c r="K2308" i="11"/>
  <c r="K1970" i="11"/>
  <c r="K1992" i="11"/>
  <c r="K134" i="11"/>
  <c r="K1870" i="11"/>
  <c r="K2105" i="11"/>
  <c r="K1549" i="11"/>
  <c r="K1768" i="11"/>
  <c r="K1845" i="11"/>
  <c r="K1682" i="11"/>
  <c r="K1195" i="11"/>
  <c r="K1048" i="11"/>
  <c r="K1005" i="11"/>
  <c r="K1480" i="11"/>
  <c r="K1986" i="11"/>
  <c r="K1623" i="11"/>
  <c r="K1442" i="11"/>
  <c r="K2358" i="11"/>
  <c r="K1912" i="11"/>
  <c r="K1422" i="11"/>
  <c r="K1506" i="11"/>
  <c r="K996" i="11"/>
  <c r="K1878" i="11"/>
  <c r="K2117" i="11"/>
  <c r="K1503" i="11"/>
  <c r="K550" i="11"/>
  <c r="K11" i="11"/>
  <c r="K1745" i="11"/>
  <c r="K1905" i="11"/>
  <c r="K2408" i="11"/>
  <c r="K1211" i="11"/>
  <c r="K1495" i="11"/>
  <c r="K1735" i="11"/>
  <c r="K292" i="11"/>
  <c r="K1728" i="11"/>
  <c r="K1158" i="11"/>
  <c r="K654" i="11"/>
  <c r="K1579" i="11"/>
  <c r="K1397" i="11"/>
  <c r="K1959" i="11"/>
  <c r="K448" i="11"/>
  <c r="K1671" i="11"/>
  <c r="K2127" i="11"/>
  <c r="K1987" i="11"/>
  <c r="K1726" i="11"/>
  <c r="K436" i="11"/>
  <c r="K63" i="11"/>
  <c r="K435" i="11"/>
  <c r="K2156" i="11"/>
  <c r="K1637" i="11"/>
  <c r="K1846" i="11"/>
  <c r="K1515" i="11"/>
  <c r="K2129" i="11"/>
  <c r="K1085" i="11"/>
  <c r="K1553" i="11"/>
  <c r="K2415" i="11"/>
  <c r="K1831" i="11"/>
  <c r="K1898" i="11"/>
  <c r="K1350" i="11"/>
  <c r="K2434" i="11"/>
  <c r="K1168" i="11"/>
  <c r="K1618" i="11"/>
  <c r="K441" i="11"/>
  <c r="K1533" i="11"/>
  <c r="K1528" i="11"/>
  <c r="K2000" i="11"/>
  <c r="K1405" i="11"/>
  <c r="K1566" i="11"/>
  <c r="K1477" i="11"/>
  <c r="K936" i="11"/>
  <c r="K491" i="11"/>
  <c r="K229" i="11"/>
  <c r="K481" i="11"/>
  <c r="K1187" i="11"/>
  <c r="K1975" i="11"/>
  <c r="K1401" i="11"/>
  <c r="K406" i="11"/>
  <c r="K1771" i="11"/>
  <c r="K1723" i="11"/>
  <c r="K2338" i="11"/>
  <c r="K336" i="11"/>
  <c r="K1504" i="11"/>
  <c r="K2164" i="11"/>
  <c r="K1339" i="11"/>
  <c r="K161" i="11"/>
  <c r="K2316" i="11"/>
  <c r="K1469" i="11"/>
  <c r="K341" i="11"/>
  <c r="K635" i="11"/>
  <c r="K1858" i="11"/>
  <c r="K2225" i="11"/>
  <c r="K2115" i="11"/>
  <c r="K1612" i="11"/>
  <c r="K140" i="11"/>
  <c r="K1804" i="11"/>
  <c r="K1871" i="11"/>
  <c r="K2028" i="11"/>
  <c r="K2216" i="11"/>
  <c r="K1172" i="11"/>
  <c r="K1428" i="11"/>
  <c r="K1830" i="11"/>
  <c r="K1331" i="11"/>
  <c r="K1780" i="11"/>
  <c r="K1685" i="11"/>
  <c r="K342" i="11"/>
  <c r="K147" i="11"/>
  <c r="K1788" i="11"/>
  <c r="K1630" i="11"/>
  <c r="K131" i="11"/>
  <c r="K2449" i="11"/>
  <c r="K1467" i="11"/>
  <c r="K443" i="11"/>
  <c r="K1953" i="11"/>
  <c r="K539" i="11"/>
  <c r="K1715" i="11"/>
  <c r="K433" i="11"/>
  <c r="K1904" i="11"/>
  <c r="K1645" i="11"/>
  <c r="K1375" i="11"/>
  <c r="K1939" i="11"/>
  <c r="K153" i="11"/>
  <c r="K1167" i="11"/>
  <c r="K2411" i="11"/>
  <c r="K1038" i="11"/>
  <c r="K1667" i="11"/>
  <c r="K1647" i="11"/>
  <c r="K1511" i="11"/>
  <c r="K1385" i="11"/>
  <c r="K1747" i="11"/>
  <c r="K280" i="11"/>
  <c r="K627" i="11"/>
  <c r="K1852" i="11"/>
  <c r="K1602" i="11"/>
  <c r="K1493" i="11"/>
  <c r="K1165" i="11"/>
  <c r="K1811" i="11"/>
  <c r="K1370" i="11"/>
  <c r="K1585" i="11"/>
  <c r="K1604" i="11"/>
  <c r="K1777" i="11"/>
  <c r="K1678" i="11"/>
  <c r="K1654" i="11"/>
  <c r="K1465" i="11"/>
  <c r="K137" i="11"/>
  <c r="K729" i="11"/>
  <c r="K1501" i="11"/>
  <c r="K624" i="11"/>
  <c r="K1325" i="11"/>
  <c r="K139" i="11"/>
  <c r="K1388" i="11"/>
  <c r="K2102" i="11"/>
  <c r="K1389" i="11"/>
  <c r="K1456" i="11"/>
  <c r="K1492" i="11"/>
  <c r="K691" i="11"/>
  <c r="K1338" i="11"/>
  <c r="K91" i="11"/>
  <c r="K1505" i="11"/>
  <c r="K2353" i="11"/>
  <c r="K1633" i="11"/>
  <c r="K1319" i="11"/>
  <c r="K399" i="11"/>
  <c r="K163" i="11"/>
  <c r="K692" i="11"/>
  <c r="K1665" i="11"/>
  <c r="K1523" i="11"/>
  <c r="K1159" i="11"/>
  <c r="K426" i="11"/>
  <c r="K1867" i="11"/>
  <c r="K1034" i="11"/>
  <c r="K1494" i="11"/>
  <c r="K1924" i="11"/>
  <c r="K2420" i="11"/>
  <c r="K1822" i="11"/>
  <c r="K203" i="11"/>
  <c r="K2112" i="11"/>
  <c r="K1736" i="11"/>
  <c r="K1029" i="11"/>
  <c r="K1696" i="11"/>
  <c r="K2292" i="11"/>
  <c r="K1710" i="11"/>
  <c r="K830" i="11"/>
  <c r="K1650" i="11"/>
  <c r="K1427" i="11"/>
  <c r="K143" i="11"/>
  <c r="K2285" i="11"/>
  <c r="K1632" i="11"/>
  <c r="K1406" i="11"/>
  <c r="K129" i="11"/>
  <c r="K427" i="11"/>
  <c r="K534" i="11"/>
  <c r="K2319" i="11"/>
  <c r="K1795" i="11"/>
  <c r="K1920" i="11"/>
  <c r="K1762" i="11"/>
  <c r="K2318" i="11"/>
  <c r="K1606" i="11"/>
  <c r="K1033" i="11"/>
  <c r="K1793" i="11"/>
  <c r="K686" i="11"/>
  <c r="K1675" i="11"/>
  <c r="K1947" i="11"/>
  <c r="K2275" i="11"/>
  <c r="K799" i="11"/>
  <c r="K1393" i="11"/>
  <c r="K1596" i="11"/>
  <c r="K1983" i="11"/>
  <c r="K403" i="11"/>
  <c r="K1415" i="11"/>
  <c r="K2363" i="11"/>
  <c r="K580" i="11"/>
  <c r="K1436" i="11"/>
  <c r="K1692" i="11"/>
  <c r="K2284" i="11"/>
  <c r="K1411" i="11"/>
  <c r="K819" i="11"/>
  <c r="K760" i="11"/>
  <c r="K1843" i="11"/>
  <c r="K1950" i="11"/>
  <c r="K43" i="11"/>
  <c r="K20" i="11"/>
  <c r="K1640" i="11"/>
  <c r="K132" i="11"/>
  <c r="K144" i="11"/>
  <c r="K4" i="11"/>
  <c r="K1948" i="11"/>
  <c r="K2399" i="11"/>
  <c r="K1461" i="11"/>
  <c r="K1812" i="11"/>
  <c r="K1740" i="11"/>
  <c r="K346" i="11"/>
  <c r="K1462" i="11"/>
  <c r="K2421" i="11"/>
  <c r="K130" i="11"/>
  <c r="K1497" i="11"/>
  <c r="K329" i="11"/>
  <c r="K1383" i="11"/>
  <c r="K1823" i="11"/>
  <c r="K1936" i="11"/>
  <c r="K1402" i="11"/>
  <c r="K1687" i="11"/>
  <c r="K1699" i="11"/>
  <c r="K157" i="11"/>
  <c r="K621" i="11"/>
  <c r="K1452" i="11"/>
  <c r="K931" i="11"/>
  <c r="K632" i="11"/>
  <c r="K2327" i="11"/>
  <c r="K2412" i="11"/>
  <c r="K2004" i="11"/>
  <c r="K1668" i="11"/>
  <c r="K2314" i="11"/>
  <c r="K6" i="11"/>
  <c r="K138" i="11"/>
  <c r="K1946" i="11"/>
  <c r="K33" i="11"/>
  <c r="K1568" i="11"/>
  <c r="K1785" i="11"/>
  <c r="K1925" i="11"/>
  <c r="K775" i="11"/>
  <c r="K401" i="11"/>
  <c r="K1824" i="11"/>
  <c r="K2177" i="11"/>
  <c r="K1739" i="11"/>
  <c r="K1429" i="11"/>
  <c r="K164" i="11"/>
  <c r="K1274" i="11"/>
  <c r="K1775" i="11"/>
  <c r="K2313" i="11"/>
  <c r="K1758" i="11"/>
  <c r="K1170" i="11"/>
  <c r="K1832" i="11"/>
  <c r="K1396" i="11"/>
  <c r="K1770" i="11"/>
  <c r="K1776" i="11"/>
  <c r="K1472" i="11"/>
  <c r="K1035" i="11"/>
  <c r="K1332" i="11"/>
  <c r="K707" i="11"/>
  <c r="K1686" i="11"/>
  <c r="K1431" i="11"/>
  <c r="K1446" i="11"/>
  <c r="K1849" i="11"/>
  <c r="K1611" i="11"/>
  <c r="K1576" i="11"/>
  <c r="K2416" i="11"/>
  <c r="K1835" i="11"/>
  <c r="K1384" i="11"/>
  <c r="K1591" i="11"/>
  <c r="K1157" i="11"/>
  <c r="K1809" i="11"/>
  <c r="K1547" i="11"/>
  <c r="K708" i="11"/>
  <c r="K1841" i="11"/>
  <c r="K1169" i="11"/>
  <c r="K1821" i="11"/>
  <c r="K1557" i="11"/>
  <c r="K1555" i="11"/>
  <c r="K154" i="11"/>
  <c r="K555" i="11"/>
  <c r="K1420" i="11"/>
  <c r="K1507" i="11"/>
  <c r="K1827" i="11"/>
  <c r="K1938" i="11"/>
  <c r="K1502" i="11"/>
  <c r="K1166" i="11"/>
  <c r="K7" i="11"/>
  <c r="K1638" i="11"/>
  <c r="K1684" i="11"/>
  <c r="K2461" i="11"/>
  <c r="K1559" i="11"/>
  <c r="K340" i="11"/>
  <c r="K1853" i="11"/>
  <c r="K445" i="11"/>
  <c r="K1887" i="11"/>
  <c r="K1374" i="11"/>
  <c r="K1610" i="11"/>
  <c r="K1053" i="11"/>
  <c r="K1608" i="11"/>
  <c r="K1603" i="11"/>
  <c r="K1857" i="11"/>
  <c r="K1918" i="11"/>
  <c r="K148" i="11"/>
  <c r="K1530" i="11"/>
  <c r="K1438" i="11"/>
  <c r="K1790" i="11"/>
  <c r="K1646" i="11"/>
  <c r="K2041" i="11"/>
  <c r="K2317" i="11"/>
  <c r="K1680" i="11"/>
  <c r="K1433" i="11"/>
  <c r="K1527" i="11"/>
  <c r="K1713" i="11"/>
  <c r="K2376" i="11"/>
  <c r="K2107" i="11"/>
  <c r="K1807" i="11"/>
  <c r="K1329" i="11"/>
  <c r="K1404" i="11"/>
  <c r="K1475" i="11"/>
  <c r="K456" i="11"/>
  <c r="K575" i="11"/>
  <c r="K2150" i="11"/>
  <c r="K2368" i="11"/>
  <c r="K843" i="11"/>
  <c r="K94" i="11"/>
  <c r="K2098" i="11"/>
  <c r="K2076" i="11"/>
  <c r="K1259" i="11"/>
  <c r="K1257" i="11"/>
  <c r="K1261" i="11"/>
  <c r="K706" i="11"/>
  <c r="K476" i="11"/>
  <c r="K1244" i="11"/>
  <c r="K986" i="11"/>
  <c r="K1059" i="11"/>
  <c r="K969" i="11"/>
  <c r="K2393" i="11"/>
  <c r="K998" i="11"/>
  <c r="K776" i="11"/>
  <c r="K1998" i="11"/>
  <c r="K457" i="11"/>
  <c r="K473" i="11"/>
  <c r="K2433" i="11"/>
  <c r="K649" i="11"/>
  <c r="K672" i="11"/>
  <c r="K453" i="11"/>
  <c r="K2336" i="11"/>
  <c r="K1095" i="11"/>
  <c r="K728" i="11"/>
  <c r="K1180" i="11"/>
  <c r="K2062" i="11"/>
  <c r="K2442" i="11"/>
  <c r="K2080" i="11"/>
  <c r="K546" i="11"/>
  <c r="K2001" i="11"/>
  <c r="K1256" i="11"/>
  <c r="K901" i="11"/>
  <c r="K37" i="11"/>
  <c r="K1058" i="11"/>
  <c r="K827" i="11"/>
  <c r="K956" i="11"/>
  <c r="K2026" i="11"/>
  <c r="K2168" i="11"/>
  <c r="K854" i="11"/>
  <c r="K945" i="11"/>
  <c r="K1014" i="11"/>
  <c r="K277" i="11"/>
  <c r="K801" i="11"/>
  <c r="K2439" i="11"/>
  <c r="K472" i="11"/>
  <c r="K1124" i="11"/>
  <c r="K468" i="11"/>
  <c r="K715" i="11"/>
  <c r="K2053" i="11"/>
  <c r="K2047" i="11"/>
  <c r="K2209" i="11"/>
  <c r="K974" i="11"/>
  <c r="K2059" i="11"/>
  <c r="K2328" i="11"/>
  <c r="K1092" i="11"/>
  <c r="K778" i="11"/>
  <c r="K1269" i="11"/>
  <c r="K104" i="11"/>
  <c r="K493" i="11"/>
  <c r="K1122" i="11"/>
  <c r="K2397" i="11"/>
  <c r="K970" i="11"/>
  <c r="K46" i="11"/>
  <c r="K710" i="11"/>
  <c r="K2084" i="11"/>
  <c r="K1184" i="11"/>
  <c r="K857" i="11"/>
  <c r="K2361" i="11"/>
  <c r="K2435" i="11"/>
  <c r="K1999" i="11"/>
  <c r="K1203" i="11"/>
  <c r="K2307" i="11"/>
  <c r="K839" i="11"/>
  <c r="K2218" i="11"/>
  <c r="K2403" i="11"/>
  <c r="K862" i="11"/>
  <c r="K225" i="11"/>
  <c r="K2479" i="11"/>
  <c r="K262" i="11"/>
  <c r="K2050" i="11"/>
  <c r="K2425" i="11"/>
  <c r="K385" i="11"/>
  <c r="K1367" i="11"/>
  <c r="K847" i="11"/>
  <c r="K856" i="11"/>
  <c r="K681" i="11"/>
  <c r="K413" i="11"/>
  <c r="K2025" i="11"/>
  <c r="K355" i="11"/>
  <c r="K652" i="11"/>
  <c r="K592" i="11"/>
  <c r="K328" i="11"/>
  <c r="K252" i="11"/>
  <c r="K2008" i="11"/>
  <c r="K905" i="11"/>
  <c r="K2222" i="11"/>
  <c r="K2142" i="11"/>
  <c r="K615" i="11"/>
  <c r="K2015" i="11"/>
  <c r="K878" i="11"/>
  <c r="K53" i="11"/>
  <c r="K622" i="11"/>
  <c r="K1013" i="11"/>
  <c r="K2180" i="11"/>
  <c r="K1282" i="11"/>
  <c r="K2455" i="11"/>
  <c r="K2250" i="11"/>
  <c r="K1346" i="11"/>
  <c r="K1093" i="11"/>
  <c r="K1236" i="11"/>
  <c r="K2288" i="11"/>
  <c r="K975" i="11"/>
  <c r="K1353" i="11"/>
  <c r="K496" i="11"/>
  <c r="K2179" i="11"/>
  <c r="K2459" i="11"/>
  <c r="K2092" i="11"/>
  <c r="K1055" i="11"/>
  <c r="K55" i="11"/>
  <c r="K1066" i="11"/>
  <c r="K2182" i="11"/>
  <c r="K28" i="11"/>
  <c r="K806" i="11"/>
  <c r="K2297" i="11"/>
  <c r="K680" i="11"/>
  <c r="K2468" i="11"/>
  <c r="K2280" i="11"/>
  <c r="K95" i="11"/>
  <c r="K896" i="11"/>
  <c r="K1087" i="11"/>
  <c r="K2362" i="11"/>
  <c r="K927" i="11"/>
  <c r="K92" i="11"/>
  <c r="K2022" i="11"/>
  <c r="K2464" i="11"/>
  <c r="K2090" i="11"/>
  <c r="K1349" i="11"/>
  <c r="K2296" i="11"/>
  <c r="K182" i="11"/>
  <c r="K1996" i="11"/>
  <c r="K1117" i="11"/>
  <c r="K1312" i="11"/>
  <c r="K2200" i="11"/>
  <c r="K597" i="11"/>
  <c r="K739" i="11"/>
  <c r="K169" i="11"/>
  <c r="K2094" i="11"/>
  <c r="K897" i="11"/>
  <c r="K507" i="11"/>
  <c r="K671" i="11"/>
  <c r="K791" i="11"/>
  <c r="K2178" i="11"/>
  <c r="K411" i="11"/>
  <c r="K523" i="11"/>
  <c r="K821" i="11"/>
  <c r="K2185" i="11"/>
  <c r="K2065" i="11"/>
  <c r="K2191" i="11"/>
  <c r="K813" i="11"/>
  <c r="K2139" i="11"/>
  <c r="K864" i="11"/>
  <c r="K120" i="11"/>
  <c r="K274" i="11"/>
  <c r="K884" i="11"/>
  <c r="K2390" i="11"/>
  <c r="K2466" i="11"/>
  <c r="K2173" i="11"/>
  <c r="K1130" i="11"/>
  <c r="K66" i="11"/>
  <c r="K110" i="11"/>
  <c r="K1126" i="11"/>
  <c r="K525" i="11"/>
  <c r="K96" i="11"/>
  <c r="K173" i="11"/>
  <c r="K2380" i="11"/>
  <c r="K100" i="11"/>
  <c r="K1148" i="11"/>
  <c r="K51" i="11"/>
  <c r="K2441" i="11"/>
  <c r="K2300" i="11"/>
  <c r="K2340" i="11"/>
  <c r="K967" i="11"/>
  <c r="K1174" i="11"/>
  <c r="K179" i="11"/>
  <c r="K929" i="11"/>
  <c r="K125" i="11"/>
  <c r="K421" i="11"/>
  <c r="K30" i="11"/>
  <c r="K2148" i="11"/>
  <c r="K505" i="11"/>
  <c r="K260" i="11"/>
  <c r="K235" i="11"/>
  <c r="K59" i="11"/>
  <c r="K2248" i="11"/>
  <c r="K2355" i="11"/>
  <c r="K2066" i="11"/>
  <c r="K1266" i="11"/>
  <c r="K2384" i="11"/>
  <c r="K269" i="11"/>
  <c r="K183" i="11"/>
  <c r="K1070" i="11"/>
  <c r="K713" i="11"/>
  <c r="K790" i="11"/>
  <c r="K874" i="11"/>
  <c r="K180" i="11"/>
  <c r="K2283" i="11"/>
  <c r="K350" i="11"/>
  <c r="K1096" i="11"/>
  <c r="K1001" i="11"/>
  <c r="K952" i="11"/>
  <c r="K1227" i="11"/>
  <c r="K658" i="11"/>
  <c r="K2007" i="11"/>
  <c r="K769" i="11"/>
  <c r="K1121" i="11"/>
  <c r="K172" i="11"/>
  <c r="K748" i="11"/>
  <c r="K2009" i="11"/>
  <c r="K858" i="11"/>
  <c r="K311" i="11"/>
  <c r="K1292" i="11"/>
  <c r="K703" i="11"/>
  <c r="K653" i="11"/>
  <c r="K666" i="11"/>
  <c r="K1239" i="11"/>
  <c r="K1307" i="11"/>
  <c r="K670" i="11"/>
  <c r="K676" i="11"/>
  <c r="K2429" i="11"/>
  <c r="K920" i="11"/>
  <c r="K254" i="11"/>
  <c r="K2452" i="11"/>
  <c r="K2045" i="11"/>
  <c r="K424" i="11"/>
  <c r="K2451" i="11"/>
  <c r="K2465" i="11"/>
  <c r="K296" i="11"/>
  <c r="K1083" i="11"/>
  <c r="K23" i="11"/>
  <c r="K2213" i="11"/>
  <c r="K2277" i="11"/>
  <c r="K204" i="11"/>
  <c r="K890" i="11"/>
  <c r="K2366" i="11"/>
  <c r="K2219" i="11"/>
  <c r="K1171" i="11"/>
  <c r="K794" i="11"/>
  <c r="K118" i="11"/>
  <c r="K663" i="11"/>
  <c r="K1183" i="11"/>
  <c r="K109" i="11"/>
  <c r="K246" i="11"/>
  <c r="K859" i="11"/>
  <c r="K995" i="11"/>
  <c r="K2238" i="11"/>
  <c r="K482" i="11"/>
  <c r="K1300" i="11"/>
  <c r="K477" i="11"/>
  <c r="K2207" i="11"/>
  <c r="K662" i="11"/>
  <c r="K263" i="11"/>
  <c r="K723" i="11"/>
  <c r="K915" i="11"/>
  <c r="K2298" i="11"/>
  <c r="K1355" i="11"/>
  <c r="K117" i="11"/>
  <c r="K2020" i="11"/>
  <c r="K876" i="11"/>
  <c r="K2229" i="11"/>
  <c r="K553" i="11"/>
  <c r="K1063" i="11"/>
  <c r="K2242" i="11"/>
  <c r="K2370" i="11"/>
  <c r="K2070" i="11"/>
  <c r="K2367" i="11"/>
  <c r="K1366" i="11"/>
  <c r="K90" i="11"/>
  <c r="K2348" i="11"/>
  <c r="K334" i="11"/>
  <c r="K957" i="11"/>
  <c r="K809" i="11"/>
  <c r="K2093" i="11"/>
  <c r="K976" i="11"/>
  <c r="K934" i="11"/>
  <c r="K44" i="11"/>
  <c r="K2019" i="11"/>
  <c r="K964" i="11"/>
  <c r="K301" i="11"/>
  <c r="K376" i="11"/>
  <c r="K1223" i="11"/>
  <c r="K416" i="11"/>
  <c r="K2430" i="11"/>
  <c r="K2303" i="11"/>
  <c r="K2202" i="11"/>
  <c r="K719" i="11"/>
  <c r="K2436" i="11"/>
  <c r="K873" i="11"/>
  <c r="K950" i="11"/>
  <c r="K50" i="11"/>
  <c r="K2194" i="11"/>
  <c r="K1056" i="11"/>
  <c r="K524" i="11"/>
  <c r="K2385" i="11"/>
  <c r="K1074" i="11"/>
  <c r="K1088" i="11"/>
  <c r="K1200" i="11"/>
  <c r="K888" i="11"/>
  <c r="K2060" i="11"/>
  <c r="K486" i="11"/>
  <c r="K802" i="11"/>
  <c r="K415" i="11"/>
  <c r="K429" i="11"/>
  <c r="K1150" i="11"/>
  <c r="K289" i="11"/>
  <c r="K487" i="11"/>
  <c r="K911" i="11"/>
  <c r="K811" i="11"/>
  <c r="K2162" i="11"/>
  <c r="K34" i="11"/>
  <c r="K56" i="11"/>
  <c r="K2049" i="11"/>
  <c r="K850" i="11"/>
  <c r="K2043" i="11"/>
  <c r="K2171" i="11"/>
  <c r="K313" i="11"/>
  <c r="K1235" i="11"/>
  <c r="K200" i="11"/>
  <c r="K231" i="11"/>
  <c r="K2157" i="11"/>
  <c r="K2462" i="11"/>
  <c r="K2359" i="11"/>
  <c r="K1141" i="11"/>
  <c r="K2322" i="11"/>
  <c r="K2208" i="11"/>
  <c r="K1021" i="11"/>
  <c r="K2201" i="11"/>
  <c r="K2038" i="11"/>
  <c r="K2057" i="11"/>
  <c r="K1228" i="11"/>
  <c r="K1275" i="11"/>
  <c r="K408" i="11"/>
  <c r="K958" i="11"/>
  <c r="K379" i="11"/>
  <c r="K2063" i="11"/>
  <c r="K238" i="11"/>
  <c r="K387" i="11"/>
  <c r="K2215" i="11"/>
  <c r="K705" i="11"/>
  <c r="K290" i="11"/>
  <c r="K245" i="11"/>
  <c r="K899" i="11"/>
  <c r="K1279" i="11"/>
  <c r="K2467" i="11"/>
  <c r="K2081" i="11"/>
  <c r="K727" i="11"/>
  <c r="K253" i="11"/>
  <c r="K1131" i="11"/>
  <c r="K578" i="11"/>
  <c r="K517" i="11"/>
  <c r="K697" i="11"/>
  <c r="K2181" i="11"/>
  <c r="K2146" i="11"/>
  <c r="K910" i="11"/>
  <c r="K1369" i="11"/>
  <c r="K2352" i="11"/>
  <c r="K2323" i="11"/>
  <c r="K1301" i="11"/>
  <c r="K796" i="11"/>
  <c r="K789" i="11"/>
  <c r="K82" i="11"/>
  <c r="K579" i="11"/>
  <c r="K1342" i="11"/>
  <c r="K2278" i="11"/>
  <c r="K1287" i="11"/>
  <c r="K648" i="11"/>
  <c r="K60" i="11"/>
  <c r="K895" i="11"/>
  <c r="K1212" i="11"/>
  <c r="K375" i="11"/>
  <c r="K1132" i="11"/>
  <c r="K2096" i="11"/>
  <c r="K2258" i="11"/>
  <c r="K1362" i="11"/>
  <c r="K2140" i="11"/>
  <c r="K932" i="11"/>
  <c r="K191" i="11"/>
  <c r="K450" i="11"/>
  <c r="K2089" i="11"/>
  <c r="K1294" i="11"/>
  <c r="K1360" i="11"/>
  <c r="K2046" i="11"/>
  <c r="K1022" i="11"/>
  <c r="K515" i="11"/>
  <c r="K186" i="11"/>
  <c r="K894" i="11"/>
  <c r="K613" i="11"/>
  <c r="K470" i="11"/>
  <c r="K2068" i="11"/>
  <c r="K795" i="11"/>
  <c r="K76" i="11"/>
  <c r="K679" i="11"/>
  <c r="K1188" i="11"/>
  <c r="K2082" i="11"/>
  <c r="K324" i="11"/>
  <c r="K170" i="11"/>
  <c r="K62" i="11"/>
  <c r="K49" i="11"/>
  <c r="K2170" i="11"/>
  <c r="K242" i="11"/>
  <c r="K2078" i="11"/>
  <c r="K2021" i="11"/>
  <c r="K2453" i="11"/>
  <c r="K1134" i="11"/>
  <c r="K2061" i="11"/>
  <c r="K217" i="11"/>
  <c r="K1076" i="11"/>
  <c r="K1115" i="11"/>
  <c r="K665" i="11"/>
  <c r="K765" i="11"/>
  <c r="K674" i="11"/>
  <c r="K1139" i="11"/>
  <c r="K2346" i="11"/>
  <c r="K1113" i="11"/>
  <c r="K770" i="11"/>
  <c r="K291" i="11"/>
  <c r="K2187" i="11"/>
  <c r="K2395" i="11"/>
  <c r="K286" i="11"/>
  <c r="K576" i="11"/>
  <c r="K913" i="11"/>
  <c r="K2176" i="11"/>
  <c r="K1354" i="11"/>
  <c r="K1254" i="11"/>
  <c r="K848" i="11"/>
  <c r="K99" i="11"/>
  <c r="K526" i="11"/>
  <c r="K2245" i="11"/>
  <c r="K1173" i="11"/>
  <c r="K750" i="11"/>
  <c r="K588" i="11"/>
  <c r="K2195" i="11"/>
  <c r="K192" i="11"/>
  <c r="K227" i="11"/>
  <c r="K774" i="11"/>
  <c r="K1361" i="11"/>
  <c r="K595" i="11"/>
  <c r="K331" i="11"/>
  <c r="K184" i="11"/>
  <c r="K812" i="11"/>
  <c r="K430" i="11"/>
  <c r="K657" i="11"/>
  <c r="K1359" i="11"/>
  <c r="K281" i="11"/>
  <c r="K2243" i="11"/>
  <c r="K322" i="11"/>
  <c r="K903" i="11"/>
  <c r="K1356" i="11"/>
  <c r="K908" i="11"/>
  <c r="K273" i="11"/>
  <c r="K581" i="11"/>
  <c r="K725" i="11"/>
  <c r="K984" i="11"/>
  <c r="K798" i="11"/>
  <c r="K1175" i="11"/>
  <c r="K1303" i="11"/>
  <c r="K930" i="11"/>
  <c r="K230" i="11"/>
  <c r="K598" i="11"/>
  <c r="K271" i="11"/>
  <c r="K596" i="11"/>
  <c r="K808" i="11"/>
  <c r="K756" i="11"/>
  <c r="K65" i="11"/>
  <c r="K783" i="11"/>
  <c r="K988" i="11"/>
  <c r="K1298" i="11"/>
  <c r="K1138" i="11"/>
  <c r="K543" i="11"/>
  <c r="K609" i="11"/>
  <c r="K278" i="11"/>
  <c r="K1222" i="11"/>
  <c r="K1106" i="11"/>
  <c r="K933" i="11"/>
  <c r="K1226" i="11"/>
  <c r="K2440" i="11"/>
  <c r="K1078" i="11"/>
  <c r="K24" i="11"/>
  <c r="K1073" i="11"/>
  <c r="K747" i="11"/>
  <c r="K2166" i="11"/>
  <c r="K1017" i="11"/>
  <c r="K83" i="11"/>
  <c r="K2475" i="11"/>
  <c r="K455" i="11"/>
  <c r="K1368" i="11"/>
  <c r="K501" i="11"/>
  <c r="K405" i="11"/>
  <c r="K202" i="11"/>
  <c r="K2324" i="11"/>
  <c r="K1288" i="11"/>
  <c r="K2377" i="11"/>
  <c r="K1365" i="11"/>
  <c r="K1116" i="11"/>
  <c r="K1240" i="11"/>
  <c r="K757" i="11"/>
  <c r="K310" i="11"/>
  <c r="K866" i="11"/>
  <c r="K1094" i="11"/>
  <c r="K80" i="11"/>
  <c r="K330" i="11"/>
  <c r="K489" i="11"/>
  <c r="K284" i="11"/>
  <c r="K1114" i="11"/>
  <c r="K2448" i="11"/>
  <c r="K721" i="11"/>
  <c r="K198" i="11"/>
  <c r="K914" i="11"/>
  <c r="K87" i="11"/>
  <c r="K216" i="11"/>
  <c r="K2087" i="11"/>
  <c r="K211" i="11"/>
  <c r="K734" i="11"/>
  <c r="K973" i="11"/>
  <c r="K837" i="11"/>
  <c r="K2210" i="11"/>
  <c r="K461" i="11"/>
  <c r="K89" i="11"/>
  <c r="K122" i="11"/>
  <c r="K305" i="11"/>
  <c r="K651" i="11"/>
  <c r="K2097" i="11"/>
  <c r="K620" i="11"/>
  <c r="K389" i="11"/>
  <c r="K938" i="11"/>
  <c r="K2354" i="11"/>
  <c r="K1293" i="11"/>
  <c r="K492" i="11"/>
  <c r="K2212" i="11"/>
  <c r="K513" i="11"/>
  <c r="K603" i="11"/>
  <c r="K1234" i="11"/>
  <c r="K1258" i="11"/>
  <c r="K113" i="11"/>
  <c r="K1278" i="11"/>
  <c r="K554" i="11"/>
  <c r="K826" i="11"/>
  <c r="K212" i="11"/>
  <c r="K354" i="11"/>
  <c r="K918" i="11"/>
  <c r="K1151" i="11"/>
  <c r="K240" i="11"/>
  <c r="K2031" i="11"/>
  <c r="K1084" i="11"/>
  <c r="K907" i="11"/>
  <c r="K1232" i="11"/>
  <c r="K2014" i="11"/>
  <c r="K2378" i="11"/>
  <c r="K720" i="11"/>
  <c r="K207" i="11"/>
  <c r="K883" i="11"/>
  <c r="K114" i="11"/>
  <c r="K232" i="11"/>
  <c r="K475" i="11"/>
  <c r="K759" i="11"/>
  <c r="K176" i="11"/>
  <c r="K2223" i="11"/>
  <c r="K275" i="11"/>
  <c r="K121" i="11"/>
  <c r="K2394" i="11"/>
  <c r="K1363" i="11"/>
  <c r="K1061" i="11"/>
  <c r="K1137" i="11"/>
  <c r="K2476" i="11"/>
  <c r="K520" i="11"/>
  <c r="K2233" i="11"/>
  <c r="K545" i="11"/>
  <c r="K2056" i="11"/>
  <c r="K2261" i="11"/>
  <c r="K990" i="11"/>
  <c r="K784" i="11"/>
  <c r="K529" i="11"/>
  <c r="K2254" i="11"/>
  <c r="K2330" i="11"/>
  <c r="K771" i="11"/>
  <c r="K2445" i="11"/>
  <c r="K971" i="11"/>
  <c r="K955" i="11"/>
  <c r="K451" i="11"/>
  <c r="K465" i="11"/>
  <c r="K925" i="11"/>
  <c r="K358" i="11"/>
  <c r="K977" i="11"/>
  <c r="K1208" i="11"/>
  <c r="K1011" i="11"/>
  <c r="K393" i="11"/>
  <c r="K738" i="11"/>
  <c r="K297" i="11"/>
  <c r="K968" i="11"/>
  <c r="K1311" i="11"/>
  <c r="K462" i="11"/>
  <c r="K69" i="11"/>
  <c r="K882" i="11"/>
  <c r="K1125" i="11"/>
  <c r="K112" i="11"/>
  <c r="K2051" i="11"/>
  <c r="K2211" i="11"/>
  <c r="K335" i="11"/>
  <c r="K2037" i="11"/>
  <c r="K373" i="11"/>
  <c r="K2017" i="11"/>
  <c r="K1231" i="11"/>
  <c r="K1297" i="11"/>
  <c r="K1129" i="11"/>
  <c r="K607" i="11"/>
  <c r="K367" i="11"/>
  <c r="K764" i="11"/>
  <c r="K730" i="11"/>
  <c r="K2422" i="11"/>
  <c r="K946" i="11"/>
  <c r="K532" i="11"/>
  <c r="K2272" i="11"/>
  <c r="K1308" i="11"/>
  <c r="K2086" i="11"/>
  <c r="K1142" i="11"/>
  <c r="K285" i="11"/>
  <c r="K601" i="11"/>
  <c r="K701" i="11"/>
  <c r="K793" i="11"/>
  <c r="K583" i="11"/>
  <c r="K814" i="11"/>
  <c r="K1207" i="11"/>
  <c r="K394" i="11"/>
  <c r="K287" i="11"/>
  <c r="K2295" i="11"/>
  <c r="K396" i="11"/>
  <c r="K2198" i="11"/>
  <c r="K863" i="11"/>
  <c r="K1268" i="11"/>
  <c r="K959" i="11"/>
  <c r="K1067" i="11"/>
  <c r="K1023" i="11"/>
  <c r="K985" i="11"/>
  <c r="K1352" i="11"/>
  <c r="K2249" i="11"/>
  <c r="K610" i="11"/>
  <c r="K494" i="11"/>
  <c r="K2217" i="11"/>
  <c r="K459" i="11"/>
  <c r="K953" i="11"/>
  <c r="K1242" i="11"/>
  <c r="K2396" i="11"/>
  <c r="K209" i="11"/>
  <c r="K264" i="11"/>
  <c r="K2290" i="11"/>
  <c r="K940" i="11"/>
  <c r="K1264" i="11"/>
  <c r="K495" i="11"/>
  <c r="K1272" i="11"/>
  <c r="K667" i="11"/>
  <c r="K2247" i="11"/>
  <c r="K861" i="11"/>
  <c r="K1182" i="11"/>
  <c r="K1099" i="11"/>
  <c r="K2427" i="11"/>
  <c r="K1283" i="11"/>
  <c r="K2477" i="11"/>
  <c r="K746" i="11"/>
  <c r="K2145" i="11"/>
  <c r="K871" i="11"/>
  <c r="K2360" i="11"/>
  <c r="K1178" i="11"/>
  <c r="K763" i="11"/>
  <c r="K1004" i="11"/>
  <c r="K282" i="11"/>
  <c r="K1216" i="11"/>
  <c r="K1009" i="11"/>
  <c r="K1306" i="11"/>
  <c r="K1136" i="11"/>
  <c r="K611" i="11"/>
  <c r="K872" i="11"/>
  <c r="K736" i="11"/>
  <c r="K1101" i="11"/>
  <c r="K244" i="11"/>
  <c r="K2382" i="11"/>
  <c r="K1000" i="11"/>
  <c r="K1107" i="11"/>
  <c r="K2463" i="11"/>
  <c r="K2267" i="11"/>
  <c r="K879" i="11"/>
  <c r="K1080" i="11"/>
  <c r="K1302" i="11"/>
  <c r="K1119" i="11"/>
  <c r="K2454" i="11"/>
  <c r="K591" i="11"/>
  <c r="K994" i="11"/>
  <c r="K768" i="11"/>
  <c r="K395" i="11"/>
  <c r="K2221" i="11"/>
  <c r="K1103" i="11"/>
  <c r="K1209" i="11"/>
  <c r="K315" i="11"/>
  <c r="K1147" i="11"/>
  <c r="K223" i="11"/>
  <c r="K2099" i="11"/>
  <c r="K2443" i="11"/>
  <c r="K761" i="11"/>
  <c r="K923" i="11"/>
  <c r="K1179" i="11"/>
  <c r="K762" i="11"/>
  <c r="K2344" i="11"/>
  <c r="K2235" i="11"/>
  <c r="K73" i="11"/>
  <c r="K787" i="11"/>
  <c r="K2349" i="11"/>
  <c r="K356" i="11"/>
  <c r="K316" i="11"/>
  <c r="K2432" i="11"/>
  <c r="K2357" i="11"/>
  <c r="K942" i="11"/>
  <c r="K357" i="11"/>
  <c r="K797" i="11"/>
  <c r="K2203" i="11"/>
  <c r="K604" i="11"/>
  <c r="K2055" i="11"/>
  <c r="K288" i="11"/>
  <c r="K805" i="11"/>
  <c r="K912" i="11"/>
  <c r="K88" i="11"/>
  <c r="K361" i="11"/>
  <c r="K2006" i="11"/>
  <c r="K868" i="11"/>
  <c r="K1069" i="11"/>
  <c r="K1357" i="11"/>
  <c r="K1105" i="11"/>
  <c r="K744" i="11"/>
  <c r="K2279" i="11"/>
  <c r="K380" i="11"/>
  <c r="K2339" i="11"/>
  <c r="K2024" i="11"/>
  <c r="K2244" i="11"/>
  <c r="K467" i="11"/>
  <c r="K521" i="11"/>
  <c r="K2269" i="11"/>
  <c r="K659" i="11"/>
  <c r="K1091" i="11"/>
  <c r="K371" i="11"/>
  <c r="K900" i="11"/>
  <c r="K219" i="11"/>
  <c r="K2304" i="11"/>
  <c r="K906" i="11"/>
  <c r="K224" i="11"/>
  <c r="K2075" i="11"/>
  <c r="K2036" i="11"/>
  <c r="K1075" i="11"/>
  <c r="K549" i="11"/>
  <c r="K2268" i="11"/>
  <c r="K1024" i="11"/>
  <c r="K892" i="11"/>
  <c r="K1215" i="11"/>
  <c r="K2450" i="11"/>
  <c r="K2251" i="11"/>
  <c r="K804" i="11"/>
  <c r="K2072" i="11"/>
  <c r="K2447" i="11"/>
  <c r="K2149" i="11"/>
  <c r="K2048" i="11"/>
  <c r="K2206" i="11"/>
  <c r="K2260" i="11"/>
  <c r="K388" i="11"/>
  <c r="K2153" i="11"/>
  <c r="K1364" i="11"/>
  <c r="K548" i="11"/>
  <c r="K1020" i="11"/>
  <c r="K2321" i="11"/>
  <c r="K1217" i="11"/>
  <c r="K480" i="11"/>
  <c r="K2163" i="11"/>
  <c r="K535" i="11"/>
  <c r="K875" i="11"/>
  <c r="K2188" i="11"/>
  <c r="K619" i="11"/>
  <c r="K77" i="11"/>
  <c r="K2186" i="11"/>
  <c r="K594" i="11"/>
  <c r="K2444" i="11"/>
  <c r="K869" i="11"/>
  <c r="K2446" i="11"/>
  <c r="K390" i="11"/>
  <c r="K2034" i="11"/>
  <c r="K1127" i="11"/>
  <c r="K870" i="11"/>
  <c r="K1081" i="11"/>
  <c r="K299" i="11"/>
  <c r="K2011" i="11"/>
  <c r="K2259" i="11"/>
  <c r="K2337" i="11"/>
  <c r="K966" i="11"/>
  <c r="K1309" i="11"/>
  <c r="K327" i="11"/>
  <c r="K369" i="11"/>
  <c r="K210" i="11"/>
  <c r="K1245" i="11"/>
  <c r="K978" i="11"/>
  <c r="K377" i="11"/>
  <c r="K939" i="11"/>
  <c r="K2236" i="11"/>
  <c r="K2365" i="11"/>
  <c r="K174" i="11"/>
  <c r="K1233" i="11"/>
  <c r="K1241" i="11"/>
  <c r="K2398" i="11"/>
  <c r="K428" i="11"/>
  <c r="K283" i="11"/>
  <c r="K731" i="11"/>
  <c r="K1140" i="11"/>
  <c r="K25" i="11"/>
  <c r="K979" i="11"/>
  <c r="K2401" i="11"/>
  <c r="K788" i="11"/>
  <c r="K460" i="11"/>
  <c r="K816" i="11"/>
  <c r="K318" i="11"/>
  <c r="K1128" i="11"/>
  <c r="K2341" i="11"/>
  <c r="K714" i="11"/>
  <c r="K2335" i="11"/>
  <c r="K2143" i="11"/>
  <c r="K815" i="11"/>
  <c r="K1277" i="11"/>
  <c r="K103" i="11"/>
  <c r="K1220" i="11"/>
  <c r="K1189" i="11"/>
  <c r="K452" i="11"/>
  <c r="K483" i="11"/>
  <c r="K752" i="11"/>
  <c r="K1146" i="11"/>
  <c r="K177" i="11"/>
  <c r="K602" i="11"/>
  <c r="K1109" i="11"/>
  <c r="K2391" i="11"/>
  <c r="K712" i="11"/>
  <c r="K351" i="11"/>
  <c r="K2239" i="11"/>
  <c r="K1314" i="11"/>
  <c r="K2302" i="11"/>
  <c r="K2010" i="11"/>
  <c r="K407" i="11"/>
  <c r="K57" i="11"/>
  <c r="K2054" i="11"/>
  <c r="K2154" i="11"/>
  <c r="K1108" i="11"/>
  <c r="K1002" i="11"/>
  <c r="K189" i="11"/>
  <c r="K236" i="11"/>
  <c r="K265" i="11"/>
  <c r="K168" i="11"/>
  <c r="K353" i="11"/>
  <c r="K366" i="11"/>
  <c r="K409" i="11"/>
  <c r="K987" i="11"/>
  <c r="K84" i="11"/>
  <c r="K2253" i="11"/>
  <c r="K792" i="11"/>
  <c r="K981" i="11"/>
  <c r="K314" i="11"/>
  <c r="K904" i="11"/>
  <c r="K1068" i="11"/>
  <c r="K1636" i="11"/>
  <c r="K844" i="11"/>
  <c r="K893" i="11"/>
  <c r="K102" i="11"/>
  <c r="K2064" i="11"/>
  <c r="K190" i="11"/>
  <c r="K68" i="11"/>
  <c r="K111" i="11"/>
  <c r="K1997" i="11"/>
  <c r="K1263" i="11"/>
  <c r="K917" i="11"/>
  <c r="K175" i="11"/>
  <c r="K266" i="11"/>
  <c r="K2345" i="11"/>
  <c r="K298" i="11"/>
  <c r="K2428" i="11"/>
  <c r="K166" i="11"/>
  <c r="K1351" i="11"/>
  <c r="K502" i="11"/>
  <c r="K2035" i="11"/>
  <c r="K237" i="11"/>
  <c r="K829" i="11"/>
  <c r="K1062" i="11"/>
  <c r="K737" i="11"/>
  <c r="K250" i="11"/>
  <c r="K181" i="11"/>
  <c r="K45" i="11"/>
  <c r="K2271" i="11"/>
  <c r="K618" i="11"/>
  <c r="K187" i="11"/>
  <c r="K64" i="11"/>
  <c r="K1060" i="11"/>
  <c r="K1155" i="11"/>
  <c r="K516" i="11"/>
  <c r="K412" i="11"/>
  <c r="K2306" i="11"/>
  <c r="K325" i="11"/>
  <c r="K777" i="11"/>
  <c r="K1111" i="11"/>
  <c r="K378" i="11"/>
  <c r="K522" i="11"/>
  <c r="K368" i="11"/>
  <c r="K40" i="11"/>
  <c r="K1960" i="11"/>
  <c r="K1082" i="11"/>
  <c r="K471" i="11"/>
  <c r="K2289" i="11"/>
  <c r="K889" i="11"/>
  <c r="K948" i="11"/>
  <c r="K422" i="11"/>
  <c r="K2192" i="11"/>
  <c r="K518" i="11"/>
  <c r="K1098" i="11"/>
  <c r="K61" i="11"/>
  <c r="K574" i="11"/>
  <c r="K991" i="11"/>
  <c r="K2073" i="11"/>
  <c r="K965" i="11"/>
  <c r="K5" i="11"/>
  <c r="L5" i="11" s="1"/>
  <c r="K1213" i="11"/>
  <c r="K81" i="11"/>
  <c r="K951" i="11"/>
  <c r="K2030" i="11"/>
  <c r="K781" i="11"/>
  <c r="K1237" i="11"/>
  <c r="K668" i="11"/>
  <c r="K201" i="11"/>
  <c r="K418" i="11"/>
  <c r="K660" i="11"/>
  <c r="K2256" i="11"/>
  <c r="K1286" i="11"/>
  <c r="K753" i="11"/>
  <c r="K115" i="11"/>
  <c r="K197" i="11"/>
  <c r="K1181" i="11"/>
  <c r="K2147" i="11"/>
  <c r="K572" i="11"/>
  <c r="K785" i="11"/>
  <c r="K834" i="11"/>
  <c r="K71" i="11"/>
  <c r="K196" i="11"/>
  <c r="K321" i="11"/>
  <c r="K228" i="11"/>
  <c r="K589" i="11"/>
  <c r="K2214" i="11"/>
  <c r="K349" i="11"/>
  <c r="K733" i="11"/>
  <c r="K702" i="11"/>
  <c r="K616" i="11"/>
  <c r="K52" i="11"/>
  <c r="K1120" i="11"/>
  <c r="K2381" i="11"/>
  <c r="K78" i="11"/>
  <c r="K1152" i="11"/>
  <c r="K1481" i="11"/>
  <c r="K268" i="11"/>
  <c r="K2240" i="11"/>
  <c r="K963" i="11"/>
  <c r="K536" i="11"/>
  <c r="K498" i="11"/>
  <c r="K1270" i="11"/>
  <c r="K1100" i="11"/>
  <c r="K1086" i="11"/>
  <c r="K2386" i="11"/>
  <c r="K1206" i="11"/>
  <c r="K1296" i="11"/>
  <c r="K817" i="11"/>
  <c r="K531" i="11"/>
  <c r="K488" i="11"/>
  <c r="K881" i="11"/>
  <c r="K2190" i="11"/>
  <c r="K1016" i="11"/>
  <c r="K479" i="11"/>
  <c r="K1348" i="11"/>
  <c r="K982" i="11"/>
  <c r="K1072" i="11"/>
  <c r="K2329" i="11"/>
  <c r="K1230" i="11"/>
  <c r="K391" i="11"/>
  <c r="K272" i="11"/>
  <c r="K1154" i="11"/>
  <c r="K880" i="11"/>
  <c r="K414" i="11"/>
  <c r="K2085" i="11"/>
  <c r="K1018" i="11"/>
  <c r="K239" i="11"/>
  <c r="K248" i="11"/>
  <c r="K74" i="11"/>
  <c r="K533" i="11"/>
  <c r="K1064" i="11"/>
  <c r="K2032" i="11"/>
  <c r="K824" i="11"/>
  <c r="K2342" i="11"/>
  <c r="K382" i="11"/>
  <c r="K962" i="11"/>
  <c r="K1205" i="11"/>
  <c r="K2237" i="11"/>
  <c r="K127" i="11"/>
  <c r="K2159" i="11"/>
  <c r="K116" i="11"/>
  <c r="K528" i="11"/>
  <c r="K233" i="11"/>
  <c r="K2077" i="11"/>
  <c r="K682" i="11"/>
  <c r="K928" i="11"/>
  <c r="K2005" i="11"/>
  <c r="K716" i="11"/>
  <c r="K605" i="11"/>
  <c r="K2141" i="11"/>
  <c r="K2400" i="11"/>
  <c r="K1225" i="11"/>
  <c r="K800" i="11"/>
  <c r="K126" i="11"/>
  <c r="K2172" i="11"/>
  <c r="K293" i="11"/>
  <c r="K677" i="11"/>
  <c r="K749" i="11"/>
  <c r="K1185" i="11"/>
  <c r="K178" i="11"/>
  <c r="K722" i="11"/>
  <c r="K600" i="11"/>
  <c r="K2469" i="11"/>
  <c r="K961" i="11"/>
  <c r="K1706" i="11"/>
  <c r="K1901" i="11"/>
  <c r="K773" i="11"/>
  <c r="K573" i="11"/>
  <c r="K972" i="11"/>
  <c r="K2371" i="11"/>
  <c r="K675" i="11"/>
  <c r="K2196" i="11"/>
  <c r="K865" i="11"/>
  <c r="K541" i="11"/>
  <c r="K247" i="11"/>
  <c r="K1218" i="11"/>
  <c r="K1090" i="11"/>
  <c r="K1290" i="11"/>
  <c r="K2350" i="11"/>
  <c r="K983" i="11"/>
  <c r="K519" i="11"/>
  <c r="K2232" i="11"/>
  <c r="K1102" i="11"/>
  <c r="K2291" i="11"/>
  <c r="K540" i="11"/>
  <c r="K2189" i="11"/>
  <c r="K887" i="11"/>
  <c r="K1304" i="11"/>
  <c r="K593" i="11"/>
  <c r="K423" i="11"/>
  <c r="K503" i="11"/>
  <c r="K397" i="11"/>
  <c r="K590" i="11"/>
  <c r="K718" i="11"/>
  <c r="K2083" i="11"/>
  <c r="K270" i="11"/>
  <c r="K276" i="11"/>
  <c r="K655" i="11"/>
  <c r="K2473" i="11"/>
  <c r="K916" i="11"/>
  <c r="K234" i="11"/>
  <c r="K101" i="11"/>
  <c r="K1229" i="11"/>
  <c r="K2175" i="11"/>
  <c r="K41" i="11"/>
  <c r="K582" i="11"/>
  <c r="K1010" i="11"/>
  <c r="K398" i="11"/>
  <c r="K732" i="11"/>
  <c r="K2387" i="11"/>
  <c r="K484" i="11"/>
  <c r="K386" i="11"/>
  <c r="K317" i="11"/>
  <c r="K410" i="11"/>
  <c r="K1341" i="11"/>
  <c r="K506" i="11"/>
  <c r="K2091" i="11"/>
  <c r="K363" i="11"/>
  <c r="K1143" i="11"/>
  <c r="K1153" i="11"/>
  <c r="K698" i="11"/>
  <c r="K383" i="11"/>
  <c r="I2481" i="11"/>
  <c r="F389" i="7"/>
  <c r="H391" i="7"/>
  <c r="F377" i="7"/>
  <c r="F401" i="7"/>
  <c r="H411" i="7"/>
  <c r="F415" i="7"/>
  <c r="F381" i="7"/>
  <c r="F414" i="7"/>
  <c r="F384" i="7"/>
  <c r="F403" i="7"/>
  <c r="H390" i="7"/>
  <c r="H400" i="7"/>
  <c r="F385" i="7"/>
  <c r="F382" i="7"/>
  <c r="F413" i="7"/>
  <c r="H412" i="7"/>
  <c r="H383" i="7"/>
  <c r="H387" i="7"/>
  <c r="F409" i="7"/>
  <c r="F388" i="7"/>
  <c r="F378" i="7"/>
  <c r="H375" i="7"/>
  <c r="F407" i="7"/>
  <c r="F379" i="7"/>
  <c r="F376" i="7"/>
  <c r="F406" i="7"/>
  <c r="F408" i="7"/>
  <c r="F405" i="7"/>
  <c r="L6" i="11" l="1"/>
  <c r="L7" i="11" s="1"/>
  <c r="L8" i="11" s="1"/>
  <c r="L9" i="11" s="1"/>
  <c r="L10" i="11" s="1"/>
  <c r="L11" i="11" s="1"/>
  <c r="L12" i="11" s="1"/>
  <c r="L13" i="11" s="1"/>
  <c r="L14" i="11" s="1"/>
  <c r="L15" i="11" s="1"/>
  <c r="L16" i="11" s="1"/>
  <c r="L17" i="11" s="1"/>
  <c r="L18" i="11" s="1"/>
  <c r="L19" i="11" s="1"/>
  <c r="L20" i="11" s="1"/>
  <c r="L21" i="11" s="1"/>
  <c r="L22" i="11" s="1"/>
  <c r="L23" i="11" s="1"/>
  <c r="L24" i="11" s="1"/>
  <c r="L25" i="11" s="1"/>
  <c r="L26" i="11" s="1"/>
  <c r="L27" i="11" s="1"/>
  <c r="L28" i="11" s="1"/>
  <c r="L29" i="11" s="1"/>
  <c r="L30" i="11" s="1"/>
  <c r="L31" i="11" s="1"/>
  <c r="L32" i="11" s="1"/>
  <c r="L33" i="11" s="1"/>
  <c r="L34" i="11" s="1"/>
  <c r="L35" i="11" s="1"/>
  <c r="L36" i="11" s="1"/>
  <c r="L37" i="11" s="1"/>
  <c r="L38" i="11" s="1"/>
  <c r="L39" i="11" s="1"/>
  <c r="L40" i="11" s="1"/>
  <c r="L41" i="11" s="1"/>
  <c r="L42" i="11" s="1"/>
  <c r="L43" i="11" s="1"/>
  <c r="L44" i="11" s="1"/>
  <c r="L45" i="11" s="1"/>
  <c r="L46" i="11" s="1"/>
  <c r="L47" i="11" s="1"/>
  <c r="L48" i="11" s="1"/>
  <c r="L49" i="11" s="1"/>
  <c r="L50" i="11" s="1"/>
  <c r="L51" i="11" s="1"/>
  <c r="L52" i="11" s="1"/>
  <c r="L53" i="11" s="1"/>
  <c r="L54" i="11" s="1"/>
  <c r="L55" i="11" s="1"/>
  <c r="L56" i="11" s="1"/>
  <c r="L57" i="11" s="1"/>
  <c r="L58" i="11" s="1"/>
  <c r="L59" i="11" s="1"/>
  <c r="L60" i="11" s="1"/>
  <c r="L61" i="11" s="1"/>
  <c r="L62" i="11" s="1"/>
  <c r="L63" i="11" s="1"/>
  <c r="L64" i="11" s="1"/>
  <c r="L65" i="11" s="1"/>
  <c r="L66" i="11" s="1"/>
  <c r="L67" i="11" s="1"/>
  <c r="L68" i="11" s="1"/>
  <c r="L69" i="11" s="1"/>
  <c r="L70" i="11" s="1"/>
  <c r="L71" i="11" s="1"/>
  <c r="L72" i="11" s="1"/>
  <c r="L73" i="11" s="1"/>
  <c r="L74" i="11" s="1"/>
  <c r="L75" i="11" s="1"/>
  <c r="L76" i="11" s="1"/>
  <c r="L77" i="11" s="1"/>
  <c r="L78" i="11" s="1"/>
  <c r="L79" i="11" s="1"/>
  <c r="L80" i="11" s="1"/>
  <c r="L81" i="11" s="1"/>
  <c r="L82" i="11" s="1"/>
  <c r="L83" i="11" s="1"/>
  <c r="L84" i="11" s="1"/>
  <c r="L85" i="11" s="1"/>
  <c r="L86" i="11" s="1"/>
  <c r="L87" i="11" s="1"/>
  <c r="L88" i="11" s="1"/>
  <c r="L89" i="11" s="1"/>
  <c r="L90" i="11" s="1"/>
  <c r="L91" i="11" s="1"/>
  <c r="L92" i="11" s="1"/>
  <c r="L93" i="11" s="1"/>
  <c r="L94" i="11" s="1"/>
  <c r="L95" i="11" s="1"/>
  <c r="L96" i="11" s="1"/>
  <c r="L97" i="11" s="1"/>
  <c r="L98" i="11" s="1"/>
  <c r="L99" i="11" s="1"/>
  <c r="L100" i="11" s="1"/>
  <c r="L101" i="11" s="1"/>
  <c r="L102" i="11" s="1"/>
  <c r="L103" i="11" s="1"/>
  <c r="L104" i="11" s="1"/>
  <c r="L105" i="11" s="1"/>
  <c r="L106" i="11" s="1"/>
  <c r="L107" i="11" s="1"/>
  <c r="L108" i="11" s="1"/>
  <c r="L109" i="11" s="1"/>
  <c r="L110" i="11" s="1"/>
  <c r="L111" i="11" s="1"/>
  <c r="L112" i="11" s="1"/>
  <c r="L113" i="11" s="1"/>
  <c r="L114" i="11" s="1"/>
  <c r="L115" i="11" s="1"/>
  <c r="L116" i="11" s="1"/>
  <c r="L117" i="11" s="1"/>
  <c r="L118" i="11" s="1"/>
  <c r="L119" i="11" s="1"/>
  <c r="L120" i="11" s="1"/>
  <c r="L121" i="11" s="1"/>
  <c r="L122" i="11" s="1"/>
  <c r="L123" i="11" s="1"/>
  <c r="L124" i="11" s="1"/>
  <c r="L125" i="11" s="1"/>
  <c r="L126" i="11" s="1"/>
  <c r="L127" i="11" s="1"/>
  <c r="L128" i="11" s="1"/>
  <c r="L129" i="11" s="1"/>
  <c r="L130" i="11" s="1"/>
  <c r="L131" i="11" s="1"/>
  <c r="L132" i="11" s="1"/>
  <c r="L133" i="11" s="1"/>
  <c r="L134" i="11" s="1"/>
  <c r="L135" i="11" s="1"/>
  <c r="L136" i="11" s="1"/>
  <c r="L137" i="11" s="1"/>
  <c r="L138" i="11" s="1"/>
  <c r="L139" i="11" s="1"/>
  <c r="L140" i="11" s="1"/>
  <c r="L141" i="11" s="1"/>
  <c r="L142" i="11" s="1"/>
  <c r="L143" i="11" s="1"/>
  <c r="L144" i="11" s="1"/>
  <c r="L145" i="11" s="1"/>
  <c r="L146" i="11" s="1"/>
  <c r="L147" i="11" s="1"/>
  <c r="L148" i="11" s="1"/>
  <c r="L149" i="11" s="1"/>
  <c r="L150" i="11" s="1"/>
  <c r="L151" i="11" s="1"/>
  <c r="L152" i="11" s="1"/>
  <c r="L153" i="11" s="1"/>
  <c r="L154" i="11" s="1"/>
  <c r="L155" i="11" s="1"/>
  <c r="L156" i="11" s="1"/>
  <c r="L157" i="11" s="1"/>
  <c r="L158" i="11" s="1"/>
  <c r="L159" i="11" s="1"/>
  <c r="L160" i="11" s="1"/>
  <c r="L161" i="11" s="1"/>
  <c r="L162" i="11" s="1"/>
  <c r="L163" i="11" s="1"/>
  <c r="L164" i="11" s="1"/>
  <c r="L165" i="11" s="1"/>
  <c r="L166" i="11" s="1"/>
  <c r="L167" i="11" s="1"/>
  <c r="L168" i="11" s="1"/>
  <c r="L169" i="11" s="1"/>
  <c r="L170" i="11" s="1"/>
  <c r="L171" i="11" s="1"/>
  <c r="L172" i="11" s="1"/>
  <c r="L173" i="11" s="1"/>
  <c r="L174" i="11" s="1"/>
  <c r="L175" i="11" s="1"/>
  <c r="L176" i="11" s="1"/>
  <c r="L177" i="11" s="1"/>
  <c r="L178" i="11" s="1"/>
  <c r="L179" i="11" s="1"/>
  <c r="L180" i="11" s="1"/>
  <c r="L181" i="11" s="1"/>
  <c r="L182" i="11" s="1"/>
  <c r="L183" i="11" s="1"/>
  <c r="L184" i="11" s="1"/>
  <c r="L185" i="11" s="1"/>
  <c r="L186" i="11" s="1"/>
  <c r="L187" i="11" s="1"/>
  <c r="L188" i="11" s="1"/>
  <c r="L189" i="11" s="1"/>
  <c r="L190" i="11" s="1"/>
  <c r="L191" i="11" s="1"/>
  <c r="L192" i="11" s="1"/>
  <c r="L193" i="11" s="1"/>
  <c r="L194" i="11" s="1"/>
  <c r="L195" i="11" s="1"/>
  <c r="L196" i="11" s="1"/>
  <c r="L197" i="11" s="1"/>
  <c r="L198" i="11" s="1"/>
  <c r="L199" i="11" s="1"/>
  <c r="L200" i="11" s="1"/>
  <c r="L201" i="11" s="1"/>
  <c r="L202" i="11" s="1"/>
  <c r="L203" i="11" s="1"/>
  <c r="L204" i="11" s="1"/>
  <c r="L205" i="11" s="1"/>
  <c r="L206" i="11" s="1"/>
  <c r="L207" i="11" s="1"/>
  <c r="L208" i="11" s="1"/>
  <c r="L209" i="11" s="1"/>
  <c r="L210" i="11" s="1"/>
  <c r="L211" i="11" s="1"/>
  <c r="L212" i="11" s="1"/>
  <c r="L213" i="11" s="1"/>
  <c r="L214" i="11" s="1"/>
  <c r="L215" i="11" s="1"/>
  <c r="L216" i="11" s="1"/>
  <c r="L217" i="11" s="1"/>
  <c r="L218" i="11" s="1"/>
  <c r="L219" i="11" s="1"/>
  <c r="L220" i="11" s="1"/>
  <c r="L221" i="11" s="1"/>
  <c r="L222" i="11" s="1"/>
  <c r="L223" i="11" s="1"/>
  <c r="L224" i="11" s="1"/>
  <c r="L225" i="11" s="1"/>
  <c r="L226" i="11" s="1"/>
  <c r="L227" i="11" s="1"/>
  <c r="L228" i="11" s="1"/>
  <c r="L229" i="11" s="1"/>
  <c r="L230" i="11" s="1"/>
  <c r="L231" i="11" s="1"/>
  <c r="L232" i="11" s="1"/>
  <c r="L233" i="11" s="1"/>
  <c r="L234" i="11" s="1"/>
  <c r="L235" i="11" s="1"/>
  <c r="L236" i="11" s="1"/>
  <c r="L237" i="11" s="1"/>
  <c r="L238" i="11" s="1"/>
  <c r="L239" i="11" s="1"/>
  <c r="L240" i="11" s="1"/>
  <c r="L241" i="11" s="1"/>
  <c r="L242" i="11" s="1"/>
  <c r="L243" i="11" s="1"/>
  <c r="L244" i="11" s="1"/>
  <c r="L245" i="11" s="1"/>
  <c r="L246" i="11" s="1"/>
  <c r="L247" i="11" s="1"/>
  <c r="L248" i="11" s="1"/>
  <c r="L249" i="11" s="1"/>
  <c r="L250" i="11" s="1"/>
  <c r="L251" i="11" s="1"/>
  <c r="L252" i="11" s="1"/>
  <c r="L253" i="11" s="1"/>
  <c r="L254" i="11" s="1"/>
  <c r="L255" i="11" s="1"/>
  <c r="L256" i="11" s="1"/>
  <c r="L257" i="11" s="1"/>
  <c r="L258" i="11" s="1"/>
  <c r="L259" i="11" s="1"/>
  <c r="L260" i="11" s="1"/>
  <c r="L261" i="11" s="1"/>
  <c r="L262" i="11" s="1"/>
  <c r="L263" i="11" s="1"/>
  <c r="L264" i="11" s="1"/>
  <c r="L265" i="11" s="1"/>
  <c r="L266" i="11" s="1"/>
  <c r="L267" i="11" s="1"/>
  <c r="L268" i="11" s="1"/>
  <c r="L269" i="11" s="1"/>
  <c r="L270" i="11" s="1"/>
  <c r="L271" i="11" s="1"/>
  <c r="L272" i="11" s="1"/>
  <c r="L273" i="11" s="1"/>
  <c r="L274" i="11" s="1"/>
  <c r="L275" i="11" s="1"/>
  <c r="L276" i="11" s="1"/>
  <c r="L277" i="11" s="1"/>
  <c r="L278" i="11" s="1"/>
  <c r="L279" i="11" s="1"/>
  <c r="L280" i="11" s="1"/>
  <c r="L281" i="11" s="1"/>
  <c r="L282" i="11" s="1"/>
  <c r="L283" i="11" s="1"/>
  <c r="L284" i="11" s="1"/>
  <c r="L285" i="11" s="1"/>
  <c r="L286" i="11" s="1"/>
  <c r="L287" i="11" s="1"/>
  <c r="L288" i="11" s="1"/>
  <c r="L289" i="11" s="1"/>
  <c r="L290" i="11" s="1"/>
  <c r="L291" i="11" s="1"/>
  <c r="L292" i="11" s="1"/>
  <c r="L293" i="11" s="1"/>
  <c r="L294" i="11" s="1"/>
  <c r="L295" i="11" s="1"/>
  <c r="L296" i="11" s="1"/>
  <c r="L297" i="11" s="1"/>
  <c r="L298" i="11" s="1"/>
  <c r="L299" i="11" s="1"/>
  <c r="L300" i="11" s="1"/>
  <c r="L301" i="11" s="1"/>
  <c r="L302" i="11" s="1"/>
  <c r="L303" i="11" s="1"/>
  <c r="L304" i="11" s="1"/>
  <c r="L305" i="11" s="1"/>
  <c r="L306" i="11" s="1"/>
  <c r="L307" i="11" s="1"/>
  <c r="L308" i="11" s="1"/>
  <c r="L309" i="11" s="1"/>
  <c r="L310" i="11" s="1"/>
  <c r="L311" i="11" s="1"/>
  <c r="L312" i="11" s="1"/>
  <c r="L313" i="11" s="1"/>
  <c r="L314" i="11" s="1"/>
  <c r="L315" i="11" s="1"/>
  <c r="L316" i="11" s="1"/>
  <c r="L317" i="11" s="1"/>
  <c r="L318" i="11" s="1"/>
  <c r="L319" i="11" s="1"/>
  <c r="L320" i="11" s="1"/>
  <c r="L321" i="11" s="1"/>
  <c r="L322" i="11" s="1"/>
  <c r="L323" i="11" s="1"/>
  <c r="L324" i="11" s="1"/>
  <c r="L325" i="11" s="1"/>
  <c r="L326" i="11" s="1"/>
  <c r="L327" i="11" s="1"/>
  <c r="L328" i="11" s="1"/>
  <c r="L329" i="11" s="1"/>
  <c r="L330" i="11" s="1"/>
  <c r="L331" i="11" s="1"/>
  <c r="L332" i="11" s="1"/>
  <c r="L333" i="11" s="1"/>
  <c r="L334" i="11" s="1"/>
  <c r="L335" i="11" s="1"/>
  <c r="L336" i="11" s="1"/>
  <c r="L337" i="11" s="1"/>
  <c r="L338" i="11" s="1"/>
  <c r="L339" i="11" s="1"/>
  <c r="L340" i="11" s="1"/>
  <c r="L341" i="11" s="1"/>
  <c r="L342" i="11" s="1"/>
  <c r="L343" i="11" s="1"/>
  <c r="L344" i="11" s="1"/>
  <c r="L345" i="11" s="1"/>
  <c r="L346" i="11" s="1"/>
  <c r="L347" i="11" s="1"/>
  <c r="L348" i="11" s="1"/>
  <c r="L349" i="11" s="1"/>
  <c r="L350" i="11" s="1"/>
  <c r="L351" i="11" s="1"/>
  <c r="L352" i="11" s="1"/>
  <c r="L353" i="11" s="1"/>
  <c r="L354" i="11" s="1"/>
  <c r="L355" i="11" s="1"/>
  <c r="L356" i="11" s="1"/>
  <c r="L357" i="11" s="1"/>
  <c r="L358" i="11" s="1"/>
  <c r="L359" i="11" s="1"/>
  <c r="L360" i="11" s="1"/>
  <c r="L361" i="11" s="1"/>
  <c r="L362" i="11" s="1"/>
  <c r="L363" i="11" s="1"/>
  <c r="L364" i="11" s="1"/>
  <c r="L365" i="11" s="1"/>
  <c r="L366" i="11" s="1"/>
  <c r="L367" i="11" s="1"/>
  <c r="L368" i="11" s="1"/>
  <c r="L369" i="11" s="1"/>
  <c r="L370" i="11" s="1"/>
  <c r="L371" i="11" s="1"/>
  <c r="L372" i="11" s="1"/>
  <c r="L373" i="11" s="1"/>
  <c r="L374" i="11" s="1"/>
  <c r="L375" i="11" s="1"/>
  <c r="L376" i="11" s="1"/>
  <c r="L377" i="11" s="1"/>
  <c r="L378" i="11" s="1"/>
  <c r="L379" i="11" s="1"/>
  <c r="L380" i="11" s="1"/>
  <c r="L381" i="11" s="1"/>
  <c r="L382" i="11" s="1"/>
  <c r="L383" i="11" s="1"/>
  <c r="L384" i="11" s="1"/>
  <c r="L385" i="11" s="1"/>
  <c r="L386" i="11" s="1"/>
  <c r="L387" i="11" s="1"/>
  <c r="L388" i="11" s="1"/>
  <c r="L389" i="11" s="1"/>
  <c r="L390" i="11" s="1"/>
  <c r="L391" i="11" s="1"/>
  <c r="L392" i="11" s="1"/>
  <c r="L393" i="11" s="1"/>
  <c r="L394" i="11" s="1"/>
  <c r="L395" i="11" s="1"/>
  <c r="L396" i="11" s="1"/>
  <c r="L397" i="11" s="1"/>
  <c r="L398" i="11" s="1"/>
  <c r="L399" i="11" s="1"/>
  <c r="L400" i="11" s="1"/>
  <c r="L401" i="11" s="1"/>
  <c r="L402" i="11" s="1"/>
  <c r="L403" i="11" s="1"/>
  <c r="L404" i="11" s="1"/>
  <c r="L405" i="11" s="1"/>
  <c r="L406" i="11" s="1"/>
  <c r="L407" i="11" s="1"/>
  <c r="L408" i="11" s="1"/>
  <c r="L409" i="11" s="1"/>
  <c r="L410" i="11" s="1"/>
  <c r="L411" i="11" s="1"/>
  <c r="L412" i="11" s="1"/>
  <c r="L413" i="11" s="1"/>
  <c r="L414" i="11" s="1"/>
  <c r="L415" i="11" s="1"/>
  <c r="L416" i="11" s="1"/>
  <c r="L417" i="11" s="1"/>
  <c r="L418" i="11" s="1"/>
  <c r="L419" i="11" s="1"/>
  <c r="L420" i="11" s="1"/>
  <c r="L421" i="11" s="1"/>
  <c r="L422" i="11" s="1"/>
  <c r="L423" i="11" s="1"/>
  <c r="L424" i="11" s="1"/>
  <c r="L425" i="11" s="1"/>
  <c r="L426" i="11" s="1"/>
  <c r="L427" i="11" s="1"/>
  <c r="L428" i="11" s="1"/>
  <c r="L429" i="11" s="1"/>
  <c r="L430" i="11" s="1"/>
  <c r="L431" i="11" s="1"/>
  <c r="L432" i="11" s="1"/>
  <c r="L433" i="11" s="1"/>
  <c r="L434" i="11" s="1"/>
  <c r="L435" i="11" s="1"/>
  <c r="L436" i="11" s="1"/>
  <c r="L437" i="11" s="1"/>
  <c r="L438" i="11" s="1"/>
  <c r="L439" i="11" s="1"/>
  <c r="L440" i="11" s="1"/>
  <c r="L441" i="11" s="1"/>
  <c r="L442" i="11" s="1"/>
  <c r="L443" i="11" s="1"/>
  <c r="L444" i="11" s="1"/>
  <c r="L445" i="11" s="1"/>
  <c r="L446" i="11" s="1"/>
  <c r="L447" i="11" s="1"/>
  <c r="L448" i="11" s="1"/>
  <c r="L449" i="11" s="1"/>
  <c r="L450" i="11" s="1"/>
  <c r="L451" i="11" s="1"/>
  <c r="L452" i="11" s="1"/>
  <c r="L453" i="11" s="1"/>
  <c r="L454" i="11" s="1"/>
  <c r="L455" i="11" s="1"/>
  <c r="L456" i="11" s="1"/>
  <c r="L457" i="11" s="1"/>
  <c r="L458" i="11" s="1"/>
  <c r="L459" i="11" s="1"/>
  <c r="L460" i="11" s="1"/>
  <c r="L461" i="11" s="1"/>
  <c r="L462" i="11" s="1"/>
  <c r="L463" i="11" s="1"/>
  <c r="L464" i="11" s="1"/>
  <c r="L465" i="11" s="1"/>
  <c r="L466" i="11" s="1"/>
  <c r="L467" i="11" s="1"/>
  <c r="L468" i="11" s="1"/>
  <c r="L469" i="11" s="1"/>
  <c r="L470" i="11" s="1"/>
  <c r="L471" i="11" s="1"/>
  <c r="L472" i="11" s="1"/>
  <c r="L473" i="11" s="1"/>
  <c r="L474" i="11" s="1"/>
  <c r="L475" i="11" s="1"/>
  <c r="L476" i="11" s="1"/>
  <c r="L477" i="11" s="1"/>
  <c r="L478" i="11" s="1"/>
  <c r="L479" i="11" s="1"/>
  <c r="L480" i="11" s="1"/>
  <c r="L481" i="11" s="1"/>
  <c r="L482" i="11" s="1"/>
  <c r="L483" i="11" s="1"/>
  <c r="L484" i="11" s="1"/>
  <c r="L485" i="11" s="1"/>
  <c r="L486" i="11" s="1"/>
  <c r="L487" i="11" s="1"/>
  <c r="L488" i="11" s="1"/>
  <c r="L489" i="11" s="1"/>
  <c r="L490" i="11" s="1"/>
  <c r="L491" i="11" s="1"/>
  <c r="L492" i="11" s="1"/>
  <c r="L493" i="11" s="1"/>
  <c r="L494" i="11" s="1"/>
  <c r="L495" i="11" s="1"/>
  <c r="L496" i="11" s="1"/>
  <c r="L497" i="11" s="1"/>
  <c r="L498" i="11" s="1"/>
  <c r="L499" i="11" s="1"/>
  <c r="L500" i="11" s="1"/>
  <c r="L501" i="11" s="1"/>
  <c r="L502" i="11" s="1"/>
  <c r="L503" i="11" s="1"/>
  <c r="L504" i="11" s="1"/>
  <c r="L505" i="11" s="1"/>
  <c r="L506" i="11" s="1"/>
  <c r="L507" i="11" s="1"/>
  <c r="L508" i="11" s="1"/>
  <c r="L509" i="11" s="1"/>
  <c r="L510" i="11" s="1"/>
  <c r="L511" i="11" s="1"/>
  <c r="L512" i="11" s="1"/>
  <c r="L513" i="11" s="1"/>
  <c r="L514" i="11" s="1"/>
  <c r="L515" i="11" s="1"/>
  <c r="L516" i="11" s="1"/>
  <c r="L517" i="11" s="1"/>
  <c r="L518" i="11" s="1"/>
  <c r="L519" i="11" s="1"/>
  <c r="L520" i="11" s="1"/>
  <c r="L521" i="11" s="1"/>
  <c r="L522" i="11" s="1"/>
  <c r="L523" i="11" s="1"/>
  <c r="L524" i="11" s="1"/>
  <c r="L525" i="11" s="1"/>
  <c r="L526" i="11" s="1"/>
  <c r="L527" i="11" s="1"/>
  <c r="L528" i="11" s="1"/>
  <c r="L529" i="11" s="1"/>
  <c r="L530" i="11" s="1"/>
  <c r="L531" i="11" s="1"/>
  <c r="L532" i="11" s="1"/>
  <c r="L533" i="11" s="1"/>
  <c r="L534" i="11" s="1"/>
  <c r="L535" i="11" s="1"/>
  <c r="L536" i="11" s="1"/>
  <c r="L537" i="11" s="1"/>
  <c r="L538" i="11" s="1"/>
  <c r="L539" i="11" s="1"/>
  <c r="L540" i="11" s="1"/>
  <c r="L541" i="11" s="1"/>
  <c r="L542" i="11" s="1"/>
  <c r="L543" i="11" s="1"/>
  <c r="L544" i="11" s="1"/>
  <c r="L545" i="11" s="1"/>
  <c r="L546" i="11" s="1"/>
  <c r="L547" i="11" s="1"/>
  <c r="L548" i="11" s="1"/>
  <c r="L549" i="11" s="1"/>
  <c r="L550" i="11" s="1"/>
  <c r="L551" i="11" s="1"/>
  <c r="L552" i="11" s="1"/>
  <c r="L553" i="11" s="1"/>
  <c r="L554" i="11" s="1"/>
  <c r="L555" i="11" s="1"/>
  <c r="L556" i="11" s="1"/>
  <c r="L557" i="11" s="1"/>
  <c r="L558" i="11" s="1"/>
  <c r="L559" i="11" s="1"/>
  <c r="L560" i="11" s="1"/>
  <c r="L561" i="11" s="1"/>
  <c r="L562" i="11" s="1"/>
  <c r="L563" i="11" s="1"/>
  <c r="L564" i="11" s="1"/>
  <c r="L565" i="11" s="1"/>
  <c r="L566" i="11" s="1"/>
  <c r="L567" i="11" s="1"/>
  <c r="L568" i="11" s="1"/>
  <c r="L569" i="11" s="1"/>
  <c r="L570" i="11" s="1"/>
  <c r="L571" i="11" s="1"/>
  <c r="L572" i="11" s="1"/>
  <c r="L573" i="11" s="1"/>
  <c r="L574" i="11" s="1"/>
  <c r="L575" i="11" s="1"/>
  <c r="L576" i="11" s="1"/>
  <c r="L577" i="11" s="1"/>
  <c r="L578" i="11" s="1"/>
  <c r="L579" i="11" s="1"/>
  <c r="L580" i="11" s="1"/>
  <c r="L581" i="11" s="1"/>
  <c r="L582" i="11" s="1"/>
  <c r="L583" i="11" s="1"/>
  <c r="L584" i="11" s="1"/>
  <c r="L585" i="11" s="1"/>
  <c r="L586" i="11" s="1"/>
  <c r="L587" i="11" s="1"/>
  <c r="L588" i="11" s="1"/>
  <c r="L589" i="11" s="1"/>
  <c r="L590" i="11" s="1"/>
  <c r="L591" i="11" s="1"/>
  <c r="L592" i="11" s="1"/>
  <c r="L593" i="11" s="1"/>
  <c r="L594" i="11" s="1"/>
  <c r="L595" i="11" s="1"/>
  <c r="L596" i="11" s="1"/>
  <c r="L597" i="11" s="1"/>
  <c r="L598" i="11" s="1"/>
  <c r="L599" i="11" s="1"/>
  <c r="L600" i="11" s="1"/>
  <c r="L601" i="11" s="1"/>
  <c r="L602" i="11" s="1"/>
  <c r="L603" i="11" s="1"/>
  <c r="L604" i="11" s="1"/>
  <c r="L605" i="11" s="1"/>
  <c r="L606" i="11" s="1"/>
  <c r="L607" i="11" s="1"/>
  <c r="L608" i="11" s="1"/>
  <c r="L609" i="11" s="1"/>
  <c r="L610" i="11" s="1"/>
  <c r="L611" i="11" s="1"/>
  <c r="L612" i="11" s="1"/>
  <c r="L613" i="11" s="1"/>
  <c r="L614" i="11" s="1"/>
  <c r="L615" i="11" s="1"/>
  <c r="L616" i="11" s="1"/>
  <c r="L617" i="11" s="1"/>
  <c r="L618" i="11" s="1"/>
  <c r="L619" i="11" s="1"/>
  <c r="L620" i="11" s="1"/>
  <c r="L621" i="11" s="1"/>
  <c r="L622" i="11" s="1"/>
  <c r="L623" i="11" s="1"/>
  <c r="L624" i="11" s="1"/>
  <c r="L625" i="11" s="1"/>
  <c r="L626" i="11" s="1"/>
  <c r="L627" i="11" s="1"/>
  <c r="L628" i="11" s="1"/>
  <c r="L629" i="11" s="1"/>
  <c r="L630" i="11" s="1"/>
  <c r="L631" i="11" s="1"/>
  <c r="L632" i="11" s="1"/>
  <c r="L633" i="11" s="1"/>
  <c r="L634" i="11" s="1"/>
  <c r="L635" i="11" s="1"/>
  <c r="L636" i="11" s="1"/>
  <c r="L637" i="11" s="1"/>
  <c r="L638" i="11" s="1"/>
  <c r="L639" i="11" s="1"/>
  <c r="L640" i="11" s="1"/>
  <c r="L641" i="11" s="1"/>
  <c r="L642" i="11" s="1"/>
  <c r="L643" i="11" s="1"/>
  <c r="L644" i="11" s="1"/>
  <c r="L645" i="11" s="1"/>
  <c r="L646" i="11" s="1"/>
  <c r="L647" i="11" s="1"/>
  <c r="L648" i="11" s="1"/>
  <c r="L649" i="11" s="1"/>
  <c r="L650" i="11" s="1"/>
  <c r="L651" i="11" s="1"/>
  <c r="L652" i="11" s="1"/>
  <c r="L653" i="11" s="1"/>
  <c r="L654" i="11" s="1"/>
  <c r="L655" i="11" s="1"/>
  <c r="L656" i="11" s="1"/>
  <c r="L657" i="11" s="1"/>
  <c r="L658" i="11" s="1"/>
  <c r="L659" i="11" s="1"/>
  <c r="L660" i="11" s="1"/>
  <c r="L661" i="11" s="1"/>
  <c r="L662" i="11" s="1"/>
  <c r="L663" i="11" s="1"/>
  <c r="L664" i="11" s="1"/>
  <c r="L665" i="11" s="1"/>
  <c r="L666" i="11" s="1"/>
  <c r="L667" i="11" s="1"/>
  <c r="L668" i="11" s="1"/>
  <c r="L669" i="11" s="1"/>
  <c r="L670" i="11" s="1"/>
  <c r="L671" i="11" s="1"/>
  <c r="L672" i="11" s="1"/>
  <c r="L673" i="11" s="1"/>
  <c r="L674" i="11" s="1"/>
  <c r="L675" i="11" s="1"/>
  <c r="L676" i="11" s="1"/>
  <c r="L677" i="11" s="1"/>
  <c r="L678" i="11" s="1"/>
  <c r="L679" i="11" s="1"/>
  <c r="L680" i="11" s="1"/>
  <c r="L681" i="11" s="1"/>
  <c r="L682" i="11" s="1"/>
  <c r="L683" i="11" s="1"/>
  <c r="L684" i="11" s="1"/>
  <c r="L685" i="11" s="1"/>
  <c r="L686" i="11" s="1"/>
  <c r="L687" i="11" s="1"/>
  <c r="L688" i="11" s="1"/>
  <c r="L689" i="11" s="1"/>
  <c r="L690" i="11" s="1"/>
  <c r="L691" i="11" s="1"/>
  <c r="L692" i="11" s="1"/>
  <c r="L693" i="11" s="1"/>
  <c r="L694" i="11" s="1"/>
  <c r="L695" i="11" s="1"/>
  <c r="L696" i="11" s="1"/>
  <c r="L697" i="11" s="1"/>
  <c r="L698" i="11" s="1"/>
  <c r="L699" i="11" s="1"/>
  <c r="L700" i="11" s="1"/>
  <c r="L701" i="11" s="1"/>
  <c r="L702" i="11" s="1"/>
  <c r="L703" i="11" s="1"/>
  <c r="L704" i="11" s="1"/>
  <c r="L705" i="11" s="1"/>
  <c r="L706" i="11" s="1"/>
  <c r="L707" i="11" s="1"/>
  <c r="L708" i="11" s="1"/>
  <c r="L709" i="11" s="1"/>
  <c r="L710" i="11" s="1"/>
  <c r="L711" i="11" s="1"/>
  <c r="L712" i="11" s="1"/>
  <c r="L713" i="11" s="1"/>
  <c r="L714" i="11" s="1"/>
  <c r="L715" i="11" s="1"/>
  <c r="L716" i="11" s="1"/>
  <c r="L717" i="11" s="1"/>
  <c r="L718" i="11" s="1"/>
  <c r="L719" i="11" s="1"/>
  <c r="L720" i="11" s="1"/>
  <c r="L721" i="11" s="1"/>
  <c r="L722" i="11" s="1"/>
  <c r="L723" i="11" s="1"/>
  <c r="L724" i="11" s="1"/>
  <c r="L725" i="11" s="1"/>
  <c r="L726" i="11" s="1"/>
  <c r="L727" i="11" s="1"/>
  <c r="L728" i="11" s="1"/>
  <c r="L729" i="11" s="1"/>
  <c r="L730" i="11" s="1"/>
  <c r="L731" i="11" s="1"/>
  <c r="L732" i="11" s="1"/>
  <c r="L733" i="11" s="1"/>
  <c r="L734" i="11" s="1"/>
  <c r="L735" i="11" s="1"/>
  <c r="L736" i="11" s="1"/>
  <c r="L737" i="11" s="1"/>
  <c r="L738" i="11" s="1"/>
  <c r="L739" i="11" s="1"/>
  <c r="L740" i="11" s="1"/>
  <c r="L741" i="11" s="1"/>
  <c r="L742" i="11" s="1"/>
  <c r="L743" i="11" s="1"/>
  <c r="L744" i="11" s="1"/>
  <c r="L745" i="11" s="1"/>
  <c r="L746" i="11" s="1"/>
  <c r="L747" i="11" s="1"/>
  <c r="L748" i="11" s="1"/>
  <c r="L749" i="11" s="1"/>
  <c r="L750" i="11" s="1"/>
  <c r="L751" i="11" s="1"/>
  <c r="L752" i="11" s="1"/>
  <c r="L753" i="11" s="1"/>
  <c r="L754" i="11" s="1"/>
  <c r="L755" i="11" s="1"/>
  <c r="L756" i="11" s="1"/>
  <c r="L757" i="11" s="1"/>
  <c r="L758" i="11" s="1"/>
  <c r="L759" i="11" s="1"/>
  <c r="L760" i="11" s="1"/>
  <c r="L761" i="11" s="1"/>
  <c r="L762" i="11" s="1"/>
  <c r="L763" i="11" s="1"/>
  <c r="L764" i="11" s="1"/>
  <c r="L765" i="11" s="1"/>
  <c r="L766" i="11" s="1"/>
  <c r="L767" i="11" s="1"/>
  <c r="L768" i="11" s="1"/>
  <c r="L769" i="11" s="1"/>
  <c r="L770" i="11" s="1"/>
  <c r="L771" i="11" s="1"/>
  <c r="L772" i="11" s="1"/>
  <c r="L773" i="11" s="1"/>
  <c r="L774" i="11" s="1"/>
  <c r="L775" i="11" s="1"/>
  <c r="L776" i="11" s="1"/>
  <c r="L777" i="11" s="1"/>
  <c r="L778" i="11" s="1"/>
  <c r="L779" i="11" s="1"/>
  <c r="L780" i="11" s="1"/>
  <c r="L781" i="11" s="1"/>
  <c r="L782" i="11" s="1"/>
  <c r="L783" i="11" s="1"/>
  <c r="L784" i="11" s="1"/>
  <c r="L785" i="11" s="1"/>
  <c r="L786" i="11" s="1"/>
  <c r="L787" i="11" s="1"/>
  <c r="L788" i="11" s="1"/>
  <c r="L789" i="11" s="1"/>
  <c r="L790" i="11" s="1"/>
  <c r="L791" i="11" s="1"/>
  <c r="L792" i="11" s="1"/>
  <c r="L793" i="11" s="1"/>
  <c r="L794" i="11" s="1"/>
  <c r="L795" i="11" s="1"/>
  <c r="L796" i="11" s="1"/>
  <c r="L797" i="11" s="1"/>
  <c r="L798" i="11" s="1"/>
  <c r="L799" i="11" s="1"/>
  <c r="L800" i="11" s="1"/>
  <c r="L801" i="11" s="1"/>
  <c r="L802" i="11" s="1"/>
  <c r="L803" i="11" s="1"/>
  <c r="L804" i="11" s="1"/>
  <c r="L805" i="11" s="1"/>
  <c r="L806" i="11" s="1"/>
  <c r="L807" i="11" s="1"/>
  <c r="L808" i="11" s="1"/>
  <c r="L809" i="11" s="1"/>
  <c r="L810" i="11" s="1"/>
  <c r="L811" i="11" s="1"/>
  <c r="L812" i="11" s="1"/>
  <c r="L813" i="11" s="1"/>
  <c r="L814" i="11" s="1"/>
  <c r="L815" i="11" s="1"/>
  <c r="L816" i="11" s="1"/>
  <c r="L817" i="11" s="1"/>
  <c r="L818" i="11" s="1"/>
  <c r="L819" i="11" s="1"/>
  <c r="L820" i="11" s="1"/>
  <c r="L821" i="11" s="1"/>
  <c r="L822" i="11" s="1"/>
  <c r="L823" i="11" s="1"/>
  <c r="L824" i="11" s="1"/>
  <c r="L825" i="11" s="1"/>
  <c r="L826" i="11" s="1"/>
  <c r="L827" i="11" s="1"/>
  <c r="L828" i="11" s="1"/>
  <c r="L829" i="11" s="1"/>
  <c r="L830" i="11" s="1"/>
  <c r="L831" i="11" s="1"/>
  <c r="L832" i="11" s="1"/>
  <c r="L833" i="11" s="1"/>
  <c r="L834" i="11" s="1"/>
  <c r="L835" i="11" s="1"/>
  <c r="L836" i="11" s="1"/>
  <c r="L837" i="11" s="1"/>
  <c r="L838" i="11" s="1"/>
  <c r="L839" i="11" s="1"/>
  <c r="L840" i="11" s="1"/>
  <c r="L841" i="11" s="1"/>
  <c r="L842" i="11" s="1"/>
  <c r="L843" i="11" s="1"/>
  <c r="L844" i="11" s="1"/>
  <c r="L845" i="11" s="1"/>
  <c r="L846" i="11" s="1"/>
  <c r="L847" i="11" s="1"/>
  <c r="L848" i="11" s="1"/>
  <c r="L849" i="11" s="1"/>
  <c r="L850" i="11" s="1"/>
  <c r="L851" i="11" s="1"/>
  <c r="L852" i="11" s="1"/>
  <c r="L853" i="11" s="1"/>
  <c r="L854" i="11" s="1"/>
  <c r="L855" i="11" s="1"/>
  <c r="L856" i="11" s="1"/>
  <c r="L857" i="11" s="1"/>
  <c r="L858" i="11" s="1"/>
  <c r="L859" i="11" s="1"/>
  <c r="L860" i="11" s="1"/>
  <c r="L861" i="11" s="1"/>
  <c r="L862" i="11" s="1"/>
  <c r="L863" i="11" s="1"/>
  <c r="L864" i="11" s="1"/>
  <c r="L865" i="11" s="1"/>
  <c r="L866" i="11" s="1"/>
  <c r="L867" i="11" s="1"/>
  <c r="L868" i="11" s="1"/>
  <c r="L869" i="11" s="1"/>
  <c r="L870" i="11" s="1"/>
  <c r="L871" i="11" s="1"/>
  <c r="L872" i="11" s="1"/>
  <c r="L873" i="11" s="1"/>
  <c r="L874" i="11" s="1"/>
  <c r="L875" i="11" s="1"/>
  <c r="L876" i="11" s="1"/>
  <c r="L877" i="11" s="1"/>
  <c r="L878" i="11" s="1"/>
  <c r="L879" i="11" s="1"/>
  <c r="L880" i="11" s="1"/>
  <c r="L881" i="11" s="1"/>
  <c r="L882" i="11" s="1"/>
  <c r="L883" i="11" s="1"/>
  <c r="L884" i="11" s="1"/>
  <c r="L885" i="11" s="1"/>
  <c r="L886" i="11" s="1"/>
  <c r="L887" i="11" s="1"/>
  <c r="L888" i="11" s="1"/>
  <c r="L889" i="11" s="1"/>
  <c r="L890" i="11" s="1"/>
  <c r="L891" i="11" s="1"/>
  <c r="L892" i="11" s="1"/>
  <c r="L893" i="11" s="1"/>
  <c r="L894" i="11" s="1"/>
  <c r="L895" i="11" s="1"/>
  <c r="L896" i="11" s="1"/>
  <c r="L897" i="11" s="1"/>
  <c r="L898" i="11" s="1"/>
  <c r="L899" i="11" s="1"/>
  <c r="L900" i="11" s="1"/>
  <c r="L901" i="11" s="1"/>
  <c r="L902" i="11" s="1"/>
  <c r="L903" i="11" s="1"/>
  <c r="L904" i="11" s="1"/>
  <c r="L905" i="11" s="1"/>
  <c r="L906" i="11" s="1"/>
  <c r="L907" i="11" s="1"/>
  <c r="L908" i="11" s="1"/>
  <c r="L909" i="11" s="1"/>
  <c r="L910" i="11" s="1"/>
  <c r="L911" i="11" s="1"/>
  <c r="L912" i="11" s="1"/>
  <c r="L913" i="11" s="1"/>
  <c r="L914" i="11" s="1"/>
  <c r="L915" i="11" s="1"/>
  <c r="L916" i="11" s="1"/>
  <c r="L917" i="11" s="1"/>
  <c r="L918" i="11" s="1"/>
  <c r="L919" i="11" s="1"/>
  <c r="L920" i="11" s="1"/>
  <c r="L921" i="11" s="1"/>
  <c r="L922" i="11" s="1"/>
  <c r="L923" i="11" s="1"/>
  <c r="L924" i="11" s="1"/>
  <c r="L925" i="11" s="1"/>
  <c r="L926" i="11" s="1"/>
  <c r="L927" i="11" s="1"/>
  <c r="L928" i="11" s="1"/>
  <c r="L929" i="11" s="1"/>
  <c r="L930" i="11" s="1"/>
  <c r="L931" i="11" s="1"/>
  <c r="L932" i="11" s="1"/>
  <c r="L933" i="11" s="1"/>
  <c r="L934" i="11" s="1"/>
  <c r="L935" i="11" s="1"/>
  <c r="L936" i="11" s="1"/>
  <c r="L937" i="11" s="1"/>
  <c r="L938" i="11" s="1"/>
  <c r="L939" i="11" s="1"/>
  <c r="L940" i="11" s="1"/>
  <c r="L941" i="11" s="1"/>
  <c r="L942" i="11" s="1"/>
  <c r="L943" i="11" s="1"/>
  <c r="L944" i="11" s="1"/>
  <c r="L945" i="11" s="1"/>
  <c r="L946" i="11" s="1"/>
  <c r="L947" i="11" s="1"/>
  <c r="L948" i="11" s="1"/>
  <c r="L949" i="11" s="1"/>
  <c r="L950" i="11" s="1"/>
  <c r="L951" i="11" s="1"/>
  <c r="L952" i="11" s="1"/>
  <c r="L953" i="11" s="1"/>
  <c r="L954" i="11" s="1"/>
  <c r="L955" i="11" s="1"/>
  <c r="L956" i="11" s="1"/>
  <c r="L957" i="11" s="1"/>
  <c r="L958" i="11" s="1"/>
  <c r="L959" i="11" s="1"/>
  <c r="L960" i="11" s="1"/>
  <c r="L961" i="11" s="1"/>
  <c r="L962" i="11" s="1"/>
  <c r="L963" i="11" s="1"/>
  <c r="L964" i="11" s="1"/>
  <c r="L965" i="11" s="1"/>
  <c r="L966" i="11" s="1"/>
  <c r="L967" i="11" s="1"/>
  <c r="L968" i="11" s="1"/>
  <c r="L969" i="11" s="1"/>
  <c r="L970" i="11" s="1"/>
  <c r="L971" i="11" s="1"/>
  <c r="L972" i="11" s="1"/>
  <c r="L973" i="11" s="1"/>
  <c r="L974" i="11" s="1"/>
  <c r="L975" i="11" s="1"/>
  <c r="L976" i="11" s="1"/>
  <c r="L977" i="11" s="1"/>
  <c r="L978" i="11" s="1"/>
  <c r="L979" i="11" s="1"/>
  <c r="L980" i="11" s="1"/>
  <c r="L981" i="11" s="1"/>
  <c r="L982" i="11" s="1"/>
  <c r="L983" i="11" s="1"/>
  <c r="L984" i="11" s="1"/>
  <c r="L985" i="11" s="1"/>
  <c r="L986" i="11" s="1"/>
  <c r="L987" i="11" s="1"/>
  <c r="L988" i="11" s="1"/>
  <c r="L989" i="11" s="1"/>
  <c r="L990" i="11" s="1"/>
  <c r="L991" i="11" s="1"/>
  <c r="L992" i="11" s="1"/>
  <c r="L993" i="11" s="1"/>
  <c r="L994" i="11" s="1"/>
  <c r="L995" i="11" s="1"/>
  <c r="L996" i="11" s="1"/>
  <c r="L997" i="11" s="1"/>
  <c r="L998" i="11" s="1"/>
  <c r="L999" i="11" s="1"/>
  <c r="L1000" i="11" s="1"/>
  <c r="L1001" i="11" s="1"/>
  <c r="L1002" i="11" s="1"/>
  <c r="L1003" i="11" s="1"/>
  <c r="L1004" i="11" s="1"/>
  <c r="L1005" i="11" s="1"/>
  <c r="L1006" i="11" s="1"/>
  <c r="L1007" i="11" s="1"/>
  <c r="L1008" i="11" s="1"/>
  <c r="L1009" i="11" s="1"/>
  <c r="L1010" i="11" s="1"/>
  <c r="L1011" i="11" s="1"/>
  <c r="L1012" i="11" s="1"/>
  <c r="L1013" i="11" s="1"/>
  <c r="L1014" i="11" s="1"/>
  <c r="L1015" i="11" s="1"/>
  <c r="L1016" i="11" s="1"/>
  <c r="L1017" i="11" s="1"/>
  <c r="L1018" i="11" s="1"/>
  <c r="L1019" i="11" s="1"/>
  <c r="L1020" i="11" s="1"/>
  <c r="L1021" i="11" s="1"/>
  <c r="L1022" i="11" s="1"/>
  <c r="L1023" i="11" s="1"/>
  <c r="L1024" i="11" s="1"/>
  <c r="L1025" i="11" s="1"/>
  <c r="L1026" i="11" s="1"/>
  <c r="L1027" i="11" s="1"/>
  <c r="L1028" i="11" s="1"/>
  <c r="L1029" i="11" s="1"/>
  <c r="L1030" i="11" s="1"/>
  <c r="L1031" i="11" s="1"/>
  <c r="L1032" i="11" s="1"/>
  <c r="L1033" i="11" s="1"/>
  <c r="L1034" i="11" s="1"/>
  <c r="L1035" i="11" s="1"/>
  <c r="L1036" i="11" s="1"/>
  <c r="L1037" i="11" s="1"/>
  <c r="L1038" i="11" s="1"/>
  <c r="L1039" i="11" s="1"/>
  <c r="L1040" i="11" s="1"/>
  <c r="L1041" i="11" s="1"/>
  <c r="L1042" i="11" s="1"/>
  <c r="L1043" i="11" s="1"/>
  <c r="L1044" i="11" s="1"/>
  <c r="L1045" i="11" s="1"/>
  <c r="L1046" i="11" s="1"/>
  <c r="L1047" i="11" s="1"/>
  <c r="L1048" i="11" s="1"/>
  <c r="L1049" i="11" s="1"/>
  <c r="L1050" i="11" s="1"/>
  <c r="L1051" i="11" s="1"/>
  <c r="L1052" i="11" s="1"/>
  <c r="L1053" i="11" s="1"/>
  <c r="L1054" i="11" s="1"/>
  <c r="L1055" i="11" s="1"/>
  <c r="L1056" i="11" s="1"/>
  <c r="L1057" i="11" s="1"/>
  <c r="L1058" i="11" s="1"/>
  <c r="L1059" i="11" s="1"/>
  <c r="L1060" i="11" s="1"/>
  <c r="L1061" i="11" s="1"/>
  <c r="L1062" i="11" s="1"/>
  <c r="L1063" i="11" s="1"/>
  <c r="L1064" i="11" s="1"/>
  <c r="L1065" i="11" s="1"/>
  <c r="L1066" i="11" s="1"/>
  <c r="L1067" i="11" s="1"/>
  <c r="L1068" i="11" s="1"/>
  <c r="L1069" i="11" s="1"/>
  <c r="L1070" i="11" s="1"/>
  <c r="L1071" i="11" s="1"/>
  <c r="L1072" i="11" s="1"/>
  <c r="L1073" i="11" s="1"/>
  <c r="L1074" i="11" s="1"/>
  <c r="L1075" i="11" s="1"/>
  <c r="L1076" i="11" s="1"/>
  <c r="L1077" i="11" s="1"/>
  <c r="L1078" i="11" s="1"/>
  <c r="L1079" i="11" s="1"/>
  <c r="L1080" i="11" s="1"/>
  <c r="L1081" i="11" s="1"/>
  <c r="L1082" i="11" s="1"/>
  <c r="L1083" i="11" s="1"/>
  <c r="L1084" i="11" s="1"/>
  <c r="L1085" i="11" s="1"/>
  <c r="L1086" i="11" s="1"/>
  <c r="L1087" i="11" s="1"/>
  <c r="L1088" i="11" s="1"/>
  <c r="L1089" i="11" s="1"/>
  <c r="L1090" i="11" s="1"/>
  <c r="L1091" i="11" s="1"/>
  <c r="L1092" i="11" s="1"/>
  <c r="L1093" i="11" s="1"/>
  <c r="L1094" i="11" s="1"/>
  <c r="L1095" i="11" s="1"/>
  <c r="L1096" i="11" s="1"/>
  <c r="L1097" i="11" s="1"/>
  <c r="L1098" i="11" s="1"/>
  <c r="L1099" i="11" s="1"/>
  <c r="L1100" i="11" s="1"/>
  <c r="L1101" i="11" s="1"/>
  <c r="L1102" i="11" s="1"/>
  <c r="L1103" i="11" s="1"/>
  <c r="L1104" i="11" s="1"/>
  <c r="L1105" i="11" s="1"/>
  <c r="L1106" i="11" s="1"/>
  <c r="L1107" i="11" s="1"/>
  <c r="L1108" i="11" s="1"/>
  <c r="L1109" i="11" s="1"/>
  <c r="L1110" i="11" s="1"/>
  <c r="L1111" i="11" s="1"/>
  <c r="L1112" i="11" s="1"/>
  <c r="L1113" i="11" s="1"/>
  <c r="L1114" i="11" s="1"/>
  <c r="L1115" i="11" s="1"/>
  <c r="L1116" i="11" s="1"/>
  <c r="L1117" i="11" s="1"/>
  <c r="L1118" i="11" s="1"/>
  <c r="L1119" i="11" s="1"/>
  <c r="L1120" i="11" s="1"/>
  <c r="L1121" i="11" s="1"/>
  <c r="L1122" i="11" s="1"/>
  <c r="L1123" i="11" s="1"/>
  <c r="L1124" i="11" s="1"/>
  <c r="L1125" i="11" s="1"/>
  <c r="L1126" i="11" s="1"/>
  <c r="L1127" i="11" s="1"/>
  <c r="L1128" i="11" s="1"/>
  <c r="L1129" i="11" s="1"/>
  <c r="L1130" i="11" s="1"/>
  <c r="L1131" i="11" s="1"/>
  <c r="L1132" i="11" s="1"/>
  <c r="L1133" i="11" s="1"/>
  <c r="L1134" i="11" s="1"/>
  <c r="L1135" i="11" s="1"/>
  <c r="L1136" i="11" s="1"/>
  <c r="L1137" i="11" s="1"/>
  <c r="L1138" i="11" s="1"/>
  <c r="L1139" i="11" s="1"/>
  <c r="L1140" i="11" s="1"/>
  <c r="L1141" i="11" s="1"/>
  <c r="L1142" i="11" s="1"/>
  <c r="L1143" i="11" s="1"/>
  <c r="L1144" i="11" s="1"/>
  <c r="L1145" i="11" s="1"/>
  <c r="L1146" i="11" s="1"/>
  <c r="L1147" i="11" s="1"/>
  <c r="L1148" i="11" s="1"/>
  <c r="L1149" i="11" s="1"/>
  <c r="L1150" i="11" s="1"/>
  <c r="L1151" i="11" s="1"/>
  <c r="L1152" i="11" s="1"/>
  <c r="L1153" i="11" s="1"/>
  <c r="L1154" i="11" s="1"/>
  <c r="L1155" i="11" s="1"/>
  <c r="L1156" i="11" s="1"/>
  <c r="L1157" i="11" s="1"/>
  <c r="L1158" i="11" s="1"/>
  <c r="L1159" i="11" s="1"/>
  <c r="L1160" i="11" s="1"/>
  <c r="L1161" i="11" s="1"/>
  <c r="L1162" i="11" s="1"/>
  <c r="L1163" i="11" s="1"/>
  <c r="L1164" i="11" s="1"/>
  <c r="L1165" i="11" s="1"/>
  <c r="L1166" i="11" s="1"/>
  <c r="L1167" i="11" s="1"/>
  <c r="L1168" i="11" s="1"/>
  <c r="L1169" i="11" s="1"/>
  <c r="L1170" i="11" s="1"/>
  <c r="L1171" i="11" s="1"/>
  <c r="L1172" i="11" s="1"/>
  <c r="L1173" i="11" s="1"/>
  <c r="L1174" i="11" s="1"/>
  <c r="L1175" i="11" s="1"/>
  <c r="L1176" i="11" s="1"/>
  <c r="L1177" i="11" s="1"/>
  <c r="L1178" i="11" s="1"/>
  <c r="L1179" i="11" s="1"/>
  <c r="L1180" i="11" s="1"/>
  <c r="L1181" i="11" s="1"/>
  <c r="L1182" i="11" s="1"/>
  <c r="L1183" i="11" s="1"/>
  <c r="L1184" i="11" s="1"/>
  <c r="L1185" i="11" s="1"/>
  <c r="L1186" i="11" s="1"/>
  <c r="L1187" i="11" s="1"/>
  <c r="L1188" i="11" s="1"/>
  <c r="L1189" i="11" s="1"/>
  <c r="L1190" i="11" s="1"/>
  <c r="L1191" i="11" s="1"/>
  <c r="L1192" i="11" s="1"/>
  <c r="L1193" i="11" s="1"/>
  <c r="L1194" i="11" s="1"/>
  <c r="L1195" i="11" s="1"/>
  <c r="L1196" i="11" s="1"/>
  <c r="L1197" i="11" s="1"/>
  <c r="L1198" i="11" s="1"/>
  <c r="L1199" i="11" s="1"/>
  <c r="L1200" i="11" s="1"/>
  <c r="L1201" i="11" s="1"/>
  <c r="L1202" i="11" s="1"/>
  <c r="L1203" i="11" s="1"/>
  <c r="L1204" i="11" s="1"/>
  <c r="L1205" i="11" s="1"/>
  <c r="L1206" i="11" s="1"/>
  <c r="L1207" i="11" s="1"/>
  <c r="L1208" i="11" s="1"/>
  <c r="L1209" i="11" s="1"/>
  <c r="L1210" i="11" s="1"/>
  <c r="L1211" i="11" s="1"/>
  <c r="L1212" i="11" s="1"/>
  <c r="L1213" i="11" s="1"/>
  <c r="L1214" i="11" s="1"/>
  <c r="L1215" i="11" s="1"/>
  <c r="L1216" i="11" s="1"/>
  <c r="L1217" i="11" s="1"/>
  <c r="L1218" i="11" s="1"/>
  <c r="L1219" i="11" s="1"/>
  <c r="L1220" i="11" s="1"/>
  <c r="L1221" i="11" s="1"/>
  <c r="L1222" i="11" s="1"/>
  <c r="L1223" i="11" s="1"/>
  <c r="L1224" i="11" s="1"/>
  <c r="L1225" i="11" s="1"/>
  <c r="L1226" i="11" s="1"/>
  <c r="L1227" i="11" s="1"/>
  <c r="L1228" i="11" s="1"/>
  <c r="L1229" i="11" s="1"/>
  <c r="L1230" i="11" s="1"/>
  <c r="L1231" i="11" s="1"/>
  <c r="L1232" i="11" s="1"/>
  <c r="L1233" i="11" s="1"/>
  <c r="L1234" i="11" s="1"/>
  <c r="L1235" i="11" s="1"/>
  <c r="L1236" i="11" s="1"/>
  <c r="L1237" i="11" s="1"/>
  <c r="L1238" i="11" s="1"/>
  <c r="L1239" i="11" s="1"/>
  <c r="L1240" i="11" s="1"/>
  <c r="L1241" i="11" s="1"/>
  <c r="L1242" i="11" s="1"/>
  <c r="L1243" i="11" s="1"/>
  <c r="L1244" i="11" s="1"/>
  <c r="L1245" i="11" s="1"/>
  <c r="L1246" i="11" s="1"/>
  <c r="L1247" i="11" s="1"/>
  <c r="L1248" i="11" s="1"/>
  <c r="L1249" i="11" s="1"/>
  <c r="L1250" i="11" s="1"/>
  <c r="L1251" i="11" s="1"/>
  <c r="L1252" i="11" s="1"/>
  <c r="L1253" i="11" s="1"/>
  <c r="L1254" i="11" s="1"/>
  <c r="L1255" i="11" s="1"/>
  <c r="L1256" i="11" s="1"/>
  <c r="L1257" i="11" s="1"/>
  <c r="L1258" i="11" s="1"/>
  <c r="L1259" i="11" s="1"/>
  <c r="L1260" i="11" s="1"/>
  <c r="L1261" i="11" s="1"/>
  <c r="L1262" i="11" s="1"/>
  <c r="L1263" i="11" s="1"/>
  <c r="L1264" i="11" s="1"/>
  <c r="L1265" i="11" s="1"/>
  <c r="L1266" i="11" s="1"/>
  <c r="L1267" i="11" s="1"/>
  <c r="L1268" i="11" s="1"/>
  <c r="L1269" i="11" s="1"/>
  <c r="L1270" i="11" s="1"/>
  <c r="L1271" i="11" s="1"/>
  <c r="L1272" i="11" s="1"/>
  <c r="L1273" i="11" s="1"/>
  <c r="L1274" i="11" s="1"/>
  <c r="L1275" i="11" s="1"/>
  <c r="L1276" i="11" s="1"/>
  <c r="L1277" i="11" s="1"/>
  <c r="L1278" i="11" s="1"/>
  <c r="L1279" i="11" s="1"/>
  <c r="L1280" i="11" s="1"/>
  <c r="L1281" i="11" s="1"/>
  <c r="L1282" i="11" s="1"/>
  <c r="L1283" i="11" s="1"/>
  <c r="L1284" i="11" s="1"/>
  <c r="L1285" i="11" s="1"/>
  <c r="L1286" i="11" s="1"/>
  <c r="L1287" i="11" s="1"/>
  <c r="L1288" i="11" s="1"/>
  <c r="L1289" i="11" s="1"/>
  <c r="L1290" i="11" s="1"/>
  <c r="L1291" i="11" s="1"/>
  <c r="L1292" i="11" s="1"/>
  <c r="L1293" i="11" s="1"/>
  <c r="L1294" i="11" s="1"/>
  <c r="L1295" i="11" s="1"/>
  <c r="L1296" i="11" s="1"/>
  <c r="L1297" i="11" s="1"/>
  <c r="L1298" i="11" s="1"/>
  <c r="L1299" i="11" s="1"/>
  <c r="L1300" i="11" s="1"/>
  <c r="L1301" i="11" s="1"/>
  <c r="L1302" i="11" s="1"/>
  <c r="L1303" i="11" s="1"/>
  <c r="L1304" i="11" s="1"/>
  <c r="L1305" i="11" s="1"/>
  <c r="L1306" i="11" s="1"/>
  <c r="L1307" i="11" s="1"/>
  <c r="L1308" i="11" s="1"/>
  <c r="L1309" i="11" s="1"/>
  <c r="L1310" i="11" s="1"/>
  <c r="L1311" i="11" s="1"/>
  <c r="L1312" i="11" s="1"/>
  <c r="L1313" i="11" s="1"/>
  <c r="L1314" i="11" s="1"/>
  <c r="L1315" i="11" s="1"/>
  <c r="L1316" i="11" s="1"/>
  <c r="L1317" i="11" s="1"/>
  <c r="L1318" i="11" s="1"/>
  <c r="L1319" i="11" s="1"/>
  <c r="L1320" i="11" s="1"/>
  <c r="L1321" i="11" s="1"/>
  <c r="L1322" i="11" s="1"/>
  <c r="L1323" i="11" s="1"/>
  <c r="L1324" i="11" s="1"/>
  <c r="L1325" i="11" s="1"/>
  <c r="L1326" i="11" s="1"/>
  <c r="L1327" i="11" s="1"/>
  <c r="L1328" i="11" s="1"/>
  <c r="L1329" i="11" s="1"/>
  <c r="L1330" i="11" s="1"/>
  <c r="L1331" i="11" s="1"/>
  <c r="L1332" i="11" s="1"/>
  <c r="L1333" i="11" s="1"/>
  <c r="L1334" i="11" s="1"/>
  <c r="L1335" i="11" s="1"/>
  <c r="L1336" i="11" s="1"/>
  <c r="L1337" i="11" s="1"/>
  <c r="L1338" i="11" s="1"/>
  <c r="L1339" i="11" s="1"/>
  <c r="L1340" i="11" s="1"/>
  <c r="L1341" i="11" s="1"/>
  <c r="L1342" i="11" s="1"/>
  <c r="L1343" i="11" s="1"/>
  <c r="L1344" i="11" s="1"/>
  <c r="L1345" i="11" s="1"/>
  <c r="L1346" i="11" s="1"/>
  <c r="L1347" i="11" s="1"/>
  <c r="L1348" i="11" s="1"/>
  <c r="L1349" i="11" s="1"/>
  <c r="L1350" i="11" s="1"/>
  <c r="L1351" i="11" s="1"/>
  <c r="L1352" i="11" s="1"/>
  <c r="L1353" i="11" s="1"/>
  <c r="L1354" i="11" s="1"/>
  <c r="L1355" i="11" s="1"/>
  <c r="L1356" i="11" s="1"/>
  <c r="L1357" i="11" s="1"/>
  <c r="L1358" i="11" s="1"/>
  <c r="L1359" i="11" s="1"/>
  <c r="L1360" i="11" s="1"/>
  <c r="L1361" i="11" s="1"/>
  <c r="L1362" i="11" s="1"/>
  <c r="L1363" i="11" s="1"/>
  <c r="L1364" i="11" s="1"/>
  <c r="L1365" i="11" s="1"/>
  <c r="L1366" i="11" s="1"/>
  <c r="L1367" i="11" s="1"/>
  <c r="L1368" i="11" s="1"/>
  <c r="L1369" i="11" s="1"/>
  <c r="L1370" i="11" s="1"/>
  <c r="L1371" i="11" s="1"/>
  <c r="L1372" i="11" s="1"/>
  <c r="L1373" i="11" s="1"/>
  <c r="L1374" i="11" s="1"/>
  <c r="L1375" i="11" s="1"/>
  <c r="L1376" i="11" s="1"/>
  <c r="L1377" i="11" s="1"/>
  <c r="L1378" i="11" s="1"/>
  <c r="L1379" i="11" s="1"/>
  <c r="L1380" i="11" s="1"/>
  <c r="L1381" i="11" s="1"/>
  <c r="L1382" i="11" s="1"/>
  <c r="L1383" i="11" s="1"/>
  <c r="L1384" i="11" s="1"/>
  <c r="L1385" i="11" s="1"/>
  <c r="L1386" i="11" s="1"/>
  <c r="L1387" i="11" s="1"/>
  <c r="L1388" i="11" s="1"/>
  <c r="L1389" i="11" s="1"/>
  <c r="L1390" i="11" s="1"/>
  <c r="L1391" i="11" s="1"/>
  <c r="L1392" i="11" s="1"/>
  <c r="L1393" i="11" s="1"/>
  <c r="L1394" i="11" s="1"/>
  <c r="L1395" i="11" s="1"/>
  <c r="L1396" i="11" s="1"/>
  <c r="L1397" i="11" s="1"/>
  <c r="L1398" i="11" s="1"/>
  <c r="L1399" i="11" s="1"/>
  <c r="L1400" i="11" s="1"/>
  <c r="L1401" i="11" s="1"/>
  <c r="L1402" i="11" s="1"/>
  <c r="L1403" i="11" s="1"/>
  <c r="L1404" i="11" s="1"/>
  <c r="L1405" i="11" s="1"/>
  <c r="L1406" i="11" s="1"/>
  <c r="L1407" i="11" s="1"/>
  <c r="L1408" i="11" s="1"/>
  <c r="L1409" i="11" s="1"/>
  <c r="L1410" i="11" s="1"/>
  <c r="L1411" i="11" s="1"/>
  <c r="L1412" i="11" s="1"/>
  <c r="L1413" i="11" s="1"/>
  <c r="L1414" i="11" s="1"/>
  <c r="L1415" i="11" s="1"/>
  <c r="L1416" i="11" s="1"/>
  <c r="L1417" i="11" s="1"/>
  <c r="L1418" i="11" s="1"/>
  <c r="L1419" i="11" s="1"/>
  <c r="L1420" i="11" s="1"/>
  <c r="L1421" i="11" s="1"/>
  <c r="L1422" i="11" s="1"/>
  <c r="L1423" i="11" s="1"/>
  <c r="L1424" i="11" s="1"/>
  <c r="L1425" i="11" s="1"/>
  <c r="L1426" i="11" s="1"/>
  <c r="L1427" i="11" s="1"/>
  <c r="L1428" i="11" s="1"/>
  <c r="L1429" i="11" s="1"/>
  <c r="L1430" i="11" s="1"/>
  <c r="L1431" i="11" s="1"/>
  <c r="L1432" i="11" s="1"/>
  <c r="L1433" i="11" s="1"/>
  <c r="L1434" i="11" s="1"/>
  <c r="L1435" i="11" s="1"/>
  <c r="L1436" i="11" s="1"/>
  <c r="L1437" i="11" s="1"/>
  <c r="L1438" i="11" s="1"/>
  <c r="L1439" i="11" s="1"/>
  <c r="L1440" i="11" s="1"/>
  <c r="L1441" i="11" s="1"/>
  <c r="L1442" i="11" s="1"/>
  <c r="L1443" i="11" s="1"/>
  <c r="L1444" i="11" s="1"/>
  <c r="L1445" i="11" s="1"/>
  <c r="L1446" i="11" s="1"/>
  <c r="L1447" i="11" s="1"/>
  <c r="L1448" i="11" s="1"/>
  <c r="L1449" i="11" s="1"/>
  <c r="L1450" i="11" s="1"/>
  <c r="L1451" i="11" s="1"/>
  <c r="L1452" i="11" s="1"/>
  <c r="L1453" i="11" s="1"/>
  <c r="L1454" i="11" s="1"/>
  <c r="L1455" i="11" s="1"/>
  <c r="L1456" i="11" s="1"/>
  <c r="L1457" i="11" s="1"/>
  <c r="L1458" i="11" s="1"/>
  <c r="L1459" i="11" s="1"/>
  <c r="L1460" i="11" s="1"/>
  <c r="L1461" i="11" s="1"/>
  <c r="L1462" i="11" s="1"/>
  <c r="L1463" i="11" s="1"/>
  <c r="L1464" i="11" s="1"/>
  <c r="L1465" i="11" s="1"/>
  <c r="L1466" i="11" s="1"/>
  <c r="L1467" i="11" s="1"/>
  <c r="L1468" i="11" s="1"/>
  <c r="L1469" i="11" s="1"/>
  <c r="L1470" i="11" s="1"/>
  <c r="L1471" i="11" s="1"/>
  <c r="L1472" i="11" s="1"/>
  <c r="L1473" i="11" s="1"/>
  <c r="L1474" i="11" s="1"/>
  <c r="L1475" i="11" s="1"/>
  <c r="L1476" i="11" s="1"/>
  <c r="L1477" i="11" s="1"/>
  <c r="L1478" i="11" s="1"/>
  <c r="L1479" i="11" s="1"/>
  <c r="L1480" i="11" s="1"/>
  <c r="L1481" i="11" s="1"/>
  <c r="L1482" i="11" s="1"/>
  <c r="L1483" i="11" s="1"/>
  <c r="L1484" i="11" s="1"/>
  <c r="L1485" i="11" s="1"/>
  <c r="L1486" i="11" s="1"/>
  <c r="L1487" i="11" s="1"/>
  <c r="L1488" i="11" s="1"/>
  <c r="L1489" i="11" s="1"/>
  <c r="L1490" i="11" s="1"/>
  <c r="L1491" i="11" s="1"/>
  <c r="L1492" i="11" s="1"/>
  <c r="L1493" i="11" s="1"/>
  <c r="L1494" i="11" s="1"/>
  <c r="L1495" i="11" s="1"/>
  <c r="L1496" i="11" s="1"/>
  <c r="L1497" i="11" s="1"/>
  <c r="L1498" i="11" s="1"/>
  <c r="L1499" i="11" s="1"/>
  <c r="L1500" i="11" s="1"/>
  <c r="L1501" i="11" s="1"/>
  <c r="L1502" i="11" s="1"/>
  <c r="L1503" i="11" s="1"/>
  <c r="L1504" i="11" s="1"/>
  <c r="L1505" i="11" s="1"/>
  <c r="L1506" i="11" s="1"/>
  <c r="L1507" i="11" s="1"/>
  <c r="L1508" i="11" s="1"/>
  <c r="L1509" i="11" s="1"/>
  <c r="L1510" i="11" s="1"/>
  <c r="L1511" i="11" s="1"/>
  <c r="L1512" i="11" s="1"/>
  <c r="L1513" i="11" s="1"/>
  <c r="L1514" i="11" s="1"/>
  <c r="L1515" i="11" s="1"/>
  <c r="L1516" i="11" s="1"/>
  <c r="L1517" i="11" s="1"/>
  <c r="L1518" i="11" s="1"/>
  <c r="L1519" i="11" s="1"/>
  <c r="L1520" i="11" s="1"/>
  <c r="L1521" i="11" s="1"/>
  <c r="L1522" i="11" s="1"/>
  <c r="L1523" i="11" s="1"/>
  <c r="L1524" i="11" s="1"/>
  <c r="L1525" i="11" s="1"/>
  <c r="L1526" i="11" s="1"/>
  <c r="L1527" i="11" s="1"/>
  <c r="L1528" i="11" s="1"/>
  <c r="L1529" i="11" s="1"/>
  <c r="L1530" i="11" s="1"/>
  <c r="L1531" i="11" s="1"/>
  <c r="L1532" i="11" s="1"/>
  <c r="L1533" i="11" s="1"/>
  <c r="L1534" i="11" s="1"/>
  <c r="L1535" i="11" s="1"/>
  <c r="L1536" i="11" s="1"/>
  <c r="L1537" i="11" s="1"/>
  <c r="L1538" i="11" s="1"/>
  <c r="L1539" i="11" s="1"/>
  <c r="L1540" i="11" s="1"/>
  <c r="L1541" i="11" s="1"/>
  <c r="L1542" i="11" s="1"/>
  <c r="L1543" i="11" s="1"/>
  <c r="L1544" i="11" s="1"/>
  <c r="L1545" i="11" s="1"/>
  <c r="L1546" i="11" s="1"/>
  <c r="L1547" i="11" s="1"/>
  <c r="L1548" i="11" s="1"/>
  <c r="L1549" i="11" s="1"/>
  <c r="L1550" i="11" s="1"/>
  <c r="L1551" i="11" s="1"/>
  <c r="L1552" i="11" s="1"/>
  <c r="L1553" i="11" s="1"/>
  <c r="L1554" i="11" s="1"/>
  <c r="L1555" i="11" s="1"/>
  <c r="L1556" i="11" s="1"/>
  <c r="L1557" i="11" s="1"/>
  <c r="L1558" i="11" s="1"/>
  <c r="L1559" i="11" s="1"/>
  <c r="L1560" i="11" s="1"/>
  <c r="L1561" i="11" s="1"/>
  <c r="L1562" i="11" s="1"/>
  <c r="L1563" i="11" s="1"/>
  <c r="L1564" i="11" s="1"/>
  <c r="L1565" i="11" s="1"/>
  <c r="L1566" i="11" s="1"/>
  <c r="L1567" i="11" s="1"/>
  <c r="L1568" i="11" s="1"/>
  <c r="L1569" i="11" s="1"/>
  <c r="L1570" i="11" s="1"/>
  <c r="L1571" i="11" s="1"/>
  <c r="L1572" i="11" s="1"/>
  <c r="L1573" i="11" s="1"/>
  <c r="L1574" i="11" s="1"/>
  <c r="L1575" i="11" s="1"/>
  <c r="L1576" i="11" s="1"/>
  <c r="L1577" i="11" s="1"/>
  <c r="L1578" i="11" s="1"/>
  <c r="L1579" i="11" s="1"/>
  <c r="L1580" i="11" s="1"/>
  <c r="L1581" i="11" s="1"/>
  <c r="L1582" i="11" s="1"/>
  <c r="L1583" i="11" s="1"/>
  <c r="L1584" i="11" s="1"/>
  <c r="L1585" i="11" s="1"/>
  <c r="L1586" i="11" s="1"/>
  <c r="L1587" i="11" s="1"/>
  <c r="L1588" i="11" s="1"/>
  <c r="L1589" i="11" s="1"/>
  <c r="L1590" i="11" s="1"/>
  <c r="L1591" i="11" s="1"/>
  <c r="L1592" i="11" s="1"/>
  <c r="L1593" i="11" s="1"/>
  <c r="L1594" i="11" s="1"/>
  <c r="L1595" i="11" s="1"/>
  <c r="L1596" i="11" s="1"/>
  <c r="L1597" i="11" s="1"/>
  <c r="L1598" i="11" s="1"/>
  <c r="L1599" i="11" s="1"/>
  <c r="L1600" i="11" s="1"/>
  <c r="L1601" i="11" s="1"/>
  <c r="L1602" i="11" s="1"/>
  <c r="L1603" i="11" s="1"/>
  <c r="L1604" i="11" s="1"/>
  <c r="L1605" i="11" s="1"/>
  <c r="L1606" i="11" s="1"/>
  <c r="L1607" i="11" s="1"/>
  <c r="L1608" i="11" s="1"/>
  <c r="L1609" i="11" s="1"/>
  <c r="L1610" i="11" s="1"/>
  <c r="L1611" i="11" s="1"/>
  <c r="L1612" i="11" s="1"/>
  <c r="L1613" i="11" s="1"/>
  <c r="L1614" i="11" s="1"/>
  <c r="L1615" i="11" s="1"/>
  <c r="L1616" i="11" s="1"/>
  <c r="L1617" i="11" s="1"/>
  <c r="L1618" i="11" s="1"/>
  <c r="L1619" i="11" s="1"/>
  <c r="L1620" i="11" s="1"/>
  <c r="L1621" i="11" s="1"/>
  <c r="L1622" i="11" s="1"/>
  <c r="L1623" i="11" s="1"/>
  <c r="L1624" i="11" s="1"/>
  <c r="L1625" i="11" s="1"/>
  <c r="L1626" i="11" s="1"/>
  <c r="L1627" i="11" s="1"/>
  <c r="L1628" i="11" s="1"/>
  <c r="L1629" i="11" s="1"/>
  <c r="L1630" i="11" s="1"/>
  <c r="L1631" i="11" s="1"/>
  <c r="L1632" i="11" s="1"/>
  <c r="L1633" i="11" s="1"/>
  <c r="L1634" i="11" s="1"/>
  <c r="L1635" i="11" s="1"/>
  <c r="L1636" i="11" s="1"/>
  <c r="L1637" i="11" s="1"/>
  <c r="L1638" i="11" s="1"/>
  <c r="L1639" i="11" s="1"/>
  <c r="L1640" i="11" s="1"/>
  <c r="L1641" i="11" s="1"/>
  <c r="L1642" i="11" s="1"/>
  <c r="L1643" i="11" s="1"/>
  <c r="L1644" i="11" s="1"/>
  <c r="L1645" i="11" s="1"/>
  <c r="L1646" i="11" s="1"/>
  <c r="L1647" i="11" s="1"/>
  <c r="L1648" i="11" s="1"/>
  <c r="L1649" i="11" s="1"/>
  <c r="L1650" i="11" s="1"/>
  <c r="L1651" i="11" s="1"/>
  <c r="L1652" i="11" s="1"/>
  <c r="L1653" i="11" s="1"/>
  <c r="L1654" i="11" s="1"/>
  <c r="L1655" i="11" s="1"/>
  <c r="L1656" i="11" s="1"/>
  <c r="L1657" i="11" s="1"/>
  <c r="L1658" i="11" s="1"/>
  <c r="L1659" i="11" s="1"/>
  <c r="L1660" i="11" s="1"/>
  <c r="L1661" i="11" s="1"/>
  <c r="L1662" i="11" s="1"/>
  <c r="L1663" i="11" s="1"/>
  <c r="L1664" i="11" s="1"/>
  <c r="L1665" i="11" s="1"/>
  <c r="L1666" i="11" s="1"/>
  <c r="L1667" i="11" s="1"/>
  <c r="L1668" i="11" s="1"/>
  <c r="L1669" i="11" s="1"/>
  <c r="L1670" i="11" s="1"/>
  <c r="L1671" i="11" s="1"/>
  <c r="L1672" i="11" s="1"/>
  <c r="L1673" i="11" s="1"/>
  <c r="L1674" i="11" s="1"/>
  <c r="L1675" i="11" s="1"/>
  <c r="L1676" i="11" s="1"/>
  <c r="L1677" i="11" s="1"/>
  <c r="L1678" i="11" s="1"/>
  <c r="L1679" i="11" s="1"/>
  <c r="L1680" i="11" s="1"/>
  <c r="L1681" i="11" s="1"/>
  <c r="L1682" i="11" s="1"/>
  <c r="L1683" i="11" s="1"/>
  <c r="L1684" i="11" s="1"/>
  <c r="L1685" i="11" s="1"/>
  <c r="L1686" i="11" s="1"/>
  <c r="L1687" i="11" s="1"/>
  <c r="L1688" i="11" s="1"/>
  <c r="L1689" i="11" s="1"/>
  <c r="L1690" i="11" s="1"/>
  <c r="L1691" i="11" s="1"/>
  <c r="L1692" i="11" s="1"/>
  <c r="L1693" i="11" s="1"/>
  <c r="L1694" i="11" s="1"/>
  <c r="L1695" i="11" s="1"/>
  <c r="L1696" i="11" s="1"/>
  <c r="L1697" i="11" s="1"/>
  <c r="L1698" i="11" s="1"/>
  <c r="L1699" i="11" s="1"/>
  <c r="L1700" i="11" s="1"/>
  <c r="L1701" i="11" s="1"/>
  <c r="L1702" i="11" s="1"/>
  <c r="L1703" i="11" s="1"/>
  <c r="L1704" i="11" s="1"/>
  <c r="L1705" i="11" s="1"/>
  <c r="L1706" i="11" s="1"/>
  <c r="L1707" i="11" s="1"/>
  <c r="L1708" i="11" s="1"/>
  <c r="L1709" i="11" s="1"/>
  <c r="L1710" i="11" s="1"/>
  <c r="L1711" i="11" s="1"/>
  <c r="L1712" i="11" s="1"/>
  <c r="L1713" i="11" s="1"/>
  <c r="L1714" i="11" s="1"/>
  <c r="L1715" i="11" s="1"/>
  <c r="L1716" i="11" s="1"/>
  <c r="L1717" i="11" s="1"/>
  <c r="L1718" i="11" s="1"/>
  <c r="L1719" i="11" s="1"/>
  <c r="L1720" i="11" s="1"/>
  <c r="L1721" i="11" s="1"/>
  <c r="L1722" i="11" s="1"/>
  <c r="L1723" i="11" s="1"/>
  <c r="L1724" i="11" s="1"/>
  <c r="L1725" i="11" s="1"/>
  <c r="L1726" i="11" s="1"/>
  <c r="L1727" i="11" s="1"/>
  <c r="L1728" i="11" s="1"/>
  <c r="L1729" i="11" s="1"/>
  <c r="L1730" i="11" s="1"/>
  <c r="L1731" i="11" s="1"/>
  <c r="L1732" i="11" s="1"/>
  <c r="L1733" i="11" s="1"/>
  <c r="L1734" i="11" s="1"/>
  <c r="L1735" i="11" s="1"/>
  <c r="L1736" i="11" s="1"/>
  <c r="L1737" i="11" s="1"/>
  <c r="L1738" i="11" s="1"/>
  <c r="L1739" i="11" s="1"/>
  <c r="L1740" i="11" s="1"/>
  <c r="L1741" i="11" s="1"/>
  <c r="L1742" i="11" s="1"/>
  <c r="L1743" i="11" s="1"/>
  <c r="L1744" i="11" s="1"/>
  <c r="L1745" i="11" s="1"/>
  <c r="L1746" i="11" s="1"/>
  <c r="L1747" i="11" s="1"/>
  <c r="L1748" i="11" s="1"/>
  <c r="L1749" i="11" s="1"/>
  <c r="L1750" i="11" s="1"/>
  <c r="L1751" i="11" s="1"/>
  <c r="L1752" i="11" s="1"/>
  <c r="L1753" i="11" s="1"/>
  <c r="L1754" i="11" s="1"/>
  <c r="L1755" i="11" s="1"/>
  <c r="L1756" i="11" s="1"/>
  <c r="L1757" i="11" s="1"/>
  <c r="L1758" i="11" s="1"/>
  <c r="L1759" i="11" s="1"/>
  <c r="L1760" i="11" s="1"/>
  <c r="L1761" i="11" s="1"/>
  <c r="L1762" i="11" s="1"/>
  <c r="L1763" i="11" s="1"/>
  <c r="L1764" i="11" s="1"/>
  <c r="L1765" i="11" s="1"/>
  <c r="L1766" i="11" s="1"/>
  <c r="L1767" i="11" s="1"/>
  <c r="L1768" i="11" s="1"/>
  <c r="L1769" i="11" s="1"/>
  <c r="L1770" i="11" s="1"/>
  <c r="L1771" i="11" s="1"/>
  <c r="L1772" i="11" s="1"/>
  <c r="L1773" i="11" s="1"/>
  <c r="L1774" i="11" s="1"/>
  <c r="L1775" i="11" s="1"/>
  <c r="L1776" i="11" s="1"/>
  <c r="L1777" i="11" s="1"/>
  <c r="L1778" i="11" s="1"/>
  <c r="L1779" i="11" s="1"/>
  <c r="L1780" i="11" s="1"/>
  <c r="L1781" i="11" s="1"/>
  <c r="L1782" i="11" s="1"/>
  <c r="L1783" i="11" s="1"/>
  <c r="L1784" i="11" s="1"/>
  <c r="L1785" i="11" s="1"/>
  <c r="L1786" i="11" s="1"/>
  <c r="L1787" i="11" s="1"/>
  <c r="L1788" i="11" s="1"/>
  <c r="L1789" i="11" s="1"/>
  <c r="L1790" i="11" s="1"/>
  <c r="L1791" i="11" s="1"/>
  <c r="L1792" i="11" s="1"/>
  <c r="L1793" i="11" s="1"/>
  <c r="L1794" i="11" s="1"/>
  <c r="L1795" i="11" s="1"/>
  <c r="L1796" i="11" s="1"/>
  <c r="L1797" i="11" s="1"/>
  <c r="L1798" i="11" s="1"/>
  <c r="L1799" i="11" s="1"/>
  <c r="L1800" i="11" s="1"/>
  <c r="L1801" i="11" s="1"/>
  <c r="L1802" i="11" s="1"/>
  <c r="L1803" i="11" s="1"/>
  <c r="L1804" i="11" s="1"/>
  <c r="L1805" i="11" s="1"/>
  <c r="L1806" i="11" s="1"/>
  <c r="L1807" i="11" s="1"/>
  <c r="L1808" i="11" s="1"/>
  <c r="L1809" i="11" s="1"/>
  <c r="L1810" i="11" s="1"/>
  <c r="L1811" i="11" s="1"/>
  <c r="L1812" i="11" s="1"/>
  <c r="L1813" i="11" s="1"/>
  <c r="L1814" i="11" s="1"/>
  <c r="L1815" i="11" s="1"/>
  <c r="L1816" i="11" s="1"/>
  <c r="L1817" i="11" s="1"/>
  <c r="L1818" i="11" s="1"/>
  <c r="L1819" i="11" s="1"/>
  <c r="L1820" i="11" s="1"/>
  <c r="L1821" i="11" s="1"/>
  <c r="L1822" i="11" s="1"/>
  <c r="L1823" i="11" s="1"/>
  <c r="L1824" i="11" s="1"/>
  <c r="L1825" i="11" s="1"/>
  <c r="L1826" i="11" s="1"/>
  <c r="L1827" i="11" s="1"/>
  <c r="L1828" i="11" s="1"/>
  <c r="L1829" i="11" s="1"/>
  <c r="L1830" i="11" s="1"/>
  <c r="L1831" i="11" s="1"/>
  <c r="L1832" i="11" s="1"/>
  <c r="L1833" i="11" s="1"/>
  <c r="L1834" i="11" s="1"/>
  <c r="L1835" i="11" s="1"/>
  <c r="L1836" i="11" s="1"/>
  <c r="L1837" i="11" s="1"/>
  <c r="L1838" i="11" s="1"/>
  <c r="L1839" i="11" s="1"/>
  <c r="L1840" i="11" s="1"/>
  <c r="L1841" i="11" s="1"/>
  <c r="L1842" i="11" s="1"/>
  <c r="L1843" i="11" s="1"/>
  <c r="L1844" i="11" s="1"/>
  <c r="L1845" i="11" s="1"/>
  <c r="L1846" i="11" s="1"/>
  <c r="L1847" i="11" s="1"/>
  <c r="L1848" i="11" s="1"/>
  <c r="L1849" i="11" s="1"/>
  <c r="L1850" i="11" s="1"/>
  <c r="L1851" i="11" s="1"/>
  <c r="L1852" i="11" s="1"/>
  <c r="L1853" i="11" s="1"/>
  <c r="L1854" i="11" s="1"/>
  <c r="L1855" i="11" s="1"/>
  <c r="L1856" i="11" s="1"/>
  <c r="L1857" i="11" s="1"/>
  <c r="L1858" i="11" s="1"/>
  <c r="L1859" i="11" s="1"/>
  <c r="L1860" i="11" s="1"/>
  <c r="L1861" i="11" s="1"/>
  <c r="L1862" i="11" s="1"/>
  <c r="L1863" i="11" s="1"/>
  <c r="L1864" i="11" s="1"/>
  <c r="L1865" i="11" s="1"/>
  <c r="L1866" i="11" s="1"/>
  <c r="L1867" i="11" s="1"/>
  <c r="L1868" i="11" s="1"/>
  <c r="L1869" i="11" s="1"/>
  <c r="L1870" i="11" s="1"/>
  <c r="L1871" i="11" s="1"/>
  <c r="L1872" i="11" s="1"/>
  <c r="L1873" i="11" s="1"/>
  <c r="L1874" i="11" s="1"/>
  <c r="L1875" i="11" s="1"/>
  <c r="L1876" i="11" s="1"/>
  <c r="L1877" i="11" s="1"/>
  <c r="L1878" i="11" s="1"/>
  <c r="L1879" i="11" s="1"/>
  <c r="L1880" i="11" s="1"/>
  <c r="L1881" i="11" s="1"/>
  <c r="L1882" i="11" s="1"/>
  <c r="L1883" i="11" s="1"/>
  <c r="L1884" i="11" s="1"/>
  <c r="L1885" i="11" s="1"/>
  <c r="L1886" i="11" s="1"/>
  <c r="L1887" i="11" s="1"/>
  <c r="L1888" i="11" s="1"/>
  <c r="L1889" i="11" s="1"/>
  <c r="L1890" i="11" s="1"/>
  <c r="L1891" i="11" s="1"/>
  <c r="L1892" i="11" s="1"/>
  <c r="L1893" i="11" s="1"/>
  <c r="L1894" i="11" s="1"/>
  <c r="L1895" i="11" s="1"/>
  <c r="L1896" i="11" s="1"/>
  <c r="L1897" i="11" s="1"/>
  <c r="L1898" i="11" s="1"/>
  <c r="L1899" i="11" s="1"/>
  <c r="L1900" i="11" s="1"/>
  <c r="L1901" i="11" s="1"/>
  <c r="L1902" i="11" s="1"/>
  <c r="L1903" i="11" s="1"/>
  <c r="L1904" i="11" s="1"/>
  <c r="L1905" i="11" s="1"/>
  <c r="L1906" i="11" s="1"/>
  <c r="L1907" i="11" s="1"/>
  <c r="L1908" i="11" s="1"/>
  <c r="L1909" i="11" s="1"/>
  <c r="L1910" i="11" s="1"/>
  <c r="L1911" i="11" s="1"/>
  <c r="L1912" i="11" s="1"/>
  <c r="L1913" i="11" s="1"/>
  <c r="L1914" i="11" s="1"/>
  <c r="L1915" i="11" s="1"/>
  <c r="L1916" i="11" s="1"/>
  <c r="L1917" i="11" s="1"/>
  <c r="L1918" i="11" s="1"/>
  <c r="L1919" i="11" s="1"/>
  <c r="L1920" i="11" s="1"/>
  <c r="L1921" i="11" s="1"/>
  <c r="L1922" i="11" s="1"/>
  <c r="L1923" i="11" s="1"/>
  <c r="L1924" i="11" s="1"/>
  <c r="L1925" i="11" s="1"/>
  <c r="L1926" i="11" s="1"/>
  <c r="L1927" i="11" s="1"/>
  <c r="L1928" i="11" s="1"/>
  <c r="L1929" i="11" s="1"/>
  <c r="L1930" i="11" s="1"/>
  <c r="L1931" i="11" s="1"/>
  <c r="L1932" i="11" s="1"/>
  <c r="L1933" i="11" s="1"/>
  <c r="L1934" i="11" s="1"/>
  <c r="L1935" i="11" s="1"/>
  <c r="L1936" i="11" s="1"/>
  <c r="L1937" i="11" s="1"/>
  <c r="L1938" i="11" s="1"/>
  <c r="L1939" i="11" s="1"/>
  <c r="L1940" i="11" s="1"/>
  <c r="L1941" i="11" s="1"/>
  <c r="L1942" i="11" s="1"/>
  <c r="L1943" i="11" s="1"/>
  <c r="L1944" i="11" s="1"/>
  <c r="L1945" i="11" s="1"/>
  <c r="L1946" i="11" s="1"/>
  <c r="L1947" i="11" s="1"/>
  <c r="L1948" i="11" s="1"/>
  <c r="L1949" i="11" s="1"/>
  <c r="L1950" i="11" s="1"/>
  <c r="L1951" i="11" s="1"/>
  <c r="L1952" i="11" s="1"/>
  <c r="L1953" i="11" s="1"/>
  <c r="L1954" i="11" s="1"/>
  <c r="L1955" i="11" s="1"/>
  <c r="L1956" i="11" s="1"/>
  <c r="L1957" i="11" s="1"/>
  <c r="L1958" i="11" s="1"/>
  <c r="L1959" i="11" s="1"/>
  <c r="L1960" i="11" s="1"/>
  <c r="L1961" i="11" s="1"/>
  <c r="L1962" i="11" s="1"/>
  <c r="L1963" i="11" s="1"/>
  <c r="L1964" i="11" s="1"/>
  <c r="L1965" i="11" s="1"/>
  <c r="L1966" i="11" s="1"/>
  <c r="L1967" i="11" s="1"/>
  <c r="L1968" i="11" s="1"/>
  <c r="L1969" i="11" s="1"/>
  <c r="L1970" i="11" s="1"/>
  <c r="L1971" i="11" s="1"/>
  <c r="L1972" i="11" s="1"/>
  <c r="L1973" i="11" s="1"/>
  <c r="L1974" i="11" s="1"/>
  <c r="L1975" i="11" s="1"/>
  <c r="L1976" i="11" s="1"/>
  <c r="L1977" i="11" s="1"/>
  <c r="L1978" i="11" s="1"/>
  <c r="L1979" i="11" s="1"/>
  <c r="L1980" i="11" s="1"/>
  <c r="L1981" i="11" s="1"/>
  <c r="L1982" i="11" s="1"/>
  <c r="L1983" i="11" s="1"/>
  <c r="L1984" i="11" s="1"/>
  <c r="L1985" i="11" s="1"/>
  <c r="L1986" i="11" s="1"/>
  <c r="L1987" i="11" s="1"/>
  <c r="L1988" i="11" s="1"/>
  <c r="L1989" i="11" s="1"/>
  <c r="L1990" i="11" s="1"/>
  <c r="L1991" i="11" s="1"/>
  <c r="L1992" i="11" s="1"/>
  <c r="L1993" i="11" s="1"/>
  <c r="L1994" i="11" s="1"/>
  <c r="L1995" i="11" s="1"/>
  <c r="L1996" i="11" s="1"/>
  <c r="L1997" i="11" s="1"/>
  <c r="L1998" i="11" s="1"/>
  <c r="L1999" i="11" s="1"/>
  <c r="L2000" i="11" s="1"/>
  <c r="L2001" i="11" s="1"/>
  <c r="L2002" i="11" s="1"/>
  <c r="L2003" i="11" s="1"/>
  <c r="L2004" i="11" s="1"/>
  <c r="L2005" i="11" s="1"/>
  <c r="L2006" i="11" s="1"/>
  <c r="L2007" i="11" s="1"/>
  <c r="L2008" i="11" s="1"/>
  <c r="L2009" i="11" s="1"/>
  <c r="L2010" i="11" s="1"/>
  <c r="L2011" i="11" s="1"/>
  <c r="L2012" i="11" s="1"/>
  <c r="L2013" i="11" s="1"/>
  <c r="L2014" i="11" s="1"/>
  <c r="L2015" i="11" s="1"/>
  <c r="L2016" i="11" s="1"/>
  <c r="L2017" i="11" s="1"/>
  <c r="L2018" i="11" s="1"/>
  <c r="L2019" i="11" s="1"/>
  <c r="L2020" i="11" s="1"/>
  <c r="L2021" i="11" s="1"/>
  <c r="L2022" i="11" s="1"/>
  <c r="L2023" i="11" s="1"/>
  <c r="L2024" i="11" s="1"/>
  <c r="L2025" i="11" s="1"/>
  <c r="L2026" i="11" s="1"/>
  <c r="L2027" i="11" s="1"/>
  <c r="L2028" i="11" s="1"/>
  <c r="L2029" i="11" s="1"/>
  <c r="L2030" i="11" s="1"/>
  <c r="L2031" i="11" s="1"/>
  <c r="L2032" i="11" s="1"/>
  <c r="L2033" i="11" s="1"/>
  <c r="L2034" i="11" s="1"/>
  <c r="L2035" i="11" s="1"/>
  <c r="L2036" i="11" s="1"/>
  <c r="L2037" i="11" s="1"/>
  <c r="L2038" i="11" s="1"/>
  <c r="L2039" i="11" s="1"/>
  <c r="L2040" i="11" s="1"/>
  <c r="L2041" i="11" s="1"/>
  <c r="L2042" i="11" s="1"/>
  <c r="L2043" i="11" s="1"/>
  <c r="L2044" i="11" s="1"/>
  <c r="L2045" i="11" s="1"/>
  <c r="L2046" i="11" s="1"/>
  <c r="L2047" i="11" s="1"/>
  <c r="L2048" i="11" s="1"/>
  <c r="L2049" i="11" s="1"/>
  <c r="L2050" i="11" s="1"/>
  <c r="L2051" i="11" s="1"/>
  <c r="L2052" i="11" s="1"/>
  <c r="L2053" i="11" s="1"/>
  <c r="L2054" i="11" s="1"/>
  <c r="L2055" i="11" s="1"/>
  <c r="L2056" i="11" s="1"/>
  <c r="L2057" i="11" s="1"/>
  <c r="L2058" i="11" s="1"/>
  <c r="L2059" i="11" s="1"/>
  <c r="L2060" i="11" s="1"/>
  <c r="L2061" i="11" s="1"/>
  <c r="L2062" i="11" s="1"/>
  <c r="L2063" i="11" s="1"/>
  <c r="L2064" i="11" s="1"/>
  <c r="L2065" i="11" s="1"/>
  <c r="L2066" i="11" s="1"/>
  <c r="L2067" i="11" s="1"/>
  <c r="L2068" i="11" s="1"/>
  <c r="L2069" i="11" s="1"/>
  <c r="L2070" i="11" s="1"/>
  <c r="L2071" i="11" s="1"/>
  <c r="L2072" i="11" s="1"/>
  <c r="L2073" i="11" s="1"/>
  <c r="L2074" i="11" s="1"/>
  <c r="L2075" i="11" s="1"/>
  <c r="L2076" i="11" s="1"/>
  <c r="L2077" i="11" s="1"/>
  <c r="L2078" i="11" s="1"/>
  <c r="L2079" i="11" s="1"/>
  <c r="L2080" i="11" s="1"/>
  <c r="L2081" i="11" s="1"/>
  <c r="L2082" i="11" s="1"/>
  <c r="L2083" i="11" s="1"/>
  <c r="L2084" i="11" s="1"/>
  <c r="L2085" i="11" s="1"/>
  <c r="L2086" i="11" s="1"/>
  <c r="L2087" i="11" s="1"/>
  <c r="L2088" i="11" s="1"/>
  <c r="L2089" i="11" s="1"/>
  <c r="L2090" i="11" s="1"/>
  <c r="L2091" i="11" s="1"/>
  <c r="L2092" i="11" s="1"/>
  <c r="L2093" i="11" s="1"/>
  <c r="L2094" i="11" s="1"/>
  <c r="L2095" i="11" s="1"/>
  <c r="L2096" i="11" s="1"/>
  <c r="L2097" i="11" s="1"/>
  <c r="L2098" i="11" s="1"/>
  <c r="L2099" i="11" s="1"/>
  <c r="L2100" i="11" s="1"/>
  <c r="L2101" i="11" s="1"/>
  <c r="L2102" i="11" s="1"/>
  <c r="L2103" i="11" s="1"/>
  <c r="L2104" i="11" s="1"/>
  <c r="L2105" i="11" s="1"/>
  <c r="L2106" i="11" s="1"/>
  <c r="L2107" i="11" s="1"/>
  <c r="L2108" i="11" s="1"/>
  <c r="L2109" i="11" s="1"/>
  <c r="L2110" i="11" s="1"/>
  <c r="L2111" i="11" s="1"/>
  <c r="L2112" i="11" s="1"/>
  <c r="L2113" i="11" s="1"/>
  <c r="L2114" i="11" s="1"/>
  <c r="L2115" i="11" s="1"/>
  <c r="L2116" i="11" s="1"/>
  <c r="L2117" i="11" s="1"/>
  <c r="L2118" i="11" s="1"/>
  <c r="L2119" i="11" s="1"/>
  <c r="L2120" i="11" s="1"/>
  <c r="L2121" i="11" s="1"/>
  <c r="L2122" i="11" s="1"/>
  <c r="L2123" i="11" s="1"/>
  <c r="L2124" i="11" s="1"/>
  <c r="L2125" i="11" s="1"/>
  <c r="L2126" i="11" s="1"/>
  <c r="L2127" i="11" s="1"/>
  <c r="L2128" i="11" s="1"/>
  <c r="L2129" i="11" s="1"/>
  <c r="L2130" i="11" s="1"/>
  <c r="L2131" i="11" s="1"/>
  <c r="L2132" i="11" s="1"/>
  <c r="L2133" i="11" s="1"/>
  <c r="L2134" i="11" s="1"/>
  <c r="L2135" i="11" s="1"/>
  <c r="L2136" i="11" s="1"/>
  <c r="L2137" i="11" s="1"/>
  <c r="L2138" i="11" s="1"/>
  <c r="L2139" i="11" s="1"/>
  <c r="L2140" i="11" s="1"/>
  <c r="L2141" i="11" s="1"/>
  <c r="L2142" i="11" s="1"/>
  <c r="L2143" i="11" s="1"/>
  <c r="L2144" i="11" s="1"/>
  <c r="L2145" i="11" s="1"/>
  <c r="L2146" i="11" s="1"/>
  <c r="L2147" i="11" s="1"/>
  <c r="L2148" i="11" s="1"/>
  <c r="L2149" i="11" s="1"/>
  <c r="L2150" i="11" s="1"/>
  <c r="L2151" i="11" s="1"/>
  <c r="L2152" i="11" s="1"/>
  <c r="L2153" i="11" s="1"/>
  <c r="L2154" i="11" s="1"/>
  <c r="L2155" i="11" s="1"/>
  <c r="L2156" i="11" s="1"/>
  <c r="L2157" i="11" s="1"/>
  <c r="L2158" i="11" s="1"/>
  <c r="L2159" i="11" s="1"/>
  <c r="L2160" i="11" s="1"/>
  <c r="L2161" i="11" s="1"/>
  <c r="L2162" i="11" s="1"/>
  <c r="L2163" i="11" s="1"/>
  <c r="L2164" i="11" s="1"/>
  <c r="L2165" i="11" s="1"/>
  <c r="L2166" i="11" s="1"/>
  <c r="L2167" i="11" s="1"/>
  <c r="L2168" i="11" s="1"/>
  <c r="L2169" i="11" s="1"/>
  <c r="L2170" i="11" s="1"/>
  <c r="L2171" i="11" s="1"/>
  <c r="L2172" i="11" s="1"/>
  <c r="L2173" i="11" s="1"/>
  <c r="L2174" i="11" s="1"/>
  <c r="L2175" i="11" s="1"/>
  <c r="L2176" i="11" s="1"/>
  <c r="L2177" i="11" s="1"/>
  <c r="L2178" i="11" s="1"/>
  <c r="L2179" i="11" s="1"/>
  <c r="L2180" i="11" s="1"/>
  <c r="L2181" i="11" s="1"/>
  <c r="L2182" i="11" s="1"/>
  <c r="L2183" i="11" s="1"/>
  <c r="L2184" i="11" s="1"/>
  <c r="L2185" i="11" s="1"/>
  <c r="L2186" i="11" s="1"/>
  <c r="L2187" i="11" s="1"/>
  <c r="L2188" i="11" s="1"/>
  <c r="L2189" i="11" s="1"/>
  <c r="L2190" i="11" s="1"/>
  <c r="L2191" i="11" s="1"/>
  <c r="L2192" i="11" s="1"/>
  <c r="L2193" i="11" s="1"/>
  <c r="L2194" i="11" s="1"/>
  <c r="L2195" i="11" s="1"/>
  <c r="L2196" i="11" s="1"/>
  <c r="L2197" i="11" s="1"/>
  <c r="L2198" i="11" s="1"/>
  <c r="L2199" i="11" s="1"/>
  <c r="L2200" i="11" s="1"/>
  <c r="L2201" i="11" s="1"/>
  <c r="L2202" i="11" s="1"/>
  <c r="L2203" i="11" s="1"/>
  <c r="L2204" i="11" s="1"/>
  <c r="L2205" i="11" s="1"/>
  <c r="L2206" i="11" s="1"/>
  <c r="L2207" i="11" s="1"/>
  <c r="L2208" i="11" s="1"/>
  <c r="L2209" i="11" s="1"/>
  <c r="L2210" i="11" s="1"/>
  <c r="L2211" i="11" s="1"/>
  <c r="L2212" i="11" s="1"/>
  <c r="L2213" i="11" s="1"/>
  <c r="L2214" i="11" s="1"/>
  <c r="L2215" i="11" s="1"/>
  <c r="L2216" i="11" s="1"/>
  <c r="L2217" i="11" s="1"/>
  <c r="L2218" i="11" s="1"/>
  <c r="L2219" i="11" s="1"/>
  <c r="L2220" i="11" s="1"/>
  <c r="L2221" i="11" s="1"/>
  <c r="L2222" i="11" s="1"/>
  <c r="L2223" i="11" s="1"/>
  <c r="L2224" i="11" s="1"/>
  <c r="L2225" i="11" s="1"/>
  <c r="L2226" i="11" s="1"/>
  <c r="L2227" i="11" s="1"/>
  <c r="L2228" i="11" s="1"/>
  <c r="L2229" i="11" s="1"/>
  <c r="L2230" i="11" s="1"/>
  <c r="L2231" i="11" s="1"/>
  <c r="L2232" i="11" s="1"/>
  <c r="L2233" i="11" s="1"/>
  <c r="L2234" i="11" s="1"/>
  <c r="L2235" i="11" s="1"/>
  <c r="L2236" i="11" s="1"/>
  <c r="L2237" i="11" s="1"/>
  <c r="L2238" i="11" s="1"/>
  <c r="L2239" i="11" s="1"/>
  <c r="L2240" i="11" s="1"/>
  <c r="L2241" i="11" s="1"/>
  <c r="L2242" i="11" s="1"/>
  <c r="L2243" i="11" s="1"/>
  <c r="L2244" i="11" s="1"/>
  <c r="L2245" i="11" s="1"/>
  <c r="L2246" i="11" s="1"/>
  <c r="L2247" i="11" s="1"/>
  <c r="L2248" i="11" s="1"/>
  <c r="L2249" i="11" s="1"/>
  <c r="L2250" i="11" s="1"/>
  <c r="L2251" i="11" s="1"/>
  <c r="L2252" i="11" s="1"/>
  <c r="L2253" i="11" s="1"/>
  <c r="L2254" i="11" s="1"/>
  <c r="L2255" i="11" s="1"/>
  <c r="L2256" i="11" s="1"/>
  <c r="L2257" i="11" s="1"/>
  <c r="L2258" i="11" s="1"/>
  <c r="L2259" i="11" s="1"/>
  <c r="L2260" i="11" s="1"/>
  <c r="L2261" i="11" s="1"/>
  <c r="L2262" i="11" s="1"/>
  <c r="L2263" i="11" s="1"/>
  <c r="L2264" i="11" s="1"/>
  <c r="L2265" i="11" s="1"/>
  <c r="L2266" i="11" s="1"/>
  <c r="L2267" i="11" s="1"/>
  <c r="L2268" i="11" s="1"/>
  <c r="L2269" i="11" s="1"/>
  <c r="L2270" i="11" s="1"/>
  <c r="L2271" i="11" s="1"/>
  <c r="L2272" i="11" s="1"/>
  <c r="L2273" i="11" s="1"/>
  <c r="L2274" i="11" s="1"/>
  <c r="L2275" i="11" s="1"/>
  <c r="L2276" i="11" s="1"/>
  <c r="L2277" i="11" s="1"/>
  <c r="L2278" i="11" s="1"/>
  <c r="L2279" i="11" s="1"/>
  <c r="L2280" i="11" s="1"/>
  <c r="L2281" i="11" s="1"/>
  <c r="L2282" i="11" s="1"/>
  <c r="L2283" i="11" s="1"/>
  <c r="L2284" i="11" s="1"/>
  <c r="L2285" i="11" s="1"/>
  <c r="L2286" i="11" s="1"/>
  <c r="L2287" i="11" s="1"/>
  <c r="L2288" i="11" s="1"/>
  <c r="L2289" i="11" s="1"/>
  <c r="L2290" i="11" s="1"/>
  <c r="L2291" i="11" s="1"/>
  <c r="L2292" i="11" s="1"/>
  <c r="L2293" i="11" s="1"/>
  <c r="L2294" i="11" s="1"/>
  <c r="L2295" i="11" s="1"/>
  <c r="L2296" i="11" s="1"/>
  <c r="L2297" i="11" s="1"/>
  <c r="L2298" i="11" s="1"/>
  <c r="L2299" i="11" s="1"/>
  <c r="L2300" i="11" s="1"/>
  <c r="L2301" i="11" s="1"/>
  <c r="L2302" i="11" s="1"/>
  <c r="L2303" i="11" s="1"/>
  <c r="L2304" i="11" s="1"/>
  <c r="L2305" i="11" s="1"/>
  <c r="L2306" i="11" s="1"/>
  <c r="L2307" i="11" s="1"/>
  <c r="L2308" i="11" s="1"/>
  <c r="L2309" i="11" s="1"/>
  <c r="L2310" i="11" s="1"/>
  <c r="L2311" i="11" s="1"/>
  <c r="L2312" i="11" s="1"/>
  <c r="L2313" i="11" s="1"/>
  <c r="L2314" i="11" s="1"/>
  <c r="L2315" i="11" s="1"/>
  <c r="L2316" i="11" s="1"/>
  <c r="L2317" i="11" s="1"/>
  <c r="L2318" i="11" s="1"/>
  <c r="L2319" i="11" s="1"/>
  <c r="L2320" i="11" s="1"/>
  <c r="L2321" i="11" s="1"/>
  <c r="L2322" i="11" s="1"/>
  <c r="L2323" i="11" s="1"/>
  <c r="L2324" i="11" s="1"/>
  <c r="L2325" i="11" s="1"/>
  <c r="L2326" i="11" s="1"/>
  <c r="L2327" i="11" s="1"/>
  <c r="L2328" i="11" s="1"/>
  <c r="L2329" i="11" s="1"/>
  <c r="L2330" i="11" s="1"/>
  <c r="L2331" i="11" s="1"/>
  <c r="L2332" i="11" s="1"/>
  <c r="L2333" i="11" s="1"/>
  <c r="L2334" i="11" s="1"/>
  <c r="L2335" i="11" s="1"/>
  <c r="L2336" i="11" s="1"/>
  <c r="L2337" i="11" s="1"/>
  <c r="L2338" i="11" s="1"/>
  <c r="L2339" i="11" s="1"/>
  <c r="L2340" i="11" s="1"/>
  <c r="L2341" i="11" s="1"/>
  <c r="L2342" i="11" s="1"/>
  <c r="L2343" i="11" s="1"/>
  <c r="L2344" i="11" s="1"/>
  <c r="L2345" i="11" s="1"/>
  <c r="L2346" i="11" s="1"/>
  <c r="L2347" i="11" s="1"/>
  <c r="L2348" i="11" s="1"/>
  <c r="L2349" i="11" s="1"/>
  <c r="L2350" i="11" s="1"/>
  <c r="L2351" i="11" s="1"/>
  <c r="L2352" i="11" s="1"/>
  <c r="L2353" i="11" s="1"/>
  <c r="L2354" i="11" s="1"/>
  <c r="L2355" i="11" s="1"/>
  <c r="L2356" i="11" s="1"/>
  <c r="L2357" i="11" s="1"/>
  <c r="L2358" i="11" s="1"/>
  <c r="L2359" i="11" s="1"/>
  <c r="L2360" i="11" s="1"/>
  <c r="L2361" i="11" s="1"/>
  <c r="L2362" i="11" s="1"/>
  <c r="L2363" i="11" s="1"/>
  <c r="L2364" i="11" s="1"/>
  <c r="L2365" i="11" s="1"/>
  <c r="L2366" i="11" s="1"/>
  <c r="L2367" i="11" s="1"/>
  <c r="L2368" i="11" s="1"/>
  <c r="L2369" i="11" s="1"/>
  <c r="L2370" i="11" s="1"/>
  <c r="L2371" i="11" s="1"/>
  <c r="L2372" i="11" s="1"/>
  <c r="L2373" i="11" s="1"/>
  <c r="L2374" i="11" s="1"/>
  <c r="L2375" i="11" s="1"/>
  <c r="L2376" i="11" s="1"/>
  <c r="L2377" i="11" s="1"/>
  <c r="L2378" i="11" s="1"/>
  <c r="L2379" i="11" s="1"/>
  <c r="L2380" i="11" s="1"/>
  <c r="L2381" i="11" s="1"/>
  <c r="L2382" i="11" s="1"/>
  <c r="L2383" i="11" s="1"/>
  <c r="L2384" i="11" s="1"/>
  <c r="L2385" i="11" s="1"/>
  <c r="L2386" i="11" s="1"/>
  <c r="L2387" i="11" s="1"/>
  <c r="L2388" i="11" s="1"/>
  <c r="L2389" i="11" s="1"/>
  <c r="L2390" i="11" s="1"/>
  <c r="L2391" i="11" s="1"/>
  <c r="L2392" i="11" s="1"/>
  <c r="L2393" i="11" s="1"/>
  <c r="L2394" i="11" s="1"/>
  <c r="L2395" i="11" s="1"/>
  <c r="L2396" i="11" s="1"/>
  <c r="L2397" i="11" s="1"/>
  <c r="L2398" i="11" s="1"/>
  <c r="L2399" i="11" s="1"/>
  <c r="L2400" i="11" s="1"/>
  <c r="L2401" i="11" s="1"/>
  <c r="L2402" i="11" s="1"/>
  <c r="L2403" i="11" s="1"/>
  <c r="L2404" i="11" s="1"/>
  <c r="L2405" i="11" s="1"/>
  <c r="L2406" i="11" s="1"/>
  <c r="L2407" i="11" s="1"/>
  <c r="L2408" i="11" s="1"/>
  <c r="L2409" i="11" s="1"/>
  <c r="L2410" i="11" s="1"/>
  <c r="L2411" i="11" s="1"/>
  <c r="L2412" i="11" s="1"/>
  <c r="L2413" i="11" s="1"/>
  <c r="L2414" i="11" s="1"/>
  <c r="L2415" i="11" s="1"/>
  <c r="L2416" i="11" s="1"/>
  <c r="L2417" i="11" s="1"/>
  <c r="L2418" i="11" s="1"/>
  <c r="L2419" i="11" s="1"/>
  <c r="L2420" i="11" s="1"/>
  <c r="L2421" i="11" s="1"/>
  <c r="L2422" i="11" s="1"/>
  <c r="L2423" i="11" s="1"/>
  <c r="L2424" i="11" s="1"/>
  <c r="L2425" i="11" s="1"/>
  <c r="L2426" i="11" s="1"/>
  <c r="L2427" i="11" s="1"/>
  <c r="L2428" i="11" s="1"/>
  <c r="L2429" i="11" s="1"/>
  <c r="L2430" i="11" s="1"/>
  <c r="L2431" i="11" s="1"/>
  <c r="L2432" i="11" s="1"/>
  <c r="L2433" i="11" s="1"/>
  <c r="L2434" i="11" s="1"/>
  <c r="L2435" i="11" s="1"/>
  <c r="L2436" i="11" s="1"/>
  <c r="L2437" i="11" s="1"/>
  <c r="L2438" i="11" s="1"/>
  <c r="L2439" i="11" s="1"/>
  <c r="L2440" i="11" s="1"/>
  <c r="L2441" i="11" s="1"/>
  <c r="L2442" i="11" s="1"/>
  <c r="L2443" i="11" s="1"/>
  <c r="L2444" i="11" s="1"/>
  <c r="L2445" i="11" s="1"/>
  <c r="L2446" i="11" s="1"/>
  <c r="L2447" i="11" s="1"/>
  <c r="L2448" i="11" s="1"/>
  <c r="L2449" i="11" s="1"/>
  <c r="L2450" i="11" s="1"/>
  <c r="L2451" i="11" s="1"/>
  <c r="L2452" i="11" s="1"/>
  <c r="L2453" i="11" s="1"/>
  <c r="L2454" i="11" s="1"/>
  <c r="L2455" i="11" s="1"/>
  <c r="L2456" i="11" s="1"/>
  <c r="L2457" i="11" s="1"/>
  <c r="L2458" i="11" s="1"/>
  <c r="L2459" i="11" s="1"/>
  <c r="L2460" i="11" s="1"/>
  <c r="L2461" i="11" s="1"/>
  <c r="L2462" i="11" s="1"/>
  <c r="L2463" i="11" s="1"/>
  <c r="L2464" i="11" s="1"/>
  <c r="L2465" i="11" s="1"/>
  <c r="L2466" i="11" s="1"/>
  <c r="L2467" i="11" s="1"/>
  <c r="L2468" i="11" s="1"/>
  <c r="L2469" i="11" s="1"/>
  <c r="L2470" i="11" s="1"/>
  <c r="L2471" i="11" s="1"/>
  <c r="L2472" i="11" s="1"/>
  <c r="L2473" i="11" s="1"/>
  <c r="L2474" i="11" s="1"/>
  <c r="L2475" i="11" s="1"/>
  <c r="L2476" i="11" s="1"/>
  <c r="L2477" i="11" s="1"/>
  <c r="L2478" i="11" s="1"/>
  <c r="L2479" i="11" s="1"/>
  <c r="L2480" i="11" s="1"/>
  <c r="J2481" i="11"/>
  <c r="K2481" i="11"/>
  <c r="N5" i="11"/>
  <c r="N6" i="11" l="1"/>
  <c r="N7" i="11" l="1"/>
  <c r="N8" i="11" l="1"/>
  <c r="N9" i="11" l="1"/>
  <c r="N10" i="11" l="1"/>
  <c r="N11" i="11" l="1"/>
  <c r="N12" i="11" l="1"/>
  <c r="N13" i="11" l="1"/>
  <c r="N14" i="11" l="1"/>
  <c r="N15" i="11" l="1"/>
  <c r="N16" i="11" l="1"/>
  <c r="N17" i="11" l="1"/>
  <c r="N18" i="11" l="1"/>
  <c r="N19" i="11" l="1"/>
  <c r="N20" i="11" l="1"/>
  <c r="N21" i="11" l="1"/>
  <c r="N22" i="11" l="1"/>
  <c r="N23" i="11" l="1"/>
  <c r="N24" i="11" l="1"/>
  <c r="N25" i="11" l="1"/>
  <c r="N26" i="11" l="1"/>
  <c r="N27" i="11" l="1"/>
  <c r="N28" i="11" l="1"/>
  <c r="N29" i="11" l="1"/>
  <c r="N30" i="11" l="1"/>
  <c r="N31" i="11" l="1"/>
  <c r="N32" i="11" l="1"/>
  <c r="N33" i="11" l="1"/>
  <c r="N34" i="11" l="1"/>
  <c r="N35" i="11" l="1"/>
  <c r="N36" i="11" l="1"/>
  <c r="N37" i="11" l="1"/>
  <c r="N38" i="11" l="1"/>
  <c r="N39" i="11" l="1"/>
  <c r="N40" i="11" l="1"/>
  <c r="N41" i="11" l="1"/>
  <c r="N42" i="11" l="1"/>
  <c r="N43" i="11" l="1"/>
  <c r="N44" i="11" l="1"/>
  <c r="N45" i="11" l="1"/>
  <c r="N46" i="11" l="1"/>
  <c r="N47" i="11" l="1"/>
  <c r="N48" i="11" l="1"/>
  <c r="N49" i="11" l="1"/>
  <c r="N50" i="11" l="1"/>
  <c r="N51" i="11" l="1"/>
  <c r="N52" i="11" l="1"/>
  <c r="N53" i="11" l="1"/>
  <c r="N54" i="11" l="1"/>
  <c r="N55" i="11" l="1"/>
  <c r="N56" i="11" l="1"/>
  <c r="N57" i="11" l="1"/>
  <c r="N58" i="11" l="1"/>
  <c r="N59" i="11" l="1"/>
  <c r="N60" i="11" l="1"/>
  <c r="N61" i="11" l="1"/>
  <c r="N62" i="11" l="1"/>
  <c r="N63" i="11" l="1"/>
  <c r="N64" i="11" l="1"/>
  <c r="N65" i="11" l="1"/>
  <c r="N66" i="11" l="1"/>
  <c r="N67" i="11" l="1"/>
  <c r="N68" i="11" l="1"/>
  <c r="N69" i="11" l="1"/>
  <c r="N70" i="11" l="1"/>
  <c r="N71" i="11" l="1"/>
  <c r="N72" i="11" l="1"/>
  <c r="N73" i="11" l="1"/>
  <c r="N74" i="11" l="1"/>
  <c r="N75" i="11" l="1"/>
  <c r="N76" i="11" l="1"/>
  <c r="N77" i="11" l="1"/>
  <c r="N78" i="11" l="1"/>
  <c r="N79" i="11" l="1"/>
  <c r="N80" i="11" l="1"/>
  <c r="N81" i="11" l="1"/>
  <c r="N82" i="11" l="1"/>
  <c r="N83" i="11" l="1"/>
  <c r="N84" i="11" l="1"/>
  <c r="N85" i="11" l="1"/>
  <c r="N86" i="11" l="1"/>
  <c r="N87" i="11" l="1"/>
  <c r="N88" i="11" l="1"/>
  <c r="N89" i="11" l="1"/>
  <c r="N90" i="11" l="1"/>
  <c r="N91" i="11" l="1"/>
  <c r="N92" i="11" l="1"/>
  <c r="N93" i="11" l="1"/>
  <c r="N94" i="11" l="1"/>
  <c r="N95" i="11" l="1"/>
  <c r="N96" i="11" l="1"/>
  <c r="N97" i="11" l="1"/>
  <c r="N98" i="11" l="1"/>
  <c r="N99" i="11" l="1"/>
  <c r="N100" i="11" l="1"/>
  <c r="N101" i="11" l="1"/>
  <c r="N102" i="11" l="1"/>
  <c r="N103" i="11" l="1"/>
  <c r="N104" i="11" l="1"/>
  <c r="N105" i="11" l="1"/>
  <c r="N106" i="11" l="1"/>
  <c r="N107" i="11" l="1"/>
  <c r="N108" i="11" l="1"/>
  <c r="N109" i="11" l="1"/>
  <c r="N110" i="11" l="1"/>
  <c r="N111" i="11" l="1"/>
  <c r="N112" i="11" l="1"/>
  <c r="N113" i="11" l="1"/>
  <c r="N114" i="11" l="1"/>
  <c r="N115" i="11" l="1"/>
  <c r="N116" i="11" l="1"/>
  <c r="N117" i="11" l="1"/>
  <c r="N118" i="11" l="1"/>
  <c r="N119" i="11" l="1"/>
  <c r="N120" i="11" l="1"/>
  <c r="N121" i="11" l="1"/>
  <c r="N122" i="11" l="1"/>
  <c r="N123" i="11" l="1"/>
  <c r="N124" i="11" l="1"/>
  <c r="N125" i="11" l="1"/>
  <c r="N126" i="11" l="1"/>
  <c r="N127" i="11" l="1"/>
  <c r="N128" i="11" l="1"/>
  <c r="N129" i="11" l="1"/>
  <c r="N130" i="11" l="1"/>
  <c r="N131" i="11" l="1"/>
  <c r="N132" i="11" l="1"/>
  <c r="N133" i="11" l="1"/>
  <c r="N134" i="11" l="1"/>
  <c r="N135" i="11" l="1"/>
  <c r="N136" i="11" l="1"/>
  <c r="N137" i="11" l="1"/>
  <c r="N138" i="11" l="1"/>
  <c r="N139" i="11" l="1"/>
  <c r="N140" i="11" l="1"/>
  <c r="N141" i="11" l="1"/>
  <c r="N142" i="11" l="1"/>
  <c r="N143" i="11" l="1"/>
  <c r="N144" i="11" l="1"/>
  <c r="N145" i="11" l="1"/>
  <c r="N146" i="11" l="1"/>
  <c r="N147" i="11" l="1"/>
  <c r="N148" i="11" l="1"/>
  <c r="N149" i="11" l="1"/>
  <c r="N150" i="11" l="1"/>
  <c r="N151" i="11" l="1"/>
  <c r="N152" i="11" l="1"/>
  <c r="N153" i="11" l="1"/>
  <c r="N154" i="11" l="1"/>
  <c r="N155" i="11" l="1"/>
  <c r="N156" i="11" l="1"/>
  <c r="N157" i="11" l="1"/>
  <c r="N158" i="11" l="1"/>
  <c r="N159" i="11" l="1"/>
  <c r="N160" i="11" l="1"/>
  <c r="N161" i="11" l="1"/>
  <c r="N162" i="11" l="1"/>
  <c r="N163" i="11" l="1"/>
  <c r="N164" i="11" l="1"/>
  <c r="N165" i="11" l="1"/>
  <c r="N166" i="11" l="1"/>
  <c r="N167" i="11" l="1"/>
  <c r="N168" i="11" l="1"/>
  <c r="N169" i="11" l="1"/>
  <c r="N170" i="11" l="1"/>
  <c r="N171" i="11" l="1"/>
  <c r="N172" i="11" l="1"/>
  <c r="N173" i="11" l="1"/>
  <c r="N174" i="11" l="1"/>
  <c r="N175" i="11" l="1"/>
  <c r="N176" i="11" l="1"/>
  <c r="N177" i="11" l="1"/>
  <c r="N178" i="11" l="1"/>
  <c r="N179" i="11" l="1"/>
  <c r="N180" i="11" l="1"/>
  <c r="N181" i="11" l="1"/>
  <c r="N182" i="11" l="1"/>
  <c r="N183" i="11" l="1"/>
  <c r="N184" i="11" l="1"/>
  <c r="N185" i="11" l="1"/>
  <c r="N186" i="11" l="1"/>
  <c r="N187" i="11" l="1"/>
  <c r="N188" i="11" l="1"/>
  <c r="N189" i="11" l="1"/>
  <c r="N190" i="11" l="1"/>
  <c r="N191" i="11" l="1"/>
  <c r="N192" i="11" l="1"/>
  <c r="N193" i="11" l="1"/>
  <c r="N194" i="11" l="1"/>
  <c r="N195" i="11" l="1"/>
  <c r="N196" i="11" l="1"/>
  <c r="N197" i="11" l="1"/>
  <c r="N198" i="11" l="1"/>
  <c r="N199" i="11" l="1"/>
  <c r="N200" i="11" l="1"/>
  <c r="N201" i="11" l="1"/>
  <c r="N202" i="11" l="1"/>
  <c r="N203" i="11" l="1"/>
  <c r="N204" i="11" l="1"/>
  <c r="N205" i="11" l="1"/>
  <c r="N206" i="11" l="1"/>
  <c r="N207" i="11" l="1"/>
  <c r="N208" i="11" l="1"/>
  <c r="N209" i="11" l="1"/>
  <c r="N210" i="11" l="1"/>
  <c r="N211" i="11" l="1"/>
  <c r="N212" i="11" l="1"/>
  <c r="N213" i="11" l="1"/>
  <c r="N214" i="11" l="1"/>
  <c r="N215" i="11" l="1"/>
  <c r="N216" i="11" l="1"/>
  <c r="N217" i="11" l="1"/>
  <c r="N218" i="11" l="1"/>
  <c r="N219" i="11" l="1"/>
  <c r="N220" i="11" l="1"/>
  <c r="N221" i="11" l="1"/>
  <c r="N222" i="11" l="1"/>
  <c r="N223" i="11" l="1"/>
  <c r="N224" i="11" l="1"/>
  <c r="N225" i="11" l="1"/>
  <c r="N226" i="11" l="1"/>
  <c r="N227" i="11" l="1"/>
  <c r="N228" i="11" l="1"/>
  <c r="N229" i="11" l="1"/>
  <c r="N230" i="11" l="1"/>
  <c r="N231" i="11" l="1"/>
  <c r="N232" i="11" l="1"/>
  <c r="N233" i="11" l="1"/>
  <c r="N234" i="11" l="1"/>
  <c r="N235" i="11" l="1"/>
  <c r="N236" i="11" l="1"/>
  <c r="N237" i="11" l="1"/>
  <c r="N238" i="11" l="1"/>
  <c r="N239" i="11" l="1"/>
  <c r="N240" i="11" l="1"/>
  <c r="N241" i="11" l="1"/>
  <c r="N242" i="11" l="1"/>
  <c r="N243" i="11" l="1"/>
  <c r="N244" i="11" l="1"/>
  <c r="N245" i="11" l="1"/>
  <c r="N246" i="11" l="1"/>
  <c r="N247" i="11" l="1"/>
  <c r="N248" i="11" l="1"/>
  <c r="N249" i="11" l="1"/>
  <c r="N250" i="11" l="1"/>
  <c r="N251" i="11" l="1"/>
  <c r="N252" i="11" l="1"/>
  <c r="N253" i="11" l="1"/>
  <c r="N254" i="11" l="1"/>
  <c r="N255" i="11" l="1"/>
  <c r="N256" i="11" l="1"/>
  <c r="N257" i="11" l="1"/>
  <c r="N258" i="11" l="1"/>
  <c r="N259" i="11" l="1"/>
  <c r="N260" i="11" l="1"/>
  <c r="N261" i="11" l="1"/>
  <c r="N262" i="11" l="1"/>
  <c r="N263" i="11" l="1"/>
  <c r="N264" i="11" l="1"/>
  <c r="N265" i="11" l="1"/>
  <c r="N266" i="11" l="1"/>
  <c r="N267" i="11" l="1"/>
  <c r="N268" i="11" l="1"/>
  <c r="N269" i="11" l="1"/>
  <c r="N270" i="11" l="1"/>
  <c r="N271" i="11" l="1"/>
  <c r="N272" i="11" l="1"/>
  <c r="N273" i="11" l="1"/>
  <c r="N274" i="11" l="1"/>
  <c r="N275" i="11" l="1"/>
  <c r="N276" i="11" l="1"/>
  <c r="N277" i="11" l="1"/>
  <c r="N278" i="11" l="1"/>
  <c r="N279" i="11" l="1"/>
  <c r="N280" i="11" l="1"/>
  <c r="N281" i="11" l="1"/>
  <c r="N282" i="11" l="1"/>
  <c r="N283" i="11" l="1"/>
  <c r="N284" i="11" l="1"/>
  <c r="N285" i="11" l="1"/>
  <c r="N286" i="11" l="1"/>
  <c r="N287" i="11" l="1"/>
  <c r="N288" i="11" l="1"/>
  <c r="N289" i="11" l="1"/>
  <c r="N290" i="11" l="1"/>
  <c r="N291" i="11" l="1"/>
  <c r="N292" i="11" l="1"/>
  <c r="N293" i="11" l="1"/>
  <c r="N294" i="11" l="1"/>
  <c r="N295" i="11" l="1"/>
  <c r="N296" i="11" l="1"/>
  <c r="N297" i="11" l="1"/>
  <c r="N298" i="11" l="1"/>
  <c r="N299" i="11" l="1"/>
  <c r="N300" i="11" l="1"/>
  <c r="N301" i="11" l="1"/>
  <c r="N302" i="11" l="1"/>
  <c r="N303" i="11" l="1"/>
  <c r="N304" i="11" l="1"/>
  <c r="N305" i="11" l="1"/>
  <c r="N306" i="11" l="1"/>
  <c r="N307" i="11" l="1"/>
  <c r="N308" i="11" l="1"/>
  <c r="N309" i="11" l="1"/>
  <c r="N310" i="11" l="1"/>
  <c r="N311" i="11" l="1"/>
  <c r="N312" i="11" l="1"/>
  <c r="N313" i="11" l="1"/>
  <c r="N314" i="11" l="1"/>
  <c r="N315" i="11" l="1"/>
  <c r="N316" i="11" l="1"/>
  <c r="N317" i="11" l="1"/>
  <c r="N318" i="11" l="1"/>
  <c r="N319" i="11" l="1"/>
  <c r="N320" i="11" l="1"/>
  <c r="N321" i="11" l="1"/>
  <c r="N322" i="11" l="1"/>
  <c r="N323" i="11" l="1"/>
  <c r="N324" i="11" l="1"/>
  <c r="N325" i="11" l="1"/>
  <c r="N326" i="11" l="1"/>
  <c r="N327" i="11" l="1"/>
  <c r="N328" i="11" l="1"/>
  <c r="N329" i="11" l="1"/>
  <c r="N330" i="11" l="1"/>
  <c r="N331" i="11" l="1"/>
  <c r="N332" i="11" l="1"/>
  <c r="N333" i="11" l="1"/>
  <c r="N334" i="11" l="1"/>
  <c r="N335" i="11" l="1"/>
  <c r="N336" i="11" l="1"/>
  <c r="N337" i="11" l="1"/>
  <c r="N338" i="11" l="1"/>
  <c r="N339" i="11" l="1"/>
  <c r="N340" i="11" l="1"/>
  <c r="N341" i="11" l="1"/>
  <c r="N342" i="11" l="1"/>
  <c r="N343" i="11" l="1"/>
  <c r="N344" i="11" l="1"/>
  <c r="N345" i="11" l="1"/>
  <c r="N346" i="11" l="1"/>
  <c r="N347" i="11" l="1"/>
  <c r="N348" i="11" l="1"/>
  <c r="N349" i="11" l="1"/>
  <c r="N350" i="11" l="1"/>
  <c r="N351" i="11" l="1"/>
  <c r="N352" i="11" l="1"/>
  <c r="N353" i="11" l="1"/>
  <c r="N354" i="11" l="1"/>
  <c r="N355" i="11" l="1"/>
  <c r="N356" i="11" l="1"/>
  <c r="N357" i="11" l="1"/>
  <c r="N358" i="11" l="1"/>
  <c r="N359" i="11" l="1"/>
  <c r="N360" i="11" l="1"/>
  <c r="N361" i="11" l="1"/>
  <c r="N362" i="11" l="1"/>
  <c r="N363" i="11" l="1"/>
  <c r="N364" i="11" l="1"/>
  <c r="N365" i="11" l="1"/>
  <c r="N366" i="11" l="1"/>
  <c r="N367" i="11" l="1"/>
  <c r="N368" i="11" l="1"/>
  <c r="N369" i="11" l="1"/>
  <c r="N370" i="11" l="1"/>
  <c r="N371" i="11" l="1"/>
  <c r="N372" i="11" l="1"/>
  <c r="N373" i="11" l="1"/>
  <c r="N374" i="11" l="1"/>
  <c r="N375" i="11" l="1"/>
  <c r="N376" i="11" l="1"/>
  <c r="N377" i="11" l="1"/>
  <c r="N378" i="11" l="1"/>
  <c r="N379" i="11" l="1"/>
  <c r="N380" i="11" l="1"/>
  <c r="N381" i="11" l="1"/>
  <c r="N382" i="11" l="1"/>
  <c r="N383" i="11" l="1"/>
  <c r="N384" i="11" l="1"/>
  <c r="N385" i="11" l="1"/>
  <c r="N386" i="11" l="1"/>
  <c r="N387" i="11" l="1"/>
  <c r="N388" i="11" l="1"/>
  <c r="N389" i="11" l="1"/>
  <c r="N390" i="11" l="1"/>
  <c r="N391" i="11" l="1"/>
  <c r="N392" i="11" l="1"/>
  <c r="N393" i="11" l="1"/>
  <c r="N394" i="11" l="1"/>
  <c r="N395" i="11" l="1"/>
  <c r="N396" i="11" l="1"/>
  <c r="N397" i="11" l="1"/>
  <c r="N398" i="11" l="1"/>
  <c r="N399" i="11" l="1"/>
  <c r="N400" i="11" l="1"/>
  <c r="N401" i="11" l="1"/>
  <c r="N402" i="11" l="1"/>
  <c r="N403" i="11" l="1"/>
  <c r="N404" i="11" l="1"/>
  <c r="N405" i="11" l="1"/>
  <c r="N406" i="11" l="1"/>
  <c r="N407" i="11" l="1"/>
  <c r="N408" i="11" l="1"/>
  <c r="N409" i="11" l="1"/>
  <c r="N410" i="11" l="1"/>
  <c r="N411" i="11" l="1"/>
  <c r="N412" i="11" l="1"/>
  <c r="N413" i="11" l="1"/>
  <c r="N414" i="11" l="1"/>
  <c r="N415" i="11" l="1"/>
  <c r="N416" i="11" l="1"/>
  <c r="N417" i="11" l="1"/>
  <c r="N418" i="11" l="1"/>
  <c r="N419" i="11" l="1"/>
  <c r="N420" i="11" l="1"/>
  <c r="N421" i="11" l="1"/>
  <c r="N422" i="11" l="1"/>
  <c r="N423" i="11" l="1"/>
  <c r="N424" i="11" l="1"/>
  <c r="N425" i="11" l="1"/>
  <c r="N426" i="11" l="1"/>
  <c r="N427" i="11" l="1"/>
  <c r="N428" i="11" l="1"/>
  <c r="N429" i="11" l="1"/>
  <c r="N430" i="11" l="1"/>
  <c r="N431" i="11" l="1"/>
  <c r="N432" i="11" l="1"/>
  <c r="N433" i="11" l="1"/>
  <c r="N434" i="11" l="1"/>
  <c r="N435" i="11" l="1"/>
  <c r="N436" i="11" l="1"/>
  <c r="N437" i="11" l="1"/>
  <c r="N438" i="11" l="1"/>
  <c r="N439" i="11" l="1"/>
  <c r="N440" i="11" l="1"/>
  <c r="N441" i="11" l="1"/>
  <c r="N442" i="11" l="1"/>
  <c r="N443" i="11" l="1"/>
  <c r="N444" i="11" l="1"/>
  <c r="N445" i="11" l="1"/>
  <c r="N446" i="11" l="1"/>
  <c r="N447" i="11" l="1"/>
  <c r="N448" i="11" l="1"/>
  <c r="N449" i="11" l="1"/>
  <c r="N450" i="11" l="1"/>
  <c r="N451" i="11" l="1"/>
  <c r="N452" i="11" l="1"/>
  <c r="N453" i="11" l="1"/>
  <c r="N454" i="11" l="1"/>
  <c r="N455" i="11" l="1"/>
  <c r="N456" i="11" l="1"/>
  <c r="N457" i="11" l="1"/>
  <c r="N458" i="11" l="1"/>
  <c r="N459" i="11" l="1"/>
  <c r="N460" i="11" l="1"/>
  <c r="N461" i="11" l="1"/>
  <c r="N462" i="11" l="1"/>
  <c r="N463" i="11" l="1"/>
  <c r="N464" i="11" l="1"/>
  <c r="N465" i="11" l="1"/>
  <c r="N466" i="11" l="1"/>
  <c r="N467" i="11" l="1"/>
  <c r="N468" i="11" l="1"/>
  <c r="N469" i="11" l="1"/>
  <c r="N470" i="11" l="1"/>
  <c r="N471" i="11" l="1"/>
  <c r="N472" i="11" l="1"/>
  <c r="N473" i="11" l="1"/>
  <c r="N474" i="11" l="1"/>
  <c r="N475" i="11" l="1"/>
  <c r="N476" i="11" l="1"/>
  <c r="N477" i="11" l="1"/>
  <c r="N478" i="11" l="1"/>
  <c r="N479" i="11" l="1"/>
  <c r="N480" i="11" l="1"/>
  <c r="N481" i="11" l="1"/>
  <c r="N482" i="11" l="1"/>
  <c r="N483" i="11" l="1"/>
  <c r="N484" i="11" l="1"/>
  <c r="N485" i="11" l="1"/>
  <c r="N486" i="11" l="1"/>
  <c r="N487" i="11" l="1"/>
  <c r="N488" i="11" l="1"/>
  <c r="N489" i="11" l="1"/>
  <c r="N490" i="11" l="1"/>
  <c r="N491" i="11" l="1"/>
  <c r="N492" i="11" l="1"/>
  <c r="N493" i="11" l="1"/>
  <c r="N494" i="11" l="1"/>
  <c r="N495" i="11" l="1"/>
  <c r="N496" i="11" l="1"/>
  <c r="N497" i="11" l="1"/>
  <c r="N498" i="11" l="1"/>
  <c r="N499" i="11" l="1"/>
  <c r="N500" i="11" l="1"/>
  <c r="N501" i="11" l="1"/>
  <c r="N502" i="11" l="1"/>
  <c r="N503" i="11" l="1"/>
  <c r="N504" i="11" l="1"/>
  <c r="N505" i="11" l="1"/>
  <c r="N506" i="11" l="1"/>
  <c r="N507" i="11" l="1"/>
  <c r="N508" i="11" l="1"/>
  <c r="N509" i="11" l="1"/>
  <c r="N510" i="11" l="1"/>
  <c r="N511" i="11" l="1"/>
  <c r="N512" i="11" l="1"/>
  <c r="N513" i="11" l="1"/>
  <c r="N514" i="11" l="1"/>
  <c r="N515" i="11" l="1"/>
  <c r="N516" i="11" l="1"/>
  <c r="N517" i="11" l="1"/>
  <c r="N518" i="11" l="1"/>
  <c r="N519" i="11" l="1"/>
  <c r="N520" i="11" l="1"/>
  <c r="N521" i="11" l="1"/>
  <c r="N522" i="11" l="1"/>
  <c r="N523" i="11" l="1"/>
  <c r="N524" i="11" l="1"/>
  <c r="N525" i="11" l="1"/>
  <c r="N526" i="11" l="1"/>
  <c r="N527" i="11" l="1"/>
  <c r="N528" i="11" l="1"/>
  <c r="N529" i="11" l="1"/>
  <c r="N530" i="11" l="1"/>
  <c r="N531" i="11" l="1"/>
  <c r="N532" i="11" l="1"/>
  <c r="N533" i="11" l="1"/>
  <c r="N534" i="11" l="1"/>
  <c r="N535" i="11" l="1"/>
  <c r="N536" i="11" l="1"/>
  <c r="N537" i="11" l="1"/>
  <c r="N538" i="11" l="1"/>
  <c r="N539" i="11" l="1"/>
  <c r="N540" i="11" l="1"/>
  <c r="N541" i="11" l="1"/>
  <c r="N542" i="11" l="1"/>
  <c r="N543" i="11" l="1"/>
  <c r="N544" i="11" l="1"/>
  <c r="N545" i="11" l="1"/>
  <c r="N546" i="11" l="1"/>
  <c r="N547" i="11" l="1"/>
  <c r="N548" i="11" l="1"/>
  <c r="N549" i="11" l="1"/>
  <c r="N550" i="11" l="1"/>
  <c r="N551" i="11" l="1"/>
  <c r="N552" i="11" l="1"/>
  <c r="N553" i="11" l="1"/>
  <c r="N554" i="11" l="1"/>
  <c r="N555" i="11" l="1"/>
  <c r="N556" i="11" l="1"/>
  <c r="N557" i="11" l="1"/>
  <c r="N558" i="11" l="1"/>
  <c r="N559" i="11" l="1"/>
  <c r="N560" i="11" l="1"/>
  <c r="N561" i="11" l="1"/>
  <c r="N562" i="11" l="1"/>
  <c r="N563" i="11" l="1"/>
  <c r="N564" i="11" l="1"/>
  <c r="N565" i="11" l="1"/>
  <c r="N566" i="11" l="1"/>
  <c r="N567" i="11" l="1"/>
  <c r="N568" i="11" l="1"/>
  <c r="N569" i="11" l="1"/>
  <c r="N570" i="11" l="1"/>
  <c r="N571" i="11" l="1"/>
  <c r="N572" i="11" l="1"/>
  <c r="N573" i="11" l="1"/>
  <c r="N574" i="11" l="1"/>
  <c r="N575" i="11" l="1"/>
  <c r="N576" i="11" l="1"/>
  <c r="N577" i="11" l="1"/>
  <c r="N578" i="11" l="1"/>
  <c r="N579" i="11" l="1"/>
  <c r="N580" i="11" l="1"/>
  <c r="N581" i="11" l="1"/>
  <c r="N582" i="11" l="1"/>
  <c r="N583" i="11" l="1"/>
  <c r="N584" i="11" l="1"/>
  <c r="N585" i="11" l="1"/>
  <c r="N586" i="11" l="1"/>
  <c r="N587" i="11" l="1"/>
  <c r="N588" i="11" l="1"/>
  <c r="N589" i="11" l="1"/>
  <c r="N590" i="11" l="1"/>
  <c r="N591" i="11" l="1"/>
  <c r="N592" i="11" l="1"/>
  <c r="N593" i="11" l="1"/>
  <c r="N594" i="11" l="1"/>
  <c r="N595" i="11" l="1"/>
  <c r="N596" i="11" l="1"/>
  <c r="N597" i="11" l="1"/>
  <c r="N598" i="11" l="1"/>
  <c r="N599" i="11" l="1"/>
  <c r="N600" i="11" l="1"/>
  <c r="N601" i="11" l="1"/>
  <c r="N602" i="11" l="1"/>
  <c r="N603" i="11" l="1"/>
  <c r="N604" i="11" l="1"/>
  <c r="N605" i="11" l="1"/>
  <c r="N606" i="11" l="1"/>
  <c r="N607" i="11" l="1"/>
  <c r="N608" i="11" l="1"/>
  <c r="N609" i="11" l="1"/>
  <c r="N610" i="11" l="1"/>
  <c r="N611" i="11" l="1"/>
  <c r="N612" i="11" l="1"/>
  <c r="N613" i="11" l="1"/>
  <c r="N614" i="11" l="1"/>
  <c r="N615" i="11" l="1"/>
  <c r="N616" i="11" l="1"/>
  <c r="N617" i="11" l="1"/>
  <c r="N618" i="11" l="1"/>
  <c r="N619" i="11" l="1"/>
  <c r="N620" i="11" l="1"/>
  <c r="N621" i="11" l="1"/>
  <c r="N622" i="11" l="1"/>
  <c r="N623" i="11" l="1"/>
  <c r="N624" i="11" l="1"/>
  <c r="N625" i="11" l="1"/>
  <c r="N626" i="11" l="1"/>
  <c r="N627" i="11" l="1"/>
  <c r="N628" i="11" l="1"/>
  <c r="N629" i="11" l="1"/>
  <c r="N630" i="11" l="1"/>
  <c r="N631" i="11" l="1"/>
  <c r="N632" i="11" l="1"/>
  <c r="N633" i="11" l="1"/>
  <c r="N634" i="11" l="1"/>
  <c r="N635" i="11" l="1"/>
  <c r="N636" i="11" l="1"/>
  <c r="N637" i="11" l="1"/>
  <c r="N638" i="11" l="1"/>
  <c r="N639" i="11" l="1"/>
  <c r="N640" i="11" l="1"/>
  <c r="N641" i="11" l="1"/>
  <c r="N642" i="11" l="1"/>
  <c r="N643" i="11" l="1"/>
  <c r="N644" i="11" l="1"/>
  <c r="N645" i="11" l="1"/>
  <c r="N646" i="11" l="1"/>
  <c r="N647" i="11" l="1"/>
  <c r="N648" i="11" l="1"/>
  <c r="N649" i="11" l="1"/>
  <c r="N650" i="11" l="1"/>
  <c r="N651" i="11" l="1"/>
  <c r="N652" i="11" l="1"/>
  <c r="N653" i="11" l="1"/>
  <c r="N654" i="11" l="1"/>
  <c r="N655" i="11" l="1"/>
  <c r="N656" i="11" l="1"/>
  <c r="N657" i="11" l="1"/>
  <c r="N658" i="11" l="1"/>
  <c r="N659" i="11" l="1"/>
  <c r="N660" i="11" l="1"/>
  <c r="N661" i="11" l="1"/>
  <c r="N662" i="11" l="1"/>
  <c r="N663" i="11" l="1"/>
  <c r="N664" i="11" l="1"/>
  <c r="N665" i="11" l="1"/>
  <c r="N666" i="11" l="1"/>
  <c r="N667" i="11" l="1"/>
  <c r="N668" i="11" l="1"/>
  <c r="N669" i="11" l="1"/>
  <c r="N670" i="11" l="1"/>
  <c r="N671" i="11" l="1"/>
  <c r="N672" i="11" l="1"/>
  <c r="N673" i="11" l="1"/>
  <c r="N674" i="11" l="1"/>
  <c r="N675" i="11" l="1"/>
  <c r="N676" i="11" l="1"/>
  <c r="N677" i="11" l="1"/>
  <c r="N678" i="11" l="1"/>
  <c r="N679" i="11" l="1"/>
  <c r="N680" i="11" l="1"/>
  <c r="N681" i="11" l="1"/>
  <c r="N682" i="11" l="1"/>
  <c r="N683" i="11" l="1"/>
  <c r="N684" i="11" l="1"/>
  <c r="N685" i="11" l="1"/>
  <c r="N686" i="11" l="1"/>
  <c r="N687" i="11" l="1"/>
  <c r="N688" i="11" l="1"/>
  <c r="N689" i="11" l="1"/>
  <c r="N690" i="11" l="1"/>
  <c r="N691" i="11" l="1"/>
  <c r="N692" i="11" l="1"/>
  <c r="N693" i="11" l="1"/>
  <c r="N694" i="11" l="1"/>
  <c r="N695" i="11" l="1"/>
  <c r="N696" i="11" l="1"/>
  <c r="N697" i="11" l="1"/>
  <c r="N698" i="11" l="1"/>
  <c r="N699" i="11" l="1"/>
  <c r="N700" i="11" l="1"/>
  <c r="N701" i="11" l="1"/>
  <c r="N702" i="11" l="1"/>
  <c r="N703" i="11" l="1"/>
  <c r="N704" i="11" l="1"/>
  <c r="N705" i="11" l="1"/>
  <c r="N706" i="11" l="1"/>
  <c r="N707" i="11" l="1"/>
  <c r="N708" i="11" l="1"/>
  <c r="N709" i="11" l="1"/>
  <c r="N710" i="11" l="1"/>
  <c r="N711" i="11" l="1"/>
  <c r="N712" i="11" l="1"/>
  <c r="N713" i="11" l="1"/>
  <c r="N714" i="11" l="1"/>
  <c r="N715" i="11" l="1"/>
  <c r="N716" i="11" l="1"/>
  <c r="N717" i="11" l="1"/>
  <c r="N718" i="11" l="1"/>
  <c r="N719" i="11" l="1"/>
  <c r="N720" i="11" l="1"/>
  <c r="N721" i="11" l="1"/>
  <c r="N722" i="11" l="1"/>
  <c r="N723" i="11" l="1"/>
  <c r="N724" i="11" l="1"/>
  <c r="N725" i="11" l="1"/>
  <c r="N726" i="11" l="1"/>
  <c r="N727" i="11" l="1"/>
  <c r="N728" i="11" l="1"/>
  <c r="N729" i="11" l="1"/>
  <c r="N730" i="11" l="1"/>
  <c r="N731" i="11" l="1"/>
  <c r="N732" i="11" l="1"/>
  <c r="N733" i="11" l="1"/>
  <c r="N734" i="11" l="1"/>
  <c r="N735" i="11" l="1"/>
  <c r="N736" i="11" l="1"/>
  <c r="N737" i="11" l="1"/>
  <c r="N738" i="11" l="1"/>
  <c r="N739" i="11" l="1"/>
  <c r="N740" i="11" l="1"/>
  <c r="N741" i="11" l="1"/>
  <c r="N742" i="11" l="1"/>
  <c r="N743" i="11" l="1"/>
  <c r="N744" i="11" l="1"/>
  <c r="N745" i="11" l="1"/>
  <c r="N746" i="11" l="1"/>
  <c r="N747" i="11" l="1"/>
  <c r="N748" i="11" l="1"/>
  <c r="N749" i="11" l="1"/>
  <c r="N750" i="11" l="1"/>
  <c r="N751" i="11" l="1"/>
  <c r="N752" i="11" l="1"/>
  <c r="N753" i="11" l="1"/>
  <c r="N754" i="11" l="1"/>
  <c r="N755" i="11" l="1"/>
  <c r="N756" i="11" l="1"/>
  <c r="N757" i="11" l="1"/>
  <c r="N758" i="11" l="1"/>
  <c r="N759" i="11" l="1"/>
  <c r="N760" i="11" l="1"/>
  <c r="N761" i="11" l="1"/>
  <c r="N762" i="11" l="1"/>
  <c r="N763" i="11" l="1"/>
  <c r="N764" i="11" l="1"/>
  <c r="N765" i="11" l="1"/>
  <c r="N766" i="11" l="1"/>
  <c r="N767" i="11" l="1"/>
  <c r="N768" i="11" l="1"/>
  <c r="N769" i="11" l="1"/>
  <c r="N770" i="11" l="1"/>
  <c r="N771" i="11" l="1"/>
  <c r="N772" i="11" l="1"/>
  <c r="N773" i="11" l="1"/>
  <c r="N774" i="11" l="1"/>
  <c r="N775" i="11" l="1"/>
  <c r="N776" i="11" l="1"/>
  <c r="N777" i="11" l="1"/>
  <c r="N778" i="11" l="1"/>
  <c r="N779" i="11" l="1"/>
  <c r="N780" i="11" l="1"/>
  <c r="N781" i="11" l="1"/>
  <c r="N782" i="11" l="1"/>
  <c r="N783" i="11" l="1"/>
  <c r="N784" i="11" l="1"/>
  <c r="N785" i="11" l="1"/>
  <c r="N786" i="11" l="1"/>
  <c r="N787" i="11" l="1"/>
  <c r="N788" i="11" l="1"/>
  <c r="N789" i="11" l="1"/>
  <c r="N790" i="11" l="1"/>
  <c r="N791" i="11" l="1"/>
  <c r="N792" i="11" l="1"/>
  <c r="N793" i="11" l="1"/>
  <c r="N794" i="11" l="1"/>
  <c r="N795" i="11" l="1"/>
  <c r="N796" i="11" l="1"/>
  <c r="N797" i="11" l="1"/>
  <c r="N798" i="11" l="1"/>
  <c r="N799" i="11" l="1"/>
  <c r="N800" i="11" l="1"/>
  <c r="N801" i="11" l="1"/>
  <c r="N802" i="11" l="1"/>
  <c r="N803" i="11" l="1"/>
  <c r="N804" i="11" l="1"/>
  <c r="N805" i="11" l="1"/>
  <c r="N806" i="11" l="1"/>
  <c r="N807" i="11" l="1"/>
  <c r="N808" i="11" l="1"/>
  <c r="N809" i="11" l="1"/>
  <c r="N810" i="11" l="1"/>
  <c r="N811" i="11" l="1"/>
  <c r="N812" i="11" l="1"/>
  <c r="N813" i="11" l="1"/>
  <c r="N814" i="11" l="1"/>
  <c r="N815" i="11" l="1"/>
  <c r="N816" i="11" l="1"/>
  <c r="N817" i="11" l="1"/>
  <c r="N818" i="11" l="1"/>
  <c r="N819" i="11" l="1"/>
  <c r="N820" i="11" l="1"/>
  <c r="N821" i="11" l="1"/>
  <c r="N822" i="11" l="1"/>
  <c r="N823" i="11" l="1"/>
  <c r="N824" i="11" l="1"/>
  <c r="N825" i="11" l="1"/>
  <c r="N826" i="11" l="1"/>
  <c r="N827" i="11" l="1"/>
  <c r="N828" i="11" l="1"/>
  <c r="N829" i="11" l="1"/>
  <c r="N830" i="11" l="1"/>
  <c r="N831" i="11" l="1"/>
  <c r="N832" i="11" l="1"/>
  <c r="N833" i="11" l="1"/>
  <c r="N834" i="11" l="1"/>
  <c r="N835" i="11" l="1"/>
  <c r="N836" i="11" l="1"/>
  <c r="N837" i="11" l="1"/>
  <c r="N838" i="11" l="1"/>
  <c r="N839" i="11" l="1"/>
  <c r="N840" i="11" l="1"/>
  <c r="N841" i="11" l="1"/>
  <c r="N842" i="11" l="1"/>
  <c r="N843" i="11" l="1"/>
  <c r="N844" i="11" l="1"/>
  <c r="N845" i="11" l="1"/>
  <c r="N846" i="11" l="1"/>
  <c r="N847" i="11" l="1"/>
  <c r="N848" i="11" l="1"/>
  <c r="N849" i="11" l="1"/>
  <c r="N850" i="11" l="1"/>
  <c r="N851" i="11" l="1"/>
  <c r="N852" i="11" l="1"/>
  <c r="N853" i="11" l="1"/>
  <c r="N854" i="11" l="1"/>
  <c r="N855" i="11" l="1"/>
  <c r="N856" i="11" l="1"/>
  <c r="N857" i="11" l="1"/>
  <c r="N858" i="11" l="1"/>
  <c r="N859" i="11" l="1"/>
  <c r="N860" i="11" l="1"/>
  <c r="N861" i="11" l="1"/>
  <c r="N862" i="11" l="1"/>
  <c r="N863" i="11" l="1"/>
  <c r="N864" i="11" l="1"/>
  <c r="N865" i="11" l="1"/>
  <c r="N866" i="11" l="1"/>
  <c r="N867" i="11" l="1"/>
  <c r="N868" i="11" l="1"/>
  <c r="N869" i="11" l="1"/>
  <c r="N870" i="11" l="1"/>
  <c r="N871" i="11" l="1"/>
  <c r="N872" i="11" l="1"/>
  <c r="N873" i="11" l="1"/>
  <c r="N874" i="11" l="1"/>
  <c r="N875" i="11" l="1"/>
  <c r="N876" i="11" l="1"/>
  <c r="N877" i="11" l="1"/>
  <c r="N878" i="11" l="1"/>
  <c r="N879" i="11" l="1"/>
  <c r="N880" i="11" l="1"/>
  <c r="N881" i="11" l="1"/>
  <c r="N882" i="11" l="1"/>
  <c r="N883" i="11" l="1"/>
  <c r="N884" i="11" l="1"/>
  <c r="N885" i="11" l="1"/>
  <c r="N886" i="11" l="1"/>
  <c r="N887" i="11" l="1"/>
  <c r="N888" i="11" l="1"/>
  <c r="N889" i="11" l="1"/>
  <c r="N890" i="11" l="1"/>
  <c r="N891" i="11" l="1"/>
  <c r="N892" i="11" l="1"/>
  <c r="N893" i="11" l="1"/>
  <c r="N894" i="11" l="1"/>
  <c r="N895" i="11" l="1"/>
  <c r="N896" i="11" l="1"/>
  <c r="N897" i="11" l="1"/>
  <c r="N898" i="11" l="1"/>
  <c r="N899" i="11" l="1"/>
  <c r="N900" i="11" l="1"/>
  <c r="N901" i="11" l="1"/>
  <c r="N902" i="11" l="1"/>
  <c r="N903" i="11" l="1"/>
  <c r="N904" i="11" l="1"/>
  <c r="N905" i="11" l="1"/>
  <c r="N906" i="11" l="1"/>
  <c r="N907" i="11" l="1"/>
  <c r="N908" i="11" l="1"/>
  <c r="N909" i="11" l="1"/>
  <c r="N910" i="11" l="1"/>
  <c r="N911" i="11" l="1"/>
  <c r="N912" i="11" l="1"/>
  <c r="N913" i="11" l="1"/>
  <c r="N914" i="11" l="1"/>
  <c r="N915" i="11" l="1"/>
  <c r="N916" i="11" l="1"/>
  <c r="N917" i="11" l="1"/>
  <c r="N918" i="11" l="1"/>
  <c r="N919" i="11" l="1"/>
  <c r="N920" i="11" l="1"/>
  <c r="N921" i="11" l="1"/>
  <c r="N922" i="11" l="1"/>
  <c r="N923" i="11" l="1"/>
  <c r="N924" i="11" l="1"/>
  <c r="N925" i="11" l="1"/>
  <c r="N926" i="11" l="1"/>
  <c r="N927" i="11" l="1"/>
  <c r="N928" i="11" l="1"/>
  <c r="N929" i="11" l="1"/>
  <c r="N930" i="11" l="1"/>
  <c r="N931" i="11" l="1"/>
  <c r="N932" i="11" l="1"/>
  <c r="N933" i="11" l="1"/>
  <c r="N934" i="11" l="1"/>
  <c r="N935" i="11" l="1"/>
  <c r="N936" i="11" l="1"/>
  <c r="N937" i="11" l="1"/>
  <c r="N938" i="11" l="1"/>
  <c r="N939" i="11" l="1"/>
  <c r="N940" i="11" l="1"/>
  <c r="N941" i="11" l="1"/>
  <c r="N942" i="11" l="1"/>
  <c r="N943" i="11" l="1"/>
  <c r="N944" i="11" l="1"/>
  <c r="N945" i="11" l="1"/>
  <c r="N946" i="11" l="1"/>
  <c r="N947" i="11" l="1"/>
  <c r="N948" i="11" l="1"/>
  <c r="N949" i="11" l="1"/>
  <c r="N950" i="11" l="1"/>
  <c r="N951" i="11" l="1"/>
  <c r="N952" i="11" l="1"/>
  <c r="N953" i="11" l="1"/>
  <c r="N954" i="11" l="1"/>
  <c r="N955" i="11" l="1"/>
  <c r="N956" i="11" l="1"/>
  <c r="N957" i="11" l="1"/>
  <c r="N958" i="11" l="1"/>
  <c r="N959" i="11" l="1"/>
  <c r="N960" i="11" l="1"/>
  <c r="N961" i="11" l="1"/>
  <c r="N962" i="11" l="1"/>
  <c r="N963" i="11" l="1"/>
  <c r="N964" i="11" l="1"/>
  <c r="N965" i="11" l="1"/>
  <c r="N966" i="11" l="1"/>
  <c r="N967" i="11" l="1"/>
  <c r="N968" i="11" l="1"/>
  <c r="N969" i="11" l="1"/>
  <c r="N970" i="11" l="1"/>
  <c r="N971" i="11" l="1"/>
  <c r="N972" i="11" l="1"/>
  <c r="N973" i="11" l="1"/>
  <c r="N974" i="11" l="1"/>
  <c r="N975" i="11" l="1"/>
  <c r="N976" i="11" l="1"/>
  <c r="N977" i="11" l="1"/>
  <c r="N978" i="11" l="1"/>
  <c r="N979" i="11" l="1"/>
  <c r="N980" i="11" l="1"/>
  <c r="N981" i="11" l="1"/>
  <c r="N982" i="11" l="1"/>
  <c r="N983" i="11" l="1"/>
  <c r="N984" i="11" l="1"/>
  <c r="N985" i="11" l="1"/>
  <c r="N986" i="11" l="1"/>
  <c r="N987" i="11" l="1"/>
  <c r="N988" i="11" l="1"/>
  <c r="N989" i="11" l="1"/>
  <c r="N990" i="11" l="1"/>
  <c r="N991" i="11" l="1"/>
  <c r="N992" i="11" l="1"/>
  <c r="N993" i="11" l="1"/>
  <c r="N994" i="11" l="1"/>
  <c r="N995" i="11" l="1"/>
  <c r="N996" i="11" l="1"/>
  <c r="N997" i="11" l="1"/>
  <c r="N998" i="11" l="1"/>
  <c r="N999" i="11" l="1"/>
  <c r="N1000" i="11" l="1"/>
  <c r="N1001" i="11" l="1"/>
  <c r="N1002" i="11" l="1"/>
  <c r="N1003" i="11" l="1"/>
  <c r="N1004" i="11" l="1"/>
  <c r="N1005" i="11" l="1"/>
  <c r="N1006" i="11" l="1"/>
  <c r="N1007" i="11" l="1"/>
  <c r="N1008" i="11" l="1"/>
  <c r="N1009" i="11" l="1"/>
  <c r="N1010" i="11" l="1"/>
  <c r="N1011" i="11" l="1"/>
  <c r="N1012" i="11" l="1"/>
  <c r="N1013" i="11" l="1"/>
  <c r="N1014" i="11" l="1"/>
  <c r="N1015" i="11" l="1"/>
  <c r="N1016" i="11" l="1"/>
  <c r="N1017" i="11" l="1"/>
  <c r="N1018" i="11" l="1"/>
  <c r="N1019" i="11" l="1"/>
  <c r="N1020" i="11" l="1"/>
  <c r="N1021" i="11" l="1"/>
  <c r="N1022" i="11" l="1"/>
  <c r="N1023" i="11" l="1"/>
  <c r="N1024" i="11" l="1"/>
  <c r="N1025" i="11" l="1"/>
  <c r="N1026" i="11" l="1"/>
  <c r="N1027" i="11" l="1"/>
  <c r="N1028" i="11" l="1"/>
  <c r="N1029" i="11" l="1"/>
  <c r="N1030" i="11" l="1"/>
  <c r="N1031" i="11" l="1"/>
  <c r="N1032" i="11" l="1"/>
  <c r="N1033" i="11" l="1"/>
  <c r="N1034" i="11" l="1"/>
  <c r="N1035" i="11" l="1"/>
  <c r="N1036" i="11" l="1"/>
  <c r="N1037" i="11" l="1"/>
  <c r="N1038" i="11" l="1"/>
  <c r="N1039" i="11" l="1"/>
  <c r="N1040" i="11" l="1"/>
  <c r="N1041" i="11" l="1"/>
  <c r="N1042" i="11" l="1"/>
  <c r="N1043" i="11" l="1"/>
  <c r="N1044" i="11" l="1"/>
  <c r="N1045" i="11" l="1"/>
  <c r="N1046" i="11" l="1"/>
  <c r="N1047" i="11" l="1"/>
  <c r="N1048" i="11" l="1"/>
  <c r="N1049" i="11" l="1"/>
  <c r="N1050" i="11" l="1"/>
  <c r="N1051" i="11" l="1"/>
  <c r="N1052" i="11" l="1"/>
  <c r="N1053" i="11" l="1"/>
  <c r="N1054" i="11" l="1"/>
  <c r="N1055" i="11" l="1"/>
  <c r="N1056" i="11" l="1"/>
  <c r="N1057" i="11" l="1"/>
  <c r="N1058" i="11" l="1"/>
  <c r="N1059" i="11" l="1"/>
  <c r="N1060" i="11" l="1"/>
  <c r="N1061" i="11" l="1"/>
  <c r="N1062" i="11" l="1"/>
  <c r="N1063" i="11" l="1"/>
  <c r="N1064" i="11" l="1"/>
  <c r="N1065" i="11" l="1"/>
  <c r="N1066" i="11" l="1"/>
  <c r="N1067" i="11" l="1"/>
  <c r="N1068" i="11" l="1"/>
  <c r="N1069" i="11" l="1"/>
  <c r="N1070" i="11" l="1"/>
  <c r="N1071" i="11" l="1"/>
  <c r="N1072" i="11" l="1"/>
  <c r="N1073" i="11" l="1"/>
  <c r="N1074" i="11" l="1"/>
  <c r="N1075" i="11" l="1"/>
  <c r="N1076" i="11" l="1"/>
  <c r="N1077" i="11" l="1"/>
  <c r="N1078" i="11" l="1"/>
  <c r="N1079" i="11" l="1"/>
  <c r="N1080" i="11" l="1"/>
  <c r="N1081" i="11" l="1"/>
  <c r="N1082" i="11" l="1"/>
  <c r="N1083" i="11" l="1"/>
  <c r="N1084" i="11" l="1"/>
  <c r="N1085" i="11" l="1"/>
  <c r="N1086" i="11" l="1"/>
  <c r="N1087" i="11" l="1"/>
  <c r="N1088" i="11" l="1"/>
  <c r="N1089" i="11" l="1"/>
  <c r="N1090" i="11" l="1"/>
  <c r="N1091" i="11" l="1"/>
  <c r="N1092" i="11" l="1"/>
  <c r="N1093" i="11" l="1"/>
  <c r="N1094" i="11" l="1"/>
  <c r="N1095" i="11" l="1"/>
  <c r="N1096" i="11" l="1"/>
  <c r="N1097" i="11" l="1"/>
  <c r="N1098" i="11" l="1"/>
  <c r="N1099" i="11" l="1"/>
  <c r="N1100" i="11" l="1"/>
  <c r="N1101" i="11" l="1"/>
  <c r="N1102" i="11" l="1"/>
  <c r="N1103" i="11" l="1"/>
  <c r="N1104" i="11" l="1"/>
  <c r="N1105" i="11" l="1"/>
  <c r="N1106" i="11" l="1"/>
  <c r="N1107" i="11" l="1"/>
  <c r="N1108" i="11" l="1"/>
  <c r="N1109" i="11" l="1"/>
  <c r="N1110" i="11" l="1"/>
  <c r="N1111" i="11" l="1"/>
  <c r="N1112" i="11" l="1"/>
  <c r="N1113" i="11" l="1"/>
  <c r="N1114" i="11" l="1"/>
  <c r="N1115" i="11" l="1"/>
  <c r="N1116" i="11" l="1"/>
  <c r="N1117" i="11" l="1"/>
  <c r="N1118" i="11" l="1"/>
  <c r="N1119" i="11" l="1"/>
  <c r="N1120" i="11" l="1"/>
  <c r="N1121" i="11" l="1"/>
  <c r="N1122" i="11" l="1"/>
  <c r="N1123" i="11" l="1"/>
  <c r="N1124" i="11" l="1"/>
  <c r="N1125" i="11" l="1"/>
  <c r="N1126" i="11" l="1"/>
  <c r="N1127" i="11" l="1"/>
  <c r="N1128" i="11" l="1"/>
  <c r="N1129" i="11" l="1"/>
  <c r="N1130" i="11" l="1"/>
  <c r="N1131" i="11" l="1"/>
  <c r="N1132" i="11" l="1"/>
  <c r="N1133" i="11" l="1"/>
  <c r="N1134" i="11" l="1"/>
  <c r="N1135" i="11" l="1"/>
  <c r="N1136" i="11" l="1"/>
  <c r="N1137" i="11" l="1"/>
  <c r="N1138" i="11" l="1"/>
  <c r="N1139" i="11" l="1"/>
  <c r="N1140" i="11" l="1"/>
  <c r="N1141" i="11" l="1"/>
  <c r="N1142" i="11" l="1"/>
  <c r="N1143" i="11" l="1"/>
  <c r="N1144" i="11" l="1"/>
  <c r="N1145" i="11" l="1"/>
  <c r="N1146" i="11" l="1"/>
  <c r="N1147" i="11" l="1"/>
  <c r="N1148" i="11" l="1"/>
  <c r="N1149" i="11" l="1"/>
  <c r="N1150" i="11" l="1"/>
  <c r="N1151" i="11" l="1"/>
  <c r="N1152" i="11" l="1"/>
  <c r="N1153" i="11" l="1"/>
  <c r="N1154" i="11" l="1"/>
  <c r="N1155" i="11" l="1"/>
  <c r="N1156" i="11" l="1"/>
  <c r="N1157" i="11" l="1"/>
  <c r="N1158" i="11" l="1"/>
  <c r="N1159" i="11" l="1"/>
  <c r="N1160" i="11" l="1"/>
  <c r="N1161" i="11" l="1"/>
  <c r="N1162" i="11" l="1"/>
  <c r="N1163" i="11" l="1"/>
  <c r="N1164" i="11" l="1"/>
  <c r="N1165" i="11" l="1"/>
  <c r="N1166" i="11" l="1"/>
  <c r="N1167" i="11" l="1"/>
  <c r="N1168" i="11" l="1"/>
  <c r="N1169" i="11" l="1"/>
  <c r="N1170" i="11" l="1"/>
  <c r="N1171" i="11" l="1"/>
  <c r="N1172" i="11" l="1"/>
  <c r="N1173" i="11" l="1"/>
  <c r="N1174" i="11" l="1"/>
  <c r="N1175" i="11" l="1"/>
  <c r="N1176" i="11" l="1"/>
  <c r="N1177" i="11" l="1"/>
  <c r="N1178" i="11" l="1"/>
  <c r="N1179" i="11" l="1"/>
  <c r="N1180" i="11" l="1"/>
  <c r="N1181" i="11" l="1"/>
  <c r="N1182" i="11" l="1"/>
  <c r="N1183" i="11" l="1"/>
  <c r="N1184" i="11" l="1"/>
  <c r="N1185" i="11" l="1"/>
  <c r="N1186" i="11" l="1"/>
  <c r="N1187" i="11" l="1"/>
  <c r="N1188" i="11" l="1"/>
  <c r="N1189" i="11" l="1"/>
  <c r="N1190" i="11" l="1"/>
  <c r="N1191" i="11" l="1"/>
  <c r="N1192" i="11" l="1"/>
  <c r="N1193" i="11" l="1"/>
  <c r="N1194" i="11" l="1"/>
  <c r="N1195" i="11" l="1"/>
  <c r="N1196" i="11" l="1"/>
  <c r="N1197" i="11" l="1"/>
  <c r="N1198" i="11" l="1"/>
  <c r="N1199" i="11" l="1"/>
  <c r="N1200" i="11" l="1"/>
  <c r="N1201" i="11" l="1"/>
  <c r="N1202" i="11" l="1"/>
  <c r="N1203" i="11" l="1"/>
  <c r="N1204" i="11" l="1"/>
  <c r="N1205" i="11" l="1"/>
  <c r="N1206" i="11" l="1"/>
  <c r="N1207" i="11" l="1"/>
  <c r="N1208" i="11" l="1"/>
  <c r="N1209" i="11" l="1"/>
  <c r="N1210" i="11" l="1"/>
  <c r="N1211" i="11" l="1"/>
  <c r="N1212" i="11" l="1"/>
  <c r="N1213" i="11" l="1"/>
  <c r="N1214" i="11" l="1"/>
  <c r="N1215" i="11" l="1"/>
  <c r="N1216" i="11" l="1"/>
  <c r="N1217" i="11" l="1"/>
  <c r="N1218" i="11" l="1"/>
  <c r="N1219" i="11" l="1"/>
  <c r="N1220" i="11" l="1"/>
  <c r="N1221" i="11" l="1"/>
  <c r="N1222" i="11" l="1"/>
  <c r="N1223" i="11" l="1"/>
  <c r="N1224" i="11" l="1"/>
  <c r="N1225" i="11" l="1"/>
  <c r="N1226" i="11" l="1"/>
  <c r="N1227" i="11" l="1"/>
  <c r="N1228" i="11" l="1"/>
  <c r="N1229" i="11" l="1"/>
  <c r="N1230" i="11" l="1"/>
  <c r="N1231" i="11" l="1"/>
  <c r="N1232" i="11" l="1"/>
  <c r="N1233" i="11" l="1"/>
  <c r="N1234" i="11" l="1"/>
  <c r="N1235" i="11" l="1"/>
  <c r="N1236" i="11" l="1"/>
  <c r="N1237" i="11" l="1"/>
  <c r="N1238" i="11" l="1"/>
  <c r="N1239" i="11" l="1"/>
  <c r="N1240" i="11" l="1"/>
  <c r="N1241" i="11" l="1"/>
  <c r="N1242" i="11" l="1"/>
  <c r="N1243" i="11" l="1"/>
  <c r="N1244" i="11" l="1"/>
  <c r="N1245" i="11" l="1"/>
  <c r="N1246" i="11" l="1"/>
  <c r="N1247" i="11" l="1"/>
  <c r="N1248" i="11" l="1"/>
  <c r="N1249" i="11" l="1"/>
  <c r="N1250" i="11" l="1"/>
  <c r="N1251" i="11" l="1"/>
  <c r="N1252" i="11" l="1"/>
  <c r="N1253" i="11" l="1"/>
  <c r="N1254" i="11" l="1"/>
  <c r="N1255" i="11" l="1"/>
  <c r="N1256" i="11" l="1"/>
  <c r="N1257" i="11" l="1"/>
  <c r="N1258" i="11" l="1"/>
  <c r="N1259" i="11" l="1"/>
  <c r="N1260" i="11" l="1"/>
  <c r="N1261" i="11" l="1"/>
  <c r="N1262" i="11" l="1"/>
  <c r="N1263" i="11" l="1"/>
  <c r="N1264" i="11" l="1"/>
  <c r="N1265" i="11" l="1"/>
  <c r="N1266" i="11" l="1"/>
  <c r="N1267" i="11" l="1"/>
  <c r="N1268" i="11" l="1"/>
  <c r="N1269" i="11" l="1"/>
  <c r="N1270" i="11" l="1"/>
  <c r="N1271" i="11" l="1"/>
  <c r="N1272" i="11" l="1"/>
  <c r="N1273" i="11" l="1"/>
  <c r="N1274" i="11" l="1"/>
  <c r="N1275" i="11" l="1"/>
  <c r="N1276" i="11" l="1"/>
  <c r="N1277" i="11" l="1"/>
  <c r="N1278" i="11" l="1"/>
  <c r="N1279" i="11" l="1"/>
  <c r="N1280" i="11" l="1"/>
  <c r="N1281" i="11" l="1"/>
  <c r="N1282" i="11" l="1"/>
  <c r="N1283" i="11" l="1"/>
  <c r="N1284" i="11" l="1"/>
  <c r="N1285" i="11" l="1"/>
  <c r="N1286" i="11" l="1"/>
  <c r="N1287" i="11" l="1"/>
  <c r="N1288" i="11" l="1"/>
  <c r="N1289" i="11" l="1"/>
  <c r="N1290" i="11" l="1"/>
  <c r="N1291" i="11" l="1"/>
  <c r="N1292" i="11" l="1"/>
  <c r="N1293" i="11" l="1"/>
  <c r="N1294" i="11" l="1"/>
  <c r="N1295" i="11" l="1"/>
  <c r="N1296" i="11" l="1"/>
  <c r="N1297" i="11" l="1"/>
  <c r="N1298" i="11" l="1"/>
  <c r="N1299" i="11" l="1"/>
  <c r="N1300" i="11" l="1"/>
  <c r="N1301" i="11" l="1"/>
  <c r="N1302" i="11" l="1"/>
  <c r="N1303" i="11" l="1"/>
  <c r="N1304" i="11" l="1"/>
  <c r="N1305" i="11" l="1"/>
  <c r="N1306" i="11" l="1"/>
  <c r="N1307" i="11" l="1"/>
  <c r="N1308" i="11" l="1"/>
  <c r="N1309" i="11" l="1"/>
  <c r="N1310" i="11" l="1"/>
  <c r="N1311" i="11" l="1"/>
  <c r="N1312" i="11" l="1"/>
  <c r="N1313" i="11" l="1"/>
  <c r="N1314" i="11" l="1"/>
  <c r="N1315" i="11" l="1"/>
  <c r="N1316" i="11" l="1"/>
  <c r="N1317" i="11" l="1"/>
  <c r="N1318" i="11" l="1"/>
  <c r="N1319" i="11" l="1"/>
  <c r="N1320" i="11" l="1"/>
  <c r="N1321" i="11" l="1"/>
  <c r="N1322" i="11" l="1"/>
  <c r="N1323" i="11" l="1"/>
  <c r="N1324" i="11" l="1"/>
  <c r="N1325" i="11" l="1"/>
  <c r="N1326" i="11" l="1"/>
  <c r="N1327" i="11" l="1"/>
  <c r="N1328" i="11" l="1"/>
  <c r="N1329" i="11" l="1"/>
  <c r="N1330" i="11" l="1"/>
  <c r="N1331" i="11" l="1"/>
  <c r="N1332" i="11" l="1"/>
  <c r="N1333" i="11" l="1"/>
  <c r="N1334" i="11" l="1"/>
  <c r="N1335" i="11" l="1"/>
  <c r="N1336" i="11" l="1"/>
  <c r="N1337" i="11" l="1"/>
  <c r="N1338" i="11" l="1"/>
  <c r="N1339" i="11" l="1"/>
  <c r="N1340" i="11" l="1"/>
  <c r="N1341" i="11" l="1"/>
  <c r="N1342" i="11" l="1"/>
  <c r="N1343" i="11" l="1"/>
  <c r="N1344" i="11" l="1"/>
  <c r="N1345" i="11" l="1"/>
  <c r="N1346" i="11" l="1"/>
  <c r="N1347" i="11" l="1"/>
  <c r="N1348" i="11" l="1"/>
  <c r="N1349" i="11" l="1"/>
  <c r="N1350" i="11" l="1"/>
  <c r="N1351" i="11" l="1"/>
  <c r="N1352" i="11" l="1"/>
  <c r="N1353" i="11" l="1"/>
  <c r="N1354" i="11" l="1"/>
  <c r="N1355" i="11" l="1"/>
  <c r="N1356" i="11" l="1"/>
  <c r="N1357" i="11" l="1"/>
  <c r="N1358" i="11" l="1"/>
  <c r="N1359" i="11" l="1"/>
  <c r="N1360" i="11" l="1"/>
  <c r="N1361" i="11" l="1"/>
  <c r="N1362" i="11" l="1"/>
  <c r="N1363" i="11" l="1"/>
  <c r="N1364" i="11" l="1"/>
  <c r="N1365" i="11" l="1"/>
  <c r="N1366" i="11" l="1"/>
  <c r="N1367" i="11" l="1"/>
  <c r="N1368" i="11" l="1"/>
  <c r="N1369" i="11" l="1"/>
  <c r="N1370" i="11" l="1"/>
  <c r="N1371" i="11" l="1"/>
  <c r="N1372" i="11" l="1"/>
  <c r="N1373" i="11" l="1"/>
  <c r="N1374" i="11" l="1"/>
  <c r="N1375" i="11" l="1"/>
  <c r="N1376" i="11" l="1"/>
  <c r="N1377" i="11" l="1"/>
  <c r="N1378" i="11" l="1"/>
  <c r="N1379" i="11" l="1"/>
  <c r="N1380" i="11" l="1"/>
  <c r="N1381" i="11" l="1"/>
  <c r="N1382" i="11" l="1"/>
  <c r="N1383" i="11" l="1"/>
  <c r="N1384" i="11" l="1"/>
  <c r="N1385" i="11" l="1"/>
  <c r="N1386" i="11" l="1"/>
  <c r="N1387" i="11" l="1"/>
  <c r="N1388" i="11" l="1"/>
  <c r="N1389" i="11" l="1"/>
  <c r="N1390" i="11" l="1"/>
  <c r="N1391" i="11" l="1"/>
  <c r="N1392" i="11" l="1"/>
  <c r="N1393" i="11" l="1"/>
  <c r="N1394" i="11" l="1"/>
  <c r="N1395" i="11" l="1"/>
  <c r="N1396" i="11" l="1"/>
  <c r="N1397" i="11" l="1"/>
  <c r="N1398" i="11" l="1"/>
  <c r="N1399" i="11" l="1"/>
  <c r="N1400" i="11" l="1"/>
  <c r="N1401" i="11" l="1"/>
  <c r="N1402" i="11" l="1"/>
  <c r="N1403" i="11" l="1"/>
  <c r="N1404" i="11" l="1"/>
  <c r="N1405" i="11" l="1"/>
  <c r="N1406" i="11" l="1"/>
  <c r="N1407" i="11" l="1"/>
  <c r="N1408" i="11" l="1"/>
  <c r="N1409" i="11" l="1"/>
  <c r="N1410" i="11" l="1"/>
  <c r="N1411" i="11" l="1"/>
  <c r="N1412" i="11" l="1"/>
  <c r="N1413" i="11" l="1"/>
  <c r="N1414" i="11" l="1"/>
  <c r="N1415" i="11" l="1"/>
  <c r="N1416" i="11" l="1"/>
  <c r="N1417" i="11" l="1"/>
  <c r="N1418" i="11" l="1"/>
  <c r="N1419" i="11" l="1"/>
  <c r="N1420" i="11" l="1"/>
  <c r="N1421" i="11" l="1"/>
  <c r="N1422" i="11" l="1"/>
  <c r="N1423" i="11" l="1"/>
  <c r="N1424" i="11" l="1"/>
  <c r="N1425" i="11" l="1"/>
  <c r="N1426" i="11" l="1"/>
  <c r="N1427" i="11" l="1"/>
  <c r="N1428" i="11" l="1"/>
  <c r="N1429" i="11" l="1"/>
  <c r="N1430" i="11" l="1"/>
  <c r="N1431" i="11" l="1"/>
  <c r="N1432" i="11" l="1"/>
  <c r="N1433" i="11" l="1"/>
  <c r="N1434" i="11" l="1"/>
  <c r="N1435" i="11" l="1"/>
  <c r="N1436" i="11" l="1"/>
  <c r="N1437" i="11" l="1"/>
  <c r="N1438" i="11" l="1"/>
  <c r="N1439" i="11" l="1"/>
  <c r="N1440" i="11" l="1"/>
  <c r="N1441" i="11" l="1"/>
  <c r="N1442" i="11" l="1"/>
  <c r="N1443" i="11" l="1"/>
  <c r="N1444" i="11" l="1"/>
  <c r="N1445" i="11" l="1"/>
  <c r="N1446" i="11" l="1"/>
  <c r="N1447" i="11" l="1"/>
  <c r="N1448" i="11" l="1"/>
  <c r="N1449" i="11" l="1"/>
  <c r="N1450" i="11" l="1"/>
  <c r="N1451" i="11" l="1"/>
  <c r="N1452" i="11" l="1"/>
  <c r="N1453" i="11" l="1"/>
  <c r="N1454" i="11" l="1"/>
  <c r="N1455" i="11" l="1"/>
  <c r="N1456" i="11" l="1"/>
  <c r="N1457" i="11" l="1"/>
  <c r="N1458" i="11" l="1"/>
  <c r="N1459" i="11" l="1"/>
  <c r="N1460" i="11" l="1"/>
  <c r="N1461" i="11" l="1"/>
  <c r="N1462" i="11" l="1"/>
  <c r="N1463" i="11" l="1"/>
  <c r="N1464" i="11" l="1"/>
  <c r="N1465" i="11" l="1"/>
  <c r="N1466" i="11" l="1"/>
  <c r="N1467" i="11" l="1"/>
  <c r="N1468" i="11" l="1"/>
  <c r="N1469" i="11" l="1"/>
  <c r="N1470" i="11" l="1"/>
  <c r="N1471" i="11" l="1"/>
  <c r="N1472" i="11" l="1"/>
  <c r="N1473" i="11" l="1"/>
  <c r="N1474" i="11" l="1"/>
  <c r="N1475" i="11" l="1"/>
  <c r="N1476" i="11" l="1"/>
  <c r="N1477" i="11" l="1"/>
  <c r="N1478" i="11" l="1"/>
  <c r="N1479" i="11" l="1"/>
  <c r="N1480" i="11" l="1"/>
  <c r="N1481" i="11" l="1"/>
  <c r="N1482" i="11" l="1"/>
  <c r="N1483" i="11" l="1"/>
  <c r="N1484" i="11" l="1"/>
  <c r="N1485" i="11" l="1"/>
  <c r="N1486" i="11" l="1"/>
  <c r="N1487" i="11" l="1"/>
  <c r="N1488" i="11" l="1"/>
  <c r="N1489" i="11" l="1"/>
  <c r="N1490" i="11" l="1"/>
  <c r="N1491" i="11" l="1"/>
  <c r="N1492" i="11" l="1"/>
  <c r="N1493" i="11" l="1"/>
  <c r="N1494" i="11" l="1"/>
  <c r="N1495" i="11" l="1"/>
  <c r="N1496" i="11" l="1"/>
  <c r="N1497" i="11" l="1"/>
  <c r="N1498" i="11" l="1"/>
  <c r="N1499" i="11" l="1"/>
  <c r="N1500" i="11" l="1"/>
  <c r="N1501" i="11" l="1"/>
  <c r="N1502" i="11" l="1"/>
  <c r="N1503" i="11" l="1"/>
  <c r="N1504" i="11" l="1"/>
  <c r="N1505" i="11" l="1"/>
  <c r="N1506" i="11" l="1"/>
  <c r="N1507" i="11" l="1"/>
  <c r="N1508" i="11" l="1"/>
  <c r="N1509" i="11" l="1"/>
  <c r="N1510" i="11" l="1"/>
  <c r="N1511" i="11" l="1"/>
  <c r="N1512" i="11" l="1"/>
  <c r="N1513" i="11" l="1"/>
  <c r="N1514" i="11" l="1"/>
  <c r="N1515" i="11" l="1"/>
  <c r="N1516" i="11" l="1"/>
  <c r="N1517" i="11" l="1"/>
  <c r="N1518" i="11" l="1"/>
  <c r="N1519" i="11" l="1"/>
  <c r="N1520" i="11" l="1"/>
  <c r="N1521" i="11" l="1"/>
  <c r="N1522" i="11" l="1"/>
  <c r="N1523" i="11" l="1"/>
  <c r="N1524" i="11" l="1"/>
  <c r="N1525" i="11" l="1"/>
  <c r="N1526" i="11" l="1"/>
  <c r="N1527" i="11" l="1"/>
  <c r="N1528" i="11" l="1"/>
  <c r="N1529" i="11" l="1"/>
  <c r="N1530" i="11" l="1"/>
  <c r="N1531" i="11" l="1"/>
  <c r="N1532" i="11" l="1"/>
  <c r="N1533" i="11" l="1"/>
  <c r="N1534" i="11" l="1"/>
  <c r="N1535" i="11" l="1"/>
  <c r="N1536" i="11" l="1"/>
  <c r="N1537" i="11" l="1"/>
  <c r="N1538" i="11" l="1"/>
  <c r="N1539" i="11" l="1"/>
  <c r="N1540" i="11" l="1"/>
  <c r="N1541" i="11" l="1"/>
  <c r="N1542" i="11" l="1"/>
  <c r="N1543" i="11" l="1"/>
  <c r="N1544" i="11" l="1"/>
  <c r="N1545" i="11" l="1"/>
  <c r="N1546" i="11" l="1"/>
  <c r="N1547" i="11" l="1"/>
  <c r="N1548" i="11" l="1"/>
  <c r="N1549" i="11" l="1"/>
  <c r="N1550" i="11" l="1"/>
  <c r="N1551" i="11" l="1"/>
  <c r="N1552" i="11" l="1"/>
  <c r="N1553" i="11" l="1"/>
  <c r="N1554" i="11" l="1"/>
  <c r="N1555" i="11" l="1"/>
  <c r="N1556" i="11" l="1"/>
  <c r="N1557" i="11" l="1"/>
  <c r="N1558" i="11" l="1"/>
  <c r="N1559" i="11" l="1"/>
  <c r="N1560" i="11" l="1"/>
  <c r="N1561" i="11" l="1"/>
  <c r="N1562" i="11" l="1"/>
  <c r="N1563" i="11" l="1"/>
  <c r="N1564" i="11" l="1"/>
  <c r="N1565" i="11" l="1"/>
  <c r="N1566" i="11" l="1"/>
  <c r="N1567" i="11" l="1"/>
  <c r="N1568" i="11" l="1"/>
  <c r="N1569" i="11" l="1"/>
  <c r="N1570" i="11" l="1"/>
  <c r="N1571" i="11" l="1"/>
  <c r="N1572" i="11" l="1"/>
  <c r="N1573" i="11" l="1"/>
  <c r="N1574" i="11" l="1"/>
  <c r="N1575" i="11" l="1"/>
  <c r="N1576" i="11" l="1"/>
  <c r="N1577" i="11" l="1"/>
  <c r="N1578" i="11" l="1"/>
  <c r="N1579" i="11" l="1"/>
  <c r="N1580" i="11" l="1"/>
  <c r="N1581" i="11" l="1"/>
  <c r="N1582" i="11" l="1"/>
  <c r="N1583" i="11" l="1"/>
  <c r="N1584" i="11" l="1"/>
  <c r="N1585" i="11" l="1"/>
  <c r="N1586" i="11" l="1"/>
  <c r="N1587" i="11" l="1"/>
  <c r="N1588" i="11" l="1"/>
  <c r="N1589" i="11" l="1"/>
  <c r="N1590" i="11" l="1"/>
  <c r="N1591" i="11" l="1"/>
  <c r="N1592" i="11" l="1"/>
  <c r="N1593" i="11" l="1"/>
  <c r="N1594" i="11" l="1"/>
  <c r="N1595" i="11" l="1"/>
  <c r="N1596" i="11" l="1"/>
  <c r="N1597" i="11" l="1"/>
  <c r="N1598" i="11" l="1"/>
  <c r="N1599" i="11" l="1"/>
  <c r="N1600" i="11" l="1"/>
  <c r="N1601" i="11" l="1"/>
  <c r="N1602" i="11" l="1"/>
  <c r="N1603" i="11" l="1"/>
  <c r="N1604" i="11" l="1"/>
  <c r="N1605" i="11" l="1"/>
  <c r="N1606" i="11" l="1"/>
  <c r="N1607" i="11" l="1"/>
  <c r="N1608" i="11" l="1"/>
  <c r="N1609" i="11" l="1"/>
  <c r="N1610" i="11" l="1"/>
  <c r="N1611" i="11" l="1"/>
  <c r="N1612" i="11" l="1"/>
  <c r="N1613" i="11" l="1"/>
  <c r="N1614" i="11" l="1"/>
  <c r="N1615" i="11" l="1"/>
  <c r="N1616" i="11" l="1"/>
  <c r="N1617" i="11" l="1"/>
  <c r="N1618" i="11" l="1"/>
  <c r="N1619" i="11" l="1"/>
  <c r="N1620" i="11" l="1"/>
  <c r="N1621" i="11" l="1"/>
  <c r="N1622" i="11" l="1"/>
  <c r="N1623" i="11" l="1"/>
  <c r="N1624" i="11" l="1"/>
  <c r="N1625" i="11" l="1"/>
  <c r="N1626" i="11" l="1"/>
  <c r="N1627" i="11" l="1"/>
  <c r="N1628" i="11" l="1"/>
  <c r="N1629" i="11" l="1"/>
  <c r="N1630" i="11" l="1"/>
  <c r="N1631" i="11" l="1"/>
  <c r="N1632" i="11" l="1"/>
  <c r="N1633" i="11" l="1"/>
  <c r="N1634" i="11" l="1"/>
  <c r="N1635" i="11" l="1"/>
  <c r="N1636" i="11" l="1"/>
  <c r="N1637" i="11" l="1"/>
  <c r="N1638" i="11" l="1"/>
  <c r="N1639" i="11" l="1"/>
  <c r="N1640" i="11" l="1"/>
  <c r="N1641" i="11" l="1"/>
  <c r="N1642" i="11" l="1"/>
  <c r="N1643" i="11" l="1"/>
  <c r="N1644" i="11" l="1"/>
  <c r="N1645" i="11" l="1"/>
  <c r="N1646" i="11" l="1"/>
  <c r="N1647" i="11" l="1"/>
  <c r="N1648" i="11" l="1"/>
  <c r="N1649" i="11" l="1"/>
  <c r="N1650" i="11" l="1"/>
  <c r="N1651" i="11" l="1"/>
  <c r="N1652" i="11" l="1"/>
  <c r="N1653" i="11" l="1"/>
  <c r="N1654" i="11" l="1"/>
  <c r="N1655" i="11" l="1"/>
  <c r="N1656" i="11" l="1"/>
  <c r="N1657" i="11" l="1"/>
  <c r="N1658" i="11" l="1"/>
  <c r="N1659" i="11" l="1"/>
  <c r="N1660" i="11" l="1"/>
  <c r="N1661" i="11" l="1"/>
  <c r="N1662" i="11" l="1"/>
  <c r="N1663" i="11" l="1"/>
  <c r="N1664" i="11" l="1"/>
  <c r="N1665" i="11" l="1"/>
  <c r="N1666" i="11" l="1"/>
  <c r="N1667" i="11" l="1"/>
  <c r="N1668" i="11" l="1"/>
  <c r="N1669" i="11" l="1"/>
  <c r="N1670" i="11" l="1"/>
  <c r="N1671" i="11" l="1"/>
  <c r="N1672" i="11" l="1"/>
  <c r="N1673" i="11" l="1"/>
  <c r="N1674" i="11" l="1"/>
  <c r="N1675" i="11" l="1"/>
  <c r="N1676" i="11" l="1"/>
  <c r="N1677" i="11" l="1"/>
  <c r="N1678" i="11" l="1"/>
  <c r="N1679" i="11" l="1"/>
  <c r="N1680" i="11" l="1"/>
  <c r="N1681" i="11" l="1"/>
  <c r="N1682" i="11" l="1"/>
  <c r="N1683" i="11" l="1"/>
  <c r="N1684" i="11" l="1"/>
  <c r="N1685" i="11" l="1"/>
  <c r="N1686" i="11" l="1"/>
  <c r="N1687" i="11" l="1"/>
  <c r="N1688" i="11" l="1"/>
  <c r="N1689" i="11" l="1"/>
  <c r="N1690" i="11" l="1"/>
  <c r="N1691" i="11" l="1"/>
  <c r="N1692" i="11" l="1"/>
  <c r="N1693" i="11" l="1"/>
  <c r="N1694" i="11" l="1"/>
  <c r="N1695" i="11" l="1"/>
  <c r="N1696" i="11" l="1"/>
  <c r="N1697" i="11" l="1"/>
  <c r="N1698" i="11" l="1"/>
  <c r="N1699" i="11" l="1"/>
  <c r="N1700" i="11" l="1"/>
  <c r="N1701" i="11" l="1"/>
  <c r="N1702" i="11" l="1"/>
  <c r="N1703" i="11" l="1"/>
  <c r="N1704" i="11" l="1"/>
  <c r="N1705" i="11" l="1"/>
  <c r="N1706" i="11" l="1"/>
  <c r="N1707" i="11" l="1"/>
  <c r="N1708" i="11" l="1"/>
  <c r="N1709" i="11" l="1"/>
  <c r="N1710" i="11" l="1"/>
  <c r="N1711" i="11" l="1"/>
  <c r="N1712" i="11" l="1"/>
  <c r="N1713" i="11" l="1"/>
  <c r="N1714" i="11" l="1"/>
  <c r="N1715" i="11" l="1"/>
  <c r="N1716" i="11" l="1"/>
  <c r="N1717" i="11" l="1"/>
  <c r="N1718" i="11" l="1"/>
  <c r="N1719" i="11" l="1"/>
  <c r="N1720" i="11" l="1"/>
  <c r="N1721" i="11" l="1"/>
  <c r="N1722" i="11" l="1"/>
  <c r="N1723" i="11" l="1"/>
  <c r="N1724" i="11" l="1"/>
  <c r="N1725" i="11" l="1"/>
  <c r="N1726" i="11" l="1"/>
  <c r="N1727" i="11" l="1"/>
  <c r="N1728" i="11" l="1"/>
  <c r="N1729" i="11" l="1"/>
  <c r="N1730" i="11" l="1"/>
  <c r="N1731" i="11" l="1"/>
  <c r="N1732" i="11" l="1"/>
  <c r="N1733" i="11" l="1"/>
  <c r="N1734" i="11" l="1"/>
  <c r="N1735" i="11" l="1"/>
  <c r="N1736" i="11" l="1"/>
  <c r="N1737" i="11" l="1"/>
  <c r="N1738" i="11" l="1"/>
  <c r="N1739" i="11" l="1"/>
  <c r="N1740" i="11" l="1"/>
  <c r="N1741" i="11" l="1"/>
  <c r="N1742" i="11" l="1"/>
  <c r="N1743" i="11" l="1"/>
  <c r="N1744" i="11" l="1"/>
  <c r="N1745" i="11" l="1"/>
  <c r="N1746" i="11" l="1"/>
  <c r="N1747" i="11" l="1"/>
  <c r="N1748" i="11" l="1"/>
  <c r="N1749" i="11" l="1"/>
  <c r="N1750" i="11" l="1"/>
  <c r="N1751" i="11" l="1"/>
  <c r="N1752" i="11" l="1"/>
  <c r="N1753" i="11" l="1"/>
  <c r="N1754" i="11" l="1"/>
  <c r="N1755" i="11" l="1"/>
  <c r="N1756" i="11" l="1"/>
  <c r="N1757" i="11" l="1"/>
  <c r="N1758" i="11" l="1"/>
  <c r="N1759" i="11" l="1"/>
  <c r="N1760" i="11" l="1"/>
  <c r="N1761" i="11" l="1"/>
  <c r="N1762" i="11" l="1"/>
  <c r="N1763" i="11" l="1"/>
  <c r="N1764" i="11" l="1"/>
  <c r="N1765" i="11" l="1"/>
  <c r="N1766" i="11" l="1"/>
  <c r="N1767" i="11" l="1"/>
  <c r="N1768" i="11" l="1"/>
  <c r="N1769" i="11" l="1"/>
  <c r="N1770" i="11" l="1"/>
  <c r="N1771" i="11" l="1"/>
  <c r="N1772" i="11" l="1"/>
  <c r="N1773" i="11" l="1"/>
  <c r="N1774" i="11" l="1"/>
  <c r="N1775" i="11" l="1"/>
  <c r="N1776" i="11" l="1"/>
  <c r="N1777" i="11" l="1"/>
  <c r="N1778" i="11" l="1"/>
  <c r="N1779" i="11" l="1"/>
  <c r="N1780" i="11" l="1"/>
  <c r="N1781" i="11" l="1"/>
  <c r="N1782" i="11" l="1"/>
  <c r="N1783" i="11" l="1"/>
  <c r="N1784" i="11" l="1"/>
  <c r="N1785" i="11" l="1"/>
  <c r="N1786" i="11" l="1"/>
  <c r="N1787" i="11" l="1"/>
  <c r="N1788" i="11" l="1"/>
  <c r="N1789" i="11" l="1"/>
  <c r="N1790" i="11" l="1"/>
  <c r="N1791" i="11" l="1"/>
  <c r="N1792" i="11" l="1"/>
  <c r="N1793" i="11" l="1"/>
  <c r="N1794" i="11" l="1"/>
  <c r="N1795" i="11" l="1"/>
  <c r="N1796" i="11" l="1"/>
  <c r="N1797" i="11" l="1"/>
  <c r="N1798" i="11" l="1"/>
  <c r="N1799" i="11" l="1"/>
  <c r="N1800" i="11" l="1"/>
  <c r="N1801" i="11" l="1"/>
  <c r="N1802" i="11" l="1"/>
  <c r="N1803" i="11" l="1"/>
  <c r="N1804" i="11" l="1"/>
  <c r="N1805" i="11" l="1"/>
  <c r="N1806" i="11" l="1"/>
  <c r="N1807" i="11" l="1"/>
  <c r="N1808" i="11" l="1"/>
  <c r="N1809" i="11" l="1"/>
  <c r="N1810" i="11" l="1"/>
  <c r="N1811" i="11" l="1"/>
  <c r="N1812" i="11" l="1"/>
  <c r="N1813" i="11" l="1"/>
  <c r="N1814" i="11" l="1"/>
  <c r="N1815" i="11" l="1"/>
  <c r="N1816" i="11" l="1"/>
  <c r="N1817" i="11" l="1"/>
  <c r="N1818" i="11" l="1"/>
  <c r="N1819" i="11" l="1"/>
  <c r="N1820" i="11" l="1"/>
  <c r="N1821" i="11" l="1"/>
  <c r="N1822" i="11" l="1"/>
  <c r="N1823" i="11" l="1"/>
  <c r="N1824" i="11" l="1"/>
  <c r="N1825" i="11" l="1"/>
  <c r="N1826" i="11" l="1"/>
  <c r="N1827" i="11" l="1"/>
  <c r="N1828" i="11" l="1"/>
  <c r="N1829" i="11" l="1"/>
  <c r="N1830" i="11" l="1"/>
  <c r="N1831" i="11" l="1"/>
  <c r="N1832" i="11" l="1"/>
  <c r="N1833" i="11" l="1"/>
  <c r="N1834" i="11" l="1"/>
  <c r="N1835" i="11" l="1"/>
  <c r="N1836" i="11" l="1"/>
  <c r="N1837" i="11" l="1"/>
  <c r="N1838" i="11" l="1"/>
  <c r="N1839" i="11" l="1"/>
  <c r="N1840" i="11" l="1"/>
  <c r="N1841" i="11" l="1"/>
  <c r="N1842" i="11" l="1"/>
  <c r="N1843" i="11" l="1"/>
  <c r="N1844" i="11" l="1"/>
  <c r="N1845" i="11" l="1"/>
  <c r="N1846" i="11" l="1"/>
  <c r="N1847" i="11" l="1"/>
  <c r="N1848" i="11" l="1"/>
  <c r="N1849" i="11" l="1"/>
  <c r="N1850" i="11" l="1"/>
  <c r="N1851" i="11" l="1"/>
  <c r="N1852" i="11" l="1"/>
  <c r="N1853" i="11" l="1"/>
  <c r="N1854" i="11" l="1"/>
  <c r="N1855" i="11" l="1"/>
  <c r="N1856" i="11" l="1"/>
  <c r="N1857" i="11" l="1"/>
  <c r="N1858" i="11" l="1"/>
  <c r="N1859" i="11" l="1"/>
  <c r="N1860" i="11" l="1"/>
  <c r="N1861" i="11" l="1"/>
  <c r="N1862" i="11" l="1"/>
  <c r="N1863" i="11" l="1"/>
  <c r="N1864" i="11" l="1"/>
  <c r="N1865" i="11" l="1"/>
  <c r="N1866" i="11" l="1"/>
  <c r="N1867" i="11" l="1"/>
  <c r="N1868" i="11" l="1"/>
  <c r="N1869" i="11" l="1"/>
  <c r="N1870" i="11" l="1"/>
  <c r="N1871" i="11" l="1"/>
  <c r="N1872" i="11" l="1"/>
  <c r="N1873" i="11" l="1"/>
  <c r="N1874" i="11" l="1"/>
  <c r="N1875" i="11" l="1"/>
  <c r="N1876" i="11" l="1"/>
  <c r="N1877" i="11" l="1"/>
  <c r="N1878" i="11" l="1"/>
  <c r="N1879" i="11" l="1"/>
  <c r="N1880" i="11" l="1"/>
  <c r="N1881" i="11" l="1"/>
  <c r="N1882" i="11" l="1"/>
  <c r="N1883" i="11" l="1"/>
  <c r="N1884" i="11" l="1"/>
  <c r="N1885" i="11" l="1"/>
  <c r="N1886" i="11" l="1"/>
  <c r="N1887" i="11" l="1"/>
  <c r="N1888" i="11" l="1"/>
  <c r="N1889" i="11" l="1"/>
  <c r="N1890" i="11" l="1"/>
  <c r="N1891" i="11" l="1"/>
  <c r="N1892" i="11" l="1"/>
  <c r="N1893" i="11" l="1"/>
  <c r="N1894" i="11" l="1"/>
  <c r="N1895" i="11" l="1"/>
  <c r="N1896" i="11" l="1"/>
  <c r="N1897" i="11" l="1"/>
  <c r="N1898" i="11" l="1"/>
  <c r="N1899" i="11" l="1"/>
  <c r="N1900" i="11" l="1"/>
  <c r="N1901" i="11" l="1"/>
  <c r="N1902" i="11" l="1"/>
  <c r="N1903" i="11" l="1"/>
  <c r="N1904" i="11" l="1"/>
  <c r="N1905" i="11" l="1"/>
  <c r="N1906" i="11" l="1"/>
  <c r="N1907" i="11" l="1"/>
  <c r="N1908" i="11" l="1"/>
  <c r="N1909" i="11" l="1"/>
  <c r="N1910" i="11" l="1"/>
  <c r="N1911" i="11" l="1"/>
  <c r="N1912" i="11" l="1"/>
  <c r="N1913" i="11" l="1"/>
  <c r="N1914" i="11" l="1"/>
  <c r="N1915" i="11" l="1"/>
  <c r="N1916" i="11" l="1"/>
  <c r="N1917" i="11" l="1"/>
  <c r="N1918" i="11" l="1"/>
  <c r="N1919" i="11" l="1"/>
  <c r="N1920" i="11" l="1"/>
  <c r="N1921" i="11" l="1"/>
  <c r="N1922" i="11" l="1"/>
  <c r="N1923" i="11" l="1"/>
  <c r="N1924" i="11" l="1"/>
  <c r="N1925" i="11" l="1"/>
  <c r="N1926" i="11" l="1"/>
  <c r="N1927" i="11" l="1"/>
  <c r="N1928" i="11" l="1"/>
  <c r="N1929" i="11" l="1"/>
  <c r="N1930" i="11" l="1"/>
  <c r="N1931" i="11" l="1"/>
  <c r="N1932" i="11" l="1"/>
  <c r="N1933" i="11" l="1"/>
  <c r="N1934" i="11" l="1"/>
  <c r="N1935" i="11" l="1"/>
  <c r="N1936" i="11" l="1"/>
  <c r="N1937" i="11" l="1"/>
  <c r="N1938" i="11" l="1"/>
  <c r="N1939" i="11" l="1"/>
  <c r="N1940" i="11" l="1"/>
  <c r="N1941" i="11" l="1"/>
  <c r="N1942" i="11" l="1"/>
  <c r="N1943" i="11" l="1"/>
  <c r="N1944" i="11" l="1"/>
  <c r="N1945" i="11" l="1"/>
  <c r="N1946" i="11" l="1"/>
  <c r="N1947" i="11" l="1"/>
  <c r="N1948" i="11" l="1"/>
  <c r="N1949" i="11" l="1"/>
  <c r="N1950" i="11" l="1"/>
  <c r="N1951" i="11" l="1"/>
  <c r="N1952" i="11" l="1"/>
  <c r="N1953" i="11" l="1"/>
  <c r="N1954" i="11" l="1"/>
  <c r="N1955" i="11" l="1"/>
  <c r="N1956" i="11" l="1"/>
  <c r="N1957" i="11" l="1"/>
  <c r="N1958" i="11" l="1"/>
  <c r="N1959" i="11" l="1"/>
  <c r="N1960" i="11" l="1"/>
  <c r="N1961" i="11" l="1"/>
  <c r="N1962" i="11" l="1"/>
  <c r="N1963" i="11" l="1"/>
  <c r="N1964" i="11" l="1"/>
  <c r="N1965" i="11" l="1"/>
  <c r="N1966" i="11" l="1"/>
  <c r="N1967" i="11" l="1"/>
  <c r="N1968" i="11" l="1"/>
  <c r="N1969" i="11" l="1"/>
  <c r="N1970" i="11" l="1"/>
  <c r="N1971" i="11" l="1"/>
  <c r="N1972" i="11" l="1"/>
  <c r="N1973" i="11" l="1"/>
  <c r="N1974" i="11" l="1"/>
  <c r="N1975" i="11" l="1"/>
  <c r="N1976" i="11" l="1"/>
  <c r="N1977" i="11" l="1"/>
  <c r="N1978" i="11" l="1"/>
  <c r="N1979" i="11" l="1"/>
  <c r="N1980" i="11" l="1"/>
  <c r="N1981" i="11" l="1"/>
  <c r="N1982" i="11" l="1"/>
  <c r="N1983" i="11" l="1"/>
  <c r="N1984" i="11" l="1"/>
  <c r="N1985" i="11" l="1"/>
  <c r="N1986" i="11" l="1"/>
  <c r="N1987" i="11" l="1"/>
  <c r="N1988" i="11" l="1"/>
  <c r="N1989" i="11" l="1"/>
  <c r="N1990" i="11" l="1"/>
  <c r="N1991" i="11" l="1"/>
  <c r="N1992" i="11" l="1"/>
  <c r="N1993" i="11" l="1"/>
  <c r="N1994" i="11" l="1"/>
  <c r="N1995" i="11" l="1"/>
  <c r="N1996" i="11" l="1"/>
  <c r="N1997" i="11" l="1"/>
  <c r="N1998" i="11" l="1"/>
  <c r="N1999" i="11" l="1"/>
  <c r="N2000" i="11" l="1"/>
  <c r="N2001" i="11" l="1"/>
  <c r="N2002" i="11" l="1"/>
  <c r="N2003" i="11" l="1"/>
  <c r="N2004" i="11" l="1"/>
  <c r="N2005" i="11" l="1"/>
  <c r="N2006" i="11" l="1"/>
  <c r="N2007" i="11" l="1"/>
  <c r="N2008" i="11" l="1"/>
  <c r="N2009" i="11" l="1"/>
  <c r="N2010" i="11" l="1"/>
  <c r="N2011" i="11" l="1"/>
  <c r="N2012" i="11" l="1"/>
  <c r="N2013" i="11" l="1"/>
  <c r="N2014" i="11" l="1"/>
  <c r="N2015" i="11" l="1"/>
  <c r="N2016" i="11" l="1"/>
  <c r="N2017" i="11" l="1"/>
  <c r="N2018" i="11" l="1"/>
  <c r="N2019" i="11" l="1"/>
  <c r="N2020" i="11" l="1"/>
  <c r="N2021" i="11" l="1"/>
  <c r="N2022" i="11" l="1"/>
  <c r="N2023" i="11" l="1"/>
  <c r="N2024" i="11" l="1"/>
  <c r="N2025" i="11" l="1"/>
  <c r="N2026" i="11" l="1"/>
  <c r="N2027" i="11" l="1"/>
  <c r="N2028" i="11" l="1"/>
  <c r="N2029" i="11" l="1"/>
  <c r="N2030" i="11" l="1"/>
  <c r="N2031" i="11" l="1"/>
  <c r="N2032" i="11" l="1"/>
  <c r="N2033" i="11" l="1"/>
  <c r="N2034" i="11" l="1"/>
  <c r="N2035" i="11" l="1"/>
  <c r="N2036" i="11" l="1"/>
  <c r="N2037" i="11" l="1"/>
  <c r="N2038" i="11" l="1"/>
  <c r="N2039" i="11" l="1"/>
  <c r="N2040" i="11" l="1"/>
  <c r="N2041" i="11" l="1"/>
  <c r="N2042" i="11" l="1"/>
  <c r="N2043" i="11" l="1"/>
  <c r="N2044" i="11" l="1"/>
  <c r="N2045" i="11" l="1"/>
  <c r="N2046" i="11" l="1"/>
  <c r="N2047" i="11" l="1"/>
  <c r="N2048" i="11" l="1"/>
  <c r="N2049" i="11" l="1"/>
  <c r="N2050" i="11" l="1"/>
  <c r="N2051" i="11" l="1"/>
  <c r="N2052" i="11" l="1"/>
  <c r="N2053" i="11" l="1"/>
  <c r="N2054" i="11" l="1"/>
  <c r="N2055" i="11" l="1"/>
  <c r="N2056" i="11" l="1"/>
  <c r="N2057" i="11" l="1"/>
  <c r="N2058" i="11" l="1"/>
  <c r="N2059" i="11" l="1"/>
  <c r="N2060" i="11" l="1"/>
  <c r="N2061" i="11" l="1"/>
  <c r="N2062" i="11" l="1"/>
  <c r="N2063" i="11" l="1"/>
  <c r="N2064" i="11" l="1"/>
  <c r="N2065" i="11" l="1"/>
  <c r="N2066" i="11" l="1"/>
  <c r="N2067" i="11" l="1"/>
  <c r="N2068" i="11" l="1"/>
  <c r="N2069" i="11" l="1"/>
  <c r="N2070" i="11" l="1"/>
  <c r="N2071" i="11" l="1"/>
  <c r="N2072" i="11" l="1"/>
  <c r="N2073" i="11" l="1"/>
  <c r="N2074" i="11" l="1"/>
  <c r="N2075" i="11" l="1"/>
  <c r="N2076" i="11" l="1"/>
  <c r="N2077" i="11" l="1"/>
  <c r="N2078" i="11" l="1"/>
  <c r="N2079" i="11" l="1"/>
  <c r="N2080" i="11" l="1"/>
  <c r="N2081" i="11" l="1"/>
  <c r="N2082" i="11" l="1"/>
  <c r="N2083" i="11" l="1"/>
  <c r="N2084" i="11" l="1"/>
  <c r="N2085" i="11" l="1"/>
  <c r="N2086" i="11" l="1"/>
  <c r="N2087" i="11" l="1"/>
  <c r="N2088" i="11" l="1"/>
  <c r="N2089" i="11" l="1"/>
  <c r="N2090" i="11" l="1"/>
  <c r="N2091" i="11" l="1"/>
  <c r="N2092" i="11" l="1"/>
  <c r="N2093" i="11" l="1"/>
  <c r="N2094" i="11" l="1"/>
  <c r="N2095" i="11" l="1"/>
  <c r="N2096" i="11" l="1"/>
  <c r="N2097" i="11" l="1"/>
  <c r="N2098" i="11" l="1"/>
  <c r="N2099" i="11" l="1"/>
  <c r="N2100" i="11" l="1"/>
  <c r="N2101" i="11" l="1"/>
  <c r="N2102" i="11" l="1"/>
  <c r="N2103" i="11" l="1"/>
  <c r="N2104" i="11" l="1"/>
  <c r="N2105" i="11" l="1"/>
  <c r="N2106" i="11" l="1"/>
  <c r="N2107" i="11" l="1"/>
  <c r="N2108" i="11" l="1"/>
  <c r="N2109" i="11" l="1"/>
  <c r="N2110" i="11" l="1"/>
  <c r="N2111" i="11" l="1"/>
  <c r="N2112" i="11" l="1"/>
  <c r="N2113" i="11" l="1"/>
  <c r="N2114" i="11" l="1"/>
  <c r="N2115" i="11" l="1"/>
  <c r="N2116" i="11" l="1"/>
  <c r="N2117" i="11" l="1"/>
  <c r="N2118" i="11" l="1"/>
  <c r="N2119" i="11" l="1"/>
  <c r="N2120" i="11" l="1"/>
  <c r="N2121" i="11" l="1"/>
  <c r="N2122" i="11" l="1"/>
  <c r="N2123" i="11" l="1"/>
  <c r="N2124" i="11" l="1"/>
  <c r="N2125" i="11" l="1"/>
  <c r="N2126" i="11" l="1"/>
  <c r="N2127" i="11" l="1"/>
  <c r="N2128" i="11" l="1"/>
  <c r="N2129" i="11" l="1"/>
  <c r="N2130" i="11" l="1"/>
  <c r="N2131" i="11" l="1"/>
  <c r="N2132" i="11" l="1"/>
  <c r="N2133" i="11" l="1"/>
  <c r="N2134" i="11" l="1"/>
  <c r="N2135" i="11" l="1"/>
  <c r="N2136" i="11" l="1"/>
  <c r="N2137" i="11" l="1"/>
  <c r="N2138" i="11" l="1"/>
  <c r="N2139" i="11" l="1"/>
  <c r="N2140" i="11" l="1"/>
  <c r="N2141" i="11" l="1"/>
  <c r="N2142" i="11" l="1"/>
  <c r="N2143" i="11" l="1"/>
  <c r="N2144" i="11" l="1"/>
  <c r="N2145" i="11" l="1"/>
  <c r="N2146" i="11" l="1"/>
  <c r="N2147" i="11" l="1"/>
  <c r="N2148" i="11" l="1"/>
  <c r="N2149" i="11" l="1"/>
  <c r="N2150" i="11" l="1"/>
  <c r="N2151" i="11" l="1"/>
  <c r="N2152" i="11" l="1"/>
  <c r="N2153" i="11" l="1"/>
  <c r="N2154" i="11" l="1"/>
  <c r="N2155" i="11" l="1"/>
  <c r="N2156" i="11" l="1"/>
  <c r="N2157" i="11" l="1"/>
  <c r="N2158" i="11" l="1"/>
  <c r="N2159" i="11" l="1"/>
  <c r="N2160" i="11" l="1"/>
  <c r="N2161" i="11" l="1"/>
  <c r="N2162" i="11" l="1"/>
  <c r="N2163" i="11" l="1"/>
  <c r="N2164" i="11" l="1"/>
  <c r="N2165" i="11" l="1"/>
  <c r="N2166" i="11" l="1"/>
  <c r="N2167" i="11" l="1"/>
  <c r="N2168" i="11" l="1"/>
  <c r="N2169" i="11" l="1"/>
  <c r="N2170" i="11" l="1"/>
  <c r="N2171" i="11" l="1"/>
  <c r="N2172" i="11" l="1"/>
  <c r="N2173" i="11" l="1"/>
  <c r="N2174" i="11" l="1"/>
  <c r="N2175" i="11" l="1"/>
  <c r="N2176" i="11" l="1"/>
  <c r="N2177" i="11" l="1"/>
  <c r="N2178" i="11" l="1"/>
  <c r="N2179" i="11" l="1"/>
  <c r="N2180" i="11" l="1"/>
  <c r="N2181" i="11" l="1"/>
  <c r="N2182" i="11" l="1"/>
  <c r="N2183" i="11" l="1"/>
  <c r="N2184" i="11" l="1"/>
  <c r="N2185" i="11" l="1"/>
  <c r="N2186" i="11" l="1"/>
  <c r="N2187" i="11" l="1"/>
  <c r="N2188" i="11" l="1"/>
  <c r="N2189" i="11" l="1"/>
  <c r="N2190" i="11" l="1"/>
  <c r="N2191" i="11" l="1"/>
  <c r="N2192" i="11" l="1"/>
  <c r="N2193" i="11" l="1"/>
  <c r="N2194" i="11" l="1"/>
  <c r="N2195" i="11" l="1"/>
  <c r="N2196" i="11" l="1"/>
  <c r="N2197" i="11" l="1"/>
  <c r="N2198" i="11" l="1"/>
  <c r="N2199" i="11" l="1"/>
  <c r="N2200" i="11" l="1"/>
  <c r="N2201" i="11" l="1"/>
  <c r="N2202" i="11" l="1"/>
  <c r="N2203" i="11" l="1"/>
  <c r="N2204" i="11" l="1"/>
  <c r="N2205" i="11" l="1"/>
  <c r="N2206" i="11" l="1"/>
  <c r="N2207" i="11" l="1"/>
  <c r="N2208" i="11" l="1"/>
  <c r="N2209" i="11" l="1"/>
  <c r="N2210" i="11" l="1"/>
  <c r="N2211" i="11" l="1"/>
  <c r="N2212" i="11" l="1"/>
  <c r="N2213" i="11" l="1"/>
  <c r="N2214" i="11" l="1"/>
  <c r="N2215" i="11" l="1"/>
  <c r="N2216" i="11" l="1"/>
  <c r="N2217" i="11" l="1"/>
  <c r="N2218" i="11" l="1"/>
  <c r="N2219" i="11" l="1"/>
  <c r="N2220" i="11" l="1"/>
  <c r="N2221" i="11" l="1"/>
  <c r="N2222" i="11" l="1"/>
  <c r="N2223" i="11" l="1"/>
  <c r="N2224" i="11" l="1"/>
  <c r="N2225" i="11" l="1"/>
  <c r="N2226" i="11" l="1"/>
  <c r="N2227" i="11" l="1"/>
  <c r="N2228" i="11" l="1"/>
  <c r="N2229" i="11" l="1"/>
  <c r="N2230" i="11" l="1"/>
  <c r="N2231" i="11" l="1"/>
  <c r="N2232" i="11" l="1"/>
  <c r="N2233" i="11" l="1"/>
  <c r="N2234" i="11" l="1"/>
  <c r="N2235" i="11" l="1"/>
  <c r="N2236" i="11" l="1"/>
  <c r="N2237" i="11" l="1"/>
  <c r="N2238" i="11" l="1"/>
  <c r="N2239" i="11" l="1"/>
  <c r="N2240" i="11" l="1"/>
  <c r="N2241" i="11" l="1"/>
  <c r="N2242" i="11" l="1"/>
  <c r="N2243" i="11" l="1"/>
  <c r="N2244" i="11" l="1"/>
  <c r="N2245" i="11" l="1"/>
  <c r="N2246" i="11" l="1"/>
  <c r="N2247" i="11" l="1"/>
  <c r="N2248" i="11" l="1"/>
  <c r="N2249" i="11" l="1"/>
  <c r="N2250" i="11" l="1"/>
  <c r="N2251" i="11" l="1"/>
  <c r="N2252" i="11" l="1"/>
  <c r="N2253" i="11" l="1"/>
  <c r="N2254" i="11" l="1"/>
  <c r="N2255" i="11" l="1"/>
  <c r="N2256" i="11" l="1"/>
  <c r="N2257" i="11" l="1"/>
  <c r="N2258" i="11" l="1"/>
  <c r="N2259" i="11" l="1"/>
  <c r="N2260" i="11" l="1"/>
  <c r="N2261" i="11" l="1"/>
  <c r="N2262" i="11" l="1"/>
  <c r="N2263" i="11" l="1"/>
  <c r="N2264" i="11" l="1"/>
  <c r="N2265" i="11" l="1"/>
  <c r="N2266" i="11" l="1"/>
  <c r="N2267" i="11" l="1"/>
  <c r="N2268" i="11" l="1"/>
  <c r="N2269" i="11" l="1"/>
  <c r="N2270" i="11" l="1"/>
  <c r="N2271" i="11" l="1"/>
  <c r="N2272" i="11" l="1"/>
  <c r="N2273" i="11" l="1"/>
  <c r="N2274" i="11" l="1"/>
  <c r="N2275" i="11" l="1"/>
  <c r="N2276" i="11" l="1"/>
  <c r="N2277" i="11" l="1"/>
  <c r="N2278" i="11" l="1"/>
  <c r="N2279" i="11" l="1"/>
  <c r="N2280" i="11" l="1"/>
  <c r="N2281" i="11" l="1"/>
  <c r="N2282" i="11" l="1"/>
  <c r="N2283" i="11" l="1"/>
  <c r="N2284" i="11" l="1"/>
  <c r="N2285" i="11" l="1"/>
  <c r="N2286" i="11" l="1"/>
  <c r="N2287" i="11" l="1"/>
  <c r="N2288" i="11" l="1"/>
  <c r="N2289" i="11" l="1"/>
  <c r="N2290" i="11" l="1"/>
  <c r="N2291" i="11" l="1"/>
  <c r="N2292" i="11" l="1"/>
  <c r="N2293" i="11" l="1"/>
  <c r="N2294" i="11" l="1"/>
  <c r="N2295" i="11" l="1"/>
  <c r="N2296" i="11" l="1"/>
  <c r="N2297" i="11" l="1"/>
  <c r="N2298" i="11" l="1"/>
  <c r="N2299" i="11" l="1"/>
  <c r="N2300" i="11" l="1"/>
  <c r="N2301" i="11" l="1"/>
  <c r="N2302" i="11" l="1"/>
  <c r="N2303" i="11" l="1"/>
  <c r="N2304" i="11" l="1"/>
  <c r="N2305" i="11" l="1"/>
  <c r="N2306" i="11" l="1"/>
  <c r="N2307" i="11" l="1"/>
  <c r="N2308" i="11" l="1"/>
  <c r="N2309" i="11" l="1"/>
  <c r="N2310" i="11" l="1"/>
  <c r="N2311" i="11" l="1"/>
  <c r="N2312" i="11" l="1"/>
  <c r="N2313" i="11" l="1"/>
  <c r="N2314" i="11" l="1"/>
  <c r="N2315" i="11" l="1"/>
  <c r="N2316" i="11" l="1"/>
  <c r="N2317" i="11" l="1"/>
  <c r="N2318" i="11" l="1"/>
  <c r="N2319" i="11" l="1"/>
  <c r="N2320" i="11" l="1"/>
  <c r="N2321" i="11" l="1"/>
  <c r="N2322" i="11" l="1"/>
  <c r="N2323" i="11" l="1"/>
  <c r="N2324" i="11" l="1"/>
  <c r="N2325" i="11" l="1"/>
  <c r="N2326" i="11" l="1"/>
  <c r="N2327" i="11" l="1"/>
  <c r="N2328" i="11" l="1"/>
  <c r="N2329" i="11" l="1"/>
  <c r="N2330" i="11" l="1"/>
  <c r="N2331" i="11" l="1"/>
  <c r="N2332" i="11" l="1"/>
  <c r="N2333" i="11" l="1"/>
  <c r="N2334" i="11" l="1"/>
  <c r="N2335" i="11" l="1"/>
  <c r="N2336" i="11" l="1"/>
  <c r="N2337" i="11" l="1"/>
  <c r="N2338" i="11" l="1"/>
  <c r="N2339" i="11" l="1"/>
  <c r="N2340" i="11" l="1"/>
  <c r="N2341" i="11" l="1"/>
  <c r="N2342" i="11" l="1"/>
  <c r="N2343" i="11" l="1"/>
  <c r="N2344" i="11" l="1"/>
  <c r="N2345" i="11" l="1"/>
  <c r="N2346" i="11" l="1"/>
  <c r="N2347" i="11" l="1"/>
  <c r="N2348" i="11" l="1"/>
  <c r="N2349" i="11" l="1"/>
  <c r="N2350" i="11" l="1"/>
  <c r="N2351" i="11" l="1"/>
  <c r="N2352" i="11" l="1"/>
  <c r="N2353" i="11" l="1"/>
  <c r="N2354" i="11" l="1"/>
  <c r="N2355" i="11" l="1"/>
  <c r="N2356" i="11" l="1"/>
  <c r="N2357" i="11" l="1"/>
  <c r="N2358" i="11" l="1"/>
  <c r="N2359" i="11" l="1"/>
  <c r="N2360" i="11" l="1"/>
  <c r="N2361" i="11" l="1"/>
  <c r="N2362" i="11" l="1"/>
  <c r="N2363" i="11" l="1"/>
  <c r="N2364" i="11" l="1"/>
  <c r="N2365" i="11" l="1"/>
  <c r="N2366" i="11" l="1"/>
  <c r="N2367" i="11" l="1"/>
  <c r="N2368" i="11" l="1"/>
  <c r="N2369" i="11" l="1"/>
  <c r="N2370" i="11" l="1"/>
  <c r="N2371" i="11" l="1"/>
  <c r="N2372" i="11" l="1"/>
  <c r="N2373" i="11" l="1"/>
  <c r="N2374" i="11" l="1"/>
  <c r="N2375" i="11" l="1"/>
  <c r="N2376" i="11" l="1"/>
  <c r="N2377" i="11" l="1"/>
  <c r="N2378" i="11" l="1"/>
  <c r="N2379" i="11" l="1"/>
  <c r="N2380" i="11" l="1"/>
  <c r="N2381" i="11" l="1"/>
  <c r="N2382" i="11" l="1"/>
  <c r="N2383" i="11" l="1"/>
  <c r="N2384" i="11" l="1"/>
  <c r="N2385" i="11" l="1"/>
  <c r="N2386" i="11" l="1"/>
  <c r="N2387" i="11" l="1"/>
  <c r="N2388" i="11" l="1"/>
  <c r="N2389" i="11" l="1"/>
  <c r="N2390" i="11" l="1"/>
  <c r="N2391" i="11" l="1"/>
  <c r="N2392" i="11" l="1"/>
  <c r="N2393" i="11" l="1"/>
  <c r="N2394" i="11" l="1"/>
  <c r="N2395" i="11" l="1"/>
  <c r="N2396" i="11" l="1"/>
  <c r="N2397" i="11" l="1"/>
  <c r="N2398" i="11" l="1"/>
  <c r="N2399" i="11" l="1"/>
  <c r="N2400" i="11" l="1"/>
  <c r="N2401" i="11" l="1"/>
  <c r="N2402" i="11" l="1"/>
  <c r="N2403" i="11" l="1"/>
  <c r="N2404" i="11" l="1"/>
  <c r="N2405" i="11" l="1"/>
  <c r="N2406" i="11" l="1"/>
  <c r="N2407" i="11" l="1"/>
  <c r="N2408" i="11" l="1"/>
  <c r="N2409" i="11" l="1"/>
  <c r="N2410" i="11" l="1"/>
  <c r="N2411" i="11" l="1"/>
  <c r="N2412" i="11" l="1"/>
  <c r="N2413" i="11" l="1"/>
  <c r="N2414" i="11" l="1"/>
  <c r="N2415" i="11" l="1"/>
  <c r="N2416" i="11" l="1"/>
  <c r="N2417" i="11" l="1"/>
  <c r="N2418" i="11" l="1"/>
  <c r="N2419" i="11" l="1"/>
  <c r="N2420" i="11" l="1"/>
  <c r="N2421" i="11" l="1"/>
  <c r="N2422" i="11" l="1"/>
  <c r="N2423" i="11" l="1"/>
  <c r="N2424" i="11" l="1"/>
  <c r="N2425" i="11" l="1"/>
  <c r="N2426" i="11" l="1"/>
  <c r="N2427" i="11" l="1"/>
  <c r="N2428" i="11" l="1"/>
  <c r="N2429" i="11" l="1"/>
  <c r="N2430" i="11" l="1"/>
  <c r="N2431" i="11" l="1"/>
  <c r="N2432" i="11" l="1"/>
  <c r="N2433" i="11" l="1"/>
  <c r="N2434" i="11" l="1"/>
  <c r="N2435" i="11" l="1"/>
  <c r="N2436" i="11" l="1"/>
  <c r="N2437" i="11" l="1"/>
  <c r="N2438" i="11" l="1"/>
  <c r="N2439" i="11" l="1"/>
  <c r="N2440" i="11" l="1"/>
  <c r="N2441" i="11" l="1"/>
  <c r="N2442" i="11" l="1"/>
  <c r="N2443" i="11" l="1"/>
  <c r="N2444" i="11" l="1"/>
  <c r="N2445" i="11" l="1"/>
  <c r="N2446" i="11" l="1"/>
  <c r="N2447" i="11" l="1"/>
  <c r="N2448" i="11" l="1"/>
  <c r="N2449" i="11" l="1"/>
  <c r="N2450" i="11" l="1"/>
  <c r="N2451" i="11" l="1"/>
  <c r="N2452" i="11" l="1"/>
  <c r="N2453" i="11" l="1"/>
  <c r="N2454" i="11" l="1"/>
  <c r="N2455" i="11" l="1"/>
  <c r="N2456" i="11" l="1"/>
  <c r="N2457" i="11" l="1"/>
  <c r="N2458" i="11" l="1"/>
  <c r="N2459" i="11" l="1"/>
  <c r="N2460" i="11" l="1"/>
  <c r="N2461" i="11" l="1"/>
  <c r="N2462" i="11" l="1"/>
  <c r="N2463" i="11" l="1"/>
  <c r="N2464" i="11" l="1"/>
  <c r="N2465" i="11" l="1"/>
  <c r="N2466" i="11" l="1"/>
  <c r="N2467" i="11" l="1"/>
  <c r="N2468" i="11" l="1"/>
  <c r="N2469" i="11" l="1"/>
  <c r="N2470" i="11" l="1"/>
  <c r="N2471" i="11" l="1"/>
  <c r="N2472" i="11" l="1"/>
  <c r="N2473" i="11" l="1"/>
  <c r="N2474" i="11" l="1"/>
  <c r="N2475" i="11" l="1"/>
  <c r="N2476" i="11" l="1"/>
  <c r="N2477" i="11" l="1"/>
  <c r="N2478" i="11" l="1"/>
  <c r="N2479" i="11" l="1"/>
  <c r="N2480" i="11" l="1"/>
</calcChain>
</file>

<file path=xl/comments1.xml><?xml version="1.0" encoding="utf-8"?>
<comments xmlns="http://schemas.openxmlformats.org/spreadsheetml/2006/main">
  <authors>
    <author>Baltusis, Paul (P.A.)</author>
  </authors>
  <commentList>
    <comment ref="C3" authorId="0" shapeId="0">
      <text>
        <r>
          <rPr>
            <b/>
            <sz val="9"/>
            <color indexed="81"/>
            <rFont val="Tahoma"/>
            <family val="2"/>
          </rPr>
          <t>convert mph to kph</t>
        </r>
      </text>
    </comment>
    <comment ref="D3" authorId="0" shapeId="0">
      <text>
        <r>
          <rPr>
            <b/>
            <sz val="9"/>
            <color indexed="81"/>
            <rFont val="Tahoma"/>
            <family val="2"/>
          </rPr>
          <t>Previous velocity sample</t>
        </r>
      </text>
    </comment>
    <comment ref="E3" authorId="0" shapeId="0">
      <text>
        <r>
          <rPr>
            <b/>
            <sz val="9"/>
            <color indexed="81"/>
            <rFont val="Tahoma"/>
            <family val="2"/>
          </rPr>
          <t>Previous velocity sample squared</t>
        </r>
      </text>
    </comment>
    <comment ref="F3" authorId="0" shapeId="0">
      <text>
        <r>
          <rPr>
            <b/>
            <sz val="9"/>
            <color indexed="81"/>
            <rFont val="Tahoma"/>
            <family val="2"/>
          </rPr>
          <t>Current velocity sample</t>
        </r>
      </text>
    </comment>
    <comment ref="G3" authorId="0" shapeId="0">
      <text>
        <r>
          <rPr>
            <b/>
            <sz val="9"/>
            <color indexed="81"/>
            <rFont val="Tahoma"/>
            <family val="2"/>
          </rPr>
          <t>Current velocity sample squared</t>
        </r>
      </text>
    </comment>
    <comment ref="H3" authorId="0" shapeId="0">
      <text>
        <r>
          <rPr>
            <b/>
            <sz val="9"/>
            <color indexed="81"/>
            <rFont val="Tahoma"/>
            <family val="2"/>
          </rPr>
          <t>Average velocity between samples</t>
        </r>
      </text>
    </comment>
    <comment ref="I3" authorId="0" shapeId="0">
      <text>
        <r>
          <rPr>
            <b/>
            <sz val="9"/>
            <color indexed="81"/>
            <rFont val="Tahoma"/>
            <family val="2"/>
          </rPr>
          <t>Distance = Vave * time</t>
        </r>
      </text>
    </comment>
    <comment ref="J3" authorId="0" shapeId="0">
      <text>
        <r>
          <rPr>
            <b/>
            <sz val="9"/>
            <color indexed="81"/>
            <rFont val="Tahoma"/>
            <family val="2"/>
          </rPr>
          <t>Instantaneous change in velocity squared, Vn+1^2 - Vn^2</t>
        </r>
      </text>
    </comment>
    <comment ref="K3" authorId="0" shapeId="0">
      <text>
        <r>
          <rPr>
            <b/>
            <sz val="9"/>
            <color indexed="81"/>
            <rFont val="Tahoma"/>
            <family val="2"/>
          </rPr>
          <t>Capture deltas only when velocity is increasing</t>
        </r>
      </text>
    </comment>
    <comment ref="L3" authorId="0" shapeId="0">
      <text>
        <r>
          <rPr>
            <b/>
            <sz val="9"/>
            <color indexed="81"/>
            <rFont val="Tahoma"/>
            <family val="2"/>
          </rPr>
          <t>Accumulate delta velocity squared</t>
        </r>
      </text>
    </comment>
    <comment ref="M3" authorId="0" shapeId="0">
      <text>
        <r>
          <rPr>
            <b/>
            <sz val="9"/>
            <color indexed="81"/>
            <rFont val="Tahoma"/>
            <family val="2"/>
          </rPr>
          <t>Accumulate distance</t>
        </r>
      </text>
    </comment>
    <comment ref="N3" authorId="0" shapeId="0">
      <text>
        <r>
          <rPr>
            <b/>
            <sz val="9"/>
            <color indexed="81"/>
            <rFont val="Tahoma"/>
            <family val="2"/>
          </rPr>
          <t>PKE=cumulative KE divided by cumulative distance</t>
        </r>
      </text>
    </comment>
    <comment ref="I2481" authorId="0" shapeId="0">
      <text>
        <r>
          <rPr>
            <b/>
            <sz val="9"/>
            <color indexed="81"/>
            <rFont val="Tahoma"/>
            <family val="2"/>
          </rPr>
          <t>Check - km in col I match km in col M</t>
        </r>
      </text>
    </comment>
    <comment ref="J2481" authorId="0" shapeId="0">
      <text>
        <r>
          <rPr>
            <b/>
            <sz val="9"/>
            <color indexed="81"/>
            <rFont val="Tahoma"/>
            <family val="2"/>
          </rPr>
          <t>Check, instantaneous delta velocities sum to zero at end of drive cycle</t>
        </r>
      </text>
    </comment>
    <comment ref="K2481" authorId="0" shapeId="0">
      <text>
        <r>
          <rPr>
            <b/>
            <sz val="9"/>
            <color indexed="81"/>
            <rFont val="Tahoma"/>
            <family val="2"/>
          </rPr>
          <t>Check - sum of col K matches last value of col L</t>
        </r>
      </text>
    </comment>
  </commentList>
</comments>
</file>

<file path=xl/comments2.xml><?xml version="1.0" encoding="utf-8"?>
<comments xmlns="http://schemas.openxmlformats.org/spreadsheetml/2006/main">
  <authors>
    <author>Baltusis, Paul (P.A.)</author>
  </authors>
  <commentList>
    <comment ref="E4" authorId="0" shapeId="0">
      <text>
        <r>
          <rPr>
            <sz val="9"/>
            <color indexed="81"/>
            <rFont val="Tahoma"/>
            <family val="2"/>
          </rPr>
          <t>Calculate brake torque by subtracting friction torque from indicated torque. Do not allow negative torque (i.e. friction torque &gt; indicated torque)</t>
        </r>
      </text>
    </comment>
    <comment ref="G4" authorId="0" shapeId="0">
      <text>
        <r>
          <rPr>
            <b/>
            <sz val="9"/>
            <color indexed="81"/>
            <rFont val="Tahoma"/>
            <family val="2"/>
          </rPr>
          <t>Calculate engine power.</t>
        </r>
      </text>
    </comment>
    <comment ref="H4" authorId="0" shapeId="0">
      <text>
        <r>
          <rPr>
            <b/>
            <sz val="9"/>
            <color indexed="81"/>
            <rFont val="Tahoma"/>
            <family val="2"/>
          </rPr>
          <t>Calculate engine energy output (multiply by time). The sample interval is this example is 1 second.</t>
        </r>
      </text>
    </comment>
    <comment ref="I4" authorId="0" shapeId="0">
      <text>
        <r>
          <rPr>
            <b/>
            <sz val="9"/>
            <color indexed="81"/>
            <rFont val="Tahoma"/>
            <family val="2"/>
          </rPr>
          <t>Accumulate engine energy over the sample interval, typically one second, and convert to kWh.</t>
        </r>
      </text>
    </comment>
  </commentList>
</comments>
</file>

<file path=xl/sharedStrings.xml><?xml version="1.0" encoding="utf-8"?>
<sst xmlns="http://schemas.openxmlformats.org/spreadsheetml/2006/main" count="16859" uniqueCount="5570">
  <si>
    <t>This data is used to identify the GTR revision the WWH-OBD vehicle is complaint with.
XXX is the 3 character main GTR version and xxx is the 3 character minor GTR version
All 11 ASCII characters shall always be reported. (Zeros are ASCII $30)</t>
  </si>
  <si>
    <t>Bi-fuel vehicle using ethanol as the current fuel for propulsion</t>
  </si>
  <si>
    <t>This map describes the stationary behavior of the engine and the speed dependent available indicated torque. This map should reflect the effect of changes due to barometric pressure, engine temperature, and any other stationary changes (sensor failures, etc.) which influence the engine torque curve more than 10%. This map is only valid for maximum boost pressure. At low boost pressures the torque limit may be much lower. It is required that one of these points (3, 4, or 5) indicate the peak torque point for the current engine torque map. Points 3, 4, and 5 lie between idle (point 1) and point 2.</t>
  </si>
  <si>
    <t>EGR Temperature Sensor A (Bank 1, Sensor 1) supported</t>
  </si>
  <si>
    <t>EGR Temperature Sensor C (Bank 1, Sensor 2) supported</t>
  </si>
  <si>
    <t>EGR Temperature Sensor B (Bank 2, Sensor 1) supported</t>
  </si>
  <si>
    <t>EGR Temperature Sensor D (Bank 2, Sensor 2) supported</t>
  </si>
  <si>
    <t>1 = EGR Temperature Sensor A (Bank 1, Sensor 1) data supported,
1 °C with -40 °C offset scaling</t>
  </si>
  <si>
    <t>1 = EGR Temperature Sensor C (Bank 1, Sensor 2) data supported,
1 °C with -40 °C offset scaling</t>
  </si>
  <si>
    <t>1 = EGR Temperature Sensor B (Bank 2, Sensor 1) data supported,
1 °C with -40 °C offset scaling</t>
  </si>
  <si>
    <t>1 = EGR Temperature Sensor D (Bank 2, Sensor 2) data supported,
1 °C with -40 °C offset scaling</t>
  </si>
  <si>
    <t>EGR Temperature Sensor C (Bank 1, Sensor 2) Wide Range supported</t>
  </si>
  <si>
    <t>EGR Temperature Sensor D (Bank 2, Sensor 2) Wide Range supported</t>
  </si>
  <si>
    <t>1 = PM sensor operating status Bank 1 Sensor 1 supported</t>
  </si>
  <si>
    <t>1 = PM Sensor operating status Bank 2 Sensor 1 supported</t>
  </si>
  <si>
    <t>PM Sensor operating status Bank 2 Sensor 1</t>
  </si>
  <si>
    <t>PM Sensor active status Bank 2 Sensor 1</t>
  </si>
  <si>
    <t>PM Sensor regen status Bank 2 Sensor 1</t>
  </si>
  <si>
    <t>PM Sensor normalized output value Bank 2 Sensor 1</t>
  </si>
  <si>
    <t>WWH-OBD Vehicle OBD System Information</t>
  </si>
  <si>
    <t>00 – All ECUs employ a non-discriminatory MI display strategy
01 – All ECUs employ a discriminatory MI display strategy
10 – Reserved
11 – Not available/Not required of this vehicle</t>
  </si>
  <si>
    <t>This data indicates the WWH-OBD display strategy utilized by the vehicle. It shall be supported for WWH-OBD use case 1 (scan tool road worthiness check).</t>
  </si>
  <si>
    <t>This data indicates the WWH-OBD MI status for the vehicle. It shall reflect the status of the MI lamp displayed to the vehicle operator. It shall be supported for WWH-OBD use case 1 (scan tool road worthiness check).</t>
  </si>
  <si>
    <t xml:space="preserve">Emission system readiness </t>
  </si>
  <si>
    <t>0 – all vehicle emissions system monitors complete
1- all vehicle emissions system monitors not complete"</t>
  </si>
  <si>
    <t>This data indicates the WWH-OBD readiness status of the vehicle. It shall be supported for WWH-OBD use case 1 (scan tool checks for road worthiness check).</t>
  </si>
  <si>
    <t xml:space="preserve"> Number of engine operating hours that the continuous MI was active. (Continuous MI counter)</t>
  </si>
  <si>
    <t>VOBD_MI_TIME</t>
  </si>
  <si>
    <t>WWH-OBD ECU OBD System Information</t>
  </si>
  <si>
    <t>This data indicates the WWH-OBD MI status for each individual ECU. It may reflect a different status than the MI lamp displayed to the vehicle operator.
Note: For WWH-OBD, PID $01 Data A shall not be supported and always reported as $00.</t>
  </si>
  <si>
    <t>OBD_MI_TIME</t>
  </si>
  <si>
    <t>Highest ECU B1 counter</t>
  </si>
  <si>
    <t>OBD_B1_TIME</t>
  </si>
  <si>
    <t>This data indicates the highest number of engine operating hours during which a class B1 malfunction was detected by an ECU. This counter shall increment any time the ECU detects a class B1 malfunction in the confirmed active state.
Note: Specific regulatory reset conditions apply for this counter.</t>
  </si>
  <si>
    <t>Fuel Pressure Control 1 supported</t>
  </si>
  <si>
    <t>Fuel Injection Quantity Control 1 supported</t>
  </si>
  <si>
    <t>Fuel Injection Timing Control 1 supported</t>
  </si>
  <si>
    <t>Idle Fuel Balance/Contribution Control 1 supported</t>
  </si>
  <si>
    <t>Fuel Pressure Control 2 supported</t>
  </si>
  <si>
    <t>Fuel Injection Quantity Control 2 supported</t>
  </si>
  <si>
    <t>Fuel Injection Timing Control 2 supported</t>
  </si>
  <si>
    <t>Idle Fuel Balance/Contribution Control 2 supported</t>
  </si>
  <si>
    <t>1 = Fuel Pressure Control 1 data supported</t>
  </si>
  <si>
    <t>1= Fuel Injection Quantity Control 1 data supported</t>
  </si>
  <si>
    <t>1= Fuel Injection Timing Control 1 data supported</t>
  </si>
  <si>
    <t>1 = Idle Fuel Balance/Contribution Control 1 data supported</t>
  </si>
  <si>
    <t>1 = Fuel Pressure Control 2 data supported</t>
  </si>
  <si>
    <t>1= Fuel Injection Quantity Control 2 data supported</t>
  </si>
  <si>
    <t>1= Fuel Injection Timing Control 2 data supported</t>
  </si>
  <si>
    <t>1 = Idle Fuel Balance/Contribution Control 2 data supported</t>
  </si>
  <si>
    <t>Fuel Pressure Control 1 Status</t>
  </si>
  <si>
    <t>Fuel Injection Quantity Control 1 Status</t>
  </si>
  <si>
    <t>Fuel Injection Timing Control 1 Status</t>
  </si>
  <si>
    <t>Idle Fuel Balance/Contribution Control 1 Status</t>
  </si>
  <si>
    <t>Fuel Pressure Control 2 Status</t>
  </si>
  <si>
    <t>Fuel Injection Quantity Control 2 Status</t>
  </si>
  <si>
    <t>Fuel Injection Timing Control 2 Status</t>
  </si>
  <si>
    <t>Idle Fuel Balance/Contribution Control 2 Status</t>
  </si>
  <si>
    <t>1 = Fuel Injection Quantity 1 in closed loop control</t>
  </si>
  <si>
    <t>FIQ1_CL</t>
  </si>
  <si>
    <t>1 = Fuel Injection Timing 1 in closed loop control</t>
  </si>
  <si>
    <t>FIT1_CL</t>
  </si>
  <si>
    <t>1 = Idle Fuel Balance/Contribution Control 1 in closed loop</t>
  </si>
  <si>
    <t>IFB1_CL</t>
  </si>
  <si>
    <t>1 = Fuel Injection Quantity 2 in closed loop control</t>
  </si>
  <si>
    <t>FIQ2_CL</t>
  </si>
  <si>
    <t>1 = Fuel Injection Timing 2 in closed loop control</t>
  </si>
  <si>
    <t>FIT2_CL</t>
  </si>
  <si>
    <t>1 = Idle Fuel Balance/Contribution Control 2 in closed loop</t>
  </si>
  <si>
    <t>IFB2_CL</t>
  </si>
  <si>
    <t>1 = Fuel Pressure 1 in closed loop control</t>
  </si>
  <si>
    <t>1 = Fuel Pressure 2 in closed loop control</t>
  </si>
  <si>
    <t>Fuel system control status shall be supported by compression ignition engines that use any of the closed loop feedback control functions listed. More than one function system can be in closed loop at a time, e.g. fuel pressure control and fuel balance/contribution control in closed loop at the same time.
If the engine is off and the ignition is on, all bits in Data Byte B shall be reported as '0'. For vehicles that employ engine shutoff strategies (e.g. engine shutoff at idle) all bits in Data Byte B shall be reported as '0', when the engine is turned off by the vehicle control system.
Fuel systems 1 and 2 do not normally refer to injector banks. Fuel systems 1 and 2 are intended to represent completely different fuel systems that can independently enter and exit closed-loop fuel functions.</t>
  </si>
  <si>
    <t>WWH-OBD Vehicle OBD Counters</t>
  </si>
  <si>
    <t>WWH-OBD Vehicle Counters</t>
  </si>
  <si>
    <t>WWH-OBD Vehicle counters supported</t>
  </si>
  <si>
    <t>A, bits 1-7</t>
  </si>
  <si>
    <t>Cumulative continuous MI counter</t>
  </si>
  <si>
    <t>MI_TIME_CUM</t>
  </si>
  <si>
    <t>This data indicates the cumulative number of engine operating hours during which the continuous MI was activated. This counter shall increment at any time the vehicle MI is in the on state. This counter shall not be reset.</t>
  </si>
  <si>
    <t>NOx control - driver inducement system status and counters</t>
  </si>
  <si>
    <t>A, bits 6-7</t>
  </si>
  <si>
    <t>NOx warning system activation status</t>
  </si>
  <si>
    <t>NOx warning and inducement system current status (active/inactive)</t>
  </si>
  <si>
    <t>Level one inducement status</t>
  </si>
  <si>
    <t>Level one inducement current status (e.g. low-level inducement using torque reduction). Status can be inactive (normal operation), enabled (i.e. triggered for activation but not yet active) or active.</t>
  </si>
  <si>
    <t>00 - Level one inducement inactive
01 - Level one inducement enabled
10 - Level one inducement active
11 - Level one inducement not supported</t>
  </si>
  <si>
    <t>INDUC_L1</t>
  </si>
  <si>
    <t>Level two inducement status</t>
  </si>
  <si>
    <t>00 - Level two inducement inactive
01 - Level two inducement enabled
10 - Level two inducement active
11 - Level two inducement not supported</t>
  </si>
  <si>
    <t>INDUC_L2</t>
  </si>
  <si>
    <t>Level three inducement status</t>
  </si>
  <si>
    <t>B, bit 5,6</t>
  </si>
  <si>
    <t>00 - Level three inducement inactive
01 - Level three inducement enabled
10 - Level three inducement active
11- Level three inducement not supported</t>
  </si>
  <si>
    <t>INDUC_L3</t>
  </si>
  <si>
    <t>Level three inducement current status (e.g. very severe, vehicle creep mode, engine shut down). Status can be inactive (normal operation), enabled (i.e. triggered for activation but not yet active) or active.</t>
  </si>
  <si>
    <t>65534 h</t>
  </si>
  <si>
    <t>Reagent Consumption Counter</t>
  </si>
  <si>
    <t>Dosing Activity Counter</t>
  </si>
  <si>
    <t>REAG_DOSE_TIME</t>
  </si>
  <si>
    <t>Monitoring System Counter</t>
  </si>
  <si>
    <t>EGT15: xxxx.x °C (xxxx.x °F)</t>
  </si>
  <si>
    <t>EGT16: xxxx.x °C (xxxx.x °F)</t>
  </si>
  <si>
    <t>EGT17: xxxx.x °C (xxxx.x °F)</t>
  </si>
  <si>
    <t>EGT18: xxxx.x °C (xxxx.x °F)</t>
  </si>
  <si>
    <t>EGT25: xxxx.x °C (xxxx.x °F)</t>
  </si>
  <si>
    <t>EGT26: xxxx.x °C (xxxx.x °F)</t>
  </si>
  <si>
    <t>EGT27: xxxx.x °C (xxxx.x °F)</t>
  </si>
  <si>
    <t>EGT28: xxxx.x °C (xxxx.x °F)</t>
  </si>
  <si>
    <t>PIDs $9C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</si>
  <si>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APCM, APC1, APC2</t>
  </si>
  <si>
    <t>Air Pump Control Module</t>
  </si>
  <si>
    <t>AirPumpCtrl</t>
  </si>
  <si>
    <t>Chassis Control Module</t>
  </si>
  <si>
    <t>ChassisCtrl</t>
  </si>
  <si>
    <t>CHCM, CHC1, CHC2</t>
  </si>
  <si>
    <t>WWH-OBD GTR Number</t>
  </si>
  <si>
    <t>GTR_XXX.XXX</t>
  </si>
  <si>
    <t>Volume</t>
  </si>
  <si>
    <t>0.001 L per bit unsigned</t>
  </si>
  <si>
    <t>L</t>
  </si>
  <si>
    <t>Length</t>
  </si>
  <si>
    <t>0.000030517578 inch per bit unsigned</t>
  </si>
  <si>
    <t>1 inch = 25.4 mm</t>
  </si>
  <si>
    <t>inch</t>
  </si>
  <si>
    <t>0010</t>
  </si>
  <si>
    <t>0011</t>
  </si>
  <si>
    <t>xx.xxxxxxx</t>
  </si>
  <si>
    <t>mm</t>
  </si>
  <si>
    <t>0.00024414 per bit unsigned</t>
  </si>
  <si>
    <t>1000</t>
  </si>
  <si>
    <t>E5BE</t>
  </si>
  <si>
    <t>xx.xxxxxxxx</t>
  </si>
  <si>
    <t>0.000244140625</t>
  </si>
  <si>
    <t>0.00003051757813</t>
  </si>
  <si>
    <t>1 minute per bit unsigned</t>
  </si>
  <si>
    <t>24 h = 1 day</t>
  </si>
  <si>
    <t>min</t>
  </si>
  <si>
    <t>xx days, xx h, xx min</t>
  </si>
  <si>
    <t>0 days, 0 h, 0 min</t>
  </si>
  <si>
    <t>0 days, 1 h, 0 min</t>
  </si>
  <si>
    <t>2 days, 12 h, 0 min</t>
  </si>
  <si>
    <t>45 days, 12 h, 15 min</t>
  </si>
  <si>
    <t>Completion status of monitors this monitoring cycle. See PID $01 to determine which monitors are supported.</t>
  </si>
  <si>
    <t>$17</t>
  </si>
  <si>
    <t>Bi-fuel vehicle using diesel</t>
  </si>
  <si>
    <t>BI_DSL</t>
  </si>
  <si>
    <t>NOTE   Data B shall only be included in the response to a PID $56 request if PID $1D (Location of Oxygen Sensors) indicates an oxygen sensor is present in Bank 3. The external test equipment can determine length of the response message based on the data content of PID $13 or $1D. See examples in the description of PID $09.</t>
  </si>
  <si>
    <t>NOTE   Data B shall only be included in the response to a PID $57 request if PID $1D (Location of Oxygen Sensors) indicates an oxygen sensor is present in Bank 4. The external test equipment can determine length of the response message based on the data content of PID $13 or $1D. See examples in the description of PID $09.</t>
  </si>
  <si>
    <t>0 km</t>
  </si>
  <si>
    <t>65535 km</t>
  </si>
  <si>
    <t>1 km per count</t>
  </si>
  <si>
    <t>MIL_DIST: xxxxx km (xxxxx miles)</t>
  </si>
  <si>
    <t>5177.27 kPa</t>
  </si>
  <si>
    <t>0.079 kPa per bit unsigned, 1 kPa = 0.1450377 PSI</t>
  </si>
  <si>
    <t>Bank 2 - Sensor 4 present at that location</t>
  </si>
  <si>
    <t>1 = Bank 2 - Sensor 4 present at that location</t>
  </si>
  <si>
    <t>O2S24</t>
  </si>
  <si>
    <t>0 V</t>
  </si>
  <si>
    <t>1.275 V</t>
  </si>
  <si>
    <t>0.005 V</t>
  </si>
  <si>
    <t>O2Sxh: x.xxx V</t>
  </si>
  <si>
    <t>Number of messages to report In-use Performance Tracking using InfoType $08 for spark ignition engines and InfoType $0B for compression ignition engines. — For ISO 9141-2, ISO 14230-4 and SAE J1850, the message count in the response shall be $08 if sixteen (16) values are required to be reported, $09 if eighteen (18) values are required to be reported, and $0A if twenty (20) values are required to be reported (one message is required to report two values). For ISO 15765-4, support for this parameter is not recommended/required for the ECU and the external test equipment. The response message format is not specified.</t>
  </si>
  <si>
    <t>MessageCount ESN</t>
  </si>
  <si>
    <t>MC_ESN</t>
  </si>
  <si>
    <t>Engine Serial Number</t>
  </si>
  <si>
    <t>ESN: XXXXXXXXXXXXXXXXX</t>
  </si>
  <si>
    <r>
      <t>AECD13_TIME1 shall display the total engine run time with Emission Increasing Auxiliary Emission Control Device #13 active. AECD13_TIME1 shall increment while the engine is running with EI-AECD #13</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</si>
  <si>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0x92</t>
  </si>
  <si>
    <t>SHRTFT associated with O2S13 (uses PID $13) or
SHRTFT associated with O2S21 (uses PID $1D),
reported as $FF if the sensor is not used in the calculation or if SHRTFT is not applicable.</t>
  </si>
  <si>
    <r>
      <t>AECD6_TIME1 shall display the total engine run time with Emission Increasing Auxiliary Emission Control Device #6 active. AECD6_TIME1 shall increment while the engine is running with EI-AECD #</t>
    </r>
    <r>
      <rPr>
        <i/>
        <sz val="8"/>
        <rFont val="Arial"/>
        <family val="2"/>
      </rPr>
      <t>6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</si>
  <si>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IOBD I</t>
  </si>
  <si>
    <t>IOBD II</t>
  </si>
  <si>
    <t>India OBD I</t>
  </si>
  <si>
    <t>India OBD II</t>
  </si>
  <si>
    <t>1F</t>
  </si>
  <si>
    <t>NOTE   Data B shall only be included in the response to a PID $58 request if PID $1D (Location of Oxygen Sensors) indicates an oxygen sensor is present in Bank 4. The external test equipment can determine length of the response message based on the data content of PID $13 or $1D. See examples in the description of PID $09.</t>
  </si>
  <si>
    <t>On-Board Diagnostic Monitor ID name</t>
  </si>
  <si>
    <t>OBD Monitor IDs supported ($01 - $20)</t>
  </si>
  <si>
    <t>OBD Monitor IDs supported ($21 - $40)</t>
  </si>
  <si>
    <t>Catalyst Monitor Bank 1</t>
  </si>
  <si>
    <t>Catalyst Monitor Bank 2</t>
  </si>
  <si>
    <t>Catalyst Monitor Bank 3</t>
  </si>
  <si>
    <t>Catalyst Monitor Bank 4</t>
  </si>
  <si>
    <t>A, bits 5 - 7</t>
  </si>
  <si>
    <t>Actual EGR A Duty Cycle/Position Supported</t>
  </si>
  <si>
    <t>EGR A Error Supported</t>
  </si>
  <si>
    <t>Commanded EGR B Duty Cycle/Position Supported</t>
  </si>
  <si>
    <t>Actual EGR B Duty Cycle/Position Supported</t>
  </si>
  <si>
    <t>EGR B Error Supported</t>
  </si>
  <si>
    <t>A, bits 2 - 7</t>
  </si>
  <si>
    <t>A, bits 6 - 7</t>
  </si>
  <si>
    <t>MAF Sensor A supported</t>
  </si>
  <si>
    <t>MAF Sensor B supported</t>
  </si>
  <si>
    <t>ECT Sensor 1 supported</t>
  </si>
  <si>
    <t>ECT Sensor 2 supported</t>
  </si>
  <si>
    <t>Number of messages to report calibration identifications — For ISO 9141 2, ISO 14230-4 and SAE J1850, the message count in the response shall always be a multiple of four (4) because four (4) messages are used to report each calibration identification. For ISO 15765-4, support for this parameter is not recommended/required for the ECU and the external test equipment. The response message format is not specified.</t>
  </si>
  <si>
    <t>Support status of non-continuous monitors</t>
  </si>
  <si>
    <t>Fuel Level Input</t>
  </si>
  <si>
    <t>FLI: xxx.x %</t>
  </si>
  <si>
    <t xml:space="preserve">Barometric Pressure </t>
  </si>
  <si>
    <t>-128 mA</t>
  </si>
  <si>
    <t>127.996 mA</t>
  </si>
  <si>
    <t>0.00390625 mA</t>
  </si>
  <si>
    <t>O2Sxy: x.xxx mA</t>
  </si>
  <si>
    <t>Catalyst Temperature Bank 1, Sensor 1</t>
  </si>
  <si>
    <t>0.1 °C / bit with -40  C offset</t>
  </si>
  <si>
    <t>CATEMP11: xxxx.x °C (xxxx.x °F)</t>
  </si>
  <si>
    <t>Catalyst Temperature Bank 2, Sensor 1</t>
  </si>
  <si>
    <t>255 counts</t>
  </si>
  <si>
    <t>1 count</t>
  </si>
  <si>
    <t>$81-$9F</t>
  </si>
  <si>
    <t>$A1-$BF</t>
  </si>
  <si>
    <t>$C1-$DF</t>
  </si>
  <si>
    <t>manufacturer specific values / units</t>
  </si>
  <si>
    <t>Test ID #</t>
  </si>
  <si>
    <t>Evaporative system leak test</t>
  </si>
  <si>
    <t>For ISO 9141-2, ISO 14230-4 and SAE J1850, DATA_A - DATA_E should be set to $00 for a request and response message. If the conditions are not proper to run the test, the vehicle may either not respond to the request, or may respond with a manufacturer-specified value as DATA_A which corresponds to the reason the test cannot be run.</t>
  </si>
  <si>
    <t>For ISO 15765-4 protocol, DATA_A - DATA_E shall not be included in the request and response message. If the conditions are not proper to run the test, the vehicle shall respond with a negative response message with a response code $22 – conditionsNotCorrect.</t>
  </si>
  <si>
    <t>This service enables the conditions required to conduct an evaporative system leak test, but does not actually run the test. An example is to close a purge solenoid, preventing leakage if the system is pressurized. The vehicle manufacturer is responsible to determine the criteria to automatically stop the test (open the solenoid in the example) such as engine running, vehicle speed greater than zero, or exceeding a specified time period.</t>
  </si>
  <si>
    <t>DATA_A - DATA_E shall not be included in the request and response message. If the conditions are not proper to run the test, the vehicle shall respond with a negative response message with a response code 0x22 – conditionsNotCorrect.</t>
  </si>
  <si>
    <t>ISO 27145-2 Description</t>
  </si>
  <si>
    <t>MessageCount VIN</t>
  </si>
  <si>
    <t>MessageCount IPT</t>
  </si>
  <si>
    <t>MessageCount ECUNAME</t>
  </si>
  <si>
    <t>MC_ECUNM</t>
  </si>
  <si>
    <t>ECUNAME</t>
  </si>
  <si>
    <t>Max. 20 ASCII characters</t>
  </si>
  <si>
    <t>ECU: XXXX
ECUNAME: YYYYYYYYYYYYYYY</t>
  </si>
  <si>
    <t>Anti-Lock Brake System (ABS) Control Module</t>
  </si>
  <si>
    <t>Alternative Fuel Control Module</t>
  </si>
  <si>
    <t>Auxiliary Heater Control Module</t>
  </si>
  <si>
    <t>Battery Energy Control Module</t>
  </si>
  <si>
    <t>Brake System Control Module</t>
  </si>
  <si>
    <t>Bank 1 - Sensor 1 present at that location</t>
  </si>
  <si>
    <t>1 = Bank 1 - Sensor 1 present at that location</t>
  </si>
  <si>
    <t>Raw Value</t>
  </si>
  <si>
    <r>
      <t>Data B shall be used by the external test equipment to calculate the scaling per bit of PIDs $24 to $2B. If PIDs $24 to $2B are supported by this ECU and Data B is reported as $00, the external test equipment shall use the “Maximum value for Oxygen Sensor Voltage” included in the original PID definition (7.999 V / 65535 bits = 0.000122 V per bit). If the value reported in Data B of PID $4F is greater than $00, that value shall be divided by 65535 to calculate the scaling per bit to use to display Oxygen Sensor Voltage. If PIDs $34 to $3B are supported by this ECU, this value shall be reported as $00.
The following is an example to calculate PID $24 with PID $4F supported and including a non zero value. In this example, a manufacturer needs a range of voltage larger than 0 to 7.999 V. The manufacturer needs a range of 0 to 16 V and sets Data A = 16.
EXAMPLE 
   O2S11</t>
    </r>
    <r>
      <rPr>
        <vertAlign val="subscript"/>
        <sz val="8"/>
        <rFont val="Arial"/>
        <family val="2"/>
      </rPr>
      <t>(PID24)</t>
    </r>
    <r>
      <rPr>
        <sz val="8"/>
        <rFont val="Arial"/>
        <family val="2"/>
      </rPr>
      <t xml:space="preserve"> = DATA_C_D</t>
    </r>
    <r>
      <rPr>
        <vertAlign val="subscript"/>
        <sz val="8"/>
        <rFont val="Arial"/>
        <family val="2"/>
      </rPr>
      <t>(PID24)</t>
    </r>
    <r>
      <rPr>
        <sz val="8"/>
        <rFont val="Arial"/>
        <family val="2"/>
      </rPr>
      <t xml:space="preserve"> * (DATA_B</t>
    </r>
    <r>
      <rPr>
        <vertAlign val="subscript"/>
        <sz val="8"/>
        <rFont val="Arial"/>
        <family val="2"/>
      </rPr>
      <t>(PID4F)</t>
    </r>
    <r>
      <rPr>
        <sz val="8"/>
        <rFont val="Arial"/>
        <family val="2"/>
      </rPr>
      <t xml:space="preserve"> * 1 V/ 65535)
   New scaling per bit for PID $24 = DATA_B</t>
    </r>
    <r>
      <rPr>
        <vertAlign val="subscript"/>
        <sz val="8"/>
        <rFont val="Arial"/>
        <family val="2"/>
      </rPr>
      <t>(PID4F)</t>
    </r>
    <r>
      <rPr>
        <sz val="8"/>
        <rFont val="Arial"/>
        <family val="2"/>
      </rPr>
      <t xml:space="preserve"> * 1 V / 65535 = 16</t>
    </r>
    <r>
      <rPr>
        <vertAlign val="subscript"/>
        <sz val="8"/>
        <rFont val="Arial"/>
        <family val="2"/>
      </rPr>
      <t>(10)</t>
    </r>
    <r>
      <rPr>
        <sz val="8"/>
        <rFont val="Arial"/>
        <family val="2"/>
      </rPr>
      <t xml:space="preserve"> * 1 V / 65535</t>
    </r>
    <r>
      <rPr>
        <vertAlign val="subscript"/>
        <sz val="8"/>
        <rFont val="Arial"/>
        <family val="2"/>
      </rPr>
      <t>(10)</t>
    </r>
    <r>
      <rPr>
        <sz val="8"/>
        <rFont val="Arial"/>
        <family val="2"/>
      </rPr>
      <t xml:space="preserve"> = 0.000244 V per bit 
   DATA_C_D</t>
    </r>
    <r>
      <rPr>
        <vertAlign val="subscript"/>
        <sz val="8"/>
        <rFont val="Arial"/>
        <family val="2"/>
      </rPr>
      <t>(PID24)</t>
    </r>
    <r>
      <rPr>
        <sz val="8"/>
        <rFont val="Arial"/>
        <family val="2"/>
      </rPr>
      <t xml:space="preserve"> = $9C40 = 40000</t>
    </r>
    <r>
      <rPr>
        <vertAlign val="subscript"/>
        <sz val="8"/>
        <rFont val="Arial"/>
        <family val="2"/>
      </rPr>
      <t>(10)</t>
    </r>
    <r>
      <rPr>
        <sz val="8"/>
        <rFont val="Arial"/>
        <family val="2"/>
      </rPr>
      <t xml:space="preserve"> = value reported by vehicle ECU
   O2S11</t>
    </r>
    <r>
      <rPr>
        <vertAlign val="subscript"/>
        <sz val="8"/>
        <rFont val="Arial"/>
        <family val="2"/>
      </rPr>
      <t>(PID24)</t>
    </r>
    <r>
      <rPr>
        <sz val="8"/>
        <rFont val="Arial"/>
        <family val="2"/>
      </rPr>
      <t xml:space="preserve"> = 40000 * (16 V / 65535) = 9.766 V</t>
    </r>
  </si>
  <si>
    <t>Heavy Duty Vehicles (EURO EEV) C</t>
  </si>
  <si>
    <t>EP_1: xxxx.xx kPa (xx.xxx PSI)</t>
  </si>
  <si>
    <t>EP_2: xxxx.xx kPa (xx.xxx PSI)</t>
  </si>
  <si>
    <t>-210.00 °</t>
  </si>
  <si>
    <t>301.992 °</t>
  </si>
  <si>
    <t>Fuel Injection Timing</t>
  </si>
  <si>
    <t>Boost Pressure Control</t>
  </si>
  <si>
    <t>Support of Boost Pressure Control Data</t>
  </si>
  <si>
    <t>Support of Charge Air Cooler Temperature Data</t>
  </si>
  <si>
    <t>1 = Cmd Boost Pressure Control A data supported</t>
  </si>
  <si>
    <t>Commanded Boost Pressure A supported</t>
  </si>
  <si>
    <t>Boost Pressure Sensor A supported</t>
  </si>
  <si>
    <t>1 = Boost Pressure Sensor A data supported</t>
  </si>
  <si>
    <t>FUEL_RATE: xxx.xx L/h</t>
  </si>
  <si>
    <t>17 ASCII characters</t>
  </si>
  <si>
    <t>VIN: XXXXXXXXXXXXXXXXX</t>
  </si>
  <si>
    <t>MC_CALID</t>
  </si>
  <si>
    <t>0 = EGR or VVT monitor not supported (NO)
1 = EGR and/or VVT monitor supported</t>
  </si>
  <si>
    <t xml:space="preserve">EGR and/or VVT system monitoring supported
(spark ignition and compression ignition) </t>
  </si>
  <si>
    <t xml:space="preserve">EGR and/or VVT system monitoring ready
(spark ignition and compression ignition) </t>
  </si>
  <si>
    <r>
      <t>AECD6_TIME2 shall display the total engine run time with Emission Increasing Auxiliary Emission Control Device #6 active. AECD6_TIME2 shall increment while the engine is running with EI-AECD #6</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</si>
  <si>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0x8E</t>
  </si>
  <si>
    <t>0xF48E</t>
  </si>
  <si>
    <t>0x8F</t>
  </si>
  <si>
    <t>0xF48F</t>
  </si>
  <si>
    <t>0x95</t>
  </si>
  <si>
    <t>0xF495</t>
  </si>
  <si>
    <t>0x96</t>
  </si>
  <si>
    <t>0xF496</t>
  </si>
  <si>
    <t>0x97</t>
  </si>
  <si>
    <t>0xF497</t>
  </si>
  <si>
    <t>0xF498</t>
  </si>
  <si>
    <t>0xF499</t>
  </si>
  <si>
    <t>0x9A</t>
  </si>
  <si>
    <t>0xF49A</t>
  </si>
  <si>
    <t>0x9B</t>
  </si>
  <si>
    <t>0xF49B</t>
  </si>
  <si>
    <t>0x9C</t>
  </si>
  <si>
    <t>0xF49C</t>
  </si>
  <si>
    <t>0x9D</t>
  </si>
  <si>
    <t>0xF49D</t>
  </si>
  <si>
    <t>0x9E</t>
  </si>
  <si>
    <t>0xF49E</t>
  </si>
  <si>
    <t>0x9F</t>
  </si>
  <si>
    <t>0xF49F</t>
  </si>
  <si>
    <t>0xF4A0</t>
  </si>
  <si>
    <t>Engine Friction - Percent Torque</t>
  </si>
  <si>
    <t>TQ_FR: xxx.x %</t>
  </si>
  <si>
    <t>TQ_FR shall display the friction torque of the engine. Friction Torque is the torque required to drive the engine alone as “fully equipped”. The data is transmitted as friction torque as a percent of engine reference torque (see PID $63).  The friction percent torque value will not be less than zero.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</si>
  <si>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Particulate Matter (PM) Sensor Output</t>
  </si>
  <si>
    <t>PM Sensor operating status Bank 1 Sensor 1 supported</t>
  </si>
  <si>
    <t>PM Sensor signal Bank 1 Sensor 1 supported</t>
  </si>
  <si>
    <t>1 = PM Sensor signal Bank 1 Sensor 1 supported</t>
  </si>
  <si>
    <t>PM Sensor operating status Bank 2 Sensor 1 supported</t>
  </si>
  <si>
    <t>PM Sensor signal Bank 2 Sensor 1 supported</t>
  </si>
  <si>
    <t>1 = PM Sensor signal Bank 2 Sensor 1 supported</t>
  </si>
  <si>
    <t>A, bits 4-7</t>
  </si>
  <si>
    <t>PM Sensor operating status Bank 1 Sensor 1</t>
  </si>
  <si>
    <t>1 = Sensor actively measuring (YES)</t>
  </si>
  <si>
    <t>PM11_ACTIVE (YES or NO)</t>
  </si>
  <si>
    <t>PM Sensor active status Bank 1 Sensor 1</t>
  </si>
  <si>
    <t>PM Sensor regen status Bank 1 Sensor 1</t>
  </si>
  <si>
    <t>1 = Sensor regenerating (YES)</t>
  </si>
  <si>
    <t>PM11_REGEN (YES or NO)</t>
  </si>
  <si>
    <t>B, bits 2-7</t>
  </si>
  <si>
    <t>PM Sensor normalized output value Bank 1 Sensor 1</t>
  </si>
  <si>
    <t>O2S23_PCT xxx.xxxxxx %</t>
  </si>
  <si>
    <t>O2S24_PCT xxx.xxxxxx %</t>
  </si>
  <si>
    <t>LAMBDA13: x.xxx</t>
  </si>
  <si>
    <t>LAMBDA14: x.xxx</t>
  </si>
  <si>
    <t>LAMBDA23: x.xxx</t>
  </si>
  <si>
    <t>LAMBDA24: x.xxx</t>
  </si>
  <si>
    <t>O2 Sensor Concentration Bank 1 Sensor 3 support status</t>
  </si>
  <si>
    <t>O2 Sensor Concentration Bank 1 Sensor 4 support status</t>
  </si>
  <si>
    <t>O2 Sensor Concentration Bank 2 Sensor 3 support status</t>
  </si>
  <si>
    <t>O2 Sensor Concentration Bank 2 Sensor 4 support status</t>
  </si>
  <si>
    <t>O2 Sensor Lambda Bank 1 Sensor 3 support status</t>
  </si>
  <si>
    <t>O2 Sensor Lambda Bank 1 Sensor 4 support status</t>
  </si>
  <si>
    <t>O2 Sensor Lambda Bank 2 Sensor 3 support status</t>
  </si>
  <si>
    <t>O2 Sensor Lambda Bank 2 Sensor 4 support status</t>
  </si>
  <si>
    <t>Not applicable for SAE J1850,  ISO 9141-2, and 14230-2</t>
  </si>
  <si>
    <t>$0D-$1F</t>
  </si>
  <si>
    <t>$E1-$EF</t>
  </si>
  <si>
    <t>$FF</t>
  </si>
  <si>
    <t>Description for Table C1</t>
  </si>
  <si>
    <t>Description for Table C2</t>
  </si>
  <si>
    <t>Min. ($0000)</t>
  </si>
  <si>
    <t>Max. ($FFFF)</t>
  </si>
  <si>
    <t>1.02 s</t>
  </si>
  <si>
    <t>0.004 s</t>
  </si>
  <si>
    <t>10.2 s</t>
  </si>
  <si>
    <t>0.04 s</t>
  </si>
  <si>
    <t>12.75 V</t>
  </si>
  <si>
    <t>25.5 Hz</t>
  </si>
  <si>
    <t>0.05 V</t>
  </si>
  <si>
    <t>0.1 Hz</t>
  </si>
  <si>
    <t>0.122 mV</t>
  </si>
  <si>
    <t>65.535 s</t>
  </si>
  <si>
    <t>1.0 ms</t>
  </si>
  <si>
    <t>65535 counts</t>
  </si>
  <si>
    <t>1 count/bit</t>
  </si>
  <si>
    <t>Misfire counts for last/current driving cycles (calculated, rounded to an integer value)
This TEST ID shall be reported with OBD Monitor IDs $A2 – $AD (refer to Appendix D and/or SAE J1979-DA) and the Scaling ID $24 (refer to Appendix E and/or SAE J1979-DA). (Use Scaling ID $24)</t>
  </si>
  <si>
    <t>$0D-$7F</t>
  </si>
  <si>
    <t xml:space="preserve">Reserved for future standardization </t>
  </si>
  <si>
    <t>$80-$EF</t>
  </si>
  <si>
    <t>Manufacturer Defined Test ID range — This parameter is an identifier for the test performed within the On-Board Diagnostic Monitor.</t>
  </si>
  <si>
    <t>$03 – $FF</t>
  </si>
  <si>
    <t>For ISO 9141-2, ISO 14230-4 and SAE J1850, DATA_A - DATA_E should be set to $00 for a request and response message. If the conditions are not proper to run the test, the vehicle may either not respond to the request, or may respond with a manufacturer-specified value as DATA_A which corresponds to the reason the test cannot be run.</t>
  </si>
  <si>
    <t>0xFB02</t>
  </si>
  <si>
    <t>Number of messages to report Engine Serial Number (ESN)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</si>
  <si>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O2S Output Voltage Bank 1, Sensor 2 (uses PID $13) or
O2S Output Voltage Bank 1, Sensor 2 (uses PID $1D)</t>
  </si>
  <si>
    <t>O2 Sensor Bank 1, Sensor 3 (uses PID $13) or
O2 Sensor Bank 2, Sensor 1 (uses PID $1D)</t>
  </si>
  <si>
    <t>SHRFT Bank 1, Sensor 3 (uses PID $13) or
SHRFT Bank 2, Sensor 1 (uses PID $1D)</t>
  </si>
  <si>
    <t>O2S Output Voltage Bank 1, Sensor 3 (uses PID $13) or
O2S Output Voltage Bank 2, Sensor 1 (uses PID $1D)</t>
  </si>
  <si>
    <t>BPCOMP: xxxxx cnts</t>
  </si>
  <si>
    <t>1971.1 Reference</t>
  </si>
  <si>
    <t>Exhaust Gas Temperature Bank 1</t>
  </si>
  <si>
    <t>Exhaust Gas Temperature Bank 2</t>
  </si>
  <si>
    <t>Injection Pressure Control System</t>
  </si>
  <si>
    <t>Support of Injection Pressure Control System  Data</t>
  </si>
  <si>
    <t>Turbocharger A Temperature</t>
  </si>
  <si>
    <t>Turbocharger B Temperature</t>
  </si>
  <si>
    <t>1 = Turbo B Compressor Outlet Temperature data supported</t>
  </si>
  <si>
    <t>Exhaust Gas Temperature Bank 1, Sensor 1</t>
  </si>
  <si>
    <t>Exhaust Gas Temperature Bank 1, Sensor 2</t>
  </si>
  <si>
    <t>Exhaust Gas Temperature Bank 1, Sensor 3</t>
  </si>
  <si>
    <t>Exhaust Gas Temperature Bank 1, Sensor 4</t>
  </si>
  <si>
    <t>Exhaust Gas Temperature Bank 2, Sensor 1</t>
  </si>
  <si>
    <t>Exhaust Gas Temperature Bank 2, Sensor 2</t>
  </si>
  <si>
    <t>Exhaust Gas Temperature Bank 2, Sensor 3</t>
  </si>
  <si>
    <t>Exhaust Gas Temperature Bank 2, Sensor 4</t>
  </si>
  <si>
    <t>EGT11: xxxx.x °C (xxxx.x °F)</t>
  </si>
  <si>
    <t>EGT12: xxxx.x °C (xxxx.x °F)</t>
  </si>
  <si>
    <t>EGT13: xxxx.x °C (xxxx.x °F)</t>
  </si>
  <si>
    <t>EGT14: xxxx.x °C (xxxx.x °F)</t>
  </si>
  <si>
    <t>EGT21: xxxx.x °C (xxxx.x °F)</t>
  </si>
  <si>
    <t>EGT22: xxxx.x °C (xxxx.x °F)</t>
  </si>
  <si>
    <t>EGT23: xxxx.x °C (xxxx.x °F)</t>
  </si>
  <si>
    <t>EGT24: xxxx.x °C (xxxx.x °F)</t>
  </si>
  <si>
    <t>Catalyst Monitor Conditions Encountered Counts Bank 2 displays the number of times that the vehicle has been operated in the specified catalyst monitoring conditions (denominator).</t>
  </si>
  <si>
    <t>O2 Sensor Monitor Conditions Encountered Counts Bank 1 displays the number of times that the vehicle has been operated in the specified oxygen sensor monitoring conditions (denominator).</t>
  </si>
  <si>
    <t>O2 Sensor Monitor Conditions Encountered Counts Bank 2 displays the number of times that the vehicle has been operated in the specified oxygen sensor monitoring conditions (denominator).</t>
  </si>
  <si>
    <t>AIR Monitor Conditions Encountered Counts (Secondary Air) displays the number of times that the vehicle has been operated in the specified AIR system monitoring conditions (denominator).</t>
  </si>
  <si>
    <t>EVAP Monitor Conditions Encountered Counts displays the number of times that the vehicle has been operated in the specified EVAP system leak malfunction monitoring conditions (denominator).</t>
  </si>
  <si>
    <t>Fuel system status (Compression Ignition)</t>
  </si>
  <si>
    <t>Total run time with EI-AECD #13 active support status</t>
  </si>
  <si>
    <t>Total run time with EI-AECD #14 active support status</t>
  </si>
  <si>
    <t>Total run time with EI-AECD #15 active support status</t>
  </si>
  <si>
    <t>Fuel system monitoring enabled
(spark ignition and compression ignition)</t>
  </si>
  <si>
    <t>Engine Manufacturer Diagnostics Enhanced (EMD+)</t>
  </si>
  <si>
    <t>EMD+</t>
  </si>
  <si>
    <t>Heavy Duty On-Board Diagnostics</t>
  </si>
  <si>
    <t>World Wide Harmonized OBD</t>
  </si>
  <si>
    <t>WWH OBD</t>
  </si>
  <si>
    <t>Emission requirements to which vehicle is designed</t>
  </si>
  <si>
    <t>EMIS_SUP:</t>
  </si>
  <si>
    <t>00 - 0D</t>
  </si>
  <si>
    <t>Turbocharger Compressor Inlet Pressure</t>
  </si>
  <si>
    <t>Support of Turbocharger Compressor Inlet Pressure Sensor Data</t>
  </si>
  <si>
    <t>Turbocharger Compressor Inlet Pressure Sensor A supported</t>
  </si>
  <si>
    <t>Turbocharger Compressor Inlet Pressure Sensor B supported</t>
  </si>
  <si>
    <t>Turbocharger Compressor Inlet Pressure Sensor A</t>
  </si>
  <si>
    <t>Vehicle Malfunction Indicator status</t>
  </si>
  <si>
    <t>0000 – MI Activation Mode 1 (MI Off)
0001 – MI Activation Mode 2 (On Demand MI)
0010 – MI Activation Mode 3 (Short MI)
0011 – MI Activation Mode 4 (Continuous MI)
0100 – 1101 Reserved
1110 – Error
1111 – Not available/Not required of this vehicle</t>
  </si>
  <si>
    <t>0000 – MI Activation Mode 1 (MI Off)
0001 – MI Activation Mode 2 (On Demand MI)
0010 – MI Activation Mode 3 (Short MI)
0011 – MI Activation Mode 4 (Continuous MI)
0100 – 1101 Reserved
1110 – Error
1111 – Not available/Not required of this ECU</t>
  </si>
  <si>
    <t>Cumulative continuous MI counter supported</t>
  </si>
  <si>
    <t>1 = Cumulative continuous MI counter data supported</t>
  </si>
  <si>
    <t>VGT A Control support status</t>
  </si>
  <si>
    <t>VGT B Control Status supported</t>
  </si>
  <si>
    <t>1 = VGT B Control status supported</t>
  </si>
  <si>
    <t>VGT B Control support status</t>
  </si>
  <si>
    <t>Variable Geometry Turbo A Control Status</t>
  </si>
  <si>
    <t>F, bits 0 and 1</t>
  </si>
  <si>
    <t>VGT_A_OL
VGT_A_CL
VGT_A_FAULT</t>
  </si>
  <si>
    <t>VGT_B_OL
VGT_B_CL
VGT_B_FAULT</t>
  </si>
  <si>
    <t>Variable Geometry Turbo B Control Status</t>
  </si>
  <si>
    <t>VGT A Control status shall display the feedback status</t>
  </si>
  <si>
    <t>VGT B Control status shall display the feedback status</t>
  </si>
  <si>
    <t>Gasoline/petrol fuel vehicle</t>
  </si>
  <si>
    <t>Methanol fuel vehicle</t>
  </si>
  <si>
    <t>Ethanol fuel vehicle</t>
  </si>
  <si>
    <t>Diesel fuel vehicle</t>
  </si>
  <si>
    <t>Liquefied Petroleum Gas (LPG) fuel vehicle</t>
  </si>
  <si>
    <t>Compressed Natural Gas (CNG) fuel vehicle</t>
  </si>
  <si>
    <t>Propane fuel vehicle</t>
  </si>
  <si>
    <t>Battery/electric fuel vehicle</t>
  </si>
  <si>
    <t>Bi-fuel vehicle using gasoline as the current fuel for propulsion</t>
  </si>
  <si>
    <t>Bi-fuel vehicle using methanol as the current fuel for propulsion</t>
  </si>
  <si>
    <t>Bi-fuel vehicle using LPG as the current fuel for propulsion</t>
  </si>
  <si>
    <t>Bi-fuel vehicle using CNG as the current fuel for propulsion</t>
  </si>
  <si>
    <t>Bi-fuel vehicle using propane as the current fuel for propulsion</t>
  </si>
  <si>
    <t>Turbocharger B Compressor Outlet Temperature</t>
  </si>
  <si>
    <t>Support of Exhaust Gas Temperature Sensor Data</t>
  </si>
  <si>
    <t>Misfire Cylinder 13 Data</t>
  </si>
  <si>
    <t>Misfire Cylinder 14 Data</t>
  </si>
  <si>
    <t>Misfire Cylinder 15 Data</t>
  </si>
  <si>
    <t>Misfire Cylinder 16 Data</t>
  </si>
  <si>
    <t>TQ_MAX4: xxx.x %</t>
  </si>
  <si>
    <t>TQ_MAX5: xxx.x %</t>
  </si>
  <si>
    <t>Unit and Scaling definition for SAE J1979 / ISO 15031-5 Service 0x06</t>
  </si>
  <si>
    <t>Current</t>
  </si>
  <si>
    <t>0xAE</t>
  </si>
  <si>
    <t>0xAF</t>
  </si>
  <si>
    <t>0xB2</t>
  </si>
  <si>
    <t>0xB3</t>
  </si>
  <si>
    <t>0xB4 - 0xBF</t>
  </si>
  <si>
    <t>OBD Monitoring Conditions Encountered Counts</t>
  </si>
  <si>
    <t>Cruise Control Module</t>
  </si>
  <si>
    <t>Coolant Temperature Control Module</t>
  </si>
  <si>
    <t>Drive Motor Control Module</t>
  </si>
  <si>
    <t>Emissions Critical Control Information</t>
  </si>
  <si>
    <t>Fuel Additive Control Module</t>
  </si>
  <si>
    <t>Fuel Injector Control Module</t>
  </si>
  <si>
    <t>Fuel Pump Control Module</t>
  </si>
  <si>
    <t>Four-Wheel Drive Clutch Control Module</t>
  </si>
  <si>
    <t>Glow Plug Control Module</t>
  </si>
  <si>
    <t>Gear Shift Control Module</t>
  </si>
  <si>
    <t>Hybrid Powertrain Control Module</t>
  </si>
  <si>
    <t>Starter / Generator Control Module</t>
  </si>
  <si>
    <t>Throttle Actuator Control Module</t>
  </si>
  <si>
    <t>Transfer Case Control Module</t>
  </si>
  <si>
    <t>Total Engine Run Time</t>
  </si>
  <si>
    <t>Total Idle Run Time</t>
  </si>
  <si>
    <t>ECT 1 shall display engine coolant temperature derived from an engine coolant temperature sensor or a cylinder head temperature sensor.</t>
  </si>
  <si>
    <t>Certified to California OBD I requirements (pre-1996 model year California certified vehicles)</t>
  </si>
  <si>
    <t>Bi-fuel vehicle using battery as the current fuel for propulsion</t>
  </si>
  <si>
    <t>Bi-fuel vehicle using battery and combustion engine for propulsion</t>
  </si>
  <si>
    <t>Hybrid vehicle using gasoline engine for propulsion</t>
  </si>
  <si>
    <t>1 = Turbo A Compressor Outlet Temperature data supported</t>
  </si>
  <si>
    <t>Turbocharger A Compressor Inlet Temperature</t>
  </si>
  <si>
    <t>Turbocharger A Turbine Inlet Temperature</t>
  </si>
  <si>
    <t>Turbocharger A Turbine Outlet Temperature</t>
  </si>
  <si>
    <t>TCA_CINT: xxx °C (xxx °F)</t>
  </si>
  <si>
    <t>TCA_COUTT: xxx °C (xxx °F)</t>
  </si>
  <si>
    <t>TCA_TINT: xxx °C (xxx °F)</t>
  </si>
  <si>
    <t>TCA_TOUTT: xxx °C (xxx °F)</t>
  </si>
  <si>
    <r>
      <t>TCA_RPM: xxxxx min</t>
    </r>
    <r>
      <rPr>
        <vertAlign val="superscript"/>
        <sz val="8"/>
        <rFont val="Arial"/>
        <family val="2"/>
      </rPr>
      <t>-1</t>
    </r>
  </si>
  <si>
    <r>
      <t>TCB_RPM: xxxxx min</t>
    </r>
    <r>
      <rPr>
        <vertAlign val="superscript"/>
        <sz val="8"/>
        <rFont val="Arial"/>
        <family val="2"/>
      </rPr>
      <t>-1</t>
    </r>
  </si>
  <si>
    <t>Turbocharger B Compressor Inlet Temperature</t>
  </si>
  <si>
    <t>Turbocharger B Turbine Inlet Temperature</t>
  </si>
  <si>
    <t>Turbocharger B Turbine Outlet Temperature</t>
  </si>
  <si>
    <t>TCB_CINT: xxx °C (xxx °F)</t>
  </si>
  <si>
    <t>TCB_COUTT: xxx °C (xxx °F)</t>
  </si>
  <si>
    <t>TCB_TINT: xxx °C (xxx °F)</t>
  </si>
  <si>
    <t>CACT Bank 1, Sensor 1 support status</t>
  </si>
  <si>
    <t>CACT Bank 1, Sensor 2 support status</t>
  </si>
  <si>
    <t>CACT Bank 2, Sensor 1 support status</t>
  </si>
  <si>
    <t>CACT Bank 2, Sensor 2 support status</t>
  </si>
  <si>
    <t>1 = PM Sensor Concentration Bank 2 Sensor 1 supported</t>
  </si>
  <si>
    <t>PM Sensor Mass Concentration Bank 1 Sensor 1 supported</t>
  </si>
  <si>
    <t>0000</t>
  </si>
  <si>
    <t>FFFF</t>
  </si>
  <si>
    <t>xxxxx</t>
  </si>
  <si>
    <t>xxxx.x</t>
  </si>
  <si>
    <t>xxx.xx</t>
  </si>
  <si>
    <t>xx.xxx</t>
  </si>
  <si>
    <t>Speed</t>
  </si>
  <si>
    <t>Voltage</t>
  </si>
  <si>
    <t>1 byte unsigned numeric</t>
  </si>
  <si>
    <t>ECU Malfunction Indication status</t>
  </si>
  <si>
    <t>A, bits
0, 1,2, 3</t>
  </si>
  <si>
    <t>65535</t>
  </si>
  <si>
    <t>1bit /h</t>
  </si>
  <si>
    <t>65535 h</t>
  </si>
  <si>
    <t>0xF810</t>
  </si>
  <si>
    <t>Protocol Identification</t>
  </si>
  <si>
    <t>0xF80E</t>
  </si>
  <si>
    <t>MessageCount EROTAN</t>
  </si>
  <si>
    <t>0xF80F</t>
  </si>
  <si>
    <t>0xF811</t>
  </si>
  <si>
    <t>1 byte</t>
  </si>
  <si>
    <t>0xF468</t>
  </si>
  <si>
    <t>System Status</t>
  </si>
  <si>
    <t>reserved</t>
  </si>
  <si>
    <t>E,F</t>
  </si>
  <si>
    <t>K,L</t>
  </si>
  <si>
    <t>0 - Warning System inactive
1- Warning System active</t>
  </si>
  <si>
    <t>OL-Drive</t>
  </si>
  <si>
    <t>OL-Fault</t>
  </si>
  <si>
    <t>CL-Fault</t>
  </si>
  <si>
    <t>reserved (bits shall be reported as ‘0’)</t>
  </si>
  <si>
    <t>1 = Total run time with EI-AECD #8 active supported</t>
  </si>
  <si>
    <t>1 = Total run time with EI-AECD #9 active supported</t>
  </si>
  <si>
    <t>1 = Total run time with EI-AECD #10 active supported</t>
  </si>
  <si>
    <t>NOx Sensor</t>
  </si>
  <si>
    <t>Support of NOx Sensor Data</t>
  </si>
  <si>
    <t>0 ppm</t>
  </si>
  <si>
    <t>65535 ppm</t>
  </si>
  <si>
    <t>1 part per million/bit</t>
  </si>
  <si>
    <t>AECD6_TIME1: xxxxxxx hrs, 
xx min</t>
  </si>
  <si>
    <t>AECD6_TIME2: xxxxxxx hrs, 
xx min</t>
  </si>
  <si>
    <t>AECD7_TIME1: xxxxxxx hrs, 
xx min</t>
  </si>
  <si>
    <t>AECD7_TIME2: xxxxxxx hrs, 
xx min</t>
  </si>
  <si>
    <t>AECD8_TIME1: xxxxxxx hrs, 
xx min</t>
  </si>
  <si>
    <t>AECD8_TIME2: xxxxxxx hrs, 
xx min</t>
  </si>
  <si>
    <t>AECD9_TIME1: xxxxxxx hrs, 
xx min</t>
  </si>
  <si>
    <t>AECD9_TIME2: xxxxxxx hrs, 
xx min</t>
  </si>
  <si>
    <t>AECD10_TIME1: xxxxxxx hrs, 
xx min</t>
  </si>
  <si>
    <t>AECD10_TIME2: xxxxxxx hrs, 
xx min</t>
  </si>
  <si>
    <t>0 = O2 heater monitor not supported (NO)
1 = O2 heater monitor supported</t>
  </si>
  <si>
    <t>0 = PM filter monitor not supported (NO)
1 = PM filter monitor supported</t>
  </si>
  <si>
    <t>PM_SUP: NO or YES</t>
  </si>
  <si>
    <t>0 = Misfire monitor not supported (NO)
1 = Misfire monitor supported (YES)</t>
  </si>
  <si>
    <t>0 = Fuel system monitor not supported (NO)
1 = Fuel monitor supported (YES)</t>
  </si>
  <si>
    <t>1=Turbocharger Compressor Inlet Pressure Sensor A supported, 1 kPa per bit scaling</t>
  </si>
  <si>
    <t>1=Turbocharger Compressor Inlet Pressure Sensor B supported, 1 kPa per bit scaling</t>
  </si>
  <si>
    <t>1=Turbocharger Compressor Inlet Pressure Sensor A supported, 8 kPa per bit scaling</t>
  </si>
  <si>
    <t>1=Turbocharger Compressor Inlet Pressure Sensor B supported, 8 kPa per bit scaling</t>
  </si>
  <si>
    <t>Auto Trans Neutral Drive Status Supported</t>
  </si>
  <si>
    <t>0 = Auto Trans in Park/Neutral, 1 = Auto Trans in Drive</t>
  </si>
  <si>
    <t>0 = Manual Trans in Neutral, 1 = Manual Trans in Gear</t>
  </si>
  <si>
    <t>rpm</t>
  </si>
  <si>
    <t>Misfire Monitor General Data</t>
  </si>
  <si>
    <t>Misfire Cylinder 1 Data</t>
  </si>
  <si>
    <t>Misfire Cylinder 2 Data</t>
  </si>
  <si>
    <t>Misfire Cylinder 3 Data</t>
  </si>
  <si>
    <t>Misfire Cylinder 4 Data</t>
  </si>
  <si>
    <t>Misfire Cylinder 5 Data</t>
  </si>
  <si>
    <t>Misfire Cylinder 6 Data</t>
  </si>
  <si>
    <t>Number of messages to report Calibration Verification Numbers - For ISO 9141-2, ISO 14230-4 and SAE J1850, the message count in the response shall be the number of CVNs to report, because one message is required to report each CVN. For ISO 15765-4, support for this parameter is not recommended/required for the ECU and the external test equipment. The response message format is not specified.</t>
  </si>
  <si>
    <t>ECT 1 support status</t>
  </si>
  <si>
    <t>ECT 2 support status</t>
  </si>
  <si>
    <t>IAT11 support status</t>
  </si>
  <si>
    <t>IAT12 support status</t>
  </si>
  <si>
    <t>IAT13 support status</t>
  </si>
  <si>
    <t>IAT21 support status</t>
  </si>
  <si>
    <t>IAT22 support status</t>
  </si>
  <si>
    <t>IAT23 support status</t>
  </si>
  <si>
    <t>Commanded EGR A support status</t>
  </si>
  <si>
    <t>Actual EGR A support status</t>
  </si>
  <si>
    <t>EGR A error support status</t>
  </si>
  <si>
    <t>Commanded EGR B support status</t>
  </si>
  <si>
    <t>Unit and Scaling ID</t>
  </si>
  <si>
    <t>Value (hex.)</t>
  </si>
  <si>
    <t>Value (dec.)</t>
  </si>
  <si>
    <t xml:space="preserve">         External Test Equipment Display</t>
  </si>
  <si>
    <t>2 bytes, unsigned</t>
  </si>
  <si>
    <t>0.1</t>
  </si>
  <si>
    <t>0.01</t>
  </si>
  <si>
    <t>0.001</t>
  </si>
  <si>
    <t>0.000030517578</t>
  </si>
  <si>
    <t>x.xxxxxxx</t>
  </si>
  <si>
    <t>0.000305</t>
  </si>
  <si>
    <t>xx.xxxxxx</t>
  </si>
  <si>
    <t>Rotational frequency</t>
  </si>
  <si>
    <t>0.25</t>
  </si>
  <si>
    <t>xxxxx.xx</t>
  </si>
  <si>
    <t>km/h</t>
  </si>
  <si>
    <t>Conversion km/h -&gt; mph:</t>
  </si>
  <si>
    <t>1 km/h = 0.62137 mph</t>
  </si>
  <si>
    <t>0.1220703125</t>
  </si>
  <si>
    <t>xxxx.xxx</t>
  </si>
  <si>
    <t>x.xxxxxx</t>
  </si>
  <si>
    <t>Conversion mV -&gt; V:</t>
  </si>
  <si>
    <t>1000 mV = 1 V</t>
  </si>
  <si>
    <t>.001</t>
  </si>
  <si>
    <t>.01</t>
  </si>
  <si>
    <t>0.00390625</t>
  </si>
  <si>
    <t>xxx.xxxxxxxx</t>
  </si>
  <si>
    <t>8000</t>
  </si>
  <si>
    <t>Conversion mA -&gt; A:</t>
  </si>
  <si>
    <t>1000 mA = 1 A</t>
  </si>
  <si>
    <t>Time</t>
  </si>
  <si>
    <t>x min, xx s</t>
  </si>
  <si>
    <t>0, 0</t>
  </si>
  <si>
    <t>min, s</t>
  </si>
  <si>
    <t>Conversion s -&gt; min -&gt; h:</t>
  </si>
  <si>
    <t>0, 33</t>
  </si>
  <si>
    <t>60 s = 1 min</t>
  </si>
  <si>
    <t>EA60</t>
  </si>
  <si>
    <t>1, 0</t>
  </si>
  <si>
    <t>60 min = 1 h</t>
  </si>
  <si>
    <t>1, 6</t>
  </si>
  <si>
    <t>100</t>
  </si>
  <si>
    <t>x h, x min, xx s</t>
  </si>
  <si>
    <t>0, 0, 0</t>
  </si>
  <si>
    <t>0, 54, 37</t>
  </si>
  <si>
    <t>1, 40, 0</t>
  </si>
  <si>
    <t>1, 49, 13</t>
  </si>
  <si>
    <t>003C</t>
  </si>
  <si>
    <t>0, 1, 0</t>
  </si>
  <si>
    <t>0E10</t>
  </si>
  <si>
    <t>1, 0, 0</t>
  </si>
  <si>
    <t>18, 12, 15</t>
  </si>
  <si>
    <t>Resistance</t>
  </si>
  <si>
    <t>Conversion mOhm -&gt; Ohm:</t>
  </si>
  <si>
    <t>1000 mOhm = 1 Ohm</t>
  </si>
  <si>
    <t>kOhm</t>
  </si>
  <si>
    <t>Conversion Ohm -&gt; kOhm:</t>
  </si>
  <si>
    <t>1000 Ohm = 1 kOhm</t>
  </si>
  <si>
    <t>Temperature</t>
  </si>
  <si>
    <r>
      <t>o</t>
    </r>
    <r>
      <rPr>
        <sz val="8"/>
        <rFont val="Arial"/>
        <family val="2"/>
      </rPr>
      <t>C</t>
    </r>
  </si>
  <si>
    <r>
      <t>o</t>
    </r>
    <r>
      <rPr>
        <sz val="8"/>
        <rFont val="Arial"/>
        <family val="2"/>
      </rPr>
      <t>F</t>
    </r>
  </si>
  <si>
    <t>00DC</t>
  </si>
  <si>
    <t>Conversion  C -&gt;  F:</t>
  </si>
  <si>
    <t>0190</t>
  </si>
  <si>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</si>
  <si>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t>Pressure (Gauge)</t>
  </si>
  <si>
    <t>xx.x</t>
  </si>
  <si>
    <t>kPa</t>
  </si>
  <si>
    <t>Conversion kPa -&gt; PSI:</t>
  </si>
  <si>
    <t>1 kPa (10 HPa) = 0.1450377 PSI</t>
  </si>
  <si>
    <t>Pressure (Air Pressure)</t>
  </si>
  <si>
    <t>0.0117</t>
  </si>
  <si>
    <t>xxx.xxxx</t>
  </si>
  <si>
    <t>xxx.x</t>
  </si>
  <si>
    <t>Pressure (Fuel Pressure)</t>
  </si>
  <si>
    <t>0.079</t>
  </si>
  <si>
    <t>Pressure (Diesel Pressure)</t>
  </si>
  <si>
    <t>xxxxxxx</t>
  </si>
  <si>
    <t>xxxxx.x</t>
  </si>
  <si>
    <t>Angle</t>
  </si>
  <si>
    <t>LAMBDA (preferred) or EQ_RAT associated with O2S23 (uses PID $13) or
LAMBDA (preferred) or EQ_RAT associated with O2S41 (uses PID $1D),
$FF if the sensor is not used in the calculation</t>
  </si>
  <si>
    <t>LAMBDA (preferred) or EQ_RAT associated with O2S24 (uses PID $13) or
LAMBDA (preferred) or EQ_RAT associated with O2S42 (uses PID $1D),
$FF if the sensor is not used in the calculation</t>
  </si>
  <si>
    <t>LAMBDA: x.xxx (preferred) or
EQ_RAT: x.xxx</t>
  </si>
  <si>
    <t>Particulate Matter Sensor</t>
  </si>
  <si>
    <t>Support of PM Sensor Data</t>
  </si>
  <si>
    <t>1 = PM Sensor Concentration Bank 1 Sensor 1 supported</t>
  </si>
  <si>
    <r>
      <t>AECD10_TIME2 shall display the total engine run time with Emission Increasing Auxiliary Emission Control Device #10 active. AECD10_TIME2 shall increment while the engine is running with EI-AECD #10</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</si>
  <si>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Japan OBD, Euro OBD and California OBD-II</t>
  </si>
  <si>
    <t>EGT Bank 1, Sensor 1 support data</t>
  </si>
  <si>
    <t>EGT Bank 1, Sensor 2 support data</t>
  </si>
  <si>
    <t>EGT Bank 1, Sensor 3 support data</t>
  </si>
  <si>
    <t>EGT Bank 1, Sensor 4 support data</t>
  </si>
  <si>
    <t>EGT Bank 2, Sensor 1 support data</t>
  </si>
  <si>
    <t>EGT Bank 2, Sensor 2 support data</t>
  </si>
  <si>
    <t>EGT Bank 2, Sensor 3 support data</t>
  </si>
  <si>
    <t>EGT Bank 2, Sensor 4 support data</t>
  </si>
  <si>
    <t>FRP_B: xxxxxx kPa (xxxxx.x PSI)</t>
  </si>
  <si>
    <t>MC_EROTAN</t>
  </si>
  <si>
    <t>Number of messages to report Exhaust Regulation Or Type Approval Number (EROTAN)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</si>
  <si>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Exhaust Regulation Or Type Approval Number</t>
  </si>
  <si>
    <t>EROTAN: XXXXXXXXXXXXXXXXX</t>
  </si>
  <si>
    <t>Auxiliary Inputs/Output Status</t>
  </si>
  <si>
    <t>0x8D</t>
  </si>
  <si>
    <r>
      <t>AECD9_TIME2 shall display the total engine run time with Emission Increasing Auxiliary Emission Control Device #9 active. AECD9_TIME2 shall increment while the engine is running with EI-AECD #9</t>
    </r>
    <r>
      <rPr>
        <i/>
        <sz val="8"/>
        <rFont val="Arial"/>
        <family val="2"/>
      </rPr>
      <t xml:space="preserve"> active</t>
    </r>
    <r>
      <rPr>
        <sz val="8"/>
        <rFont val="Arial"/>
        <family val="2"/>
      </rPr>
      <t xml:space="preserve">.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</si>
  <si>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Commanded Fuel Rail Pressure B supported</t>
  </si>
  <si>
    <t>1 = Commanded Fuel Rail Pressure B data supported</t>
  </si>
  <si>
    <t>Commended fuel pressure B support status</t>
  </si>
  <si>
    <t>Fuel Rail Pressure B supported</t>
  </si>
  <si>
    <t>1 = Fuel Rail Pressure B data supported</t>
  </si>
  <si>
    <t>Fuel rail pressure B support status</t>
  </si>
  <si>
    <t>Fuel Temperature B supported</t>
  </si>
  <si>
    <t>1 = Fuel Temperature B data supported</t>
  </si>
  <si>
    <t>Fuel temperature B support status</t>
  </si>
  <si>
    <t>1 = Commanded Fuel Rail Pressure A data supported</t>
  </si>
  <si>
    <t>1 = Fuel Rail Pressure A data supported</t>
  </si>
  <si>
    <t>1 = Fuel Temperature A data supported</t>
  </si>
  <si>
    <t>WG_A_CMD: xxx.x%</t>
  </si>
  <si>
    <t>Commanded Wastegate B Position</t>
  </si>
  <si>
    <t>WG_ B_CMD: xxx.x%</t>
  </si>
  <si>
    <t>Wastegate Control</t>
  </si>
  <si>
    <t>O2S Output Voltage Bank 2, Sensor 3 (uses PID $13) or
O2S Output Voltage Bank 4, Sensor 1 (uses PID $1D)</t>
  </si>
  <si>
    <t>O2S Output Voltage Bank 2, Sensor 4 (uses PID $13) or
O2S Output Voltage Bank 4, Sensor 2 (uses PID $1D)</t>
  </si>
  <si>
    <t>Euro OBD</t>
  </si>
  <si>
    <t>Euro OBD and California OBD-II</t>
  </si>
  <si>
    <t>Japan OBD</t>
  </si>
  <si>
    <t>Japan OBD and California OBD-II</t>
  </si>
  <si>
    <t>Japan OBD and Euro OBD</t>
  </si>
  <si>
    <r>
      <t>AECD14_TIME1 shall display the total engine run time with Emission Increasing Auxiliary Emission Control Device #14 active. AECD14_TIME1 shall increment while the engine is running with EI-AECD #14</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</si>
  <si>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65,535 sec.</t>
  </si>
  <si>
    <t>ECT 2 shall display engine coolant temperature derived from an engine coolant temperature sensor or a cylinder head temperature sensor.</t>
  </si>
  <si>
    <t>Fuel Pressure Control System</t>
  </si>
  <si>
    <t>Support of Fuel Pressure Control System  Data</t>
  </si>
  <si>
    <t>Manual Trans Neutral Gear Status Supported</t>
  </si>
  <si>
    <t>Glow Plug Lamp Status Supported</t>
  </si>
  <si>
    <t>1 = Glow Plug Lamp Status data supported</t>
  </si>
  <si>
    <t>Auto Trans Neutral Drive Status</t>
  </si>
  <si>
    <t>Manual Trans Neutral Gear Status</t>
  </si>
  <si>
    <t>0 = Glow Plug Lamp Off, 1 = Glow Plug Lamp On</t>
  </si>
  <si>
    <t>Turbo A Compressor Inlet Temperature supported</t>
  </si>
  <si>
    <t>Turbo A Turbine Inlet Temperature supported</t>
  </si>
  <si>
    <t xml:space="preserve">MIL_TIME: xxxx hrs, xx min </t>
  </si>
  <si>
    <t xml:space="preserve">CLR_TIME: xxxx hrs, xx min </t>
  </si>
  <si>
    <r>
      <t>RPM: xxxxx min</t>
    </r>
    <r>
      <rPr>
        <vertAlign val="superscript"/>
        <sz val="8"/>
        <rFont val="Arial"/>
        <family val="2"/>
      </rPr>
      <t>-1</t>
    </r>
  </si>
  <si>
    <r>
      <t>EVAP_VP: xxxx.xx Pa (xx.xxx in H</t>
    </r>
    <r>
      <rPr>
        <vertAlign val="subscript"/>
        <sz val="8"/>
        <rFont val="Arial"/>
        <family val="2"/>
      </rPr>
      <t>2</t>
    </r>
    <r>
      <rPr>
        <sz val="8"/>
        <rFont val="Arial"/>
        <family val="2"/>
      </rPr>
      <t>O)</t>
    </r>
  </si>
  <si>
    <t>1968.2 Reference</t>
  </si>
  <si>
    <t>EGR and/or VVT Monitor Conditions Encountered Counts displays the number of times that the vehicle has been operated in the specified EGR/VVT system monitoring conditions (denominator).</t>
  </si>
  <si>
    <t>barometric pressure (directly measured or
estimated)</t>
  </si>
  <si>
    <t>catalyst temperature (if directly measured or estimated
for purposes of enabling the catalyst monitor(s))</t>
  </si>
  <si>
    <t>number of stored confirmed/MIL-on fault
codes</t>
  </si>
  <si>
    <t>vehicle speed;  HD diesel only: (if used for emission control or any
OBD diagnostics)</t>
  </si>
  <si>
    <t>OBD requirements to
which the engine is certified</t>
  </si>
  <si>
    <t>fuel pressure; HD: fuel rail pressure</t>
  </si>
  <si>
    <t>monitor status (i.e., disabled for the rest of this driving cycle, complete this
driving cycle, or not complete this driving cycle) since last engine shut-off
for each monitor used for readiness status</t>
  </si>
  <si>
    <t>engine control module system voltage</t>
  </si>
  <si>
    <t>relative throttle
position</t>
  </si>
  <si>
    <t>commanded
equivalence ratio</t>
  </si>
  <si>
    <t>absolute load</t>
  </si>
  <si>
    <t>absolute throttle
position (if equipped with a throttle)
In lieu of using absolute throttle position data, control
units that do not use the absolute throttle position data may use relative throttle position data  or pedal position data.</t>
  </si>
  <si>
    <t>ambient air temperature</t>
  </si>
  <si>
    <t>redundant absolute throttle position (for electronic throttle or other systems that utilize two or more sensors)</t>
  </si>
  <si>
    <t>redundant absolute pedal position</t>
  </si>
  <si>
    <t>commanded throttle
motor position</t>
  </si>
  <si>
    <t>distance traveled (or engine run time for engines not
utilizing vehicle speed information) since fault memory last cleared</t>
  </si>
  <si>
    <t>fuel injection timing</t>
  </si>
  <si>
    <t>fuel rate</t>
  </si>
  <si>
    <t>boost pressure</t>
  </si>
  <si>
    <t>commanded/target boost
pressure</t>
  </si>
  <si>
    <t>Commanded Fuel Rail Pressure A</t>
  </si>
  <si>
    <t>commanded fuel
rail pressure</t>
  </si>
  <si>
    <t>Fuel Rail Pressure A</t>
  </si>
  <si>
    <t>fuel rail pressure</t>
  </si>
  <si>
    <t>PM filter inlet pressure</t>
  </si>
  <si>
    <t>PM filter inlet temperature</t>
  </si>
  <si>
    <t>PM filter
outlet pressure</t>
  </si>
  <si>
    <t>PM filter outlet temperature</t>
  </si>
  <si>
    <t>PM filter delta pressure</t>
  </si>
  <si>
    <t>exhaust pressure sensor output</t>
  </si>
  <si>
    <t>exhaust gas temperature sensor output</t>
  </si>
  <si>
    <t>injection control pressure</t>
  </si>
  <si>
    <t>commanded injection control pressure</t>
  </si>
  <si>
    <t>turbocharger/turbine speed</t>
  </si>
  <si>
    <t>variable geometry turbo position</t>
  </si>
  <si>
    <t>commanded
variable geometry turbo position</t>
  </si>
  <si>
    <t>turbo inlet air temperature, turbocharger compressor inlet
temperature</t>
  </si>
  <si>
    <t>turbocharger compressor inlet pressure</t>
  </si>
  <si>
    <t>turbo inlet air temperature, turbocharger
turbine inlet temperature</t>
  </si>
  <si>
    <t>turbocharger turbine outlet temperature</t>
  </si>
  <si>
    <t>wastegate valve position</t>
  </si>
  <si>
    <t>glow plug lamp status</t>
  </si>
  <si>
    <t>NOx sensor output</t>
  </si>
  <si>
    <t>driver’s demand engine torque (as
a percentage of maximum engine torque)</t>
  </si>
  <si>
    <t>reference maximum engine torque as a function of engine speed suspect parameter numbers (SPN) 539 through 543 defined by SAE J1939 within parameter group number (PGN) 65251 for engine configuration</t>
  </si>
  <si>
    <t>PTO status (active or not active)</t>
  </si>
  <si>
    <t>actual EGR
valve duty cycle/position</t>
  </si>
  <si>
    <t>PM Sensor Mass Concentration Bank 1 Sensor 1</t>
  </si>
  <si>
    <t>PM Sensor Mass Concentration Bank 2 Sensor 1</t>
  </si>
  <si>
    <r>
      <t>0 mg/m</t>
    </r>
    <r>
      <rPr>
        <vertAlign val="superscript"/>
        <sz val="8"/>
        <rFont val="Arial"/>
        <family val="2"/>
      </rPr>
      <t>3</t>
    </r>
  </si>
  <si>
    <r>
      <t>PM11: xxx.xx mg/m</t>
    </r>
    <r>
      <rPr>
        <vertAlign val="superscript"/>
        <sz val="8"/>
        <rFont val="Arial"/>
        <family val="2"/>
      </rPr>
      <t>3</t>
    </r>
  </si>
  <si>
    <r>
      <t>PM21: xxx.xx mg/m</t>
    </r>
    <r>
      <rPr>
        <vertAlign val="superscript"/>
        <sz val="8"/>
        <rFont val="Arial"/>
        <family val="2"/>
      </rPr>
      <t>3</t>
    </r>
  </si>
  <si>
    <r>
      <t>819.1875 mg/m</t>
    </r>
    <r>
      <rPr>
        <vertAlign val="superscript"/>
        <sz val="8"/>
        <rFont val="Arial"/>
        <family val="2"/>
      </rPr>
      <t>3</t>
    </r>
  </si>
  <si>
    <t>0.0125 per bit</t>
  </si>
  <si>
    <t>Fuel Temperature A supported</t>
  </si>
  <si>
    <t xml:space="preserve">Spark ignition fuel control systems that utilize conventional (not wide range) oxygen sensor shall display the commanded open loop F/A equivalence ratio (also known as lambda) while the fuel control system is in open loop. LAMBDA/EQ_RAT shall indicate 1.000 while in closed-loop fuel. Fuel systems that utilize wide-range/linear oxygen sensors shall display the commanded F/A equivalence ratio (lambda) in both open-loop and closed-loop operation.
NOTE: A/F Equivalence Ratio (AFR)  = (Stoichiometric A/F Ratio) / (Actual A/F Ratio); &gt; 1 is rich, &lt; 1 is lean
           Lambda (λ) = (Actual A/F Ratio) / (Stoichiometric A/F Ratio); &gt; 1 is lean, &lt; 1 is rich
           Lambda is the inverse of A/F equivalence ratio
           F/A Equivalence Ratio (FAR)  = (Stoichiometric F/A Ratio) / (Actual F/A Ratio); &gt; 1 is lean, &lt; 1 is rich
           Lambda is same as F/A equivalence ratio
To obtain the actual A/F ratio being commanded, multiply the stoichiometric A/F ratio of the fuel by the  F/A equivalence ratio (lambda). For example, for gasoline, stoichiometric is a ratio of 14.64:1. If the fuel control system was commanding a 0.95 LAMBDA/EQ_RAT, the commanded A/F ratio to the engine would be 14.64 * 0.95 = 13.9 A/F.
If PID $4F is not supported for this ECU, or if PID $4F is supported and includes $00 for Equivalence Ratio, the external test equipment shall use the scaling value included in this table. If PID $4F is supported for this ECU, the external test equipment shall calculate scaling for this PID as explained in the PID $4F definition.
</t>
  </si>
  <si>
    <t>SHRTFT xy: xxx.x%</t>
  </si>
  <si>
    <t>1A</t>
  </si>
  <si>
    <t>1B</t>
  </si>
  <si>
    <t>1C</t>
  </si>
  <si>
    <t>STATE ENCODED VARIABLE</t>
  </si>
  <si>
    <t>Bi-fuel vehicle using ethanol</t>
  </si>
  <si>
    <t>Bi-fuel vehicle using LPG</t>
  </si>
  <si>
    <t>Bi-fuel vehicle using CNG</t>
  </si>
  <si>
    <t>Bi-fuel vehicle using propane</t>
  </si>
  <si>
    <t>METH</t>
  </si>
  <si>
    <t>ETH</t>
  </si>
  <si>
    <t>LPG</t>
  </si>
  <si>
    <t>CNG</t>
  </si>
  <si>
    <t>DSL</t>
  </si>
  <si>
    <t>PROP</t>
  </si>
  <si>
    <t>ELEC</t>
  </si>
  <si>
    <t>BI_GAS</t>
  </si>
  <si>
    <t>BI_METH</t>
  </si>
  <si>
    <t>BI_ETH</t>
  </si>
  <si>
    <t>BI_LPG</t>
  </si>
  <si>
    <t>BI_CNG</t>
  </si>
  <si>
    <t>BI_PROP</t>
  </si>
  <si>
    <t>BI_ELEC</t>
  </si>
  <si>
    <t>LOAD_PCT: xxx.x %</t>
  </si>
  <si>
    <t>Engine Coolant Temperature</t>
  </si>
  <si>
    <t>1 °C with -40 °C offset</t>
  </si>
  <si>
    <t>ECT: xxx °C (xxx °F)</t>
  </si>
  <si>
    <t>Short Term Fuel Trim - Bank 1 
(use if only 1 fuel trim value)</t>
  </si>
  <si>
    <t>100/128% (0% at 128)</t>
  </si>
  <si>
    <t>SHRTFT1: xxx.x %</t>
  </si>
  <si>
    <t>Short Term Fuel Trim - Bank 3</t>
  </si>
  <si>
    <t>SHRTFT3: xxx.x %</t>
  </si>
  <si>
    <t>Long Term Fuel Trim - Bank 1(use if only 1 fuel trim value)</t>
  </si>
  <si>
    <t>LONGFT1: xxx.x %</t>
  </si>
  <si>
    <t>Engine RPM</t>
  </si>
  <si>
    <t>¼ rpm per bit</t>
  </si>
  <si>
    <t>0D</t>
  </si>
  <si>
    <t>Vehicle Speed Sensor</t>
  </si>
  <si>
    <t>0 km/h</t>
  </si>
  <si>
    <t>255 km/h</t>
  </si>
  <si>
    <t>1 km/h per bit</t>
  </si>
  <si>
    <t>VSS: xxx km/h (xxx mph)</t>
  </si>
  <si>
    <t>0E</t>
  </si>
  <si>
    <t>OBD II (California ARB)</t>
  </si>
  <si>
    <t xml:space="preserve">OBD II </t>
  </si>
  <si>
    <t>OBD (Federal EPA)</t>
  </si>
  <si>
    <t xml:space="preserve">OBD </t>
  </si>
  <si>
    <t>OBD and OBD II</t>
  </si>
  <si>
    <t>OBD I</t>
  </si>
  <si>
    <t>Not OBD compliant</t>
  </si>
  <si>
    <t>NO OBD</t>
  </si>
  <si>
    <t>EOBD</t>
  </si>
  <si>
    <t>EOBD and OBD II</t>
  </si>
  <si>
    <t>EOBD and OBD</t>
  </si>
  <si>
    <t>EOBD, OBD and OBD II</t>
  </si>
  <si>
    <t>JOBD</t>
  </si>
  <si>
    <t>JOBD and OBD II</t>
  </si>
  <si>
    <t>JOBD and EOBD</t>
  </si>
  <si>
    <t>JOBD, EOBD, and OBD II</t>
  </si>
  <si>
    <t>1D</t>
  </si>
  <si>
    <t>Bank 3 - Sensor 1 present at that location</t>
  </si>
  <si>
    <t>1 = Bank 3 - Sensor 1 present at that location</t>
  </si>
  <si>
    <t>O2S31</t>
  </si>
  <si>
    <t>Bank 3 - Sensor 2 present at that location</t>
  </si>
  <si>
    <t xml:space="preserve">NOx aftertreatment monitoring supported
(compression ignition supported) </t>
  </si>
  <si>
    <t xml:space="preserve">Wastegate A position support status </t>
  </si>
  <si>
    <t xml:space="preserve">Wastegate B position support status </t>
  </si>
  <si>
    <r>
      <t>AECD14_TIME2 shall display the total engine run time with Emission Increasing Auxiliary Emission Control Device #14 active. AECD14_TIME2 shall increment while the engine is running with EI-AECD #14</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</si>
  <si>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 h</t>
  </si>
  <si>
    <t>1h/bit</t>
  </si>
  <si>
    <t>Fuel  Monitor Conditions Encountered Counts</t>
  </si>
  <si>
    <t>Fuel System Monitor Conditions Encountered Counts displays the number of times that the vehicle has been operated in the specified fuel system monitoring conditions (denominator).</t>
  </si>
  <si>
    <t>32 or 36 bytes</t>
  </si>
  <si>
    <r>
      <t>AECD13_TIME2 shall display the total engine run time with Emission Increasing Auxiliary Emission Control Device #13 active. AECD13_TIME2 shall increment while the engine is running with EI-AECD #13</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</si>
  <si>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Manifold Surface Temperature</t>
  </si>
  <si>
    <t>MST: xxx °C (xxx °F)</t>
  </si>
  <si>
    <t>00 = reserved, not defined
01 = VGT A Control Open Loop (no fault present)
10 = VGT A Control Closed Loop (no fault present)
11 = VGT A Control Fault (fault present, VGT data unreliable)</t>
  </si>
  <si>
    <t>00 = reserved, not defined
01 = VGT B Control Open Loop (no fault present)
10 = VGT B Control Closed Loop (no fault present)
11 = VGT B Control Fault (fault present, VGT data unreliable)</t>
  </si>
  <si>
    <t>SO2SCOMP1: xxxxx cnts</t>
  </si>
  <si>
    <t>SO2SCOND1: xxxxx cnts</t>
  </si>
  <si>
    <t>SO2SCOMP2: xxxxx cnts</t>
  </si>
  <si>
    <t>SO2SCOND2: xxxxx cnts</t>
  </si>
  <si>
    <t>Heavy Duty Euro OBD Stage I with NOx Control</t>
  </si>
  <si>
    <t>Heavy Duty Euro OBD Stage I without NOx Control</t>
  </si>
  <si>
    <t>Heavy Duty Euro OBD Stage II without NOx Control</t>
  </si>
  <si>
    <t>Wide Range O2S Voltage,
O2 Sensor Bank 2, Sensor 4 (uses PID $13) or
O2 Sensor Bank 4, Sensor 2 (uses PID $1D)</t>
  </si>
  <si>
    <t>O2S Output Current Bank 1, Sensor 2 (uses PID $13) or
O2S Output Current Bank 1, Sensor 2 (uses PID $1D)</t>
  </si>
  <si>
    <t>Catalyst Monitor Conditions Encountered Counts Bank 2</t>
  </si>
  <si>
    <t>Oxygen Sensor Monitor Completion Counts Bank 1</t>
  </si>
  <si>
    <t>Oxygen Sensor Monitor Conditions Encountered Counts Bank 1</t>
  </si>
  <si>
    <t>Oxygen Sensor Monitor Completion Counts Bank 2</t>
  </si>
  <si>
    <t>Oxygen Sensor Monitor Conditions Encountered Counts Bank 2</t>
  </si>
  <si>
    <t>AIR Monitor Completion Condition Counts (Secondary Air)</t>
  </si>
  <si>
    <t>AIR Monitor Conditions Encountered Counts (Secondary Air)</t>
  </si>
  <si>
    <t>EVAP Monitor Completion Condition Counts</t>
  </si>
  <si>
    <t>EVAP Monitor Conditions Encountered Counts</t>
  </si>
  <si>
    <t>Secondary Oxygen Sensor Monitor Completion Counts Bank 1</t>
  </si>
  <si>
    <t>Secondary O2 Sensor Monitor Completion Counts Bank 1 displays the number of times that all conditions necessary to detect an oxygen sensor bank 1 malfunction have been encountered (numerator).</t>
  </si>
  <si>
    <t xml:space="preserve">Boost pressure system monitoring ready
(compression ignition supported) </t>
  </si>
  <si>
    <t xml:space="preserve">Oxygen sensor heater monitoring ready
(spark ignition supported) </t>
  </si>
  <si>
    <t xml:space="preserve">Catalyst monitoring enabled
(spark ignition supported) </t>
  </si>
  <si>
    <t xml:space="preserve">NMHC catalyst enabled
(compression ignition supported) </t>
  </si>
  <si>
    <t xml:space="preserve">Heated catalyst monitoring enabled
(spark ignition supported) </t>
  </si>
  <si>
    <t xml:space="preserve">Evaporative system monitoring enabled
(spark ignition supported) </t>
  </si>
  <si>
    <t xml:space="preserve">Secondary air system monitoring enabled
(spark ignition supported) </t>
  </si>
  <si>
    <t xml:space="preserve">Oxygen sensor heater monitoring enabled
(spark ignition supported) </t>
  </si>
  <si>
    <t>Misfire monitoring enabled
(spark ignition and compression ignition)</t>
  </si>
  <si>
    <t>BP_A_CMD xxx.xx kPa (xx.xx PSI)</t>
  </si>
  <si>
    <t>BP_B_CMD xxx.xx kPa (xx.xx PSI)</t>
  </si>
  <si>
    <t>BP_B_ACT xxx.xx kPa (xx.xx PSI)</t>
  </si>
  <si>
    <t>PNTE: CAA</t>
  </si>
  <si>
    <t>PNTE: DEF</t>
  </si>
  <si>
    <t>Turbo B Compressor Outlet Temperature supported</t>
  </si>
  <si>
    <t>O2 Sensor Bank 1, Sensor 1 (uses PID $13) or
O2 Sensor Bank 1, Sensor 1 (uses PID $1D)</t>
  </si>
  <si>
    <t>SHRFT Bank 1, Sensor 1 (uses PID $13) or
SHRFT Bank 1, Sensor 1 (uses PID $1D)</t>
  </si>
  <si>
    <t>O2 Sensor Bank 1, Sensor 2 (uses PID $13) or
O2 Sensor Bank 1, Sensor 2 (uses PID $1D)</t>
  </si>
  <si>
    <t>SHRFT Bank 1, Sensor 2 (uses PID $13) or
SHRFT Bank 1, Sensor 2 (uses PID $1D)</t>
  </si>
  <si>
    <t>NOTE   Data B shall only be included in the response to a PID $55 request if PID $1D (Location of Oxygen Sensors) indicates an oxygen sensor is present in Bank 3. The external test equipment can determine length of the response message based on the data content of PID $13 or $1D. See examples in the description of PID $09.</t>
  </si>
  <si>
    <t>Bank 1 - Sensor 4 present at that location</t>
  </si>
  <si>
    <t>1 = Bank 1 - Sensor 4 present at that location</t>
  </si>
  <si>
    <t>O2S14</t>
  </si>
  <si>
    <t>Bank 2 - Sensor 1 present at that location</t>
  </si>
  <si>
    <t>1 = Bank 2 - Sensor 1 present at that location</t>
  </si>
  <si>
    <t>O2S21</t>
  </si>
  <si>
    <t>Bank 2 - Sensor 2 present at that location</t>
  </si>
  <si>
    <t>1 = Bank 2 - Sensor 2 present at that location</t>
  </si>
  <si>
    <t>O2S22</t>
  </si>
  <si>
    <t>Bank 2 - Sensor 3 present at that location</t>
  </si>
  <si>
    <t>1 = Bank 2 - Sensor 3 present at that location</t>
  </si>
  <si>
    <t>O2S23</t>
  </si>
  <si>
    <t xml:space="preserve">Reserved (bit shall always be reported as '0')
(spark ignition and compression ignition) </t>
  </si>
  <si>
    <t xml:space="preserve">Reserved (bit shall always be reported as '0')
(compression ignition supported) </t>
  </si>
  <si>
    <r>
      <t>AECD11_TIME2 shall display the total engine run time with Emission Increasing Auxiliary Emission Control Device #11 active. AECD11_TIME2 shall increment while the engine is running with EI-AECD #1</t>
    </r>
    <r>
      <rPr>
        <i/>
        <sz val="8"/>
        <rFont val="Arial"/>
        <family val="2"/>
      </rPr>
      <t>1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</si>
  <si>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0x6A</t>
  </si>
  <si>
    <t>0x6B</t>
  </si>
  <si>
    <t>0x6C</t>
  </si>
  <si>
    <t>0x6D</t>
  </si>
  <si>
    <t>0x6E</t>
  </si>
  <si>
    <t>EGR and/or VVT Monitor Completion Condition Counts displays the number of times that all conditions necessary to detect an EGR/VVT system malfunction have been encountered (numerator).</t>
  </si>
  <si>
    <t>0x03</t>
  </si>
  <si>
    <t>0x04</t>
  </si>
  <si>
    <t>0x05</t>
  </si>
  <si>
    <t>0x06</t>
  </si>
  <si>
    <t>0x07</t>
  </si>
  <si>
    <t>0x08</t>
  </si>
  <si>
    <t>0x09</t>
  </si>
  <si>
    <t>0x0A</t>
  </si>
  <si>
    <t>0x0B</t>
  </si>
  <si>
    <t>0x0C</t>
  </si>
  <si>
    <t>0x0D</t>
  </si>
  <si>
    <t>0x0E</t>
  </si>
  <si>
    <t>0x0F</t>
  </si>
  <si>
    <t>0x10</t>
  </si>
  <si>
    <t>0x23</t>
  </si>
  <si>
    <t>0x24</t>
  </si>
  <si>
    <t>0x25 - 0x30</t>
  </si>
  <si>
    <t>0x31</t>
  </si>
  <si>
    <t>In-use Performance Tracking for compression ignition engines</t>
  </si>
  <si>
    <t>Ignition Counter</t>
  </si>
  <si>
    <t>NMHC Catalyst Monitor Completion Counts</t>
  </si>
  <si>
    <t>NMHC Catalyst Monitor Conditions Encountered Counts</t>
  </si>
  <si>
    <t>NOx Adsorber Monitor Completion Condition Counts</t>
  </si>
  <si>
    <t>NOx Adsorber Monitor Conditions Encountered Counts</t>
  </si>
  <si>
    <t>PM Filter Monitor Completion Condition Counts</t>
  </si>
  <si>
    <t>PM Filter Monitor Conditions Encountered Counts</t>
  </si>
  <si>
    <t>Exhaust Gas Sensor Monitor Completion Counts</t>
  </si>
  <si>
    <t>Exhaust Gas Sensor Monitor Conditions Encountered Counts</t>
  </si>
  <si>
    <t>EGR and/or VVT Monitor Completion Condition Counts</t>
  </si>
  <si>
    <t>EGR and/or VVT Monitor Conditions Encountered Counts</t>
  </si>
  <si>
    <t>Boost Pressure Monitor Completion Condition Counts</t>
  </si>
  <si>
    <t xml:space="preserve">EGR and/or VVT system monitoring enabled
(spark ignition and compression ignition) </t>
  </si>
  <si>
    <t>Indicates EGR and/or VVT monitor enabled for this monitoring cycle</t>
  </si>
  <si>
    <t>Catalyst Monitor Completion Counts Bank 1 displays the number of times that all conditions necessary to detect a catalyst system bank 1 malfunction have been encountered (numerator).</t>
  </si>
  <si>
    <t>N/A</t>
  </si>
  <si>
    <t>0x11</t>
  </si>
  <si>
    <t>0x12</t>
  </si>
  <si>
    <t>0x13</t>
  </si>
  <si>
    <t>0x14</t>
  </si>
  <si>
    <t>0x15</t>
  </si>
  <si>
    <t>0x16</t>
  </si>
  <si>
    <t>0x17</t>
  </si>
  <si>
    <t>0x18</t>
  </si>
  <si>
    <t>0x19</t>
  </si>
  <si>
    <t>0x1A</t>
  </si>
  <si>
    <t>0x1B</t>
  </si>
  <si>
    <t>0x1C</t>
  </si>
  <si>
    <t>0x1D</t>
  </si>
  <si>
    <t>0x1E</t>
  </si>
  <si>
    <t>0x1F</t>
  </si>
  <si>
    <t>0x25</t>
  </si>
  <si>
    <t>0x26</t>
  </si>
  <si>
    <t>0x27</t>
  </si>
  <si>
    <t>0x28</t>
  </si>
  <si>
    <t>0x29</t>
  </si>
  <si>
    <t>0x2A</t>
  </si>
  <si>
    <t>0x2B</t>
  </si>
  <si>
    <t>0x2C</t>
  </si>
  <si>
    <t>0x2D</t>
  </si>
  <si>
    <t>0x2E</t>
  </si>
  <si>
    <t>0x30</t>
  </si>
  <si>
    <t>0x3E</t>
  </si>
  <si>
    <t>0x3F</t>
  </si>
  <si>
    <t>0x5F</t>
  </si>
  <si>
    <t>0x5E</t>
  </si>
  <si>
    <t>0x5D</t>
  </si>
  <si>
    <t>0x5C</t>
  </si>
  <si>
    <t>0x5B</t>
  </si>
  <si>
    <t>0x5A</t>
  </si>
  <si>
    <t>0x59</t>
  </si>
  <si>
    <t>0x58</t>
  </si>
  <si>
    <t>0x57</t>
  </si>
  <si>
    <t>0x56</t>
  </si>
  <si>
    <t>0x55</t>
  </si>
  <si>
    <t>0x54</t>
  </si>
  <si>
    <t>0x53</t>
  </si>
  <si>
    <t>0x52</t>
  </si>
  <si>
    <t>0x51</t>
  </si>
  <si>
    <t>0x65</t>
  </si>
  <si>
    <t>0x66</t>
  </si>
  <si>
    <t>0x67</t>
  </si>
  <si>
    <t>0x68</t>
  </si>
  <si>
    <t>0x69</t>
  </si>
  <si>
    <r>
      <t>AECD1_TIME2 shall display the total engine run time with Emission Increasing Auxiliary Emission Control Device #1 active. AECD1_TIME2 shall increment while the engine is running with EI-AECD #</t>
    </r>
    <r>
      <rPr>
        <i/>
        <sz val="8"/>
        <rFont val="Arial"/>
        <family val="2"/>
      </rPr>
      <t>1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</si>
  <si>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Secondary air commanded upstream of first catalytic converter</t>
  </si>
  <si>
    <t>Secondary air commanded downstream of first catalytic converter inlet</t>
  </si>
  <si>
    <t>O2SCOND1: xxxxx cnts</t>
  </si>
  <si>
    <t>O2SCOMP2: xxxxx cnts</t>
  </si>
  <si>
    <t>O2SCOND2: xxxxx cnts</t>
  </si>
  <si>
    <t>Total run time with EI-AECD #2 active support status</t>
  </si>
  <si>
    <t>Total run time with EI-AECD #3 active support status</t>
  </si>
  <si>
    <t>Total run time with EI-AECD #4 active support status</t>
  </si>
  <si>
    <t>Total run time with EI-AECD #5 active support status</t>
  </si>
  <si>
    <t>Total run time with EI-AECD #6 active support status</t>
  </si>
  <si>
    <t>Total run time with EI-AECD #7 active support status</t>
  </si>
  <si>
    <t>Total run time with EI-AECD #8 active support status</t>
  </si>
  <si>
    <t>Total run time with EI-AECD #9 active support status</t>
  </si>
  <si>
    <t>Total run time with EI-AECD #10 active support status</t>
  </si>
  <si>
    <t>1 = NOx Sensor Concentration Bank 1 Sensor 1 supported</t>
  </si>
  <si>
    <t>1 = NOx Sensor Concentration Bank 2 Sensor 1 supported</t>
  </si>
  <si>
    <t>NOx Sensor Concentration Bank 1 Sensor 1 support status</t>
  </si>
  <si>
    <t>NOx Sensor Concentration Bank 2 Sensor 1 support status</t>
  </si>
  <si>
    <t>External test equipment SI (Metric) / English display</t>
  </si>
  <si>
    <t>0 = Spark ignition monitors supported
1 = Compression ignition monitors supported</t>
  </si>
  <si>
    <t xml:space="preserve">PM Filter monitoring supported
(compression ignition supported) </t>
  </si>
  <si>
    <t xml:space="preserve">Reserved, always report as 0
(spark ignition and compression ignition) </t>
  </si>
  <si>
    <t xml:space="preserve">PM Filter monitoring ready
(compression ignition supported) </t>
  </si>
  <si>
    <t>DTC that caused required freeze frame data storage</t>
  </si>
  <si>
    <t>Distance Traveled While MIL is Activated</t>
  </si>
  <si>
    <t xml:space="preserve">Boost pressure system monitoring enabled
(compression ignition supported) </t>
  </si>
  <si>
    <t xml:space="preserve">PM Filter monitoring enabled
(compression ignition supported) </t>
  </si>
  <si>
    <t>HYB_REG</t>
  </si>
  <si>
    <t>Commanded Fuel Rail Pressure A supported</t>
  </si>
  <si>
    <t>Fuel Rail Pressure A supported</t>
  </si>
  <si>
    <t>NOx Sensor Concentration Bank 1 Sensor 1 supported</t>
  </si>
  <si>
    <t>NOx Sensor Concentration Bank 2 Sensor 1 supported</t>
  </si>
  <si>
    <t>NOx Sensor Concentration Bank 1 Sensor 1</t>
  </si>
  <si>
    <t>MAF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If PID $50 is not supported for this ECU, or if PID $50 is supported and includes $00 for Air Flow Rate from Mass Air Flow Sensor, the external test equipment shall use the scaling values included in this table for those values. If PID $50 is supported for this ECU, the external test equipment shall calculate scaling and range for this PID as explained in the PID $50 Data A definition.</t>
  </si>
  <si>
    <t xml:space="preserve">Exhaust gas sensor monitoring enabled
(compression ignition supported) </t>
  </si>
  <si>
    <t xml:space="preserve">Oxygen sensor monitoring enabled
(spark ignition supported) </t>
  </si>
  <si>
    <t>Wide Range O2S Current,
O2 Sensor Bank 1, Sensor 1 (uses PID $13) or
O2 Sensor Bank 1, Sensor 1 (uses PID $1D)</t>
  </si>
  <si>
    <t>O2S Output Current Bank 1, Sensor 1 (uses PID $13) or
O2S Output Current Bank 1, Sensor 1 (uses PID $1D)</t>
  </si>
  <si>
    <t>Wide Range O2S Current,
O2 Sensor Bank 1, Sensor 2 (uses PID $13) or
O2 Sensor Bank 1, Sensor 2 (uses PID $1D)</t>
  </si>
  <si>
    <t>Wide Range O2S Current,
O2 Sensor Bank 1, Sensor 3 (uses PID $13) or
O2 Sensor Bank 2, Sensor 1 (uses PID $1D)</t>
  </si>
  <si>
    <t>Wide Range O2S Current,
O2 Sensor Bank 1, Sensor 4 (uses PID $13) or
O2 Sensor Bank 2, Sensor 2 (uses PID $1D)</t>
  </si>
  <si>
    <t>Wide Range O2S Current,
O2 Sensor Bank 2, Sensor 1 (uses PID $13) or
O2 Sensor Bank 3, Sensor 1 (uses PID $1D)</t>
  </si>
  <si>
    <t>Wide Range O2S Current,
O2 Sensor Bank 2, Sensor 2 (uses PID $13) or
O2 Sensor Bank 3, Sensor 2 (uses PID $1D)</t>
  </si>
  <si>
    <t>Wide Range O2S Current,
O2 Sensor Bank 2, Sensor 3 (uses PID $13) or
O2 Sensor Bank 4, Sensor 1 (uses PID $1D)</t>
  </si>
  <si>
    <t>Wide Range O2S Current,
O2 Sensor Bank 2, Sensor 4 (uses PID $13) or
O2 Sensor Bank 4, Sensor 2 (uses PID $1D)</t>
  </si>
  <si>
    <t>Wide Range O2S Voltage,
O2 Sensor Bank 1, Sensor 1 (uses PID $13) or
O2 Sensor Bank 1, Sensor 1 (uses PID $1D)</t>
  </si>
  <si>
    <t>O2 Sensor Bank 2, Sensor 2 (uses PID $13) or
O2 Sensor Bank 3, Sensor 2 (uses PID $1D)</t>
  </si>
  <si>
    <t>SHRFT Bank 2, Sensor 2 (uses PID $13) or
SHRFT Bank 3, Sensor 2 (uses PID $1D)</t>
  </si>
  <si>
    <t>SHRFT Bank 2, Sensor 4 (uses PID $13) or
SHRFT Bank 4, Sensor 2 (uses PID $1D)</t>
  </si>
  <si>
    <t>O2 Sensor Bank 2, Sensor 4 (uses PID $13) or
O2 Sensor Bank 4, Sensor 2 (uses PID $1D)</t>
  </si>
  <si>
    <t>O2 Sensor Bank 2, Sensor 3 (uses PID $13) or
O2 Sensor Bank 4, Sensor 1 (uses PID $1D)</t>
  </si>
  <si>
    <t>SHRFT Bank 2, Sensor 3 (uses PID $13) or
SHRFT Bank 4, Sensor 1 (uses PID $1D)</t>
  </si>
  <si>
    <t>O2S Output Voltage Bank 2, Sensor 1 (uses PID $13) or
O2S Output Voltage Bank 3, Sensor 1 (uses PID $1D)</t>
  </si>
  <si>
    <t>02S Bank 4, Sensor 1 present</t>
  </si>
  <si>
    <t>Turbo B Compressor Inlet Temperature supported</t>
  </si>
  <si>
    <t>Turbo B Turbine Inlet Temperature supported</t>
  </si>
  <si>
    <t>0 = Evap monitor not supported (NO)
1 = Evap monitor supported</t>
  </si>
  <si>
    <t>327.67%</t>
  </si>
  <si>
    <t>-327.68%</t>
  </si>
  <si>
    <t>PM11: xxx.xx %</t>
  </si>
  <si>
    <t>PM11 shall display normalized PM sensor output for Bank 1 Sensor 1. Normalization shall be based on sensor output signal (e.g. voltage, resistance, current, impedance etc.). 100% shall represent manufacturer defined sensor soot load level when sensor regeneration is needed. 0% shall represent fully cleaned / regenerated sensor.</t>
  </si>
  <si>
    <t>E, bit 0</t>
  </si>
  <si>
    <t>E, bit 1</t>
  </si>
  <si>
    <t>E, bits 2-7</t>
  </si>
  <si>
    <t>PM21_ACTIVE (YES or NO)</t>
  </si>
  <si>
    <t>PM21_REGEN (YES or NO)</t>
  </si>
  <si>
    <t>PM21: xxx.xx %</t>
  </si>
  <si>
    <t>PM21 shall display normalized PM sensor output for Bank 1 Sensor 1. Normalization shall be based on sensor output signal (e.g. voltage, resistance, current, impedance etc.). 100% shall represent manufacturer defined sensor soot load level when sensor regeneration is needed. 0% shall represent fully cleaned / regenerated sensor.</t>
  </si>
  <si>
    <t>O2 Sensor Concentration Bank 1 Sensor 3 supported</t>
  </si>
  <si>
    <t>O2 Sensor Concentration Bank 1 Sensor 4 supported</t>
  </si>
  <si>
    <t>O2 Sensor Concentration Bank 2 Sensor 3 supported</t>
  </si>
  <si>
    <t>O2 Sensor Concentration Bank 2 Sensor 4 supported</t>
  </si>
  <si>
    <t>O2 Sensor Lambda Bank 1 Sensor 3 supported</t>
  </si>
  <si>
    <t>O2 Sensor Lambda Bank 1 Sensor 4 supported</t>
  </si>
  <si>
    <t>O2 Sensor Lambda Bank 2 Sensor 3 supported</t>
  </si>
  <si>
    <t>O2 Sensor Lambda Bank 2 Sensor 4 supported</t>
  </si>
  <si>
    <t>O2 Sensor Concentration Bank 1 Sensor 3</t>
  </si>
  <si>
    <t>O2 Sensor Concentration Bank 1 Sensor 4</t>
  </si>
  <si>
    <t>O2 Sensor Concentration Bank 2 Sensor 3</t>
  </si>
  <si>
    <t>O2 Sensor Lambda Bank 1 Sensor 3</t>
  </si>
  <si>
    <t>O2 Sensor Lambda Bank 1 Sensor 4</t>
  </si>
  <si>
    <t>O2 Sensor Lambda Bank 2 Sensor 3</t>
  </si>
  <si>
    <t>O2 Sensor Lambda Bank 2 Sensor 4</t>
  </si>
  <si>
    <t>1 = O2 Sensor Concentration Bank 1 Sensor 3 supported</t>
  </si>
  <si>
    <t>1 = O2 Sensor Concentration Bank 1 Sensor 4 supported</t>
  </si>
  <si>
    <t>1 = O2 Sensor Concentration Bank 2 Sensor 3 supported</t>
  </si>
  <si>
    <t>1 = O2 Sensor Concentration Bank 2 Sensor 4 supported</t>
  </si>
  <si>
    <t>1 = O2 Sensor Lambda Bank 1 Sensor 3 supported</t>
  </si>
  <si>
    <t>1 = O2 Sensor Lambda Bank 1 Sensor 4 supported</t>
  </si>
  <si>
    <t>1 = O2 Sensor Lambda Bank 2 Sensor 3 supported</t>
  </si>
  <si>
    <t>1 = O2 Sensor Lambda Bank 2 Sensor 4 supported</t>
  </si>
  <si>
    <t>O2S13_PCT xxx.xxxxxx %</t>
  </si>
  <si>
    <t>O2S14_PCT xxx.xxxxxx %</t>
  </si>
  <si>
    <r>
      <t>AECD7_TIME1 shall display the total engine run time with Emission Increasing Auxiliary Emission Control Device #7 active. AECD7_TIME1 shall increment while the engine is running with EI-AECD #7</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</si>
  <si>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Secondary Oxygen Sensor Monitor Conditions Encountered Counts Bank 1</t>
  </si>
  <si>
    <t>Secondary Oxygen Sensor Monitor Completion Counts Bank 2</t>
  </si>
  <si>
    <t>Secondary Oxygen Sensor Monitor Conditions Encountered Counts Bank 2</t>
  </si>
  <si>
    <t>Engine Control Module</t>
  </si>
  <si>
    <t>Instrument Panel Cluster (IPC) Control Module</t>
  </si>
  <si>
    <t>Powertrain Control Module</t>
  </si>
  <si>
    <t>PMCOMP: xxxxx cnts</t>
  </si>
  <si>
    <t>PMCOND: xxxxx cnts</t>
  </si>
  <si>
    <t>EGSCOMP: xxxxx cnts</t>
  </si>
  <si>
    <t>EGSCOND: xxxxx cnts</t>
  </si>
  <si>
    <t>FRP_B shall display fuel rail pressure when the reading is referenced to atmosphere (gage pressure).</t>
  </si>
  <si>
    <t>Fuel Rail Temperature B</t>
  </si>
  <si>
    <t>K</t>
  </si>
  <si>
    <t>FRT_B: xxx °C (xxx °F)</t>
  </si>
  <si>
    <t>FRT_B shall display fuel rail temperature.</t>
  </si>
  <si>
    <t>Fuel Rail Temperature A</t>
  </si>
  <si>
    <t>FRP_A_CMD: xxxxxx kPa (xxxxx.x PSI)</t>
  </si>
  <si>
    <t>FRP_A: xxxxxx kPa (xxxxx.x PSI)</t>
  </si>
  <si>
    <t>FRT_A : xxx °C (xxx °F)</t>
  </si>
  <si>
    <t>FRP_A_ CMD shall display commanded fuel rail pressure when the reading is referenced to atmosphere (gage pressure).</t>
  </si>
  <si>
    <t>FRP_A shall display fuel rail pressure when the reading is referenced to atmosphere (gage pressure).</t>
  </si>
  <si>
    <t>FRT_A shall display fuel rail temperature.</t>
  </si>
  <si>
    <t>Commanded Injection Control Pressure B</t>
  </si>
  <si>
    <t>ICP_B_CMD: xxxxxx kPa (xxxxx.x PSI)</t>
  </si>
  <si>
    <t>ICP_B_CMD shall display commanded injection control pressure.</t>
  </si>
  <si>
    <t>Injection Control Pressure B</t>
  </si>
  <si>
    <t>ICP_B: xxxxxx kPa (xxxxx.x PSI)</t>
  </si>
  <si>
    <t>ICP_B shall display injection control pressure.</t>
  </si>
  <si>
    <t>Commanded Injection Control Pressure A</t>
  </si>
  <si>
    <t>Injection Control Pressure A</t>
  </si>
  <si>
    <t>ICP_A_CMD: xxxxxx kPa (xxxxx.x PSI)</t>
  </si>
  <si>
    <t>ICP_A: xxxxxx kPa (xxxxx.x PSI)</t>
  </si>
  <si>
    <t>ICP_A_CMD shall display commanded injection control pressure.</t>
  </si>
  <si>
    <t>ICP_A shall display injection control pressure.</t>
  </si>
  <si>
    <t>Commanded Injection Control Pressure B supported</t>
  </si>
  <si>
    <t>1 = Commanded Injection Control Pressure B data supported</t>
  </si>
  <si>
    <t>Commanded injection pressure B support status</t>
  </si>
  <si>
    <t>Injection Control Pressure B supported</t>
  </si>
  <si>
    <t>Injection control pressure B support status</t>
  </si>
  <si>
    <t>Injection Control Pressure A supported</t>
  </si>
  <si>
    <t>Commanded Injection Control Pressure A supported</t>
  </si>
  <si>
    <t>1 = Commanded Injection Control Pressure A data supported</t>
  </si>
  <si>
    <t>1 = Injection Control Pressure A data supported</t>
  </si>
  <si>
    <t>1 = Injection Control Pressure B data supported</t>
  </si>
  <si>
    <t>F, bits 4-7</t>
  </si>
  <si>
    <t>FRP_B_CMD shall display commanded fuel rail pressure when the reading is referenced to atmosphere (gage pressure).</t>
  </si>
  <si>
    <t>Fuel Rail Pressure B</t>
  </si>
  <si>
    <t>$0C</t>
  </si>
  <si>
    <t>$0D</t>
  </si>
  <si>
    <t>Misfire monitoring supported
(spark ignition and compression ignition)</t>
  </si>
  <si>
    <t>Fuel system monitoring supported
(spark ignition and compression ignition)</t>
  </si>
  <si>
    <t>Engine Coolant Temperature 1</t>
  </si>
  <si>
    <t>Engine Coolant Temperature 2</t>
  </si>
  <si>
    <t>ECT 1: xxx °C (xxx °F)</t>
  </si>
  <si>
    <t>ECT 2: xxx °C (xxx °F)</t>
  </si>
  <si>
    <t>Commanded EGR and EGR Error</t>
  </si>
  <si>
    <t>EGR A Error</t>
  </si>
  <si>
    <t>EGR B Error</t>
  </si>
  <si>
    <t>EGR_A_ERR: xxx.x%</t>
  </si>
  <si>
    <t>EGR_B_ERR: xxx.x%</t>
  </si>
  <si>
    <t>Engine Reference Torque</t>
  </si>
  <si>
    <t>1%/bit with -125 offset</t>
  </si>
  <si>
    <t>0 Nm</t>
  </si>
  <si>
    <t>1 kPa per bit</t>
  </si>
  <si>
    <t>MAP: xxx kPa (xx.x inHg)</t>
  </si>
  <si>
    <t>0C</t>
  </si>
  <si>
    <t>Compressed Natural Gas (CNG)</t>
  </si>
  <si>
    <t>Propane</t>
  </si>
  <si>
    <t>Battery/electric</t>
  </si>
  <si>
    <t>Maximum value for Intake Manifold Absolute Pressure</t>
  </si>
  <si>
    <t>10 kPa</t>
  </si>
  <si>
    <t>External Test Equipment Configuration Information #2</t>
  </si>
  <si>
    <t xml:space="preserve">Maximum value for Air Flow Rate from Mass Air Flow Sensor </t>
  </si>
  <si>
    <t>10 g/s</t>
  </si>
  <si>
    <t>Reserved for future expansion – report as $00</t>
  </si>
  <si>
    <t>Bi-fuel vehicle using gasoline</t>
  </si>
  <si>
    <t>1 Nm/bit</t>
  </si>
  <si>
    <t>1 = Bank 3 - Sensor 2 present at that location</t>
  </si>
  <si>
    <t>O2S32</t>
  </si>
  <si>
    <t>Bank 4 -Sensor 1 present at that location</t>
  </si>
  <si>
    <t>1 = Bank 4 - Sensor 1 present at that location</t>
  </si>
  <si>
    <t>O2S41</t>
  </si>
  <si>
    <t>1 = Bank 4 - Sensor 2 present at that location</t>
  </si>
  <si>
    <t>O2S42</t>
  </si>
  <si>
    <t>Auxiliary Input Status</t>
  </si>
  <si>
    <t>Power Take Off (PTO) Status</t>
  </si>
  <si>
    <t xml:space="preserve">PTO_STAT: OFF or ON </t>
  </si>
  <si>
    <t>reserved (bits shall be reported a '0')</t>
  </si>
  <si>
    <t>Secondary air commanded to atmosphere or off</t>
  </si>
  <si>
    <t>Comprehensive component monitoring supported
(spark ignition and compression ignition)</t>
  </si>
  <si>
    <t>Fuel Pressure (gauge)</t>
  </si>
  <si>
    <t>FP: xxxx kPa (xxx.x PSI)</t>
  </si>
  <si>
    <t>FP shall display fuel pressure when the reading is referenced to atmosphere (gauge pressure).</t>
  </si>
  <si>
    <t>SHRTFT associated with O2S11 (uses PID $13) or
SHRTFT associated with O2S11 (uses PID $1D),
reported as $FF if the sensor is not used in the calculation or if SHRTFT is not applicable.</t>
  </si>
  <si>
    <t>SHRTFT associated with O2S12 (uses PID $13) or
SHRTFT associated with O2S12 (uses PID $1D),
reported as $FF if the sensor is not used in the calculation or if SHRTFT is not applicable.</t>
  </si>
  <si>
    <t>-100 % 
(less than cmd.)</t>
  </si>
  <si>
    <t>+99.22 % 
(more than cmd.)</t>
  </si>
  <si>
    <t>($8000) 
-8192 Pa</t>
  </si>
  <si>
    <t>($7FFF) 
+8191.75 Pa</t>
  </si>
  <si>
    <t>0% 
(no flow)</t>
  </si>
  <si>
    <t>100% 
(max flow)</t>
  </si>
  <si>
    <t>255 kPa 
(absolute)</t>
  </si>
  <si>
    <t>0 kPa 
(absolute)</t>
  </si>
  <si>
    <t>0 % 
(closed throttle)</t>
  </si>
  <si>
    <t>100 % 
(wide open throttle)</t>
  </si>
  <si>
    <t>0 % 
(no alcohol)</t>
  </si>
  <si>
    <t>100 % 
(max. alcohol)</t>
  </si>
  <si>
    <t>0% 
(no flow/closed)</t>
  </si>
  <si>
    <t>100% 
(max flow/full open)</t>
  </si>
  <si>
    <t>0% 
(vanes bypassed)</t>
  </si>
  <si>
    <t>O2S Output Current Bank 1, Sensor 3 (uses PID $13) or
O2S Output Current Bank 2, Sensor 1 (uses PID $1D)</t>
  </si>
  <si>
    <t>O2S Output Current Bank 1, Sensor 4 (uses PID $13) or
O2S Output Current Bank 2, Sensor 2 (uses PID $1D)</t>
  </si>
  <si>
    <t>O2S Output Current Bank 2, Sensor 1 (uses PID $13) or
O2S Output Current Bank 3, Sensor 1 (uses PID $1D)</t>
  </si>
  <si>
    <t>O2S Output Current Bank 2, Sensor 2 (uses PID $13) or
O2S Output Current Bank 3, Sensor 2 (uses PID $1D)</t>
  </si>
  <si>
    <t>O2S Output Current Bank 2, Sensor 3 (uses PID $13) or
O2S Output Current Bank 4, Sensor 1 (uses PID $1D)</t>
  </si>
  <si>
    <t>O2S Output Current Bank 2, Sensor 4 (uses PID $13) or
O2S Output Current Bank 4, Sensor 2 (uses PID $1D)</t>
  </si>
  <si>
    <t>AIR_SUP: NO or YES</t>
  </si>
  <si>
    <t>O2S_SUP: NO or YES</t>
  </si>
  <si>
    <t>HTR_SUP: NO or YES</t>
  </si>
  <si>
    <t>EGR_SUP: NO or YES</t>
  </si>
  <si>
    <t>D</t>
  </si>
  <si>
    <t>A, B</t>
  </si>
  <si>
    <t>00 00</t>
  </si>
  <si>
    <t>FF FF</t>
  </si>
  <si>
    <t>Hexadecimal e.g. P01AB</t>
  </si>
  <si>
    <t>DTCFRZF: Pxxxx, Cxxxx, Bxxxx, Uxxxx</t>
  </si>
  <si>
    <t>OL</t>
  </si>
  <si>
    <t>CL</t>
  </si>
  <si>
    <r>
      <t>AECD3_TIME2 shall display the total engine run time with Emission Increasing Auxiliary Emission Control Device #3 active. AECD3_TIME2 shall increment while the engine is running with EI-AECD #3</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</si>
  <si>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Commanded injection pressure A support status</t>
  </si>
  <si>
    <t>Injection control pressure A support status</t>
  </si>
  <si>
    <t>EGR B error support status</t>
  </si>
  <si>
    <t>Commanded Intake Air Flow A support status</t>
  </si>
  <si>
    <t>Relative Intake Air Flow A position support status</t>
  </si>
  <si>
    <t>Commanded Intake Air Flow B support status</t>
  </si>
  <si>
    <t>Relative Intake Air Flow B position support status</t>
  </si>
  <si>
    <r>
      <t>AECD9_TIME1 shall display the total engine run time with Emission Increasing Auxiliary Emission Control Device #9 active. AECD9_TIME1 shall increment while the engine is running with EI-AECD #9</t>
    </r>
    <r>
      <rPr>
        <i/>
        <sz val="8"/>
        <rFont val="Arial"/>
        <family val="2"/>
      </rPr>
      <t xml:space="preserve"> active</t>
    </r>
    <r>
      <rPr>
        <sz val="8"/>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</si>
  <si>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Support of Intake Manifold Absolute Pressure Data</t>
  </si>
  <si>
    <t>Intake Manifold Absolute Pressure A supported</t>
  </si>
  <si>
    <t>1 = Intake Manifold Absolute Pressure A supported</t>
  </si>
  <si>
    <t>Intake Manifold Absolute Pressure A support status</t>
  </si>
  <si>
    <t>Intake Manifold Absolute Pressure B supported</t>
  </si>
  <si>
    <t>1 = Intake Manifold Absolute Pressure B supported</t>
  </si>
  <si>
    <t>Intake Manifold Absolute Pressure B support status</t>
  </si>
  <si>
    <t>Intake Manifold Absolute Pressure A</t>
  </si>
  <si>
    <t>Intake Manifold Absolute Pressure B</t>
  </si>
  <si>
    <t>Location of Oxygen Sensors, where sensor 1 is closest to the engine. Each bit indicates the presence or absence of an oxygen sensor at the following location.
NOTE PID $1D shall only be supported by a given vehicle if PID $13 is not supported. In no case shall a vehicle support both PIDs. It is recommended to use PID $1D for 3 or 4 bank O2 sensor engine configurations, and never for 1 or 2 bank O2 sensor engine configurations.</t>
  </si>
  <si>
    <t>0 = NOx aftertreatment monitor not supported (NO)
1 = NOx aftertreatment monitor supported</t>
  </si>
  <si>
    <t xml:space="preserve">NOx aftertreatment monitoring ready
(compression ignition supported) </t>
  </si>
  <si>
    <t xml:space="preserve">Reserved, always report as 0
(compression ignition supported) </t>
  </si>
  <si>
    <t xml:space="preserve">NOx aftertreatment monitoring enabled
(compression ignition supported) </t>
  </si>
  <si>
    <t>Turbocharger Compressor Inlet Pressure Sensor B</t>
  </si>
  <si>
    <t>TCA_CINP: xxx kPa (xx.x inHg)</t>
  </si>
  <si>
    <t>Commanded Diesel Intake Air Flow Control and Relative Intake Air Flow Position</t>
  </si>
  <si>
    <t>1 = Cmd Intake Air Flow A Control data supported</t>
  </si>
  <si>
    <t>1 = Relative Intake Air Flow A Position data supported</t>
  </si>
  <si>
    <t>1 = Cmd Intake Air Flow B Control data supported</t>
  </si>
  <si>
    <t>1 = Relative Intake Air Flow B Position data supported</t>
  </si>
  <si>
    <t>IAF_A_CMD: xxx.x%</t>
  </si>
  <si>
    <t>IAF_B_CMD: xxx.x%</t>
  </si>
  <si>
    <t>IAF_A_REL: xxx.x %</t>
  </si>
  <si>
    <t>IAF_B_REL: xxx.x %</t>
  </si>
  <si>
    <t>O2SCOMP1: xxxxx cnts</t>
  </si>
  <si>
    <t>Heavy Duty Vehicles (EURO IV) B1</t>
  </si>
  <si>
    <t>Heavy Duty Vehicles (EURO V) B2</t>
  </si>
  <si>
    <t>Engine Manufacturer Diagnostics (EMD)</t>
  </si>
  <si>
    <t>ISO/SAE - Not available for assignment</t>
  </si>
  <si>
    <t>FB - FF</t>
  </si>
  <si>
    <t xml:space="preserve">JOBD </t>
  </si>
  <si>
    <t>HD OBD</t>
  </si>
  <si>
    <t>SAE J1939 special meaning</t>
  </si>
  <si>
    <t>00 = reserved, not defined
01 = Boost A Control Open Loop (no fault present)
10 = Boost A Control Closed Loop (no fault present)
11 = Boost A Control Fault (fault present, boost data unreliable)</t>
  </si>
  <si>
    <t>EGR Monitor Bank 4</t>
  </si>
  <si>
    <t>EVAP Monitor (0.090")</t>
  </si>
  <si>
    <t>EVAP Monitor (0.040")</t>
  </si>
  <si>
    <t>EVAP Monitor (0.020")</t>
  </si>
  <si>
    <t>Purge Flow Monitor</t>
  </si>
  <si>
    <t>OBD Monitor IDs supported ($41 - $60)</t>
  </si>
  <si>
    <t>OBD Monitor IDs supported ($61 - $80)</t>
  </si>
  <si>
    <t>Heated Catalyst Monitor Bank 1</t>
  </si>
  <si>
    <t>Heated Catalyst Monitor Bank 2</t>
  </si>
  <si>
    <t>Heated Catalyst Monitor Bank 3</t>
  </si>
  <si>
    <t>Heated Catalyst Monitor Bank 4</t>
  </si>
  <si>
    <t>Secondary Air Monitor 1</t>
  </si>
  <si>
    <t>Secondary Air Monitor 2</t>
  </si>
  <si>
    <t>Secondary Air Monitor 3</t>
  </si>
  <si>
    <t>Secondary Air Monitor 4</t>
  </si>
  <si>
    <t>OBD Monitor IDs supported ($81 - $A0)</t>
  </si>
  <si>
    <t>MessageCount CALID</t>
  </si>
  <si>
    <t>Wastegate A commanded position support status</t>
  </si>
  <si>
    <t>Wastegate B commanded position support status</t>
  </si>
  <si>
    <t>MessageCount CVN</t>
  </si>
  <si>
    <t>0xF45E</t>
  </si>
  <si>
    <t>0xF45F</t>
  </si>
  <si>
    <t>0xF460</t>
  </si>
  <si>
    <t>0xF461</t>
  </si>
  <si>
    <t>0xF462</t>
  </si>
  <si>
    <t>0xF463</t>
  </si>
  <si>
    <t>0xF464</t>
  </si>
  <si>
    <t>0xF465</t>
  </si>
  <si>
    <t>0xF466</t>
  </si>
  <si>
    <t>0xF467</t>
  </si>
  <si>
    <t>0xF469</t>
  </si>
  <si>
    <t>0xF46A</t>
  </si>
  <si>
    <t>0xF46B</t>
  </si>
  <si>
    <t>0xF46C</t>
  </si>
  <si>
    <t>0xF46D</t>
  </si>
  <si>
    <t>0xF46E</t>
  </si>
  <si>
    <t>0xF46F</t>
  </si>
  <si>
    <t>0xF470</t>
  </si>
  <si>
    <t>0xF471</t>
  </si>
  <si>
    <t>0xF472</t>
  </si>
  <si>
    <t>0xF473</t>
  </si>
  <si>
    <t>0xF474</t>
  </si>
  <si>
    <t>0xF475</t>
  </si>
  <si>
    <t>0xF476</t>
  </si>
  <si>
    <t>0xF477</t>
  </si>
  <si>
    <t>0xF478</t>
  </si>
  <si>
    <t>0xF479</t>
  </si>
  <si>
    <t>0xF47A</t>
  </si>
  <si>
    <t>0xF47B</t>
  </si>
  <si>
    <t>0xF47C</t>
  </si>
  <si>
    <t>0xF47D</t>
  </si>
  <si>
    <t>0xF47E</t>
  </si>
  <si>
    <t>0xF47F</t>
  </si>
  <si>
    <t>0xF480</t>
  </si>
  <si>
    <t>0xF481</t>
  </si>
  <si>
    <t>0xF482</t>
  </si>
  <si>
    <t>0xF483</t>
  </si>
  <si>
    <t>0xF484</t>
  </si>
  <si>
    <t>0xF485</t>
  </si>
  <si>
    <t>0xF486</t>
  </si>
  <si>
    <t>0xF487</t>
  </si>
  <si>
    <t>0xF488</t>
  </si>
  <si>
    <t>0xF489</t>
  </si>
  <si>
    <t>0xF48A</t>
  </si>
  <si>
    <t>0xF48B</t>
  </si>
  <si>
    <t>0xF48C</t>
  </si>
  <si>
    <t>0xF48D</t>
  </si>
  <si>
    <t>0xF490</t>
  </si>
  <si>
    <t>0xF491</t>
  </si>
  <si>
    <t>0xF492</t>
  </si>
  <si>
    <t>0xFB01</t>
  </si>
  <si>
    <t>0xF801</t>
  </si>
  <si>
    <t>0xF802</t>
  </si>
  <si>
    <t>0xF803</t>
  </si>
  <si>
    <t>0xF804</t>
  </si>
  <si>
    <t>0xF805</t>
  </si>
  <si>
    <t>0xF806</t>
  </si>
  <si>
    <t>0xF807</t>
  </si>
  <si>
    <t>0xF808</t>
  </si>
  <si>
    <t>0xF809</t>
  </si>
  <si>
    <t>0xF80A</t>
  </si>
  <si>
    <t>0xF80B</t>
  </si>
  <si>
    <t>0xF80C</t>
  </si>
  <si>
    <t>0xF80D</t>
  </si>
  <si>
    <t>M - diesel 2010 MY+</t>
  </si>
  <si>
    <t>M - all</t>
  </si>
  <si>
    <t>M - gasoline</t>
  </si>
  <si>
    <t>M - diesel</t>
  </si>
  <si>
    <t>fuel control system status</t>
  </si>
  <si>
    <t>M - all, so equipped</t>
  </si>
  <si>
    <t>calculated load value</t>
  </si>
  <si>
    <t>engine coolant temperature</t>
  </si>
  <si>
    <t>fuel trim</t>
  </si>
  <si>
    <t>fuel pressure</t>
  </si>
  <si>
    <t>manifold absolute pressure</t>
  </si>
  <si>
    <t>engine speed</t>
  </si>
  <si>
    <t>ignition timing advance</t>
  </si>
  <si>
    <t>air flow rate from mass air
flow sensor</t>
  </si>
  <si>
    <t>secondary air status (upstream, downstream, or
atmosphere)</t>
  </si>
  <si>
    <t>oxygen sensor output</t>
  </si>
  <si>
    <t>PTO status
(active or not active)</t>
  </si>
  <si>
    <t>time elapsed since engine start</t>
  </si>
  <si>
    <t>air/fuel ratio sensor output</t>
  </si>
  <si>
    <t>commanded EGR valve duty
cycle/position</t>
  </si>
  <si>
    <t>EGR error between actual and commanded</t>
  </si>
  <si>
    <t>commanded purge valve duty cycle/position</t>
  </si>
  <si>
    <t>fuel level (if
used to enable or disable any other diagnostics)</t>
  </si>
  <si>
    <t>number of warm-up cycles since fault memory last cleared</t>
  </si>
  <si>
    <t>evaporative system vapor pressure</t>
  </si>
  <si>
    <t>Commanded TAC A support status</t>
  </si>
  <si>
    <t>Relative Throttle A Position support status</t>
  </si>
  <si>
    <t>Commanded TAC B support status</t>
  </si>
  <si>
    <t>Relative Throttle B Position support status</t>
  </si>
  <si>
    <t xml:space="preserve">NOx aftertreatment monitoring complete
(compression ignition supported) </t>
  </si>
  <si>
    <t>Monitor status since DTCs cleared</t>
  </si>
  <si>
    <t>A, bits 0 - 6</t>
  </si>
  <si>
    <t>A, bit 7</t>
  </si>
  <si>
    <t>B, bit 0</t>
  </si>
  <si>
    <t>B, bit 1</t>
  </si>
  <si>
    <t>B, bit 4</t>
  </si>
  <si>
    <t>B, bit 2</t>
  </si>
  <si>
    <t>B, bit 5</t>
  </si>
  <si>
    <t>B, bit 6</t>
  </si>
  <si>
    <t>C, bit 0</t>
  </si>
  <si>
    <t>C, bit 1</t>
  </si>
  <si>
    <t>C, bit 2</t>
  </si>
  <si>
    <t>C, bit 3</t>
  </si>
  <si>
    <t>C, bit 4</t>
  </si>
  <si>
    <t>C, bit 5</t>
  </si>
  <si>
    <t>C, bit 7</t>
  </si>
  <si>
    <t>D, bit 0</t>
  </si>
  <si>
    <t>D, bit 1</t>
  </si>
  <si>
    <t>D, bit 2</t>
  </si>
  <si>
    <t>D, bit 3</t>
  </si>
  <si>
    <t>D, bit 4</t>
  </si>
  <si>
    <t>D, bit 5</t>
  </si>
  <si>
    <t>D, bit 7</t>
  </si>
  <si>
    <t>A, bit 0</t>
  </si>
  <si>
    <t>A, bit 1</t>
  </si>
  <si>
    <t>A, bit 2</t>
  </si>
  <si>
    <t>A, bit 3</t>
  </si>
  <si>
    <t>A, bit 4</t>
  </si>
  <si>
    <t>B, bit 3</t>
  </si>
  <si>
    <t>-100 % (lean)</t>
  </si>
  <si>
    <t>+100 % (rich)</t>
  </si>
  <si>
    <t>0 kPa (gauge)</t>
  </si>
  <si>
    <t>765 kPa (gauge)</t>
  </si>
  <si>
    <t>A,B</t>
  </si>
  <si>
    <t>0 min-1</t>
  </si>
  <si>
    <t>16383.75 min-1</t>
  </si>
  <si>
    <t xml:space="preserve">-40 °C </t>
  </si>
  <si>
    <t>0 %</t>
  </si>
  <si>
    <t>100 %</t>
  </si>
  <si>
    <t>A, bit 5</t>
  </si>
  <si>
    <t>A, bit 6</t>
  </si>
  <si>
    <t>+99.22 % (rich)</t>
  </si>
  <si>
    <t>C,D</t>
  </si>
  <si>
    <t>1.99</t>
  </si>
  <si>
    <t>EGR Error</t>
  </si>
  <si>
    <t>0% (no fuel)</t>
  </si>
  <si>
    <t>100% (max fuel cap.)</t>
  </si>
  <si>
    <t>Number of warm-ups since DTCs cleared</t>
  </si>
  <si>
    <t>255</t>
  </si>
  <si>
    <t>BARO: xxx kPa (xx.x inHg)</t>
  </si>
  <si>
    <t>1 kPa per bit (absolute)</t>
  </si>
  <si>
    <t xml:space="preserve">6513.5 °C </t>
  </si>
  <si>
    <t xml:space="preserve">215 °C </t>
  </si>
  <si>
    <t>A, bits 0 - 7</t>
  </si>
  <si>
    <t>B, bit 7</t>
  </si>
  <si>
    <t>Ignition Timing Advance for #1 Cylinder</t>
  </si>
  <si>
    <t>-64 °</t>
  </si>
  <si>
    <t>63.5 °</t>
  </si>
  <si>
    <t>½ ° with 0°  at 128</t>
  </si>
  <si>
    <t>SPARKADV: xx °</t>
  </si>
  <si>
    <t>0F</t>
  </si>
  <si>
    <t>Intake Air Temperature</t>
  </si>
  <si>
    <t>IAT: xxx °C (xxx °F)</t>
  </si>
  <si>
    <t>10</t>
  </si>
  <si>
    <t xml:space="preserve">Air Flow Rate from Mass Air Flow Sensor </t>
  </si>
  <si>
    <t>0 g/s</t>
  </si>
  <si>
    <t>655.35 g/s</t>
  </si>
  <si>
    <t>0.01 g/s</t>
  </si>
  <si>
    <t>MAF: xxx.xx g/s (xxxx.x lb/min)</t>
  </si>
  <si>
    <t>Absolute Throttle Position</t>
  </si>
  <si>
    <t>TP: xxx.x %</t>
  </si>
  <si>
    <t>Commanded Secondary Air Status</t>
  </si>
  <si>
    <t>AIR_STAT:</t>
  </si>
  <si>
    <t>Upstream of first catalytic converter</t>
  </si>
  <si>
    <t>1 = upstream of first catalytic converter</t>
  </si>
  <si>
    <t>AIR_STAT: UPS</t>
  </si>
  <si>
    <t>Downstream of first catalytic converter inlet</t>
  </si>
  <si>
    <t>1 = downstream of first catalytic converter inlet</t>
  </si>
  <si>
    <t>AIR_STAT: DNS</t>
  </si>
  <si>
    <t>Atmosphere/off</t>
  </si>
  <si>
    <t>1 = atmosphere/off</t>
  </si>
  <si>
    <t>AIR_STAT: OFF</t>
  </si>
  <si>
    <t>Location of oxygen sensors</t>
  </si>
  <si>
    <t>O2SLOC:</t>
  </si>
  <si>
    <t>EGR Monitor Bank 1</t>
  </si>
  <si>
    <t>EGR Monitor Bank 2</t>
  </si>
  <si>
    <t>EGR Monitor Bank 3</t>
  </si>
  <si>
    <t>Total run time with EI-AECD #1 active support status</t>
  </si>
  <si>
    <t>Turbo A Turbine Inlet Temperature support status</t>
  </si>
  <si>
    <t>Turbo A Turbine Outlet Temperature support status</t>
  </si>
  <si>
    <t>Turbo B Compressor Inlet Temperature support status</t>
  </si>
  <si>
    <t>Turbo B Compressor Outlet Temperature support status</t>
  </si>
  <si>
    <t>Turbo B Turbine Inlet Temperature support status</t>
  </si>
  <si>
    <t>Turbo B Turbine Outlet Temperature support status</t>
  </si>
  <si>
    <t>N/G_STAT: NEUT or GEAR</t>
  </si>
  <si>
    <t>N/D_STAT: NEUT or DRIVE</t>
  </si>
  <si>
    <t>GPL_STAT: OFF or ON</t>
  </si>
  <si>
    <t>NOX11: xxxxx ppm</t>
  </si>
  <si>
    <t>NOX21: xxxxx ppm</t>
  </si>
  <si>
    <t>Commanded Intake Air Flow B Control</t>
  </si>
  <si>
    <t>Relative Intake Air Flow B Position</t>
  </si>
  <si>
    <t>Turbocharger A Compressor Outlet Temperature</t>
  </si>
  <si>
    <t>CACT Bank 1, Sensor 2 supported</t>
  </si>
  <si>
    <t>CACT Bank 2, Sensor 2 supported</t>
  </si>
  <si>
    <t>EGT Bank 1, Sensor 1 supported</t>
  </si>
  <si>
    <t>EGT Bank 1, Sensor 2 supported</t>
  </si>
  <si>
    <t>EGT Bank 1, Sensor 3 supported</t>
  </si>
  <si>
    <t>EGT Bank 1, Sensor 4 supported</t>
  </si>
  <si>
    <t>EGT Bank 2, Sensor 1 supported</t>
  </si>
  <si>
    <t>EGT Bank 2, Sensor 2 supported</t>
  </si>
  <si>
    <t>EGT Bank 2, Sensor 3 supported</t>
  </si>
  <si>
    <t>EGT Bank 2, Sensor 4 supported</t>
  </si>
  <si>
    <t>1 = EGT Bank 1, Sensor 1 data supported</t>
  </si>
  <si>
    <t xml:space="preserve">Oxygen sensor heater monitoring complete
(spark ignition supported) </t>
  </si>
  <si>
    <t>O2 Sensor Bank 1, Sensor 4 (uses PID $13) or
O2 Sensor Bank 2, Sensor 2 (uses PID $1D)</t>
  </si>
  <si>
    <t>O2S Output Voltage Bank 1, Sensor 4 (uses PID $13) or
O2S Output Voltage Bank 2, Sensor 2 (uses PID $1D)</t>
  </si>
  <si>
    <t>SHRFT Bank 1, Sensor 4 (uses PID $13) or
SHRFT Bank 2, Sensor 2 (uses PID $1D)</t>
  </si>
  <si>
    <t>O2 Sensor Bank 2, Sensor 1 (uses PID $13) or
O2 Sensor Bank 3, Sensor 1 (uses PID $1D)</t>
  </si>
  <si>
    <t>SHRFT Bank 2, Sensor 1 (uses PID $13) or
SHRFT Bank 3, Sensor 1 (uses PID $1D)</t>
  </si>
  <si>
    <t>Fuel Rail Pressure</t>
  </si>
  <si>
    <t>655350 kPa</t>
  </si>
  <si>
    <t>10 kPa per bit unsigned, 1 kPa = 0.1450377 PSI</t>
  </si>
  <si>
    <t>FRP: xxxxxx kPa (xxxxx.x PSI)</t>
  </si>
  <si>
    <t>7.999 V</t>
  </si>
  <si>
    <t>0.000122 V</t>
  </si>
  <si>
    <t>O2Sxy: x.xxx V</t>
  </si>
  <si>
    <t>Commanded EGR</t>
  </si>
  <si>
    <t>EGR_PCT: xxx.x%</t>
  </si>
  <si>
    <t>EGR_ERR: xxx.x%</t>
  </si>
  <si>
    <t>1 warm-up per count</t>
  </si>
  <si>
    <t>WARM_UPS: xxx</t>
  </si>
  <si>
    <t>CLR_DIST: xxxxx km (xxxxx miles)</t>
  </si>
  <si>
    <t>Evap System Vapor Pressure</t>
  </si>
  <si>
    <t>0.25 Pa per bit signed</t>
  </si>
  <si>
    <t>Commanded Evaporative Purge</t>
  </si>
  <si>
    <t>EVAP_PCT: xxx.x %</t>
  </si>
  <si>
    <r>
      <t>AECD10_TIME1 shall display the total engine run time with Emission Increasing Auxiliary Emission Control Device #10 active. AECD10_TIME1 shall increment while the engine is running with EI-AECD #10</t>
    </r>
    <r>
      <rPr>
        <i/>
        <sz val="8"/>
        <rFont val="Arial"/>
        <family val="2"/>
      </rPr>
      <t xml:space="preserve"> active</t>
    </r>
    <r>
      <rPr>
        <sz val="8"/>
        <rFont val="Arial"/>
        <family val="2"/>
      </rPr>
      <t xml:space="preserve">.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</si>
  <si>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t>Engine Run Time for AECD #11 - #15</t>
  </si>
  <si>
    <t>Support of Run Time for AECD #11 - #15</t>
  </si>
  <si>
    <t>0x89</t>
  </si>
  <si>
    <t>0x8A</t>
  </si>
  <si>
    <t>Total run time with EI-AECD #11 active supported</t>
  </si>
  <si>
    <t>Total run time with EI-AECD #12 active supported</t>
  </si>
  <si>
    <t>Total run time with EI-AECD #13 active supported</t>
  </si>
  <si>
    <t>Total run time with EI-AECD #14 active supported</t>
  </si>
  <si>
    <t>Total run time with EI-AECD #15 active supported</t>
  </si>
  <si>
    <t>1 = Total run time with EI-AECD #11 active supported</t>
  </si>
  <si>
    <t>1 = Total run time with EI-AECD #12 active supported</t>
  </si>
  <si>
    <t>1 = Total run time with EI-AECD #13 active supported</t>
  </si>
  <si>
    <t>1 = Total run time with EI-AECD #14 active supported</t>
  </si>
  <si>
    <t>1 = Total run time with EI-AECD #15 active supported</t>
  </si>
  <si>
    <t>Total run time with EI-AECD #11 active support status</t>
  </si>
  <si>
    <t>Total run time with EI-AECD #12 active support status</t>
  </si>
  <si>
    <r>
      <t>AECD2_TIME1 shall display the total engine run time with Emission Increasing Auxiliary Emission Control Device #2 active. AECD2_TIME1 shall increment while the engine is running with EI-AECD #2</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</si>
  <si>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bits 4 - 7</t>
  </si>
  <si>
    <t>AIR_STAT: DIAG</t>
  </si>
  <si>
    <t>1 = pump commanded on for diagnostics</t>
  </si>
  <si>
    <t>$10</t>
  </si>
  <si>
    <t>$11</t>
  </si>
  <si>
    <t>$12</t>
  </si>
  <si>
    <t>$13</t>
  </si>
  <si>
    <t>$14</t>
  </si>
  <si>
    <t>$15</t>
  </si>
  <si>
    <t>NOX_ADS_REGEN: YES or NO</t>
  </si>
  <si>
    <t xml:space="preserve">1 = Desorption (regen) in progress, 0 = Adsorption in progress (no regen) </t>
  </si>
  <si>
    <t>NOx Adsorber Regen Status</t>
  </si>
  <si>
    <t>NOx Adsorber Desulfurization Status</t>
  </si>
  <si>
    <t>NOX_ADS_DESULF: YES or NO</t>
  </si>
  <si>
    <t>Boost Pressure Monitor Conditions Encountered Counts</t>
  </si>
  <si>
    <t>In-use Performance Tracking for spark ignition engines</t>
  </si>
  <si>
    <t>Catalyst Monitor Completion Counts Bank 1</t>
  </si>
  <si>
    <t>Catalyst Monitor Conditions Encountered Counts Bank 1</t>
  </si>
  <si>
    <t>Catalyst Monitor Completion Counts Bank 2</t>
  </si>
  <si>
    <t>Number of messages to report Vehicle Identification Number (VIN) — For ISO 9141-2, ISO 14230-4 and SAE J1850, the message count in the response shall always be $05, and shall be reported for consistency in the use of this service. For ISO 15765-4, support for this parameter is not recommended/required for the ECU and the external test equipment. The response message format is not specified.</t>
  </si>
  <si>
    <t xml:space="preserve">Boost pressure system monitoring supported
(compression ignition supported) </t>
  </si>
  <si>
    <t xml:space="preserve">Oxygen sensor heater monitoring supported
(spark ignition supported) </t>
  </si>
  <si>
    <t>Misfire monitoring ready
(spark ignition and compression ignition)</t>
  </si>
  <si>
    <t>Boost Pressure Control Monitor Bank 2</t>
  </si>
  <si>
    <t>1</t>
  </si>
  <si>
    <t>127</t>
  </si>
  <si>
    <t>PTO_TIME: xxxxxxx hrs, 
xx min</t>
  </si>
  <si>
    <t>RUN_TIME: xxxxxxx hrs, 
xx min</t>
  </si>
  <si>
    <t>IDLE_TIME: xxxxxxx hrs, 
xx min</t>
  </si>
  <si>
    <t>IAT Bank 2, Sensor 3 supported</t>
  </si>
  <si>
    <t>1 = IAT Bank 1, Sensor 2 data supported</t>
  </si>
  <si>
    <t>1 = IAT Bank 1, Sensor 3 data supported</t>
  </si>
  <si>
    <t>1 = IAT Bank 2, Sensor 1 data supported</t>
  </si>
  <si>
    <t>Engine Run Time</t>
  </si>
  <si>
    <t>Support of Engine Run Time</t>
  </si>
  <si>
    <t>Total Engine Run Time supported</t>
  </si>
  <si>
    <t>Total Idle Run Time supported</t>
  </si>
  <si>
    <t>Total Run Time With PTO Active supported</t>
  </si>
  <si>
    <t>1 = Total Engine Run Time supported</t>
  </si>
  <si>
    <t>1 = Total Idle Run Time supported</t>
  </si>
  <si>
    <t>1 = Total Run Time With PTO Active supported</t>
  </si>
  <si>
    <t>B,C,D,E</t>
  </si>
  <si>
    <t>F,G,H,I</t>
  </si>
  <si>
    <t>J,K,L,M</t>
  </si>
  <si>
    <t>Engine Run Time for AECD #6 - #10</t>
  </si>
  <si>
    <t>Support of Run Time for AECD #1 - #5</t>
  </si>
  <si>
    <t>Support of Run Time for AECD #6 - #10</t>
  </si>
  <si>
    <t>Total run time with EI-AECD #1 active supported</t>
  </si>
  <si>
    <t>Total run time with EI-AECD #2 active supported</t>
  </si>
  <si>
    <t>Total run time with EI-AECD #3 active supported</t>
  </si>
  <si>
    <t>Total run time with EI-AECD #4 active supported</t>
  </si>
  <si>
    <t>Total run time with EI-AECD #5 active supported</t>
  </si>
  <si>
    <t>Indicates misfire monitor enabled for this monitoring cycle</t>
  </si>
  <si>
    <t>Indicates fuel system monitor enabled for this monitoring cycle</t>
  </si>
  <si>
    <t>Indicates comprehensive component monitor enabled for this monitoring cycle</t>
  </si>
  <si>
    <t>Indicates misfire monitor complete for this monitoring cycle</t>
  </si>
  <si>
    <t>Indicates fuel system monitor complete for this monitoring cycle</t>
  </si>
  <si>
    <t>Indicates comprehensive component monitor complete for this monitoring cycle</t>
  </si>
  <si>
    <t>Enable status of non-continuous monitors this monitoring cycle:</t>
  </si>
  <si>
    <t>Indicates catalyst monitor enabled for this monitoring cycle</t>
  </si>
  <si>
    <t>Indicates NMHC catalyst monitor enabled for this monitoring cycle</t>
  </si>
  <si>
    <t>Indicates heated catalyst monitor enabled for this monitoring cycle</t>
  </si>
  <si>
    <t>Indicates NOx aftertreatment monitor enabled for this monitoring cycle</t>
  </si>
  <si>
    <t>Indicates evap monitor enabled for this monitoring cycle</t>
  </si>
  <si>
    <t>Indicates secondary air monitor enabled for this monitoring cycle</t>
  </si>
  <si>
    <t>Indicates boost pressure monitor enabled for this monitoring cycle</t>
  </si>
  <si>
    <t>Indicates oxygen sensor monitor enabled for this monitoring cycle</t>
  </si>
  <si>
    <t>Indicates exhaust gas sensor monitor enabled for this monitoring cycle</t>
  </si>
  <si>
    <t>Indicates oxygen sensor heater monitor enabled for this monitoring cycle</t>
  </si>
  <si>
    <t>Indicates particulate matter filter monitor enabled for this monitoring cycle</t>
  </si>
  <si>
    <t>NOx Sensor Concentration Bank 2 Sensor 1</t>
  </si>
  <si>
    <t>Compression ignition monitoring supported</t>
  </si>
  <si>
    <t>reserved, always report as 0</t>
  </si>
  <si>
    <t>not for display</t>
  </si>
  <si>
    <t xml:space="preserve">NMHC catalyst monitoring
(compression ignition supported) </t>
  </si>
  <si>
    <t>0 = NMHC catalyst monitor not supported (NO)
1 = NMHC catalyst monitor supported</t>
  </si>
  <si>
    <t>NCAT_SUP: NO or YES</t>
  </si>
  <si>
    <t xml:space="preserve">Inside NOx control area </t>
  </si>
  <si>
    <t>Outside NOx control area</t>
  </si>
  <si>
    <t>Inside manufacturer-specific NOx NTE carve-out area</t>
  </si>
  <si>
    <t xml:space="preserve">Inside PM control area </t>
  </si>
  <si>
    <t>Outside PM control area</t>
  </si>
  <si>
    <t>Inside manufacturer-specific PM NTE carve-out area</t>
  </si>
  <si>
    <t>Indicates that engine is operating outside the NOx control area</t>
  </si>
  <si>
    <t>Indicates that engine is operating inside the NOx control area</t>
  </si>
  <si>
    <t>Indicates that engine is operating inside the manufacturer-specific NOx NTE carve-out area</t>
  </si>
  <si>
    <t>Indicates that engine is operating inside the PM control area</t>
  </si>
  <si>
    <t>Indicates that engine is operating outside the PM control area</t>
  </si>
  <si>
    <t>Indicates that engine is operating inside the manufacturer-specific PM NTE carve-out area</t>
  </si>
  <si>
    <t>Indicates that engine is operating inside the NTE deficiency for NOx active area</t>
  </si>
  <si>
    <t>Indicates that engine is operating inside the NTE deficiency for PM active area</t>
  </si>
  <si>
    <t>Total Engine Run Time support status</t>
  </si>
  <si>
    <t>Total Idle Run Time support status</t>
  </si>
  <si>
    <t>Total Run Time With PTO Active support status</t>
  </si>
  <si>
    <t>TQ_MAX3: xxx.x %</t>
  </si>
  <si>
    <t>Charge Air Cooler Temperature</t>
  </si>
  <si>
    <t>EGR_A_ACT: xxx.x%</t>
  </si>
  <si>
    <t>Commanded EGR A Duty Cycle/Position</t>
  </si>
  <si>
    <t>Actual EGR A Duty Cycle/Position</t>
  </si>
  <si>
    <t>Commanded EGR B Duty Cycle/Position</t>
  </si>
  <si>
    <t>Actual EGR B Duty Cycle/Position</t>
  </si>
  <si>
    <t>F</t>
  </si>
  <si>
    <t>G</t>
  </si>
  <si>
    <t>EGR_B_ACT: xxx.x%</t>
  </si>
  <si>
    <t>Commanded EGR A Duty Cycle/Position Supported</t>
  </si>
  <si>
    <t>VVT Monitor Bank 1</t>
  </si>
  <si>
    <t>VVT Monitor Bank 2</t>
  </si>
  <si>
    <t>VVT Monitor Bank 3</t>
  </si>
  <si>
    <t>VVT Monitor Bank 4</t>
  </si>
  <si>
    <t>PM Filter Monitor Bank 1</t>
  </si>
  <si>
    <t>PM Filter Monitor Bank 2</t>
  </si>
  <si>
    <t>NOx Adsorber Monitor Bank 1</t>
  </si>
  <si>
    <t>NOx Adsorber Monitor Bank 2</t>
  </si>
  <si>
    <t>NOx Catalyst Monitor Bank 1</t>
  </si>
  <si>
    <t>Boost Pressure Control Monitor Bank 1</t>
  </si>
  <si>
    <t>Total Run Time With PTO Active</t>
  </si>
  <si>
    <t>CATCOND1: xxxxx cnts</t>
  </si>
  <si>
    <t>CATCOMP2: xxxxx cnts</t>
  </si>
  <si>
    <t>HCCATCOMP: xxxxx cnts</t>
  </si>
  <si>
    <t>HCCATCOND: xxxxx cnts</t>
  </si>
  <si>
    <t>NCATCOMP: xxxxx cnts</t>
  </si>
  <si>
    <t>NCATCOND: xxxxx cnts</t>
  </si>
  <si>
    <t>NADSCOMP: xxxxx cnts</t>
  </si>
  <si>
    <t>NADSCOND: xxxxx cnts</t>
  </si>
  <si>
    <t>1 = Turbo A Turbine Inlet Temperature data supported</t>
  </si>
  <si>
    <t>1 = Turbo B Compressor Inlet Temperature data supported</t>
  </si>
  <si>
    <t>1 = Turbo B Turbine Inlet Temperature data supported</t>
  </si>
  <si>
    <t>Turbo A Turbine Outlet Temperature supported</t>
  </si>
  <si>
    <t>Turbo B Turbine Outlet Temperature supported</t>
  </si>
  <si>
    <t>1 = Turbo B Turbine Outlet Temperature data supported</t>
  </si>
  <si>
    <t>1 = Turbo A Turbine Outlet Temperature data supported</t>
  </si>
  <si>
    <t>Exhaust Gas Recirculation Temperature</t>
  </si>
  <si>
    <t>Support of EGR Temperature Sensor Data</t>
  </si>
  <si>
    <t>IAT Bank 1, Sensor 1 supported</t>
  </si>
  <si>
    <t>1 = IAT Bank 1, Sensor 1 data supported</t>
  </si>
  <si>
    <t>IAT Bank 1, Sensor 2 supported</t>
  </si>
  <si>
    <t>IAT Bank 1, Sensor 3 supported</t>
  </si>
  <si>
    <t>IAT Bank 2, Sensor 1 supported</t>
  </si>
  <si>
    <t>IAT Bank 2, Sensor 2 supported</t>
  </si>
  <si>
    <t>Short Term Secondary O2 Sensor Fuel Trim – Bank 1 (use if only 1 fuel trim value)</t>
  </si>
  <si>
    <t>STSO2FT1: xxx.x %</t>
  </si>
  <si>
    <t>STSO2FT3: xxx.x %</t>
  </si>
  <si>
    <t>Long Term Secondary O2 Sensor Fuel Trim – Bank 1 (use if only 1 fuel trim value)</t>
  </si>
  <si>
    <t>Long Term Secondary O2 Sensor Fuel Trim – Bank 3</t>
  </si>
  <si>
    <t>LGSO2FT1: xxx.x %</t>
  </si>
  <si>
    <t>LGSO2FT3: xxx.x %</t>
  </si>
  <si>
    <t>Short Term Secondary O2 Sensor Fuel Trim – Bank 2 (use if only 1 fuel trim value)</t>
  </si>
  <si>
    <t>Short Term Secondary O2 Sensor Fuel Trim – Bank 4</t>
  </si>
  <si>
    <t>Long Term Secondary O2 Sensor Fuel Trim – Bank 2 (use if only 1 fuel trim value)</t>
  </si>
  <si>
    <t>Long Term Secondary O2 Sensor Fuel Trim – Bank 4</t>
  </si>
  <si>
    <t>STSO2FT2: xxx.x %</t>
  </si>
  <si>
    <t>STSO2FT4: xxx.x %</t>
  </si>
  <si>
    <t>LGSO2FT2: xxx.x %</t>
  </si>
  <si>
    <t>LGSO2FT4: xxx.x %</t>
  </si>
  <si>
    <r>
      <t>EVAP_VPA: xxx.xxx kPa (xxxx.xx inH</t>
    </r>
    <r>
      <rPr>
        <vertAlign val="subscript"/>
        <sz val="8"/>
        <rFont val="Arial"/>
        <family val="2"/>
      </rPr>
      <t>2</t>
    </r>
    <r>
      <rPr>
        <sz val="8"/>
        <rFont val="Arial"/>
        <family val="2"/>
      </rPr>
      <t>O)</t>
    </r>
  </si>
  <si>
    <r>
      <t>EVAP_VP: xxxxx Pa (xxx.xx inH</t>
    </r>
    <r>
      <rPr>
        <vertAlign val="subscript"/>
        <sz val="8"/>
        <rFont val="Arial"/>
        <family val="2"/>
      </rPr>
      <t>2</t>
    </r>
    <r>
      <rPr>
        <sz val="8"/>
        <rFont val="Arial"/>
        <family val="2"/>
      </rPr>
      <t>O)</t>
    </r>
  </si>
  <si>
    <t>Fuel Rail Pressure (absolute)</t>
  </si>
  <si>
    <t>10 kPa per bit unsigned, 
1 kPa = 0.1450377 PSI</t>
  </si>
  <si>
    <t>Relative Accelerator Pedal Position</t>
  </si>
  <si>
    <t>APP_R: xxx.x %</t>
  </si>
  <si>
    <t>Calculated LOAD Value</t>
  </si>
  <si>
    <t>Heavy Duty On-Board Diagnostics (Child/Partial)</t>
  </si>
  <si>
    <t>HD OBD-C</t>
  </si>
  <si>
    <t>02S Bank 1, Sensor 1 present</t>
  </si>
  <si>
    <t>02S Bank 1, Sensor 2 present</t>
  </si>
  <si>
    <t>02S Bank 1, Sensor 4 present</t>
  </si>
  <si>
    <t>02S Bank 2, Sensor 1 present</t>
  </si>
  <si>
    <t>02S Bank 2, Sensor 2 present</t>
  </si>
  <si>
    <t>02S Bank 2, Sensor 4 present</t>
  </si>
  <si>
    <t>02S Bank 3, Sensor 1 present</t>
  </si>
  <si>
    <t>02S Bank 3, Sensor 2 present</t>
  </si>
  <si>
    <t>Turbo A Compressor Outlet Temperature supported</t>
  </si>
  <si>
    <t>o</t>
  </si>
  <si>
    <t>8CA0</t>
  </si>
  <si>
    <t>0.5</t>
  </si>
  <si>
    <t>xxxxxx.x</t>
  </si>
  <si>
    <t>Equivalence ratio (lambda)</t>
  </si>
  <si>
    <t>measured Air/Fuel ratio divided by</t>
  </si>
  <si>
    <t>the stoichiometric Air/Fuel ratio</t>
  </si>
  <si>
    <t>8013</t>
  </si>
  <si>
    <t>(14.64 for gasoline)</t>
  </si>
  <si>
    <t>Air/Fuel Ratio</t>
  </si>
  <si>
    <t>0.05</t>
  </si>
  <si>
    <t>xxxx.xx</t>
  </si>
  <si>
    <t>measured Air/Fuel ratio NOT</t>
  </si>
  <si>
    <t>0014</t>
  </si>
  <si>
    <t>divided by the stoichiometric</t>
  </si>
  <si>
    <t>0126</t>
  </si>
  <si>
    <t>Air/Fuel ratio (14.64 for gasoline)</t>
  </si>
  <si>
    <t>Ratio</t>
  </si>
  <si>
    <t>xxx.xxxxxxx</t>
  </si>
  <si>
    <t>Conversion mHz -&gt; Hz -&gt; kHz:</t>
  </si>
  <si>
    <t>1000 mHz = 1 Hz</t>
  </si>
  <si>
    <t>kHz</t>
  </si>
  <si>
    <t>Counts</t>
  </si>
  <si>
    <t>Distance</t>
  </si>
  <si>
    <t>Conversion km -&gt; mile:</t>
  </si>
  <si>
    <t>1 km = 0.62137 miles</t>
  </si>
  <si>
    <t>0x2F</t>
  </si>
  <si>
    <t>0xF42E</t>
  </si>
  <si>
    <t>0xF449</t>
  </si>
  <si>
    <t>0XF469</t>
  </si>
  <si>
    <t>0xF44B</t>
  </si>
  <si>
    <t>0xF44C</t>
  </si>
  <si>
    <t xml:space="preserve">Secondary air system monitoring complete
(spark ignition supported) </t>
  </si>
  <si>
    <t xml:space="preserve">Boost pressure system monitoring complete
(compression ignition supported) </t>
  </si>
  <si>
    <t>Vehicle Identification Number</t>
  </si>
  <si>
    <t>0 L/h</t>
  </si>
  <si>
    <t>Commanded Variable Geometry Turbo A Position</t>
  </si>
  <si>
    <t>Variable Geometry Turbo A Position</t>
  </si>
  <si>
    <t>Commanded Variable Geometry Turbo B Position</t>
  </si>
  <si>
    <t>Variable Geometry Turbo B Position</t>
  </si>
  <si>
    <t>VGT_A_CMD: xxx.x%</t>
  </si>
  <si>
    <t>VGT_A_ACT: xxx.x%</t>
  </si>
  <si>
    <t>VGT_B_CMD: xxx.x%</t>
  </si>
  <si>
    <t>VGT_B_ACT: xxx.x%</t>
  </si>
  <si>
    <t>F,G</t>
  </si>
  <si>
    <t>H,I</t>
  </si>
  <si>
    <t>Commanded Wastegate A Position</t>
  </si>
  <si>
    <t>SHRTFT associated with O2S14 (uses PID $13) or
SHRTFT associated with O2S22 (uses PID $1D),
reported as $FF if the sensor is not used in the calculation or if SHRTFT is not applicable.</t>
  </si>
  <si>
    <t>SHRTFT associated with O2S21 (uses PID $13) or
SHRTFT associated with O2S31 (uses PID $1D),
reported as $FF if the sensor is not used in the calculation or if SHRTFT is not applicable.</t>
  </si>
  <si>
    <t>SHRTFT associated with O2S22 (uses PID $13) or
SHRTFT associated with O2S32 (uses PID $1D),
reported as $FF if the sensor is not used in the calculation or if SHRTFT is not applicable.</t>
  </si>
  <si>
    <t>SHRTFT associated with O2S23 (uses PID $13) or
SHRTFT associated with O2S41 (uses PID $1D),
reported as $FF if the sensor is not used in the calculation or if SHRTFT is not applicable.</t>
  </si>
  <si>
    <t>SHRTFT associated with O2S24 (uses PID $13) or
SHRTFT associated with O2S42 (uses PID $1D),
reported as $FF if the sensor is not used in the calculation or if SHRTFT is not applicable.</t>
  </si>
  <si>
    <t>Power Take Off Status</t>
  </si>
  <si>
    <t>Lambda value,
Equivalence Ratio Bank 1, Sensor 1 (uses PID $13) or
Equivalence Ratio Bank 1, Sensor 1 (uses PID $1D)</t>
  </si>
  <si>
    <t>Lambda value,
Equivalence Ratio Bank 1, Sensor 2 (uses PID $13) or
Equivalence Ratio Bank 1, Sensor 2 (uses PID $1D)</t>
  </si>
  <si>
    <t>Lambda value,
Equivalence Ratio Bank 1, Sensor 3 (uses PID $13) or
Equivalence Ratio Bank 2, Sensor 1 (uses PID $1D)</t>
  </si>
  <si>
    <t>Lambda value,
Equivalence Ratio Bank 1, Sensor 4 (uses PID $13) or
Equivalence Ratio Bank 2, Sensor 2 (uses PID $1D)</t>
  </si>
  <si>
    <t>Bit Mapped</t>
  </si>
  <si>
    <t># of DTCs stored in this ECU</t>
  </si>
  <si>
    <t>1 Fault per bit</t>
  </si>
  <si>
    <t>DTC_CNT: xxxd</t>
  </si>
  <si>
    <t>Malfunction Indicator Lamp (MIL) Status</t>
  </si>
  <si>
    <t>0 = MIL OFF; 1 = MIL ON</t>
  </si>
  <si>
    <t>MIL: OFF or ON</t>
  </si>
  <si>
    <t>B</t>
  </si>
  <si>
    <t>0</t>
  </si>
  <si>
    <t>MIS_SUP: NO or YES</t>
  </si>
  <si>
    <t>FUEL_SUP: NO or YES</t>
  </si>
  <si>
    <t>CCM_SUP: NO or YES</t>
  </si>
  <si>
    <t>MIS_RDY: YES or NO</t>
  </si>
  <si>
    <t>C</t>
  </si>
  <si>
    <t>CAT_SUP: NO or YES</t>
  </si>
  <si>
    <t>HCAT_SUP: NO or YES</t>
  </si>
  <si>
    <t>EVAP_SUP: NO or YES</t>
  </si>
  <si>
    <t>1 = IAT Bank 2, Sensor 2 data supported</t>
  </si>
  <si>
    <t>1 = IAT Bank 2, Sensor 3 data supported</t>
  </si>
  <si>
    <t>Intake Air Temperature Bank 1, Sensor 1</t>
  </si>
  <si>
    <t>Intake Air Temperature Bank 1, Sensor 2</t>
  </si>
  <si>
    <t>Intake Air Temperature Bank 1, Sensor 3</t>
  </si>
  <si>
    <t>Intake Air Temperature Bank 2, Sensor 1</t>
  </si>
  <si>
    <t>Intake Air Temperature Bank 2, Sensor 2</t>
  </si>
  <si>
    <t>Intake Air Temperature Bank 2, Sensor 3</t>
  </si>
  <si>
    <t>0.03125 g/s</t>
  </si>
  <si>
    <t>2047.96875 g/s</t>
  </si>
  <si>
    <t>TP_A_REL: xxx.x %</t>
  </si>
  <si>
    <t>TP_B_REL: xxx.x %</t>
  </si>
  <si>
    <t>Support of Turbocharger Temperature Data</t>
  </si>
  <si>
    <t xml:space="preserve">Exhaust gas sensor monitoring supported
(compression ignition supported) </t>
  </si>
  <si>
    <t xml:space="preserve">Oxygen sensor monitoring supported
(spark ignition supported) </t>
  </si>
  <si>
    <t>0 = O2 sensor monitor not supported (NO)
1 = O2 sensor monitor supported</t>
  </si>
  <si>
    <t xml:space="preserve">Oxygen sensor monitoring ready
(spark ignition supported) </t>
  </si>
  <si>
    <t xml:space="preserve">Exhaust gas sensor monitoring ready
(compression ignition supported) </t>
  </si>
  <si>
    <t>Commended fuel pressure A support status</t>
  </si>
  <si>
    <t>Fuel rail pressure A support status</t>
  </si>
  <si>
    <t>Fuel temperature A support status</t>
  </si>
  <si>
    <t>Commanded Fuel Rail Pressure B</t>
  </si>
  <si>
    <t>FRP_B_CMD: xxxxxx kPa (xxxxx.x PSI)</t>
  </si>
  <si>
    <t>Not available</t>
  </si>
  <si>
    <t>NONE</t>
  </si>
  <si>
    <t>Absolute Throttle Position B</t>
  </si>
  <si>
    <t>TP_B: xxx.x %</t>
  </si>
  <si>
    <t>Absolute Throttle Position C</t>
  </si>
  <si>
    <t>TP_C: xxx.x %</t>
  </si>
  <si>
    <t>Accelerator Pedal Position D</t>
  </si>
  <si>
    <t>APP_D: xxx.x %</t>
  </si>
  <si>
    <t>Accelerator Pedal Position E</t>
  </si>
  <si>
    <t>APP_E: xxx.x %</t>
  </si>
  <si>
    <t>Accelerator Pedal Position F</t>
  </si>
  <si>
    <t>APP_F: xxx.x %</t>
  </si>
  <si>
    <t>Commanded Throttle Actuator Control</t>
  </si>
  <si>
    <t>TAC_PCT: xxx.x%</t>
  </si>
  <si>
    <t>1 = MAF Sensor A data supported</t>
  </si>
  <si>
    <t>1 = MAF Sensor B data supported</t>
  </si>
  <si>
    <t>1 = ECT 1 data supported</t>
  </si>
  <si>
    <t>1 = ECT 2 data supported</t>
  </si>
  <si>
    <t>1 = Cmd EGR A Duty Cycle/Position data supported</t>
  </si>
  <si>
    <t>1 = Actual EGR A Duty Cycle/Position data supported</t>
  </si>
  <si>
    <t>1 = EGR A Error data supported</t>
  </si>
  <si>
    <t>1 = Cmd EGR B Duty Cycle/Position data supported</t>
  </si>
  <si>
    <t>1 = Actual EGR B Duty Cycle/Position data supported</t>
  </si>
  <si>
    <t>1 = EGR B Error data supported</t>
  </si>
  <si>
    <t>Support of Intake Air Temperature Sensor Data</t>
  </si>
  <si>
    <t>Support of Mass Air Flow Sensor Data</t>
  </si>
  <si>
    <t>Support of EGR System Data</t>
  </si>
  <si>
    <t>1 = EGT Bank 1, Sensor 2 data supported</t>
  </si>
  <si>
    <t>1 = EGT Bank 1, Sensor 3 data supported</t>
  </si>
  <si>
    <t>1 = EGT Bank 1, Sensor 4 data supported</t>
  </si>
  <si>
    <t>1 = EGT Bank 2, Sensor 1 data supported</t>
  </si>
  <si>
    <t>Time Since Engine Start</t>
  </si>
  <si>
    <t>0 sec.</t>
  </si>
  <si>
    <t>1 second per count</t>
  </si>
  <si>
    <t>RUNTM: xxxxx sec.</t>
  </si>
  <si>
    <t>Fuel System Monitor Bank 1</t>
  </si>
  <si>
    <t>Fuel System Monitor Bank 2</t>
  </si>
  <si>
    <t>Fuel System Monitor Bank 3</t>
  </si>
  <si>
    <t>Fuel System Monitor Bank 4</t>
  </si>
  <si>
    <t>OBD Monitor IDs supported ($A1 - $C0)</t>
  </si>
  <si>
    <t>OBD Monitor IDs supported ($C1 - $E0)</t>
  </si>
  <si>
    <t>OBD Monitor IDs supported ($E1 - $FF)</t>
  </si>
  <si>
    <t>Vehicle manufacturer defined OBDMIDs</t>
  </si>
  <si>
    <t>Absolute evaporative system vapor pressure. The pressure signal is normally obtained from a sensor located in the fuel tank (FTP – Fuel Tank Pressure) or a sensor in an evaporative system vapor line.</t>
  </si>
  <si>
    <t>FRP shall display fuel rail pressure at the engine when the reading is absolute. This PID is intended for diesel fuel-pressure and gasoline direct-injection systems that have a higher pressure range than PIDs $0A and $22.</t>
  </si>
  <si>
    <t>EOT shall display engine oil temperature. EOT may be obtained directly from a sensor, or may be inferred by the control strategy using other sensor inputs.</t>
  </si>
  <si>
    <t>MAF A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</si>
  <si>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MAF B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</si>
  <si>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IAT Bank 1, Sensor 2 shall display intake manifold air temperature.</t>
  </si>
  <si>
    <t>IAT Bank 1, Sensor 3 shall display intake manifold air temperature.</t>
  </si>
  <si>
    <t>IAT Bank 2, Sensor 1 shall display intake manifold air temperature.</t>
  </si>
  <si>
    <t>IAT Bank 2, Sensor 2 shall display intake manifold air temperature.</t>
  </si>
  <si>
    <t>IAT Bank 2, Sensor 3 shall display intake manifold air temperature.</t>
  </si>
  <si>
    <t>Commanded EGR displayed as a percent. EGR_A_CMD shall be normalized to the maximum EGR commanded output control parameter. EGR systems use a variety of methods to control the amount of EGR delivered to the engine. 
 1) If an on/off solenoid is used, EGR_A_CMD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</si>
  <si>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r>
      <t>AECD4_TIME1 shall display the total engine run time with Emission Increasing Auxiliary Emission Control Device #4 active. AECD4_TIME1 shall increment while the engine is running with EI-AECD #4</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</si>
  <si>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Fuel System Monitor Completion Condition Counts displays the number of times that all conditions necessary to detect a fuel system malfunction have been encountered (numerator).</t>
  </si>
  <si>
    <t xml:space="preserve">Fuel system status: </t>
  </si>
  <si>
    <t>FUELSYS</t>
  </si>
  <si>
    <t>Total run time with EI-AECD #10 Timer 2 active</t>
  </si>
  <si>
    <t>1 = Turbo A Compressor Inlet Temperature data supported</t>
  </si>
  <si>
    <t>0x74</t>
  </si>
  <si>
    <t>0x75 - 0x7F</t>
  </si>
  <si>
    <t>0x80</t>
  </si>
  <si>
    <t>0x81</t>
  </si>
  <si>
    <t>0x82</t>
  </si>
  <si>
    <t>0x83</t>
  </si>
  <si>
    <t>0x84</t>
  </si>
  <si>
    <t>0x85</t>
  </si>
  <si>
    <t>0x86</t>
  </si>
  <si>
    <t>0x87 - 0x8F</t>
  </si>
  <si>
    <t>0x90</t>
  </si>
  <si>
    <t>0x91</t>
  </si>
  <si>
    <t>0x92 - 0x97</t>
  </si>
  <si>
    <t>0x98</t>
  </si>
  <si>
    <t>0x99</t>
  </si>
  <si>
    <t>0x9A - 0x9F</t>
  </si>
  <si>
    <t>0xA0</t>
  </si>
  <si>
    <t>0xA1</t>
  </si>
  <si>
    <t>0xA2</t>
  </si>
  <si>
    <t>0xA3</t>
  </si>
  <si>
    <t>0xA4</t>
  </si>
  <si>
    <t>0xA5</t>
  </si>
  <si>
    <t>0xA6</t>
  </si>
  <si>
    <t>0xA7</t>
  </si>
  <si>
    <t>0xA8</t>
  </si>
  <si>
    <t>0xA9</t>
  </si>
  <si>
    <t>0xAA</t>
  </si>
  <si>
    <t>0xAB</t>
  </si>
  <si>
    <t>0xAC</t>
  </si>
  <si>
    <t>0xAD</t>
  </si>
  <si>
    <t>0xB0</t>
  </si>
  <si>
    <t>0xB1</t>
  </si>
  <si>
    <t>0xC1 - 0xDF</t>
  </si>
  <si>
    <t>0xE1 - 0xFF</t>
  </si>
  <si>
    <t>Commanded EGR displayed as a percent. EGR_B_CMD shall be normalized to the maximum EGR commanded output control parameter. EGR systems use a variety of methods to control the amount of EGR delivered to the engine. 
 1) If an on/off solenoid is used, EGR_B_CMD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</si>
  <si>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r>
      <t>AECD15_TIME1 shall display the total engine run time with Emission Increasing Auxiliary Emission Control Device #15 active. AECD15_TIME1 shall increment while the engine is running with EI-AECD #15</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</si>
  <si>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Heavy Duty Euro OBD Stage II with NOx Control</t>
  </si>
  <si>
    <t>HD EOBD-I</t>
  </si>
  <si>
    <t>HD EOBD-II</t>
  </si>
  <si>
    <t>HD EOBD-I N</t>
  </si>
  <si>
    <t>HD EOBD-II N</t>
  </si>
  <si>
    <t>Commanded Wastegate A Position supported</t>
  </si>
  <si>
    <t>Wastegate A Position supported</t>
  </si>
  <si>
    <t>Commanded Wastegate B Position supported</t>
  </si>
  <si>
    <t>Wastegate B Position supported</t>
  </si>
  <si>
    <t>1 = Commanded Wastegate A Position data supported</t>
  </si>
  <si>
    <t>1 = Wastegate A Position data supported</t>
  </si>
  <si>
    <t>1 = Commanded Wastegate B Position data supported</t>
  </si>
  <si>
    <t>1 = Wastegate B Position data supported</t>
  </si>
  <si>
    <t>Variable Geometry Turbo Control</t>
  </si>
  <si>
    <t>Support of Wastegate Control Data</t>
  </si>
  <si>
    <t>Support of Variable Geometry Turbo Control Data</t>
  </si>
  <si>
    <t>Commanded VGT A Position supported</t>
  </si>
  <si>
    <t>VGT A Position supported</t>
  </si>
  <si>
    <t>Commanded VGT B Position supported</t>
  </si>
  <si>
    <t>VGT B Position supported</t>
  </si>
  <si>
    <t>1 = Commanded VGT A Position data supported</t>
  </si>
  <si>
    <t>1 = VGT A Position data supported</t>
  </si>
  <si>
    <t>1 = Commanded VGT B Position data supported</t>
  </si>
  <si>
    <t>1 = VGT B Position data supported</t>
  </si>
  <si>
    <t>FUEL_TIMING: xxx.xx°</t>
  </si>
  <si>
    <t>Turbocharger RPM</t>
  </si>
  <si>
    <t>Support of Turbocharger RPM Data</t>
  </si>
  <si>
    <t>Turbo A RPM supported</t>
  </si>
  <si>
    <t>Turbo B RPM supported</t>
  </si>
  <si>
    <t>1 = Turbo A RPM data supported</t>
  </si>
  <si>
    <t>1 = Turbo B RPM data supported</t>
  </si>
  <si>
    <t>Turbocharger A RPM</t>
  </si>
  <si>
    <t>Turbocharger B RPM</t>
  </si>
  <si>
    <t>A, bits 3 - 7</t>
  </si>
  <si>
    <t>B,C</t>
  </si>
  <si>
    <t>Mass Air Flow Sensor A</t>
  </si>
  <si>
    <t>MAFA: xxx.xx g/s (xxxx.x lb/min)</t>
  </si>
  <si>
    <t>Mass Air Flow Sensor B</t>
  </si>
  <si>
    <t>D,E</t>
  </si>
  <si>
    <t>MAFB: xxx.xx g/s (xxxx.x lb/min)</t>
  </si>
  <si>
    <t>PM Sensor Mass Concentration Bank 2 Sensor 1 supported</t>
  </si>
  <si>
    <t>Commanded Throttle Actuator A Control supported</t>
  </si>
  <si>
    <t>Relative Throttle A Position supported</t>
  </si>
  <si>
    <t>Commanded Throttle Actuator B Control supported</t>
  </si>
  <si>
    <t>Relative Throttle B Position supported</t>
  </si>
  <si>
    <t>NWI_TIME: xxxxxxx hrs, 
xx min</t>
  </si>
  <si>
    <t>G,H,I,J</t>
  </si>
  <si>
    <t>Total run time by the engine while NOx warning mode is activated</t>
  </si>
  <si>
    <t>Ambient Air Temperature</t>
  </si>
  <si>
    <t>MC_VIN</t>
  </si>
  <si>
    <t>IAT 11: xxx °C (xxx °F)</t>
  </si>
  <si>
    <t>IAT 12: xxx °C (xxx °F)</t>
  </si>
  <si>
    <t>IAT 13: xxx °C (xxx °F)</t>
  </si>
  <si>
    <t>IAT 21: xxx °C (xxx °F)</t>
  </si>
  <si>
    <t>IAT 22: xxx °C (xxx °F)</t>
  </si>
  <si>
    <t>IAT 23: xxx °C (xxx °F)</t>
  </si>
  <si>
    <t>Engine Fuel Rate</t>
  </si>
  <si>
    <t>0.05 L/h per bit</t>
  </si>
  <si>
    <t>Alcohol Fuel Percentage</t>
  </si>
  <si>
    <t>ALCH_PCT: xxx.x %</t>
  </si>
  <si>
    <t>Absolute Evap System Vapor Pressure</t>
  </si>
  <si>
    <t>0.005 kPa (1/200), unsigned</t>
  </si>
  <si>
    <t>Short Term Secondary O2 Sensor Fuel Trim – Bank 3</t>
  </si>
  <si>
    <t>Catalyst Monitor Conditions Encountered Counts Bank 1 displays the number of times that the vehicle has been operated in the specified catalyst monitoring conditions (denominator).</t>
  </si>
  <si>
    <r>
      <t>AECD1_TIME1 shall display the total engine run time with Emission Increasing Auxiliary Emission Control Device #1 active. AECD1_TIME1 shall increment while the engine is running with EI-AECD #</t>
    </r>
    <r>
      <rPr>
        <i/>
        <sz val="8"/>
        <rFont val="Arial"/>
        <family val="2"/>
      </rPr>
      <t>1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</si>
  <si>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Emission requirements to which vehicle is designed. Note: This data was previously contained in PID $1C.</t>
  </si>
  <si>
    <t>TQ_REF shall display engine reference torque. This PID is the 100% reference value for all defined indicated engine torque parameters. It is only defined once and doesn't change if a different engine torque map becomes valid.</t>
  </si>
  <si>
    <r>
      <t>AECD5_TIME2 shall display the total engine run time with Emission Increasing Auxiliary Emission Control Device #5 active. AECD5_TIME2 shall increment while the engine is running with EI-AECD #5</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</si>
  <si>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Total run time with EI-AECD #11 Timer 1 active</t>
  </si>
  <si>
    <t>Total run time with EI-AECD #11 Timer 2 active</t>
  </si>
  <si>
    <t>Total run time with EI-AECD #12 Timer 1 active</t>
  </si>
  <si>
    <t>Total run time with EI-AECD #12 Timer 2 active</t>
  </si>
  <si>
    <t>Total run time with EI-AECD #13 Timer 1 active</t>
  </si>
  <si>
    <t>Total run time with EI-AECD #13 Timer 2 active</t>
  </si>
  <si>
    <t>Total run time with EI-AECD #14 Timer 1 active</t>
  </si>
  <si>
    <t>Total run time with EI-AECD #14 Timer 2 active</t>
  </si>
  <si>
    <t>Total run time with EI-AECD #15 Timer 1 active</t>
  </si>
  <si>
    <t>Total run time with EI-AECD #15 Timer 2 active</t>
  </si>
  <si>
    <t>AECD11_TIME1: xxxxxxx hrs, 
xx min</t>
  </si>
  <si>
    <t>AECD11_TIME2: xxxxxxx hrs, 
xx min</t>
  </si>
  <si>
    <t>AECD12_TIME1: xxxxxxx hrs, 
xx min</t>
  </si>
  <si>
    <t>AECD12_TIME2: xxxxxxx hrs, 
xx min</t>
  </si>
  <si>
    <t>AECD13_TIME1: xxxxxxx hrs, 
xx min</t>
  </si>
  <si>
    <t>AECD13_TIME2: xxxxxxx hrs, 
xx min</t>
  </si>
  <si>
    <t>AECD14_TIME1: xxxxxxx hrs, 
xx min</t>
  </si>
  <si>
    <t>AECD14_TIME2: xxxxxxx hrs, 
xx min</t>
  </si>
  <si>
    <t>AECD15_TIME1: xxxxxxx hrs, 
xx min</t>
  </si>
  <si>
    <t>AECD15_TIME2: xxxxxxx hrs, 
xx min</t>
  </si>
  <si>
    <r>
      <t>AECD12_TIME2 shall display the total engine run time with Emission Increasing Auxiliary Emission Control Device #12 active. AECD12_TIME2 shall increment while the engine is running with EI-AECD #12</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</si>
  <si>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AECD12_TIME1 shall display the total engine run time with Emission Increasing Auxiliary Emission Control Device #12 active. AECD12_TIME1 shall increment while the engine is running with EI-AECD #12</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</si>
  <si>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 min</t>
  </si>
  <si>
    <t>1 min per count</t>
  </si>
  <si>
    <t>Absolute Load Value</t>
  </si>
  <si>
    <t>LOAD_ABS: xxx.x%</t>
  </si>
  <si>
    <t>Relative Throttle Position</t>
  </si>
  <si>
    <t>TP_R: xxx.x %</t>
  </si>
  <si>
    <t>AAT: xxx °C / xxx °F</t>
  </si>
  <si>
    <t>EP_2 shall display Bank 2 exhaust pressure.</t>
  </si>
  <si>
    <t>Support of Intake Air Flow Control System Data</t>
  </si>
  <si>
    <t>Commanded Intake Air Flow A Control supported</t>
  </si>
  <si>
    <t>Secondary O2 Sensor Monitor Conditions Encountered Counts Bank 2 displays the number of times that the vehicle has been operated in the specified oxygen sensor monitoring conditions (denominator).</t>
  </si>
  <si>
    <t>Transmission Control Module</t>
  </si>
  <si>
    <t>Ignition Cycle Counter</t>
  </si>
  <si>
    <t>mph</t>
  </si>
  <si>
    <t>Frequency</t>
  </si>
  <si>
    <t>FFFD</t>
  </si>
  <si>
    <t>0002</t>
  </si>
  <si>
    <t>0064</t>
  </si>
  <si>
    <t>03E7</t>
  </si>
  <si>
    <t>0001</t>
  </si>
  <si>
    <t>2004</t>
  </si>
  <si>
    <t>mV</t>
  </si>
  <si>
    <t>V</t>
  </si>
  <si>
    <t>xxxxxx</t>
  </si>
  <si>
    <t>mA</t>
  </si>
  <si>
    <t>s</t>
  </si>
  <si>
    <t>mOhm</t>
  </si>
  <si>
    <t>Ohm</t>
  </si>
  <si>
    <t>PSI</t>
  </si>
  <si>
    <t>lambda</t>
  </si>
  <si>
    <t>A/F ratio</t>
  </si>
  <si>
    <t>mHz</t>
  </si>
  <si>
    <t>Hz</t>
  </si>
  <si>
    <t>counts</t>
  </si>
  <si>
    <t>km</t>
  </si>
  <si>
    <t>miles</t>
  </si>
  <si>
    <t>FUEL_RDY: YES or NO</t>
  </si>
  <si>
    <t>CCM_RDY: NO or YES</t>
  </si>
  <si>
    <t>HCCATSUP: NO or YES</t>
  </si>
  <si>
    <t>Variable geometry turbocharger B commanded position support status</t>
  </si>
  <si>
    <t xml:space="preserve">Variable geometry turbocharger B position support status </t>
  </si>
  <si>
    <t>BI_MIX</t>
  </si>
  <si>
    <t>Calibration Identifications</t>
  </si>
  <si>
    <t>16 ASCII characters</t>
  </si>
  <si>
    <t>CALID: XXXXXXXXXXXXXXXX</t>
  </si>
  <si>
    <t>MC_CVN</t>
  </si>
  <si>
    <t>Calibration Verification Numbers</t>
  </si>
  <si>
    <t>4 byte hex (most significant byte reported as Data A)</t>
  </si>
  <si>
    <t>CVN: XXXXXXXX</t>
  </si>
  <si>
    <t>MC_IPT</t>
  </si>
  <si>
    <t>IPT:</t>
  </si>
  <si>
    <t>2 bytes</t>
  </si>
  <si>
    <t>OBDCOND: xxxxx cnts</t>
  </si>
  <si>
    <t>IGNCNTR: xxxxx cnts</t>
  </si>
  <si>
    <t>CATCOMP1: xxxxx cnts</t>
  </si>
  <si>
    <t>CATCOND2: xxxxx cnts</t>
  </si>
  <si>
    <t>EGRCOMP: xxxxx cnts</t>
  </si>
  <si>
    <t>EGRCOND: xxxxx cnts</t>
  </si>
  <si>
    <t>AIRCOMP: xxxxx cnts</t>
  </si>
  <si>
    <t>AIRCOND: xxxxx cnts</t>
  </si>
  <si>
    <t>EVAPCOMP: xxxxx cnts</t>
  </si>
  <si>
    <t>EVAPCOND: xxxxx cnts</t>
  </si>
  <si>
    <t>$06</t>
  </si>
  <si>
    <t>$07</t>
  </si>
  <si>
    <t>$08</t>
  </si>
  <si>
    <t>$09</t>
  </si>
  <si>
    <t>$0A</t>
  </si>
  <si>
    <t>EURO IV B1</t>
  </si>
  <si>
    <t>EURO V B2</t>
  </si>
  <si>
    <t>EURO C</t>
  </si>
  <si>
    <t>EMD</t>
  </si>
  <si>
    <t>ISO/SAE reserved</t>
  </si>
  <si>
    <t>Maximum value for Equivalence Ratio</t>
  </si>
  <si>
    <t>These values are not intended for display to the service technician.</t>
  </si>
  <si>
    <t>External Test Equipment Configuration Information #1</t>
  </si>
  <si>
    <t>Maximum value for Oxygen Sensor Voltage</t>
  </si>
  <si>
    <t>1 V</t>
  </si>
  <si>
    <t>Maximum value for Oxygen Sensor Current</t>
  </si>
  <si>
    <t>1 mA</t>
  </si>
  <si>
    <t>manufacturer Test ID description</t>
  </si>
  <si>
    <t>:</t>
  </si>
  <si>
    <r>
      <t>AECD4_TIME2 shall display the total engine run time with Emission Increasing Auxiliary Emission Control Device #4 active. AECD4_TIME2 shall increment while the engine is running with EI-AECD #4</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</si>
  <si>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Relative Intake Air Flow A Position supported</t>
  </si>
  <si>
    <t>Commanded Intake Air Flow B Control supported</t>
  </si>
  <si>
    <t>Relative Intake Air Flow B Position supported</t>
  </si>
  <si>
    <t>Commanded Intake Air Flow A Control</t>
  </si>
  <si>
    <t>Relative Intake Air Flow A Position</t>
  </si>
  <si>
    <t>Comprehensive component monitoring enabled
(spark ignition and compression ignition)</t>
  </si>
  <si>
    <t xml:space="preserve">Catalyst monitoring complete
(spark ignition supported) </t>
  </si>
  <si>
    <t xml:space="preserve">NMHC catalyst monitoring complete
(compression ignition supported) </t>
  </si>
  <si>
    <t xml:space="preserve">Heated catalyst monitoring complete
(spark ignition supported) </t>
  </si>
  <si>
    <t>D, bit 6</t>
  </si>
  <si>
    <t>Engine Oil Temperature</t>
  </si>
  <si>
    <t>EOT: xxx °C (xxx °F)</t>
  </si>
  <si>
    <t>Commanded Throttle Actuator A Control</t>
  </si>
  <si>
    <t>Relative Throttle A Position</t>
  </si>
  <si>
    <t>Commanded Throttle Actuator B Control</t>
  </si>
  <si>
    <t>Relative Throttle B Position</t>
  </si>
  <si>
    <t>0 = PTO not active (OFF); 1 = PTO active (on)</t>
  </si>
  <si>
    <t>Hybrid vehicle using gasoline engine on ethanol for propulsion</t>
  </si>
  <si>
    <t>Hybrid vehicle using diesel engine for propulsion</t>
  </si>
  <si>
    <t>Hybrid vehicle using battery for propulsion</t>
  </si>
  <si>
    <t>Hybrid vehicle using battery and combustion engine for propulsion</t>
  </si>
  <si>
    <t>LAMBDAxy: x.xxx (preferred) or EQ_RATxy: x.xxx</t>
  </si>
  <si>
    <t>LAMBDA (preferred) or EQ_RAT associated with O2S11 (uses PID $13) or
LAMBDA (preferred) or EQ_RAT associated with O2S11 (uses PID $1D),
$FF if the sensor is not used in the calculation</t>
  </si>
  <si>
    <t>LAMBDA (preferred) or EQ_RAT associated with O2S12 (uses PID $13) or
LAMBDA (preferred) or EQ_RAT associated with O2S12 (uses PID $1D),
$FF if the sensor is not used in the calculation</t>
  </si>
  <si>
    <t>LAMBDA (preferred) or EQ_RAT associated with O2S13 (uses PID $13) or
LAMBDA (preferred) or EQ_RAT associated with O2S21 (uses PID $1D),
$FF if the sensor is not used in the calculation</t>
  </si>
  <si>
    <t>LAMBDA (preferred) or EQ_RAT associated with O2S14 (uses PID $13) or
LAMBDA (preferred) or EQ_RAT associated with O2S22 (uses PID $1D),
$FF if the sensor is not used in the calculation</t>
  </si>
  <si>
    <t>LAMBDA (preferred) or EQ_RAT associated with O2S21 (uses PID $13) or
LAMBDA (preferred) or EQ_RAT associated with O2S31 (uses PID $1D),
$FF if the sensor is not used in the calculation</t>
  </si>
  <si>
    <t>LAMBDA (preferred) or EQ_RAT associated with O2S22 (uses PID $13) or
LAMBDA (preferred) or EQ_RAT associated with O2S32 (uses PID $1D),
$FF if the sensor is not used in the calculation</t>
  </si>
  <si>
    <t>00 = reserved, not defined, 
00 = reserved, not defined</t>
  </si>
  <si>
    <t>Boost Pressure A Control Status supported</t>
  </si>
  <si>
    <t>Boost Pressure B Control Status supported</t>
  </si>
  <si>
    <t>1 = Boost Pressure A Control status supported</t>
  </si>
  <si>
    <t>1 = Boost Pressure B Control status supported</t>
  </si>
  <si>
    <t>Boost Pressure A Control Status</t>
  </si>
  <si>
    <t>Boost Pressure B Control\ Status</t>
  </si>
  <si>
    <t>VGT A Control Status supported</t>
  </si>
  <si>
    <t>1 = VGT A Control status supported</t>
  </si>
  <si>
    <t>Boost Pressure A Control support status</t>
  </si>
  <si>
    <t>Boost Pressure B Control support status</t>
  </si>
  <si>
    <t>Boost Pressure A Control status shall display the feedback status</t>
  </si>
  <si>
    <t>Boost Pressure B Control status shall display the feedback status</t>
  </si>
  <si>
    <t>Misfire monitoring complete
(spark ignition and compression ignition)</t>
  </si>
  <si>
    <t>Fuel system monitoring complete
(spark ignition and compression ignition)</t>
  </si>
  <si>
    <t>Comprehensive component monitoring complete
(spark ignition and compression ignition)</t>
  </si>
  <si>
    <t>Maximum sensor voltage for test cycle (calculated)</t>
  </si>
  <si>
    <t>Time between sensor transitions (calculated)</t>
  </si>
  <si>
    <t>Sensor period (calculated)</t>
  </si>
  <si>
    <t>0 s</t>
  </si>
  <si>
    <t>$21-$2F</t>
  </si>
  <si>
    <t>$30-$3F</t>
  </si>
  <si>
    <t>$41-$4F</t>
  </si>
  <si>
    <t>$50-$5F</t>
  </si>
  <si>
    <t>$61-$6F</t>
  </si>
  <si>
    <t>$70-$7F</t>
  </si>
  <si>
    <t xml:space="preserve">PM Filter monitoring complete
(compression ignition supported) </t>
  </si>
  <si>
    <t>1 = Auto Trans Neutral/Drive status data supported</t>
  </si>
  <si>
    <t>Auxiliary Input/Output Status</t>
  </si>
  <si>
    <t>Support of Throttle Actuator Control System Data</t>
  </si>
  <si>
    <t>Turbocharger compressor inlet pressure sensor A support status</t>
  </si>
  <si>
    <t>Turbocharger compressor inlet pressure sensor B support status</t>
  </si>
  <si>
    <t xml:space="preserve">TCA_CINP shall display turbocharger A compressor inlet pressure. </t>
  </si>
  <si>
    <t xml:space="preserve">TCB_CINP shall display turbocharger B compressor inlet pressure. </t>
  </si>
  <si>
    <t>Bi-fuel vehicle using methanol</t>
  </si>
  <si>
    <t>0 Hz</t>
  </si>
  <si>
    <t>0 counts</t>
  </si>
  <si>
    <r>
      <t>AECD5_TIME1 shall display the total engine run time with Emission Increasing Auxiliary Emission Control Device #5 active. AECD5_TIME1 shall increment while the engine is running with EI-AECD #5</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</si>
  <si>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1 = NOx Sensor Concentration Bank 1 Sensor 2 supported</t>
  </si>
  <si>
    <t>1 = NOx Sensor Concentration Bank 2 Sensor 2 supported</t>
  </si>
  <si>
    <t>NOx Sensor Concentration Bank 1 Sensor 2 support status</t>
  </si>
  <si>
    <t>NOx Sensor Concentration Bank 2 Sensor 2 support status</t>
  </si>
  <si>
    <t>NOx Sensor Concentration Bank 1 Sensor 2</t>
  </si>
  <si>
    <t>NOx Sensor Concentration Bank 2 Sensor 2</t>
  </si>
  <si>
    <t>NOX12: xxxxx ppm</t>
  </si>
  <si>
    <t>NOX22: xxxxx ppm</t>
  </si>
  <si>
    <t>TAC_A_CMD: xxx.x%</t>
  </si>
  <si>
    <t>TAC_B_CMD: xxx.x%</t>
  </si>
  <si>
    <t>Driver's Demand Engine - Percent Torque</t>
  </si>
  <si>
    <t>Actual Engine - Percent Torque</t>
  </si>
  <si>
    <t>Lambda value,
Equivalence Ratio Bank 2, Sensor 1 (uses PID $13) or
Equivalence Ratio Bank 3, Sensor 1 (uses PID $1D)</t>
  </si>
  <si>
    <t>Lambda value,
Equivalence Ratio Bank 2, Sensor 2 (uses PID $13) or
Equivalence Ratio Bank 3, Sensor 2 (uses PID $1D)</t>
  </si>
  <si>
    <t>Lambda value,
Equivalence Ratio Bank 2, Sensor 3 (uses PID $13) or
Equivalence Ratio Bank 4, Sensor 1 (uses PID $1D)</t>
  </si>
  <si>
    <t>Lambda value,
Equivalence Ratio Bank 2, Sensor 4 (uses PID $13) or
Equivalence Ratio Bank 4, Sensor 2 (uses PID $1D)</t>
  </si>
  <si>
    <t>100% 
(vanes not bypassed)</t>
  </si>
  <si>
    <t>-100 % 
(lean)</t>
  </si>
  <si>
    <t>+99.22 % 
(rich)</t>
  </si>
  <si>
    <t>Test ID</t>
  </si>
  <si>
    <t>Min. ($00)</t>
  </si>
  <si>
    <t>Max. ($FF)</t>
  </si>
  <si>
    <t>Rich to lean sensor threshold voltage (constant)</t>
  </si>
  <si>
    <t>Lean to rich sensor threshold voltage (constant)</t>
  </si>
  <si>
    <t>Low sensor voltage for switch time calculation (constant)</t>
  </si>
  <si>
    <t>High sensor voltage for switch time calculation (constant)</t>
  </si>
  <si>
    <t>Rich to lean sensor switch time (calculated)</t>
  </si>
  <si>
    <t>Lean to rich sensor switch time (calculated)</t>
  </si>
  <si>
    <t>Minimum sensor voltage for test cycle (calculated)</t>
  </si>
  <si>
    <t>Exhaust Pressure Sensor Bank 1 data support status</t>
  </si>
  <si>
    <t>Exhaust Pressure Sensor Bank 2 data support status</t>
  </si>
  <si>
    <t>EP_1 shall display Bank 1 exhaust pressure.</t>
  </si>
  <si>
    <t>Turbo A RPM data support status</t>
  </si>
  <si>
    <t>Turbo B RPM data support status</t>
  </si>
  <si>
    <t>TCA_RPM shall display revolutions per minute of the engine turbocharger A.</t>
  </si>
  <si>
    <t>TCB_RPM shall display revolutions per minute of the engine turbocharger B.</t>
  </si>
  <si>
    <t>Turbo A Compressor Inlet Temperature support status</t>
  </si>
  <si>
    <t>Turbo A Compressor Outlet Temperature support status</t>
  </si>
  <si>
    <t>Commanded Boost Pressure Control A support status</t>
  </si>
  <si>
    <t>Boost Pressure Sensor A support status</t>
  </si>
  <si>
    <t>Commanded Boost Pressure Control B support status</t>
  </si>
  <si>
    <t xml:space="preserve">BP_A_CMD shall display turbocharger/supercharger A commanded boost pressure. </t>
  </si>
  <si>
    <t>O2S11</t>
  </si>
  <si>
    <t>Bank 1 - Sensor 2 present at that location</t>
  </si>
  <si>
    <t>1 = Bank 1 - Sensor 2 present at that location</t>
  </si>
  <si>
    <t>O2S12</t>
  </si>
  <si>
    <t>ECT shall display engine coolant temperature derived from an engine coolant temperature sensor or a cylinder head temperature sensor.</t>
  </si>
  <si>
    <t>NOx Warning Indicator Time - 
Conditions for “Total run time run by the engine while NOx warning indicator is activated” counter:
 - reset to $00000000 when warning indicator state changes from deactivated to activated.
 - accumulate counts in seconds if warning indicator is activated (ON)
 - do not change value while warning indicator is not activated (OFF)
 - reset to $00000000 if warning indicator has not been activated for 400 days or 9600 hours of engine operation
 - do not wrap to $00000000 if value is $FFFFFFFF
 - counter shall not be erasable by any scan tool command</t>
  </si>
  <si>
    <t>1 = Cmd Throttle Actuator A Control data supported</t>
  </si>
  <si>
    <t>1 = Relative Throttle A Position data supported</t>
  </si>
  <si>
    <t>1 = Cmd Throttle Actuator B Control data supported</t>
  </si>
  <si>
    <t>1 = Relative Throttle B Position data supported</t>
  </si>
  <si>
    <t>1 = PTO status data supported</t>
  </si>
  <si>
    <t>1 = Manual Trans Neutral/Gear status data supported</t>
  </si>
  <si>
    <t>TQ_ACT: xxx.x %</t>
  </si>
  <si>
    <t>TQ_DD: xxx.x %</t>
  </si>
  <si>
    <t>Engine Percent Torque Data</t>
  </si>
  <si>
    <t>Support of Engine Coolant Temperature Sensor Data</t>
  </si>
  <si>
    <t>Fuel system monitoring ready
(spark ignition and compression ignition)</t>
  </si>
  <si>
    <t>Comprehensive component monitoring ready
(spark ignition and compression ignition)</t>
  </si>
  <si>
    <t xml:space="preserve">Catalyst monitoring ready
(spark ignition supported) </t>
  </si>
  <si>
    <t xml:space="preserve">NMHC catalyst monitoring ready 
(compression ignition supported) </t>
  </si>
  <si>
    <t xml:space="preserve">Heated catalyst monitoring ready
(spark ignition supported) </t>
  </si>
  <si>
    <t xml:space="preserve">Evaporative system monitoring ready
(spark ignition supported) </t>
  </si>
  <si>
    <t xml:space="preserve">Secondary air system monitoring ready
(spark ignition supported) </t>
  </si>
  <si>
    <t>$0E</t>
  </si>
  <si>
    <t>$0F</t>
  </si>
  <si>
    <t>$0B</t>
  </si>
  <si>
    <t>Commanded Throttle Actuator Control and Relative Throttle Position</t>
  </si>
  <si>
    <t>O2S Output Voltage Bank 2, Sensor 2 (uses PID $13) or
O2S Output Voltage Bank 3, Sensor 2 (uses PID $1D)</t>
  </si>
  <si>
    <t>0 = CCM monitor not supported (NO)
1 = CCM monitor supported (YES)</t>
  </si>
  <si>
    <t>0 = Misfire monitor complete, or not applicable (YES)
1 = Misfire monitor not complete (NO)</t>
  </si>
  <si>
    <t>Actual EGR B support status</t>
  </si>
  <si>
    <t>65535 min</t>
  </si>
  <si>
    <t>255 V</t>
  </si>
  <si>
    <t>0 mA</t>
  </si>
  <si>
    <t>255 mA</t>
  </si>
  <si>
    <t>2550 kPa</t>
  </si>
  <si>
    <t>2550 g/s</t>
  </si>
  <si>
    <t>327.675 kPa</t>
  </si>
  <si>
    <t>E</t>
  </si>
  <si>
    <t>A, bits 4 - 7</t>
  </si>
  <si>
    <t xml:space="preserve">Mass Air Flow Sensor </t>
  </si>
  <si>
    <t>0.01 kPa per bit signed</t>
  </si>
  <si>
    <t>655.35 kPa</t>
  </si>
  <si>
    <t>0.01 kPa per bit</t>
  </si>
  <si>
    <t>Exhaust Pressure</t>
  </si>
  <si>
    <t>Support of Exhaust Pressure Sensor Data</t>
  </si>
  <si>
    <t>Exhaust Pressure Sensor Bank 1</t>
  </si>
  <si>
    <t>Exhaust Pressure Sensor Bank 2</t>
  </si>
  <si>
    <t>1 = Exhaust Pressure Sensor Bank 1 data supported</t>
  </si>
  <si>
    <t>1 = Exhaust Pressure Sensor Bank 2 data supported</t>
  </si>
  <si>
    <t>Exhaust Pressure Sensor Bank 1 supported</t>
  </si>
  <si>
    <t>Exhaust Pressure Sensor Bank 2 supported</t>
  </si>
  <si>
    <t>SAE/ISO reserved</t>
  </si>
  <si>
    <t>$04</t>
  </si>
  <si>
    <t>$01</t>
  </si>
  <si>
    <t>$02</t>
  </si>
  <si>
    <t>$05</t>
  </si>
  <si>
    <t>$03</t>
  </si>
  <si>
    <t>Description</t>
  </si>
  <si>
    <t>Data Byte</t>
  </si>
  <si>
    <t>Min. Value</t>
  </si>
  <si>
    <t>Max. Value</t>
  </si>
  <si>
    <t>Scaling/bit</t>
  </si>
  <si>
    <t>Comment</t>
  </si>
  <si>
    <t>A</t>
  </si>
  <si>
    <t>0x6F</t>
  </si>
  <si>
    <t>0x70</t>
  </si>
  <si>
    <t>0x75</t>
  </si>
  <si>
    <t>0x76</t>
  </si>
  <si>
    <t>0x77</t>
  </si>
  <si>
    <t>0x78</t>
  </si>
  <si>
    <t>0x79</t>
  </si>
  <si>
    <t>0x7A</t>
  </si>
  <si>
    <t>0x7B</t>
  </si>
  <si>
    <t>0x7C</t>
  </si>
  <si>
    <t>0x7D</t>
  </si>
  <si>
    <t>0x7E</t>
  </si>
  <si>
    <t>0x7F</t>
  </si>
  <si>
    <t>Variable geometry turbocharger A commanded position support status</t>
  </si>
  <si>
    <t xml:space="preserve">Variable geometry turbocharger A position support status </t>
  </si>
  <si>
    <t>Commanded Boost Pressure B supported</t>
  </si>
  <si>
    <t>Boost Pressure Sensor B supported</t>
  </si>
  <si>
    <t>1 = Cmd Boost Pressure Control B data supported</t>
  </si>
  <si>
    <t>1 = Boost Pressure Sensor B data supported</t>
  </si>
  <si>
    <t>Commanded Boost Pressure A</t>
  </si>
  <si>
    <t>Boost Pressure Sensor A</t>
  </si>
  <si>
    <t>Wastegate A Position</t>
  </si>
  <si>
    <t>Wastegate B Position</t>
  </si>
  <si>
    <t>WG_A_ACT: xxx.x%</t>
  </si>
  <si>
    <t>Commanded Boost Pressure B</t>
  </si>
  <si>
    <t>Boost Pressure Sensor B</t>
  </si>
  <si>
    <t>0.03125 kPa/bit</t>
  </si>
  <si>
    <t>2047.96875 kPa</t>
  </si>
  <si>
    <t>WG_B_ACT: xxx.x%</t>
  </si>
  <si>
    <t>BP_A_ACT xxx.xx kPa (xx.xx PSI)</t>
  </si>
  <si>
    <t>EGR_A_CMD: xxx.x%</t>
  </si>
  <si>
    <t>EGR_B_CMD: xxx.x%</t>
  </si>
  <si>
    <t>Charge Air Cooler Temperature Bank 1, Sensor 2</t>
  </si>
  <si>
    <t>Charge Air Cooler Temperature Bank 2, Sensor 1</t>
  </si>
  <si>
    <t>Charge Air Cooler Temperature Bank 2, Sensor 2</t>
  </si>
  <si>
    <t>NOx NTE control area status</t>
  </si>
  <si>
    <t>PM NTE control area status</t>
  </si>
  <si>
    <t>NTE deficiency for NOx active area</t>
  </si>
  <si>
    <t>NTE deficiency for PM active area</t>
  </si>
  <si>
    <t xml:space="preserve">1 = inside control area </t>
  </si>
  <si>
    <t>1 = outside control area</t>
  </si>
  <si>
    <t>1 = inside manufacturer-specific NOx NTE carve-out area</t>
  </si>
  <si>
    <t>1 = NTE deficiency for NOx active area</t>
  </si>
  <si>
    <t>1 = inside manufacturer-specific PM NTE carve-out area</t>
  </si>
  <si>
    <t>1 = NTE deficiency for PM active area</t>
  </si>
  <si>
    <t>Completion status of non-continuous monitors this monitoring cycle</t>
  </si>
  <si>
    <t>Control module voltage</t>
  </si>
  <si>
    <t>65.535 V</t>
  </si>
  <si>
    <t>0.001 V per bit</t>
  </si>
  <si>
    <t>VPWR: xx.xxx V</t>
  </si>
  <si>
    <t xml:space="preserve">Catalyst monitoring supported
(spark ignition supported) </t>
  </si>
  <si>
    <t xml:space="preserve">Heated catalyst monitoring supported
(spark ignition supported) </t>
  </si>
  <si>
    <t xml:space="preserve">Secondary air system monitoring supported
(spark ignition supported) </t>
  </si>
  <si>
    <t>Misfire Cylinder 7 Data</t>
  </si>
  <si>
    <t>Misfire Cylinder 8 Data</t>
  </si>
  <si>
    <t>1 = Total run time with EI-AECD #1 active supported</t>
  </si>
  <si>
    <t>0.1 °C / bit with -40 °C offset</t>
  </si>
  <si>
    <t>CATEMP21: xxxx.x °C (xxxx.x °F)</t>
  </si>
  <si>
    <t>Catalyst Temperature Bank 1, Sensor 2</t>
  </si>
  <si>
    <t>CATEMP12: xxxx.x °C (xxxx.x °F)</t>
  </si>
  <si>
    <t>Catalyst Temperature Bank 2, Sensor 2</t>
  </si>
  <si>
    <t>CATEMP22: xxxx.x °C (xxxx.x °F)</t>
  </si>
  <si>
    <t>Monitor status this driving cycle</t>
  </si>
  <si>
    <t>Reserved - shall be reported as $00</t>
  </si>
  <si>
    <t>reserved (bit shall be reported as ‘0’)</t>
  </si>
  <si>
    <t>Enable status of non-continuous monitors 
this monitoring cycle:</t>
  </si>
  <si>
    <t>O2S Output Voltage Bank 1, Sensor 1 (uses PID $13) or
O2S Output Voltage Bank 1, Sensor 1 (uses PID $1D)</t>
  </si>
  <si>
    <t>Power Take Off support status</t>
  </si>
  <si>
    <t>Automatic transmission Neutral/Drive status support</t>
  </si>
  <si>
    <t>Manual transmission Neutral/Gear status support</t>
  </si>
  <si>
    <t>Glow plug lamp status support</t>
  </si>
  <si>
    <t>Glow plug lamp status shall indicate whether the glow plugs are on ("Wait To Start" lamp is illuminated) or off.</t>
  </si>
  <si>
    <t>MAF A support status</t>
  </si>
  <si>
    <t>MAF B support status</t>
  </si>
  <si>
    <t>0x87</t>
  </si>
  <si>
    <t>MAP_A xxx.xx kPa (xx.xx PSI)</t>
  </si>
  <si>
    <t>MAP_B xxx.xx kPa (xx.xx PSI)</t>
  </si>
  <si>
    <t>HYB_GAS</t>
  </si>
  <si>
    <t>HYB_DSL</t>
  </si>
  <si>
    <t>HYB_ELEC</t>
  </si>
  <si>
    <t>HYB_MIX</t>
  </si>
  <si>
    <t>Hybrid vehicle in regeneration mode</t>
  </si>
  <si>
    <t>Long Term Fuel Trim - Bank 3</t>
  </si>
  <si>
    <t>LONGFT3: xxx.x %</t>
  </si>
  <si>
    <t>Short Term Fuel Trim - Bank 2(use if only 1 fuel trim value)</t>
  </si>
  <si>
    <t>SHRTFT2: xxx.x %</t>
  </si>
  <si>
    <t>Short Term Fuel Trim - Bank 4</t>
  </si>
  <si>
    <t>SHRTFT4: xxx.x %</t>
  </si>
  <si>
    <t>Long Term Fuel Trim – Bank 2 (use if only 1 fuel trim value)</t>
  </si>
  <si>
    <t xml:space="preserve">LONGFT2: xxx.x % </t>
  </si>
  <si>
    <t>Long Term Fuel Trim - Bank 4</t>
  </si>
  <si>
    <t>LONGFT4: xxx.x %</t>
  </si>
  <si>
    <t>0A</t>
  </si>
  <si>
    <t>3 kPa (gauge)</t>
  </si>
  <si>
    <t>0B</t>
  </si>
  <si>
    <t>Intake Manifold Absolute Pressure</t>
  </si>
  <si>
    <t>0 kPa</t>
  </si>
  <si>
    <t>NOx Catalyst Monitor Bank 2</t>
  </si>
  <si>
    <t>BPCOND: xxxxx cnts</t>
  </si>
  <si>
    <t>EVAP Monitor (Cap Off / 0.150")</t>
  </si>
  <si>
    <t>Bank 1 - Sensor 3 present at that location</t>
  </si>
  <si>
    <t>1 = Bank 1 - Sensor 3 present at that location</t>
  </si>
  <si>
    <t>O2S13</t>
  </si>
  <si>
    <t>0x32</t>
  </si>
  <si>
    <t>0x33</t>
  </si>
  <si>
    <t>0x34</t>
  </si>
  <si>
    <t>0x35</t>
  </si>
  <si>
    <t>0x36</t>
  </si>
  <si>
    <t>0x37</t>
  </si>
  <si>
    <t>0x38</t>
  </si>
  <si>
    <t>0x39</t>
  </si>
  <si>
    <t>0x3A</t>
  </si>
  <si>
    <t>0x3B</t>
  </si>
  <si>
    <t>0x3C</t>
  </si>
  <si>
    <t>0x3D</t>
  </si>
  <si>
    <t>0x3E - 0x3F</t>
  </si>
  <si>
    <t>0x43</t>
  </si>
  <si>
    <t>0x44</t>
  </si>
  <si>
    <t>0x45</t>
  </si>
  <si>
    <t>0x46</t>
  </si>
  <si>
    <t>0x47</t>
  </si>
  <si>
    <t>0x48</t>
  </si>
  <si>
    <t>0x49</t>
  </si>
  <si>
    <t>0x4A</t>
  </si>
  <si>
    <t>0x4B</t>
  </si>
  <si>
    <t>0x4C</t>
  </si>
  <si>
    <t>0x4D</t>
  </si>
  <si>
    <t>0x4E</t>
  </si>
  <si>
    <t>0x4F</t>
  </si>
  <si>
    <t>0x50</t>
  </si>
  <si>
    <t>0x61</t>
  </si>
  <si>
    <t>0x62</t>
  </si>
  <si>
    <t>0x63</t>
  </si>
  <si>
    <t>0x64</t>
  </si>
  <si>
    <t>0x65 - 0x70</t>
  </si>
  <si>
    <t>0x71</t>
  </si>
  <si>
    <t>0x72</t>
  </si>
  <si>
    <t>0x73</t>
  </si>
  <si>
    <t>Determination of usage of Byte B in addition to Byte A
for Service $01 PIDs $06 to $09 and PIDs $55 to $58</t>
  </si>
  <si>
    <t>1st communication cycle</t>
  </si>
  <si>
    <t>2nd communication cycle</t>
  </si>
  <si>
    <t>Determination</t>
  </si>
  <si>
    <t>Request</t>
  </si>
  <si>
    <t>Response</t>
  </si>
  <si>
    <t>Nr. of
Banks</t>
  </si>
  <si>
    <r>
      <t xml:space="preserve">Byte B </t>
    </r>
    <r>
      <rPr>
        <sz val="16"/>
        <rFont val="Arial"/>
        <family val="2"/>
      </rPr>
      <t>required:</t>
    </r>
  </si>
  <si>
    <t>ECM:</t>
  </si>
  <si>
    <t xml:space="preserve">Bit value:
0 1 2 3 4 5 6 7 </t>
  </si>
  <si>
    <t>$00</t>
  </si>
  <si>
    <t>$13 supported</t>
  </si>
  <si>
    <t>1 response</t>
  </si>
  <si>
    <t>Unique</t>
  </si>
  <si>
    <t>1 1 X X 0 0 0 0</t>
  </si>
  <si>
    <t>NO</t>
  </si>
  <si>
    <t>PID $13 supported</t>
  </si>
  <si>
    <t>1 1 X X 1 1 X X</t>
  </si>
  <si>
    <t>2 responses
(2 ECUs)</t>
  </si>
  <si>
    <t>1st</t>
  </si>
  <si>
    <t>2nd</t>
  </si>
  <si>
    <t>0 0 0 0 1 1 X X</t>
  </si>
  <si>
    <t>$1D supported</t>
  </si>
  <si>
    <t>1 1 0 0 0 0 0 0</t>
  </si>
  <si>
    <t>PID $1D supported, 1 response, 
All bits&lt;&gt;$FF</t>
  </si>
  <si>
    <t>$1D</t>
  </si>
  <si>
    <t>1 1 1 1 0 0 0 0</t>
  </si>
  <si>
    <t>1 1 1 1 1 1 1 1</t>
  </si>
  <si>
    <t>YES</t>
  </si>
  <si>
    <t>PID $1D, 1 response, All bits=$FF</t>
  </si>
  <si>
    <t>PID $1D supported, 2 responses, 
All bits&lt;&gt;$FF)</t>
  </si>
  <si>
    <t>0 0 1 1 0 0 0 0</t>
  </si>
  <si>
    <t>PID $1D supported, 2 responses, 
All bits=$FF)</t>
  </si>
  <si>
    <t>0 0 0 0 1 1 1 1</t>
  </si>
  <si>
    <t>1 1 0 0 1 1 0 0</t>
  </si>
  <si>
    <t>0 0 1 1 0 0 1 1</t>
  </si>
  <si>
    <t>0 = SAIR monitor not supported (NO)
1 = SAIR monitor supported</t>
  </si>
  <si>
    <t>0 = Boost pressure monitor not supported (NO)
1 = Boost pressure monitor supported</t>
  </si>
  <si>
    <t>BP_SUP: NO or YES</t>
  </si>
  <si>
    <t>0 = Exhaust gas sensor monitor not supported (NO)
1 = Exhaust gas sensor monitor supported</t>
  </si>
  <si>
    <t>EGS_SUP: NO or YES</t>
  </si>
  <si>
    <t>C, bit 6</t>
  </si>
  <si>
    <t>Secondary O2 Sensor Monitor Conditions Encountered Counts Bank 1 displays the number of times that the vehicle has been operated in the specified oxygen sensor monitoring conditions (denominator).</t>
  </si>
  <si>
    <t>Secondary O2 Sensor Monitor Completion Counts Bank 2 displays the number of times that all conditions necessary to detect an oxygen sensor bank 2 malfunction have been encountered (numerator)</t>
  </si>
  <si>
    <t>0.005 L/h per bit</t>
  </si>
  <si>
    <t>327.675 L/h</t>
  </si>
  <si>
    <t>REAG_RATE: xxx.xx L/h</t>
  </si>
  <si>
    <t>REAG_DEMD: xxx.xx L/h</t>
  </si>
  <si>
    <t>0% (no reagent)</t>
  </si>
  <si>
    <t>100% (max reagent cap.)</t>
  </si>
  <si>
    <t>REAG_LVL: xxx.x %</t>
  </si>
  <si>
    <t>Average Demanded Reagent Consumption Supported</t>
  </si>
  <si>
    <t>1 = Average Demanded Reagent Consumption Supported</t>
  </si>
  <si>
    <t>Average Demanded Reagent Consumption Support Status</t>
  </si>
  <si>
    <t>G,H</t>
  </si>
  <si>
    <t>I,J</t>
  </si>
  <si>
    <t>J, bits 0 and 1</t>
  </si>
  <si>
    <t>J, bits 2 and 3</t>
  </si>
  <si>
    <t>00</t>
  </si>
  <si>
    <t>11</t>
  </si>
  <si>
    <t>BP_A_OL
BP_A_CL
BP_A_FAULT</t>
  </si>
  <si>
    <t>BP_B_OL
BP_B_CL
BP_B_FAULT</t>
  </si>
  <si>
    <t>J, bits 4-7</t>
  </si>
  <si>
    <r>
      <t>AECD7_TIME2 shall display the total engine run time with Emission Increasing Auxiliary Emission Control Device #7 active. AECD7_TIME2 shall increment while the engine is running with EI-AECD #7</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</si>
  <si>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0xF400</t>
  </si>
  <si>
    <t>0xF401</t>
  </si>
  <si>
    <t>0xF402</t>
  </si>
  <si>
    <t>0xF403</t>
  </si>
  <si>
    <t>0xF404</t>
  </si>
  <si>
    <t>0xF405</t>
  </si>
  <si>
    <t>0xF406</t>
  </si>
  <si>
    <t>0xF407</t>
  </si>
  <si>
    <t>0xF408</t>
  </si>
  <si>
    <t>0xF409</t>
  </si>
  <si>
    <t>0xF40A</t>
  </si>
  <si>
    <t>0xF40B</t>
  </si>
  <si>
    <t>0xF40C</t>
  </si>
  <si>
    <t>0xF40D</t>
  </si>
  <si>
    <t>0xF40E</t>
  </si>
  <si>
    <t>0xF40F</t>
  </si>
  <si>
    <t>0xF410</t>
  </si>
  <si>
    <t>0xF411</t>
  </si>
  <si>
    <t>0xF412</t>
  </si>
  <si>
    <t>0xF413</t>
  </si>
  <si>
    <t>0xF414</t>
  </si>
  <si>
    <t>0xF415</t>
  </si>
  <si>
    <t>0xF416</t>
  </si>
  <si>
    <t>0xF417</t>
  </si>
  <si>
    <t>0xF418</t>
  </si>
  <si>
    <t>0xF419</t>
  </si>
  <si>
    <t>0xF41A</t>
  </si>
  <si>
    <t>0xF41B</t>
  </si>
  <si>
    <t>0xF41C</t>
  </si>
  <si>
    <t>0xF41D</t>
  </si>
  <si>
    <t>0xF41E</t>
  </si>
  <si>
    <t>0xF41F</t>
  </si>
  <si>
    <t>0xF420</t>
  </si>
  <si>
    <t>0xF421</t>
  </si>
  <si>
    <t>0xF422</t>
  </si>
  <si>
    <t>0xF423</t>
  </si>
  <si>
    <t>0xF424</t>
  </si>
  <si>
    <t>0xF425</t>
  </si>
  <si>
    <t>0xF426</t>
  </si>
  <si>
    <t>0xF427</t>
  </si>
  <si>
    <t>0xF428</t>
  </si>
  <si>
    <t>0xF429</t>
  </si>
  <si>
    <t>0xF42A</t>
  </si>
  <si>
    <t>0xF42B</t>
  </si>
  <si>
    <t>0xF42C</t>
  </si>
  <si>
    <t>0xF42D</t>
  </si>
  <si>
    <t>0xF42F</t>
  </si>
  <si>
    <t>0xF430</t>
  </si>
  <si>
    <t>0xF431</t>
  </si>
  <si>
    <t>0xF432</t>
  </si>
  <si>
    <t>0xF433</t>
  </si>
  <si>
    <t>0xF434</t>
  </si>
  <si>
    <t>0xF435</t>
  </si>
  <si>
    <t>0xF436</t>
  </si>
  <si>
    <t>0xF437</t>
  </si>
  <si>
    <t>0xF438</t>
  </si>
  <si>
    <t>0xF439</t>
  </si>
  <si>
    <t>0xF43A</t>
  </si>
  <si>
    <t>0xF43B</t>
  </si>
  <si>
    <t>0xF43C</t>
  </si>
  <si>
    <t>0xF43D</t>
  </si>
  <si>
    <t>0xF43E</t>
  </si>
  <si>
    <t>0xF43F</t>
  </si>
  <si>
    <t>0xF440</t>
  </si>
  <si>
    <t>0xF441</t>
  </si>
  <si>
    <t>0xF442</t>
  </si>
  <si>
    <t>0xF443</t>
  </si>
  <si>
    <t>0xF444</t>
  </si>
  <si>
    <t>0xF445</t>
  </si>
  <si>
    <t>0xF446</t>
  </si>
  <si>
    <t>0xF447</t>
  </si>
  <si>
    <t>0xF448</t>
  </si>
  <si>
    <t>0xF44A</t>
  </si>
  <si>
    <t>0xF44D</t>
  </si>
  <si>
    <t>0xF44E</t>
  </si>
  <si>
    <t>0xF44F</t>
  </si>
  <si>
    <t>0xF450</t>
  </si>
  <si>
    <t>0xF451</t>
  </si>
  <si>
    <t>0xF452</t>
  </si>
  <si>
    <t>0xF453</t>
  </si>
  <si>
    <t>0xF454</t>
  </si>
  <si>
    <t>0xF455</t>
  </si>
  <si>
    <t>0xF456</t>
  </si>
  <si>
    <t>0xF457</t>
  </si>
  <si>
    <t>0xF458</t>
  </si>
  <si>
    <t>0xF459</t>
  </si>
  <si>
    <t>0xF45A</t>
  </si>
  <si>
    <t>0xF45B</t>
  </si>
  <si>
    <t>0xF45C</t>
  </si>
  <si>
    <t>0xF45D</t>
  </si>
  <si>
    <t>OBD Monitoring Conditions Encountered Counts displays the number of times that the vehicle has been operated in the specified OBD monitoring conditions (general denominator).</t>
  </si>
  <si>
    <t>Ignition Cycle Counter displays the count of the number of times that the engine has been started.</t>
  </si>
  <si>
    <t>Misfire Cylinder 9 Data</t>
  </si>
  <si>
    <t>Misfire Cylinder 10 Data</t>
  </si>
  <si>
    <t>Misfire Cylinder 11 Data</t>
  </si>
  <si>
    <t>Misfire Cylinder 12 Data</t>
  </si>
  <si>
    <t>1 = Total run time with EI-AECD #2 active supported</t>
  </si>
  <si>
    <t>1 = Total run time with EI-AECD #3 active supported</t>
  </si>
  <si>
    <t>1 = Total run time with EI-AECD #4 active supported</t>
  </si>
  <si>
    <t>1 = Total run time with EI-AECD #5 active supported</t>
  </si>
  <si>
    <t>N,O,P,Q</t>
  </si>
  <si>
    <t>R,S,T,U</t>
  </si>
  <si>
    <t>Total run time with EI-AECD #6 active supported</t>
  </si>
  <si>
    <t>Total run time with EI-AECD #7 active supported</t>
  </si>
  <si>
    <t>Total run time with EI-AECD #8 active supported</t>
  </si>
  <si>
    <t>Total run time with EI-AECD #9 active supported</t>
  </si>
  <si>
    <t>Total run time with EI-AECD #10 active supported</t>
  </si>
  <si>
    <t>1 = Total run time with EI-AECD #6 active supported</t>
  </si>
  <si>
    <t>1 = Total run time with EI-AECD #7 active supported</t>
  </si>
  <si>
    <t>1 = CACT Bank 1, Sensor 1 data supported</t>
  </si>
  <si>
    <t>1 = CACT Bank 1, Sensor 2 data supported</t>
  </si>
  <si>
    <t>CACT Bank 1, Sensor 1 supported</t>
  </si>
  <si>
    <t>CACT Bank 2, Sensor 1 supported</t>
  </si>
  <si>
    <t>1 = CACT Bank 2, Sensor 2 data supported</t>
  </si>
  <si>
    <t>1 = CACT Bank 2, Sensor 1 data supported</t>
  </si>
  <si>
    <t>CACT 11: xxx °C (xxx °F)</t>
  </si>
  <si>
    <t>CACT 12: xxx °C (xxx °F)</t>
  </si>
  <si>
    <t>CACT 21: xxx °C (xxx °F)</t>
  </si>
  <si>
    <t>CACT 22: xxx °C (xxx °F)</t>
  </si>
  <si>
    <t>Charge Air Cooler Temperature Bank 1, Sensor 1</t>
  </si>
  <si>
    <t xml:space="preserve">US 50-state certified or non-California vehicles certified to California OBD II requirements (including 0.020" evap leak detection) in lieu of US Federal OBD. </t>
  </si>
  <si>
    <t>Not certified to any OBD requirements (e.g., US Federal pre-1996 model year, Canadian pre-1997 model year, non-street legal applications, US Federal 8500-14000 vehicles not in phase-ins of 2004-2008 US Federal OBD)</t>
  </si>
  <si>
    <t>Euro OBD and US Federal OBD</t>
  </si>
  <si>
    <t>Euro OBD, US Federal OBD, and California OBD-II</t>
  </si>
  <si>
    <t xml:space="preserve">US Heavy-duty vehicles (&gt;14,000) certified to EMD under title 13, CCR section 1971 (e.g., 2007-2009 model year diesel and gasoline engines) </t>
  </si>
  <si>
    <t>US Heavy-duty engines (&gt;14,000) certified to EMD+ under title 13, CCR section 1971.1 (e.g., 2010-2012 model year diesel and gasoline engines not certified to HD OBD, 2013-2019 model year alternate fuel engines)</t>
  </si>
  <si>
    <t>US Heavy-duty engines (&gt;14,000) certified to HDOBD as an extrapolated/child rating under title 13, CCR section 1971.1(d)(7.1.2) or (7.2.3) (e.g., 2010-2015 model year diesel and gasoline engines that are subject to HDOBD but are not the full OBD/parent rating)</t>
  </si>
  <si>
    <t>US Heavy-duty engines (&gt;14,000) certified to HDOBD as a full OBD/parent rating under title 13, CCR section 1971.1(d)(7.1.1) or (7.2.2) (e.g., 2010 and beyond model year diesel and gasoline engines that are subject to full HDOBD)</t>
  </si>
  <si>
    <t>FUEL_TIMING shall display the start of the main fuel injection relative to Top Dead Center (TDC). Positive degrees indicate Before TDC, negative degrees indicate After TDC.</t>
  </si>
  <si>
    <t>65,535 Nm</t>
  </si>
  <si>
    <r>
      <t>AECD3_TIME1 shall display the total engine run time with Emission Increasing Auxiliary Emission Control Device #3 active. AECD3_TIME1 shall increment while the engine is running with EI-AECD #3</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</si>
  <si>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NNTE: IN</t>
  </si>
  <si>
    <t>NNTE: OUT</t>
  </si>
  <si>
    <t>NNTE: CAA</t>
  </si>
  <si>
    <t>NNTE: DEF</t>
  </si>
  <si>
    <t>PNTE: IN</t>
  </si>
  <si>
    <t>PNTE: OUT</t>
  </si>
  <si>
    <t>Engine RPM shall display revolutions per minute of the engine crankshaft.</t>
  </si>
  <si>
    <t>Location of Oxygen Sensors, where sensor 1 is closest to the engine. Each bit indicates the presence or absence of an oxygen sensor at the following location.
NOTE: PID $13 shall only be supported by a given vehicle if PID $1D is not supported. In no case shall a vehicle support both PIDs. It is recommended to use PID $13 for 1 or 2 bank O2 sensor engine configurations, and never for 3 or 4 bank O2 sensor engine configurations.</t>
  </si>
  <si>
    <t>FUELCOND: xxxxx cnts</t>
  </si>
  <si>
    <t>Fuel Monitor Completion Condition Counts</t>
  </si>
  <si>
    <r>
      <t>AECD15_TIME2 shall display the total engine run time with Emission Increasing Auxiliary Emission Control Device #15 active. AECD15_TIME2 shall increment while the engine is running with EI-AECD #15</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</si>
  <si>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AECD2_TIME2 shall display the total engine run time with Emission Increasing Auxiliary Emission Control Device #2 active. AECD2_TIME2 shall increment while the engine is running with EI-AECD #2</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</si>
  <si>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Total run time with EI-AECD #1 Timer 1 active</t>
  </si>
  <si>
    <t>Total run time with EI-AECD #1 Timer 2 active</t>
  </si>
  <si>
    <t>Total run time with EI-AECD #2 Timer 1 active</t>
  </si>
  <si>
    <t>Total run time with EI-AECD #2 Timer 2 active</t>
  </si>
  <si>
    <t>Total run time with EI-AECD #3 Timer 1 active</t>
  </si>
  <si>
    <t>Total run time with EI-AECD #3 Timer 2 active</t>
  </si>
  <si>
    <t>Total run time with EI-AECD #4 Timer 1 active</t>
  </si>
  <si>
    <t>Total run time with EI-AECD #4 Timer 2 active</t>
  </si>
  <si>
    <t>Total run time with EI-AECD #5 Timer 1 active</t>
  </si>
  <si>
    <t>Total run time with EI-AECD #5 Timer 2 active</t>
  </si>
  <si>
    <t>Total run time with EI-AECD #6 Timer 1 active</t>
  </si>
  <si>
    <t>Total run time with EI-AECD #6 Timer 2 active</t>
  </si>
  <si>
    <t>Total run time with EI-AECD #7 Timer 1 active</t>
  </si>
  <si>
    <t>Total run time with EI-AECD #7 Timer 2 active</t>
  </si>
  <si>
    <t>Total run time with EI-AECD #8 Timer 1 active</t>
  </si>
  <si>
    <t>Total run time with EI-AECD #8 Timer 2 active</t>
  </si>
  <si>
    <t>Total run time with EI-AECD #9 Timer 1 active</t>
  </si>
  <si>
    <t>Total run time with EI-AECD #9 Timer 2 active</t>
  </si>
  <si>
    <t>Total run time with EI-AECD #10 Timer 1 active</t>
  </si>
  <si>
    <t>Liquefied Petroleum Gas (LPG)</t>
  </si>
  <si>
    <r>
      <t>AECD11_TIME1 shall display the total engine run time with Emission Increasing Auxiliary Emission Control Device #11 active. AECD11_TIME1 shall increment while the engine is running with EI-AECD #1</t>
    </r>
    <r>
      <rPr>
        <i/>
        <sz val="8"/>
        <rFont val="Arial"/>
        <family val="2"/>
      </rPr>
      <t>1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</si>
  <si>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 xml:space="preserve">EGR and/or VVT system monitoring complete
(spark ignition and compression ignition) </t>
  </si>
  <si>
    <t>0 = Fuel system monitor complete, or not applicable (YES)
1 = Fuel system monitor not complete (NO)</t>
  </si>
  <si>
    <t>0 = CCM monitor complete, or not applicable (YES)
1 = CCM monitor not complete (NO)</t>
  </si>
  <si>
    <t>0 = Catalyst monitor not supported (NO)
1 = Catalyst monitor supported</t>
  </si>
  <si>
    <t>0 = Heated catalyst monitor not supported (NO)
1 = Heated catalyst monitor supported</t>
  </si>
  <si>
    <t>TQ_REF: xxx.x Nm</t>
  </si>
  <si>
    <t>Engine Percent Torque At Idle, Point 1</t>
  </si>
  <si>
    <t>Engine Percent Torque At Point 2</t>
  </si>
  <si>
    <t>Engine Percent Torque At Point 3</t>
  </si>
  <si>
    <t>Engine Percent Torque At Point 4</t>
  </si>
  <si>
    <t>Engine Percent Torque At Point 5</t>
  </si>
  <si>
    <t>TQ_MAX1: xxx.x %</t>
  </si>
  <si>
    <t>TQ_MAX2: xxx.x %</t>
  </si>
  <si>
    <r>
      <t>AECD8_TIME1 shall display the total engine run time with Emission Increasing Auxiliary Emission Control Device #8 active. AECD8_TIME1 shall increment while the engine is running with EI-AECD #8</t>
    </r>
    <r>
      <rPr>
        <i/>
        <sz val="8"/>
        <rFont val="Arial"/>
        <family val="2"/>
      </rPr>
      <t xml:space="preserve"> active</t>
    </r>
    <r>
      <rPr>
        <sz val="8"/>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</si>
  <si>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AECD8_TIME2 shall display the total engine run time with Emission Increasing Auxiliary Emission Control Device #8 active. AECD8_TIME2 shall increment while the engine is running with EI-AECD #8</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</si>
  <si>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Wide Range O2S Voltage,
O2 Sensor Bank 1, Sensor 2 (uses PID $13) or
O2 Sensor Bank 1, Sensor 2 (uses PID $1D)</t>
  </si>
  <si>
    <t>Wide Range O2S Voltage,
O2 Sensor Bank 1, Sensor 3 (uses PID $13) or
O2 Sensor Bank 2, Sensor 1 (uses PID $1D)</t>
  </si>
  <si>
    <t>Wide Range O2S Voltage,
O2 Sensor Bank 1, Sensor 4 (uses PID $13) or
O2 Sensor Bank 2, Sensor 2 (uses PID $1D)</t>
  </si>
  <si>
    <t>Wide Range O2S Voltage,
O2 Sensor Bank 2, Sensor 1 (uses PID $13) or
O2 Sensor Bank 3, Sensor 1 (uses PID $1D)</t>
  </si>
  <si>
    <t>Wide Range O2S Voltage,
O2 Sensor Bank 2, Sensor 2 (uses PID $13) or
O2 Sensor Bank 3, Sensor 2 (uses PID $1D)</t>
  </si>
  <si>
    <t>Wide Range O2S Voltage,
O2 Sensor Bank 2, Sensor 3 (uses PID $13) or
O2 Sensor Bank 4, Sensor 1 (uses PID $1D)</t>
  </si>
  <si>
    <t>PIDs $24 to $2B shall be used for linear or wide-ratio Oxygen Sensors when equivalence ratio and voltage are displayed.
If PID $4F is not supported for this ECU, or if PID $4F is supported and includes $00 for either Equivalence Ratio or Maximum Oxygen Sensor Voltage, the external test equipment shall use the scaling values included in this table for those values. If PID $4F is supported for this ECU, the external test equipment shall calculate scaling and range for these PIDs as explained in the PID $4F definition.</t>
  </si>
  <si>
    <t>PIDs $34 to $3B shall be used for linear or wide-ratio Oxygen Sensors when equivalence ratio and current are displayed.
If PID $4F is not supported for this ECU, or if PID $4F is supported and includes $00 for either Equivalence Ratio or Maximum Oxygen Sensor Current, the external test equipment shall use the scaling values included in this table for those values. If PID $4F is supported for this ECU, the external test equipment shall calculate scaling and range for these PIDs as explained in the PID $4F definition.</t>
  </si>
  <si>
    <t xml:space="preserve">Exhaust gas sensor monitoring ready
( compression ignition supported) </t>
  </si>
  <si>
    <t>0 sec</t>
  </si>
  <si>
    <t>1 sec/bit</t>
  </si>
  <si>
    <t>BAT_PWR: xxx.x%</t>
  </si>
  <si>
    <t>Brazil OBD Phase 1</t>
  </si>
  <si>
    <t>OBDBr-1</t>
  </si>
  <si>
    <t>OBDBr-2</t>
  </si>
  <si>
    <t>0 = monitor complete this monitoring cycle (YES)
0 = monitor not supported (N/A)
1 = monitor not complete this monitoring cycle (NO)</t>
  </si>
  <si>
    <t>0 = monitor complete (YES)
0 = monitor not applicable (N/A)
1 =  monitor not complete (NO)</t>
  </si>
  <si>
    <t>0 = monitor complete this monitoring cycle (YES),
0 = monitor not supported (N/A)
1 = monitor not complete (NO)</t>
  </si>
  <si>
    <t>Type of fuel currently being utilized by the vehicle</t>
  </si>
  <si>
    <t>FUEL_TYP</t>
  </si>
  <si>
    <t>Gasoline/petrol</t>
  </si>
  <si>
    <t>GAS</t>
  </si>
  <si>
    <t>Methanol</t>
  </si>
  <si>
    <t>Ethanol</t>
  </si>
  <si>
    <t>Diesel</t>
  </si>
  <si>
    <t>OBDSUP:</t>
  </si>
  <si>
    <t xml:space="preserve">Evaporative system monitoring complete
(spark ignition supported) </t>
  </si>
  <si>
    <t>Ignition timing advance shall be supported by spark ignition vehicles. Ignition timing spark advance in degrees BTDC for #1 cylinder (not including mechanical advance)</t>
  </si>
  <si>
    <r>
      <t>AECD17_TIME1 shall display the total engine run time with Emission Increasing Auxiliary Emission Control Device #12 active. AECD17_TIME1 shall increment while the engine is running with EI-AECD #17</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</si>
  <si>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Conditions for "SCR inducement system state history":
- indicate reason for activation (bit 0 - 3)
- do not reset bit 0 - 3 when reason disappears
- do not reset upon code clearing (Service$04)</t>
  </si>
  <si>
    <t>Conditions for "SCR inducement system state history":
- indicate reason for activation (bit 4 - 7)
- do not reset bit 0 - 3 when reason disappears
- do not reset upon code clearing (Service$04)</t>
  </si>
  <si>
    <t>SCR inducement system state 30K history (20,000  - 30,000 km)</t>
  </si>
  <si>
    <t>C (bit)</t>
  </si>
  <si>
    <t>SCR_INDUCE_SYSTEM_HIST3:</t>
  </si>
  <si>
    <t>LEVEL_LOW3</t>
  </si>
  <si>
    <t>INCORR_REAG3</t>
  </si>
  <si>
    <t>CONSUMP_DEVIATION3</t>
  </si>
  <si>
    <t>NOx_LEVEL3</t>
  </si>
  <si>
    <t>SCR inducement system state 40K history (30,000 - 40,000 km)</t>
  </si>
  <si>
    <t>SCR_INDUCE_SYSTEM_HIST4:</t>
  </si>
  <si>
    <t>LEVEL_LOW4</t>
  </si>
  <si>
    <t>INCORR_REAG4</t>
  </si>
  <si>
    <t>CONSUMP_DEVIATION4</t>
  </si>
  <si>
    <t>NOx_LEVEL4</t>
  </si>
  <si>
    <t>Distance travelled while inducement system active in current 10K block (0 - 10,000 km)</t>
  </si>
  <si>
    <t>SCR_IND_DIST_1N: xxxxx km (xxxxx miles)</t>
  </si>
  <si>
    <t>Distance travelled in current 10 K block (0 - 10,000 km block)</t>
  </si>
  <si>
    <t>SCR_IND_DIST_1D: xxxxx km (xxxxx miles)</t>
  </si>
  <si>
    <t>Exhaust Gas Sensor Heater Monitor Bank 2 - Sensor 4</t>
  </si>
  <si>
    <t>Exhaust Gas Sensor Heater Monitor Bank 3 - Sensor 1</t>
  </si>
  <si>
    <t>Exhaust Gas Sensor Heater Monitor Bank 3 - Sensor 2</t>
  </si>
  <si>
    <t>Exhaust Gas Sensor Heater Monitor Bank 3 - Sensor 3</t>
  </si>
  <si>
    <t>Exhaust Gas Sensor Heater Monitor Bank 3 - Sensor 4</t>
  </si>
  <si>
    <t>Exhaust Gas Sensor Heater Monitor Bank 4 - Sensor 1</t>
  </si>
  <si>
    <t>Exhaust Gas Sensor Heater Monitor Bank 4 - Sensor 2</t>
  </si>
  <si>
    <t>Exhaust Gas Sensor Heater Monitor Bank 4 - Sensor 3</t>
  </si>
  <si>
    <t>Exhaust Gas Sensor Heater Monitor Bank 4 - Sensor 4</t>
  </si>
  <si>
    <r>
      <t>AECD16_TIME1 shall display the total engine run time with Emission Increasing Auxiliary Emission Control Device #16 active. AECD16_TIME1 shall increment while the engine is running with EI-AECD #16</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</si>
  <si>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AECD16_TIME2 shall display the total engine run time with Emission Increasing Auxiliary Emission Control Device #11 active. AECD16_TIME2 shall increment while the engine is running with EI-AECD #16</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</si>
  <si>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Catalyst Monitor Completion Counts Bank 2 displays the number of times that all conditions necessary to detect a catalyst system bank 2 malfunction have been encountered (numerator).</t>
  </si>
  <si>
    <t>O2 Sensor Monitor Completion Counts Bank 1 displays the number of times that all conditions necessary to detect an oxygen sensor bank 1 malfunction have been encountered (numerator).</t>
  </si>
  <si>
    <t>O2 Sensor Monitor Completion Counts Bank 2 displays the number of times that all conditions necessary to detect an oxygen sensor bank 2 malfunction have been encountered (numerator)</t>
  </si>
  <si>
    <t>AIR Monitor Completion Condition Counts (Secondary Air) displays the number of times that all conditions necessary to detect an AIR system malfunction have been encountered (numerator).</t>
  </si>
  <si>
    <t>EVAP Monitor Completion Condition Counts displays the number of times that all conditions necessary to detect a 0.020" (or 0.040") EVAP system leak malfunction have been encountered (numerator).</t>
  </si>
  <si>
    <t>Fuel Pressure relative to manifold vacuum</t>
  </si>
  <si>
    <t>FP: xxxx.xxx kPa (xxx.x PSI)</t>
  </si>
  <si>
    <t>TCM, TCM1, TCM2</t>
  </si>
  <si>
    <t>External test equipment reported acronym
(max 1 – 4 chars)</t>
  </si>
  <si>
    <t>O2 Sensor Lambda Bank 2 Sensor 1 support status</t>
  </si>
  <si>
    <t>O2 Sensor Lambda Bank 2 Sensor 2 support status</t>
  </si>
  <si>
    <t>Korean OBD</t>
  </si>
  <si>
    <t>1E</t>
  </si>
  <si>
    <t>KOBD</t>
  </si>
  <si>
    <t>Absolute Throttle Position G</t>
  </si>
  <si>
    <t>TP_G: xxx.x %</t>
  </si>
  <si>
    <t>BAT_PWR shall display the percent remaining level of charge for the hybrid battery pack, expressed as a percentage of full charge, commonly referred to as State Of Charge (SOC).</t>
  </si>
  <si>
    <t>10 rpm per bit</t>
  </si>
  <si>
    <t>655350 min-1</t>
  </si>
  <si>
    <t>PID $7D is not applicable to spark-ignition engines.</t>
  </si>
  <si>
    <t>PID $85 is not applicable to spark-ignition engines.</t>
  </si>
  <si>
    <t>0x8B</t>
  </si>
  <si>
    <t>Total run time with EI-AECD #16 active supported</t>
  </si>
  <si>
    <t>Total run time with EI-AECD #17 active supported</t>
  </si>
  <si>
    <t>Total run time with EI-AECD #18 active supported</t>
  </si>
  <si>
    <t>Engine Run Time for AECD #16 - #20</t>
  </si>
  <si>
    <t>Support of Run Time for AECD #16 - #20</t>
  </si>
  <si>
    <t>Total run time with EI-AECD #19 active supported</t>
  </si>
  <si>
    <t>Total run time with EI-AECD #20 active supported</t>
  </si>
  <si>
    <t>1 = Total run time with EI-AECD #16 active supported</t>
  </si>
  <si>
    <t>1 = Total run time with EI-AECD #17 active supported</t>
  </si>
  <si>
    <t>1 = Total run time with EI-AECD #18 active supported</t>
  </si>
  <si>
    <t>1 = Total run time with EI-AECD #19 active supported</t>
  </si>
  <si>
    <t>1 = Total run time with EI-AECD #20 active supported</t>
  </si>
  <si>
    <t>Total run time with EI-AECD #16 active support status</t>
  </si>
  <si>
    <t>Total run time with EI-AECD #17 active support status</t>
  </si>
  <si>
    <t>Total run time with EI-AECD #18 active support status</t>
  </si>
  <si>
    <t>Total run time with EI-AECD #19 active support status</t>
  </si>
  <si>
    <t>Total run time with EI-AECD #20 active support status</t>
  </si>
  <si>
    <t>PM Filter Monitor Conditions Encountered Counts displays the number of times that the vehicle has been operated in the specified PM filter monitoring conditions denominator).</t>
  </si>
  <si>
    <t>Exhaust Gas Sensor Monitor Completion Counts displays the number of times that all conditions necessary to detect an exhaust gas sensor malfunction have been encountered (numerator)</t>
  </si>
  <si>
    <t>Exhaust Gas Sensor Monitor Conditions Encountered Counts displays the number of times that the vehicle has been operated in the specified exhaust gas sensor monitoring conditions (denominator).</t>
  </si>
  <si>
    <t>Boost Pressure Monitor Completion Condition Counts displays the number of times that all conditions necessary to detect a boost pressure system malfunction have been encountered (numerator).</t>
  </si>
  <si>
    <t>Boost Pressure Monitor Conditions Encountered Counts displays the number of times that the vehicle has been operated in the specified boost pressure system monitoring conditions (denominator).</t>
  </si>
  <si>
    <t>Number of messages to report the ECU's/module's acronym and text name - For ISO 9141-2, ISO 14230-4 and SAE J1850, the message count in the response shall always be five (5). For ISO 15765-4, support for this parameter is not recommended/required for the ECU and the external test equipment. However, no support for INFOTYPE $09 should be reflected in the appropriate bit of INFOTYPE $00. The response message format is not specified.</t>
  </si>
  <si>
    <t>ISO/SAE reserved.</t>
  </si>
  <si>
    <t>TCB_CINP: xxx kPa (xx.x inHg)</t>
  </si>
  <si>
    <t xml:space="preserve">BP_B_CMD shall display turbocharger/supercharger B commanded boost pressure. </t>
  </si>
  <si>
    <t>TCB_TOUTT: xxx °C (xxx °F)</t>
  </si>
  <si>
    <t>1 = EGT Bank 2, Sensor 2 data supported</t>
  </si>
  <si>
    <t>1 = EGT Bank 2, Sensor 3 data supported</t>
  </si>
  <si>
    <t>1 = EGT Bank 2, Sensor 4 data supported</t>
  </si>
  <si>
    <t>Automatic transmission Neutral/Drive status shall indicate whether the transmission is in Park/Neutral (in neutral) or in a forward/reverse gear (in drive).</t>
  </si>
  <si>
    <t>Heavy Duty Euro OBD Stage II without NOx control</t>
  </si>
  <si>
    <t>Heavy Duty Euro OBD Stage II with NOx control</t>
  </si>
  <si>
    <t>The ECUs (control modules), if emission-related, shall report the external test equipment acronym and name as listed below. This table is not complete and emissions-related ECUs not listed in the table shall be reported to ISO/SAE for definition.</t>
  </si>
  <si>
    <t>Full name of Control Module/ECU</t>
  </si>
  <si>
    <t>Distance traveled since DTCs cleared</t>
  </si>
  <si>
    <t>Engine run time while MIL activated</t>
  </si>
  <si>
    <t>Engine run time since DTCs cleared</t>
  </si>
  <si>
    <r>
      <t>AECD17_TIME2 shall display the total engine run time with Emission Increasing Auxiliary Emission Control Device #12 active. AECD17_TIME2 shall increment while the engine is running with EI-AECD #17</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</si>
  <si>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t>
  </si>
  <si>
    <t>100%</t>
  </si>
  <si>
    <t>0.001526 %/bit</t>
  </si>
  <si>
    <t>O2S11_PCT xxx.xxxxxx %</t>
  </si>
  <si>
    <t>O2S12_PCT xxx.xxxxxx %</t>
  </si>
  <si>
    <t>O2S21_PCT xxx.xxxxxx %</t>
  </si>
  <si>
    <t>O2S22_PCT xxx.xxxxxx %</t>
  </si>
  <si>
    <t>reductant level (e.g., urea tank fill level)</t>
  </si>
  <si>
    <t>alcohol fuel percentage</t>
  </si>
  <si>
    <t>type of
fuel currently being used</t>
  </si>
  <si>
    <t>NOx adsorber regeneration status</t>
  </si>
  <si>
    <t>NOx
adsorber deSOx status</t>
  </si>
  <si>
    <t>hybrid battery pack remaining charge</t>
  </si>
  <si>
    <t>distance traveled while low/empty SCR reductant driver
warning/inducement active</t>
  </si>
  <si>
    <t>Shall be supported on vehicles that utilize a misfire monitor</t>
  </si>
  <si>
    <t>Shall be supported on vehicles that utilize closed loop control of air/fuel ratio or closed loop control of the fuel injection delivery system</t>
  </si>
  <si>
    <t>Shall be supported on vehicles that utilize comprehensive component monitoring</t>
  </si>
  <si>
    <t>Indicates support of spark ignition or compression ignition monitors and data labels within Data Bytes C and D of PID $01.</t>
  </si>
  <si>
    <t>Data A.7</t>
  </si>
  <si>
    <t>0 = not supported,</t>
  </si>
  <si>
    <t>Data A.6</t>
  </si>
  <si>
    <t>1 = supported</t>
  </si>
  <si>
    <t>Data D.0</t>
  </si>
  <si>
    <t>Data D.1</t>
  </si>
  <si>
    <t>---</t>
  </si>
  <si>
    <t>ISO reserved</t>
  </si>
  <si>
    <t>(set to 0)</t>
  </si>
  <si>
    <t>PID</t>
  </si>
  <si>
    <t>MID</t>
  </si>
  <si>
    <t>TID</t>
  </si>
  <si>
    <t>ITID</t>
  </si>
  <si>
    <t>0x00</t>
  </si>
  <si>
    <t>0x20</t>
  </si>
  <si>
    <t>0x40</t>
  </si>
  <si>
    <t>0xC0</t>
  </si>
  <si>
    <t>0xE0</t>
  </si>
  <si>
    <t>Identifiers supported</t>
  </si>
  <si>
    <t>SAE J1979/ISO 15031-5</t>
  </si>
  <si>
    <t>0x01</t>
  </si>
  <si>
    <t>0x02</t>
  </si>
  <si>
    <t>0x21</t>
  </si>
  <si>
    <t>0x22</t>
  </si>
  <si>
    <t>0x41</t>
  </si>
  <si>
    <t>0x42</t>
  </si>
  <si>
    <t>0x60</t>
  </si>
  <si>
    <t>0xC1</t>
  </si>
  <si>
    <t>0xC2</t>
  </si>
  <si>
    <t>0xE1</t>
  </si>
  <si>
    <t>0xE2</t>
  </si>
  <si>
    <t>0xFF</t>
  </si>
  <si>
    <t xml:space="preserve">Identifiers supported </t>
  </si>
  <si>
    <t>Fuel/Air Commanded Equivalence Ratio</t>
  </si>
  <si>
    <t>1/128 ° with 0° at 26880</t>
  </si>
  <si>
    <t>3,276.75 L/h</t>
  </si>
  <si>
    <t>130%</t>
  </si>
  <si>
    <t>-125%</t>
  </si>
  <si>
    <t>4,294,967,295 sec</t>
  </si>
  <si>
    <t>ABS, ABS1, ABS2</t>
  </si>
  <si>
    <t>AFCM, AFC1, AFC2</t>
  </si>
  <si>
    <t>AHCM, AHC1, AHC2</t>
  </si>
  <si>
    <t>BECM, BEC1, BEC2</t>
  </si>
  <si>
    <t>BSCM,BSC1, BSC2</t>
  </si>
  <si>
    <t>CRCM, CRC1, CRC2</t>
  </si>
  <si>
    <t>CTCM, CTC1, CTC2</t>
  </si>
  <si>
    <t>DMCM, DMC1, DMC2</t>
  </si>
  <si>
    <t>ECCI, ECC1, ECC2</t>
  </si>
  <si>
    <t>ECM, ECM1, ECM2</t>
  </si>
  <si>
    <t>FACM. FAC1, FAC2</t>
  </si>
  <si>
    <t>FICM, FIC1, FIC2</t>
  </si>
  <si>
    <t>FPCM, FPC1, FPC2</t>
  </si>
  <si>
    <t>4WDC, 4WD1, 4WD2</t>
  </si>
  <si>
    <t>GPCM, GPC1, GPC2</t>
  </si>
  <si>
    <t>GSM, GSM1, GSM2</t>
  </si>
  <si>
    <t>HPCM, HPC1, HPC2</t>
  </si>
  <si>
    <t>IPC, IPC1, IPC2</t>
  </si>
  <si>
    <t>PCM, PCM1, PCM2</t>
  </si>
  <si>
    <t>RDCM, RDC1, RDC2</t>
  </si>
  <si>
    <t>SGCM, SGC1, SGC2</t>
  </si>
  <si>
    <t>TACM, TAC1, TAC2</t>
  </si>
  <si>
    <t>TCCM, TCC1, TCC2</t>
  </si>
  <si>
    <t>EGR and/or VVT monitoring on spark and compression ignition vehicles complete since DTCs cleared.</t>
  </si>
  <si>
    <t>Completion status of non-continuous monitors since DTCs cleared. 
NOTE: any monitor reported as ‘not supported’ in Data Byte C shall be reported as not applicable (N/A) in Data Byte D</t>
  </si>
  <si>
    <t>NOx Adsorber Regen Status Supported</t>
  </si>
  <si>
    <t>NOx Adsorber Desulfurization Status Supported</t>
  </si>
  <si>
    <t>Reserved (bits shall be reported as '0')</t>
  </si>
  <si>
    <t>1 = NOx adsorber regen data supported</t>
  </si>
  <si>
    <t>1 = NOx adsorber desulfurization data supported</t>
  </si>
  <si>
    <t>1 = Desulfurization in progress; 0 = Desulfurization not in progress</t>
  </si>
  <si>
    <t>Exhaust Gas Sensor Monitor Bank 3 - Sensor 4</t>
  </si>
  <si>
    <t>Exhaust Gas Sensor Monitor Bank 4 - Sensor 1</t>
  </si>
  <si>
    <t>Exhaust Gas Sensor Monitor Bank 4 - Sensor 2</t>
  </si>
  <si>
    <t>Exhaust Gas Sensor Monitor Bank 4 - Sensor 3</t>
  </si>
  <si>
    <t>Exhaust Gas Sensor Monitor Bank 4 - Sensor 4</t>
  </si>
  <si>
    <t>EGR_TIME</t>
  </si>
  <si>
    <t>NOX_DTC_TIME</t>
  </si>
  <si>
    <t>0xF495 -
0xF5FF</t>
  </si>
  <si>
    <t>HD EOBD-VI</t>
  </si>
  <si>
    <t>Heavy Duty Euro OBD Stage VI</t>
  </si>
  <si>
    <t>WG_A_ACT shall display wastegate actual position as a percent. WG_A_ACT shall be normalized to the maximum wastegate commanded output control parameter. Wastegate systems use a variety of methods to wastegate position, hence boost pressure. 
 1) If an on/off solenoid is used, WG_A_ACT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</si>
  <si>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WG_B_CMD shall display wastegate commanded position as a percent. WG_B_CMD shall be normalized to the maximum wastegate commanded output control parameter. Wastegate systems use a variety of methods to wastegate position, hence boost pressure. 
 1) If an on/off solenoid is used, WG_B_CMD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</si>
  <si>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r>
      <t>Data D shall be used by the external test equipment to calculate the scaling per bit of PID $0B. If Data D is reported as $00, the external test equipment shall use the “Intake Manifold Absolute Pressure” included in the original PID definition (255 kPa / 255 bits = 1 kPa per bit). If the value reported in Data D of PID $4F is greater than $00, that value shall be multiplied by 10 kPa per bit and then divided by 255 to calculate the scaling per bit to use to display Intake Manifold Absolute Pressure.
The following is an example to calculate PID $0B with PID $4F supported and including a non zero value. In this example, a manufacturer needs a range of pressure larger than 0 to 255 kPa. The manufacturer needs a range of 0 to 765 kPa and sets Data A = 77, the closest value possible to 76.5.
EXAMPLE 
   MAP</t>
    </r>
    <r>
      <rPr>
        <vertAlign val="subscript"/>
        <sz val="8"/>
        <rFont val="Arial"/>
        <family val="2"/>
      </rPr>
      <t>(PID0B)</t>
    </r>
    <r>
      <rPr>
        <sz val="8"/>
        <rFont val="Arial"/>
        <family val="2"/>
      </rPr>
      <t xml:space="preserve"> = DATA_A</t>
    </r>
    <r>
      <rPr>
        <vertAlign val="subscript"/>
        <sz val="8"/>
        <rFont val="Arial"/>
        <family val="2"/>
      </rPr>
      <t>(PID0B)</t>
    </r>
    <r>
      <rPr>
        <sz val="8"/>
        <rFont val="Arial"/>
        <family val="2"/>
      </rPr>
      <t xml:space="preserve"> * (DATA_D</t>
    </r>
    <r>
      <rPr>
        <vertAlign val="subscript"/>
        <sz val="8"/>
        <rFont val="Arial"/>
        <family val="2"/>
      </rPr>
      <t>(PID4F)</t>
    </r>
    <r>
      <rPr>
        <sz val="8"/>
        <rFont val="Arial"/>
        <family val="2"/>
      </rPr>
      <t xml:space="preserve"> * 10 kPa per bit / 255)
   New scaling per bit for PID $0B = DATA_D</t>
    </r>
    <r>
      <rPr>
        <vertAlign val="subscript"/>
        <sz val="8"/>
        <rFont val="Arial"/>
        <family val="2"/>
      </rPr>
      <t>(PID4F)</t>
    </r>
    <r>
      <rPr>
        <sz val="8"/>
        <rFont val="Arial"/>
        <family val="2"/>
      </rPr>
      <t xml:space="preserve"> * 10 kPa / 255 = 77</t>
    </r>
    <r>
      <rPr>
        <vertAlign val="subscript"/>
        <sz val="8"/>
        <rFont val="Arial"/>
        <family val="2"/>
      </rPr>
      <t>(10)</t>
    </r>
    <r>
      <rPr>
        <sz val="8"/>
        <rFont val="Arial"/>
        <family val="2"/>
      </rPr>
      <t xml:space="preserve"> *10 kPa / 255 = 3.0196 kPa per bit.
   DATA_A</t>
    </r>
    <r>
      <rPr>
        <vertAlign val="subscript"/>
        <sz val="8"/>
        <rFont val="Arial"/>
        <family val="2"/>
      </rPr>
      <t>(PID0B)</t>
    </r>
    <r>
      <rPr>
        <sz val="8"/>
        <rFont val="Arial"/>
        <family val="2"/>
      </rPr>
      <t xml:space="preserve"> = $7F = 127</t>
    </r>
    <r>
      <rPr>
        <vertAlign val="subscript"/>
        <sz val="8"/>
        <rFont val="Arial"/>
        <family val="2"/>
      </rPr>
      <t>(10)</t>
    </r>
    <r>
      <rPr>
        <sz val="8"/>
        <rFont val="Arial"/>
        <family val="2"/>
      </rPr>
      <t xml:space="preserve"> = value reported by vehicle ECU */
   MAP</t>
    </r>
    <r>
      <rPr>
        <vertAlign val="subscript"/>
        <sz val="8"/>
        <rFont val="Arial"/>
        <family val="2"/>
      </rPr>
      <t>(PID0B)</t>
    </r>
    <r>
      <rPr>
        <sz val="8"/>
        <rFont val="Arial"/>
        <family val="2"/>
      </rPr>
      <t xml:space="preserve"> = 127 * (770 kPa / 255) = 383.5 kPa</t>
    </r>
  </si>
  <si>
    <t>1 = O2 Sensor Concentration Bank 2 Sensor 1 supported</t>
  </si>
  <si>
    <t>O2 Sensor Concentration Bank 2 Sensor 1 support status</t>
  </si>
  <si>
    <t>1 = O2 Sensor Concentration Bank 2 Sensor 2 supported</t>
  </si>
  <si>
    <t>O2 Sensor Concentration Bank 2 Sensor 2 support status</t>
  </si>
  <si>
    <t>O2 Sensor Concentration Bank 1 Sensor 1</t>
  </si>
  <si>
    <t>O2 Sensor Concentration Bank 1 Sensor 2</t>
  </si>
  <si>
    <t>O2 Sensor Concentration Bank 2 Sensor 1</t>
  </si>
  <si>
    <t>O2 Sensor Concentration Bank 2 Sensor 2</t>
  </si>
  <si>
    <t>O2 Sensor Lambda Bank 1 Sensor 1</t>
  </si>
  <si>
    <t>O2 Sensor Lambda Bank 1 Sensor 2</t>
  </si>
  <si>
    <t>O2 Sensor Lambda Bank 2 Sensor 1</t>
  </si>
  <si>
    <t>O2 Sensor Lambda Bank 2 Sensor 2</t>
  </si>
  <si>
    <t>0x8C</t>
  </si>
  <si>
    <t>1 = O2 Sensor Lambda Bank 1 Sensor 1 supported</t>
  </si>
  <si>
    <t>1 = O2 Sensor Lambda Bank 1 Sensor 2 supported</t>
  </si>
  <si>
    <t>1 = O2 Sensor Lambda Bank 2 Sensor 1 supported</t>
  </si>
  <si>
    <t>1 = O2 Sensor Lambda Bank 2 Sensor 2 supported</t>
  </si>
  <si>
    <t>O2 Sensor Lambda Bank 1 Sensor 1 support status</t>
  </si>
  <si>
    <t>O2 Sensor Lambda Bank 1 Sensor 2 support status</t>
  </si>
  <si>
    <r>
      <t>AECD20_TIME2 shall display the total engine run time with Emission Increasing Auxiliary Emission Control Device #20 active. AECD20_TIME2 shall increment while the engine is running with EI-AECD #20</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</si>
  <si>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AECD20_TIME2: xxxxxxx hrs, 
xx min</t>
  </si>
  <si>
    <t>AECD20_TIME1: xxxxxxx hrs, 
xx min</t>
  </si>
  <si>
    <t>AECD19_TIME2: xxxxxxx hrs, 
xx min</t>
  </si>
  <si>
    <t>AECD19_TIME1: xxxxxxx hrs, 
xx min</t>
  </si>
  <si>
    <t>AECD18_TIME1: xxxxxxx hrs, 
xx min</t>
  </si>
  <si>
    <t>AECD18_TIME2: xxxxxxx hrs, 
xx min</t>
  </si>
  <si>
    <t>AECD17_TIME1: xxxxxxx hrs, 
xx min</t>
  </si>
  <si>
    <t>AECD17_TIME2: xxxxxxx hrs, 
xx min</t>
  </si>
  <si>
    <t>AECD16_TIME1: xxxxxxx hrs, 
xx min</t>
  </si>
  <si>
    <t>AECD16_TIME2: xxxxxxx hrs, 
xx min</t>
  </si>
  <si>
    <t>Total run time with EI-AECD #16 Timer 1 active</t>
  </si>
  <si>
    <t>Total run time with EI-AECD #16 Timer 2 active</t>
  </si>
  <si>
    <t>Total run time with EI-AECD #17 Timer 1 active</t>
  </si>
  <si>
    <t>Total run time with EI-AECD #17 Timer 2 active</t>
  </si>
  <si>
    <t>Total run time with EI-AECD #18 Timer 1 active</t>
  </si>
  <si>
    <t>Total run time with EI-AECD #18 Timer 2 active</t>
  </si>
  <si>
    <t>Total run time with EI-AECD #19 Timer 1 active</t>
  </si>
  <si>
    <t>Total run time with EI-AECD #19 Timer 2 active</t>
  </si>
  <si>
    <t>Total run time with EI-AECD #20 Timer 1 active</t>
  </si>
  <si>
    <t>Total run time with EI-AECD #20 Timer 2 active</t>
  </si>
  <si>
    <t>Exhaust Gas Sensor Monitor Bank 1 - Sensor 1</t>
  </si>
  <si>
    <t>Exhaust Gas Sensor Monitor Bank 1 - Sensor 2</t>
  </si>
  <si>
    <t>Exhaust Gas Sensor Monitor Bank 1 - Sensor 3</t>
  </si>
  <si>
    <t>Exhaust Gas Sensor Monitor Bank 1 - Sensor 4</t>
  </si>
  <si>
    <t>Exhaust Gas Sensor Monitor Bank 2 - Sensor 1</t>
  </si>
  <si>
    <t>Exhaust Gas Sensor Monitor Bank 2 - Sensor 2</t>
  </si>
  <si>
    <t>Exhaust Gas Sensor Monitor Bank 2 - Sensor 3</t>
  </si>
  <si>
    <t>Exhaust Gas Sensor Monitor Bank 2 - Sensor 4</t>
  </si>
  <si>
    <t>Exhaust Gas Sensor Monitor Bank 3 - Sensor 1</t>
  </si>
  <si>
    <t>Exhaust Gas Sensor Monitor Bank 3 - Sensor 2</t>
  </si>
  <si>
    <t>Exhaust Gas Sensor Monitor Bank 3 - Sensor 3</t>
  </si>
  <si>
    <t>FP shall display fuel pressure when the reading is referenced to manifold vacuum (relative pressure).</t>
  </si>
  <si>
    <t>Distance travelled while inducement system active in 30K block (20 - 30,000 km)</t>
  </si>
  <si>
    <t>SCR_IND_DIST_3N: xxxxx km (xxxxx miles)</t>
  </si>
  <si>
    <t>Distance travelled while inducement system active in 40K block (30 - 40,000 km)</t>
  </si>
  <si>
    <t>SCR_IND_DIST_4N: xxxxx km (xxxxx miles)</t>
  </si>
  <si>
    <t>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t>
  </si>
  <si>
    <t>SCR Inducement System</t>
  </si>
  <si>
    <t>0x88</t>
  </si>
  <si>
    <t>SCR inducement system actual state</t>
  </si>
  <si>
    <t>SCR_INDUCE_SYSTEM</t>
  </si>
  <si>
    <t>LEVEL_LOW</t>
  </si>
  <si>
    <t>INCORR_REAG</t>
  </si>
  <si>
    <t>CONSUMP_DEVIATION</t>
  </si>
  <si>
    <t>1 = NOx emissions too high</t>
  </si>
  <si>
    <t>NOx_LEVEL</t>
  </si>
  <si>
    <t>reserved (bits shall be reported as '0')</t>
  </si>
  <si>
    <t>ACTIVE</t>
  </si>
  <si>
    <t>Conditions for "SCR inducement system actual state":
- indicate if system is actually activated using bit 7
- indicate reason for actual activation (bit 0 - 3)
- all bits shall indicate 0 when inducement system is not active</t>
  </si>
  <si>
    <t>B (bit)</t>
  </si>
  <si>
    <t>A, bits 4-6</t>
  </si>
  <si>
    <t>B, bits 4-7</t>
  </si>
  <si>
    <t>Empty reagent tank actual state</t>
  </si>
  <si>
    <t>Incorrect reagent actual state</t>
  </si>
  <si>
    <t>Deviation of reagent consumption actual state</t>
  </si>
  <si>
    <t>NOx emission too high actual state</t>
  </si>
  <si>
    <t>AllWhlDrvCtrl</t>
  </si>
  <si>
    <t>AWDC, AWD1, AWD2</t>
  </si>
  <si>
    <t>All Wheel Drive Control Module</t>
  </si>
  <si>
    <t>$8000
-327.68 kPa</t>
  </si>
  <si>
    <t>$7FFF
327.67 kPa</t>
  </si>
  <si>
    <t>$8000
-32768 Pa</t>
  </si>
  <si>
    <t>$7FFF
32767 Pa</t>
  </si>
  <si>
    <t>REAG_RATE shall indicate average reagent consumption in liters per hour by the engine system either over the previous complete 48 hour period of engine operation or the period needed for a demanded reagent consumption of at least 15 liters, whichever is longer. Note: REAG_RATE shall indicate zero L/h when the engine is not running.</t>
  </si>
  <si>
    <t>REAG_DEMD shall indicate average demanded reagent consumption in liters per hour by the engine system either over the previous complete 48 hour period of engine operation or the period needed for a demanded reagent consumption of at least 15 liters, whichever is longer. Note: REAG_DEMD shall indicate zero L/h when the engine is not running.</t>
  </si>
  <si>
    <t>Heavy Duty Euro OBD Stage I without NOx control</t>
  </si>
  <si>
    <t>Heavy Duty Euro OBD Stage I with NOx control</t>
  </si>
  <si>
    <r>
      <t>These values shall be used by the external test equipment to calculate scaling factors for linear or wide-ratio oxygen sensor data reported with PIDs $24 to $2B, PIDs $34 to $3B, and PID $44.
Data A shall be used by the external test equipment to calculate the scaling per bit of PIDs $24 to $2B, PIDs $34 to $3B, and PID $44. If Data A is reported as $00, the external test equipment shall use the “Maximum value for Equivalence Ratio” included in the original PID definition (1.999 / 65535 = 0.0000305 per bit). If the value reported in Data A of PID $4F is greater than $00, that value shall be divided by 65535 to calculate the scaling per bit to use to display Equivalence Ratio. (Data A contains the new maximum value for PIDs $24 to $2B, PIDs $34 to $3B and PID $44).
The following is an example to calculate PID $24 with PID $4F supported and including a non zero value. In this example, a manufacturer needs a range of equivalence ratio larger than 0 to 1.999. The manufacturer needs a range of 0 to 4 and sets Data A = 4.
EXAMPLE 
   LAMBDA11</t>
    </r>
    <r>
      <rPr>
        <vertAlign val="subscript"/>
        <sz val="8"/>
        <rFont val="Arial"/>
        <family val="2"/>
      </rPr>
      <t>(PID24)</t>
    </r>
    <r>
      <rPr>
        <sz val="8"/>
        <rFont val="Arial"/>
        <family val="2"/>
      </rPr>
      <t xml:space="preserve"> = DATA_A_B</t>
    </r>
    <r>
      <rPr>
        <vertAlign val="subscript"/>
        <sz val="8"/>
        <rFont val="Arial"/>
        <family val="2"/>
      </rPr>
      <t>(PID24)</t>
    </r>
    <r>
      <rPr>
        <sz val="8"/>
        <rFont val="Arial"/>
        <family val="2"/>
      </rPr>
      <t xml:space="preserve"> * (DATA_A</t>
    </r>
    <r>
      <rPr>
        <vertAlign val="subscript"/>
        <sz val="8"/>
        <rFont val="Arial"/>
        <family val="2"/>
      </rPr>
      <t>(PID4F)</t>
    </r>
    <r>
      <rPr>
        <sz val="8"/>
        <rFont val="Arial"/>
        <family val="2"/>
      </rPr>
      <t xml:space="preserve"> / 65535)
   New scaling per bit for PID $24 = DATA_A</t>
    </r>
    <r>
      <rPr>
        <vertAlign val="subscript"/>
        <sz val="8"/>
        <rFont val="Arial"/>
        <family val="2"/>
      </rPr>
      <t>(PID4F)</t>
    </r>
    <r>
      <rPr>
        <sz val="8"/>
        <rFont val="Arial"/>
        <family val="2"/>
      </rPr>
      <t xml:space="preserve"> / 65535 = 4</t>
    </r>
    <r>
      <rPr>
        <vertAlign val="subscript"/>
        <sz val="8"/>
        <rFont val="Arial"/>
        <family val="2"/>
      </rPr>
      <t>(10)</t>
    </r>
    <r>
      <rPr>
        <sz val="8"/>
        <rFont val="Arial"/>
        <family val="2"/>
      </rPr>
      <t xml:space="preserve"> / 65535</t>
    </r>
    <r>
      <rPr>
        <vertAlign val="subscript"/>
        <sz val="8"/>
        <rFont val="Arial"/>
        <family val="2"/>
      </rPr>
      <t>(10)</t>
    </r>
    <r>
      <rPr>
        <sz val="8"/>
        <rFont val="Arial"/>
        <family val="2"/>
      </rPr>
      <t xml:space="preserve"> = 0.0000610 per bit
   DATA_A_B</t>
    </r>
    <r>
      <rPr>
        <vertAlign val="subscript"/>
        <sz val="8"/>
        <rFont val="Arial"/>
        <family val="2"/>
      </rPr>
      <t>(PID24)</t>
    </r>
    <r>
      <rPr>
        <sz val="8"/>
        <rFont val="Arial"/>
        <family val="2"/>
      </rPr>
      <t xml:space="preserve"> = $7D00 = 32000</t>
    </r>
    <r>
      <rPr>
        <vertAlign val="subscript"/>
        <sz val="8"/>
        <rFont val="Arial"/>
        <family val="2"/>
      </rPr>
      <t>(10)</t>
    </r>
    <r>
      <rPr>
        <sz val="8"/>
        <rFont val="Arial"/>
        <family val="2"/>
      </rPr>
      <t xml:space="preserve"> = value reported by vehicle ECU
   LAMBDA11</t>
    </r>
    <r>
      <rPr>
        <vertAlign val="subscript"/>
        <sz val="8"/>
        <rFont val="Arial"/>
        <family val="2"/>
      </rPr>
      <t>(PID24)</t>
    </r>
    <r>
      <rPr>
        <sz val="8"/>
        <rFont val="Arial"/>
        <family val="2"/>
      </rPr>
      <t xml:space="preserve"> = 32000 * (4 / 65535) = 1.953
</t>
    </r>
  </si>
  <si>
    <t>Discriminatory/non-discriminatory display strategy</t>
  </si>
  <si>
    <t>A, bits 
0 and 1</t>
  </si>
  <si>
    <t>A, bits
2, 3, 4, 5</t>
  </si>
  <si>
    <t>1111</t>
  </si>
  <si>
    <r>
      <t>AECD20_TIME1 shall display the total engine run time with Emission Increasing Auxiliary Emission Control Device #15 active. AECD20_TIME1 shall increment while the engine is running with EI-AECD #20</t>
    </r>
    <r>
      <rPr>
        <i/>
        <sz val="8"/>
        <rFont val="Arial"/>
        <family val="2"/>
      </rPr>
      <t xml:space="preserve"> active</t>
    </r>
    <r>
      <rPr>
        <sz val="8"/>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</si>
  <si>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Fuel system monitoring shall always indicate complete for spark-ignition and compression ignition vehicles that only have fuel system monitors required by regulation to be continuous. For spark-ignition and compression ignition vehicles that have one or more non-continuous fuel system monitors (e.g.. cylinder air-fuel imbalance or injection quantity/timing), fuel system monitoring shall indicate complete only after all non-continuous fuel system evaluation(s) are complete.</t>
  </si>
  <si>
    <t>CAT_RDY: YES, NO or N/A</t>
  </si>
  <si>
    <t>HCCATRDY: YES, NO or N/A</t>
  </si>
  <si>
    <t>HCAT_RDY: YES, NO or N/A</t>
  </si>
  <si>
    <t>NCAT_RDY: YES, NO or N/A</t>
  </si>
  <si>
    <t>EVAP_RDY: YES, NO or N/A</t>
  </si>
  <si>
    <t>AIR_RDY: YES, NO or N/A</t>
  </si>
  <si>
    <t>BP_RDY: YES, NO or N/A</t>
  </si>
  <si>
    <t>O2S_RDY: YES, NO or N/A</t>
  </si>
  <si>
    <t>EGS_RDY: YES, NO or N/A</t>
  </si>
  <si>
    <t>HTR_RDY: YES, NO or N/A</t>
  </si>
  <si>
    <t>PM_RDY: YES, NO or N/A</t>
  </si>
  <si>
    <t>EGR_RDY: YES, NO or N/A</t>
  </si>
  <si>
    <t>0 = Heated catalyst monitor complete (YES), or not applicable (N/A)
1 = Heated catalyst monitor not complete (NO)</t>
  </si>
  <si>
    <t>0 = SAIR monitor complete (YES), or not applicable (N/A)
1 = SAIR monitor not complete (NO)</t>
  </si>
  <si>
    <t>Indicates support of catalyst monitoring on spark ignition vehicles.</t>
  </si>
  <si>
    <t>Indicates support of non-methane hydrocarbon catalyst monitoring on compression ignition vehicles.</t>
  </si>
  <si>
    <t>Indicates support of electrically heated catalyst monitoring on spark ignition vehicles.</t>
  </si>
  <si>
    <t>Indicates support of NOx aftertreatment monitoring on compression ignition vehicles.</t>
  </si>
  <si>
    <t>Indicates support of evaporative system monitoring on spark ignition vehicles.</t>
  </si>
  <si>
    <t>Indicates support of secondary air monitoring on spark ignition vehicles.</t>
  </si>
  <si>
    <t>Indicates support of boost pressure monitoring on compression ignition vehicles.</t>
  </si>
  <si>
    <t>Indicates support of oxygen sensor monitoring on spark ignition vehicles.</t>
  </si>
  <si>
    <t>Indicates support of exhaust gas sensor monitoring on compression ignition vehicles.</t>
  </si>
  <si>
    <t>Indicates support of oxygen sensor heater monitoring on spark ignition vehicles.</t>
  </si>
  <si>
    <t>Indicates support of particulate matter filter monitoring on compression ignition vehicles.</t>
  </si>
  <si>
    <t>Indicates support of EGR and/or Variable Valve Timing monitoring on spark or compression ignition vehicles.</t>
  </si>
  <si>
    <t>Catalyst monitoring on spark ignition vehicles complete since DTCs cleared.</t>
  </si>
  <si>
    <t>NMHC catalyst monitoring on compression ignition vehicles complete since DTCs cleared.</t>
  </si>
  <si>
    <t>Heated catalyst monitoring on spark ignition vehicles complete since DTCs cleared.</t>
  </si>
  <si>
    <t>NOx aftertreatment monitoring on compression ignition vehicles complete since DTCs cleared.</t>
  </si>
  <si>
    <t>Evap monitoring on spark ignition vehicles complete since DTCs cleared.</t>
  </si>
  <si>
    <t>Secondary air monitoring on spark ignition vehicles complete since DTCs cleared.</t>
  </si>
  <si>
    <t>Boost pressure monitoring on compression ignition vehicles complete since DTCs cleared.</t>
  </si>
  <si>
    <t>O2 sensor monitoring on spark ignition vehicles complete since DTCs cleared.</t>
  </si>
  <si>
    <t>Exhaust gas sensor monitoring on compression ignition vehicles complete since DTCs cleared.</t>
  </si>
  <si>
    <t>O2 sensor heater monitoring on spark ignition vehicles complete since DTCs cleared.</t>
  </si>
  <si>
    <t>Particulate filter monitoring on compression ignition vehicles complete since DTCs cleared.</t>
  </si>
  <si>
    <t>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</si>
  <si>
    <t>NOX11 shall display NOx concentration for Bank 1 Sensor 1.</t>
  </si>
  <si>
    <t>NOX12 shall display NOx concentration for Bank 1 Sensor 2.</t>
  </si>
  <si>
    <t>NOX21 shall display NOx concentration for Bank 2 Sensor 1.</t>
  </si>
  <si>
    <t>NOX22 shall display NOx concentration for Bank 2 Sensor 2.</t>
  </si>
  <si>
    <t>MST shall display intake manifold surface temperature. MST may be obtained directly from a sensor, or may be inferred by the control strategy using other sensor inputs.</t>
  </si>
  <si>
    <t>PM11 shall display PM mass concentration for Bank 1 Sensor 1.</t>
  </si>
  <si>
    <t>PM21 shall display PM mass concentration for Bank 2 Sensor 1.</t>
  </si>
  <si>
    <t>MAP_A shall display manifold pressure derived from a Manifold Absolute Pressure sensor, if a sensor is utilized. If a vehicle uses both a MAP and MAF sensor, both the MAP and MAF PIDs shall be supported.</t>
  </si>
  <si>
    <t>MAP_B shall display manifold pressure derived from a Manifold Absolute Pressure sensor, if a sensor is utilized. If a vehicle uses both a MAP and MAF sensor, both the MAP and MAF PIDs shall be supported.</t>
  </si>
  <si>
    <t>PIDs $8C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</si>
  <si>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0 = monitor disabled for rest of this monitoring cycle (NO),
0 = monitor not supported (N/A)
1 = Monitor enabled for this monitoring cycle (yes)</t>
  </si>
  <si>
    <t>MIS_ENA: NO, YES or N/A</t>
  </si>
  <si>
    <t>FUEL_ENA: NO, YES or N/A</t>
  </si>
  <si>
    <t>CCM_ENA: NO, YES or N/A</t>
  </si>
  <si>
    <t>MIS_CMPL: NO, YES or N/A</t>
  </si>
  <si>
    <t>FUELCMPL: NO, YES or N/A</t>
  </si>
  <si>
    <t>CCM_CMPL: NO, YES or N/A</t>
  </si>
  <si>
    <t>CAT_ENA: NO, YES or N/A</t>
  </si>
  <si>
    <t>HCCATENA: NO, YES or N/A</t>
  </si>
  <si>
    <t>HCAT_ENA: NO, YES or N/A</t>
  </si>
  <si>
    <t>NCAT_ENA: NO, YES or N/A</t>
  </si>
  <si>
    <t>EVAP_ENA: NO, YES or N/A</t>
  </si>
  <si>
    <t>AIR_ENA: NO, YES or N/A</t>
  </si>
  <si>
    <t>Hybrid Battery Pack Remaining Charge</t>
  </si>
  <si>
    <t>commanded
throttle motor position (EGR throttle is called Intake Air Flow by SAE J1930)</t>
  </si>
  <si>
    <t>relative throttle position (EGR throttle is called Intake Air Flow by SAE J1930)</t>
  </si>
  <si>
    <t>see manifold absolute pressure or boost pressure</t>
  </si>
  <si>
    <t>NOx NTE control area status - inside control area</t>
  </si>
  <si>
    <t>NOx NTE control area status - outside control area</t>
  </si>
  <si>
    <t>NOx NTE control area status - inside manufacturer-specific NOx NTE carve-out area</t>
  </si>
  <si>
    <t>NOx NTE control area status - deficiency
active area</t>
  </si>
  <si>
    <t>PM NTE control area status - inside control area</t>
  </si>
  <si>
    <t>PM NTE control area status - outside control area</t>
  </si>
  <si>
    <t>PM NTE control area status - inside manufacturer-specific NOx NTE carve-out area</t>
  </si>
  <si>
    <t>PM NTE control area status - deficiency
active area</t>
  </si>
  <si>
    <t>Total idle run time</t>
  </si>
  <si>
    <t>Total engine run time</t>
  </si>
  <si>
    <t>Total run time with PTO active</t>
  </si>
  <si>
    <t>PM sensor output</t>
  </si>
  <si>
    <t>PM filter regeneration status</t>
  </si>
  <si>
    <t>average distance (or
engine run time for engines not utilizing vehicle speed information)
between PM filter regenerations.</t>
  </si>
  <si>
    <t>EGR temperature</t>
  </si>
  <si>
    <t>variable geometry turbo control status (e.g., open loop, closed loop)</t>
  </si>
  <si>
    <t>M - all, so equipped, 2013 MY+</t>
  </si>
  <si>
    <t>External test equipment reported name and ECU number
(max 14 chars + 1 optional digit)</t>
  </si>
  <si>
    <t>AntiLockBrake</t>
  </si>
  <si>
    <t>AltFuelCtrl</t>
  </si>
  <si>
    <t>AuxHeatCtrl</t>
  </si>
  <si>
    <t>B+EnergyCtrl</t>
  </si>
  <si>
    <t>BrakeSystem</t>
  </si>
  <si>
    <t>CruiseControl</t>
  </si>
  <si>
    <t>CoolTempCtrl</t>
  </si>
  <si>
    <t>DriveMotorCtrl</t>
  </si>
  <si>
    <t>EmisCritInfo</t>
  </si>
  <si>
    <t>EngineControl</t>
  </si>
  <si>
    <t>FuelAddCtrl</t>
  </si>
  <si>
    <t>FuelInjCtrl</t>
  </si>
  <si>
    <t>FuelPumpCtrl</t>
  </si>
  <si>
    <t>4WhlDrvClCtrl</t>
  </si>
  <si>
    <t>GlowPlugCtrl</t>
  </si>
  <si>
    <t>GearShiftCtrl</t>
  </si>
  <si>
    <t>HybridPtCtrl</t>
  </si>
  <si>
    <t>InstPanelClust</t>
  </si>
  <si>
    <t>PowertrainCtrl</t>
  </si>
  <si>
    <t>ReductantCtrl</t>
  </si>
  <si>
    <t>Start/GenCtrl</t>
  </si>
  <si>
    <t>ThrotActCtrl</t>
  </si>
  <si>
    <t>TransfCaseCtrl</t>
  </si>
  <si>
    <t>TransmisCtrl</t>
  </si>
  <si>
    <t>Reductant Control Module</t>
  </si>
  <si>
    <t>Average Reagent Consumption</t>
  </si>
  <si>
    <t>Average Demanded Reagent Consumption</t>
  </si>
  <si>
    <t>Reagent Tank Level</t>
  </si>
  <si>
    <t>Support of NOx Reagent System Data</t>
  </si>
  <si>
    <t>Average Reagent Consumption Supported</t>
  </si>
  <si>
    <t>Minutes run by the engine while NOx warning mode is activated supported</t>
  </si>
  <si>
    <t>1 = Average Reagent Consumption Supported</t>
  </si>
  <si>
    <t>1 = Minutes run by the engine while NOx warning mode is activated supported</t>
  </si>
  <si>
    <t>Average Reagent Consumption Support Status</t>
  </si>
  <si>
    <t>Reagent Tank Level Support Status</t>
  </si>
  <si>
    <t>Minutes run by the engine while NOx warning mode is activated support status</t>
  </si>
  <si>
    <t>1 = Reagent Tank Level Supported</t>
  </si>
  <si>
    <t xml:space="preserve">NOx Control System </t>
  </si>
  <si>
    <t>Secondary air commanded on for diagnostics</t>
  </si>
  <si>
    <t>HYB_ETH</t>
  </si>
  <si>
    <t>$16</t>
  </si>
  <si>
    <t>$0000 indicates no stored freeze frame data, DTC format and DTCs are defined in ISO 15031-6</t>
  </si>
  <si>
    <t>OBD requirements to which vehicle or engine is certified</t>
  </si>
  <si>
    <t xml:space="preserve">BP_B_ACT shall display actual turbocharger/supercharger B boost pressure. BP_B_ACT may be obtained directly from a sensor, or may be inferred by the control strategy using other sensor inputs. </t>
  </si>
  <si>
    <t>BP_A_ACT shall display actual turbocharger/supercharger A boost pressure. BP_A_ACT may be obtained directly from a sensor, or may be inferred by the control strategy using other sensor inputs.</t>
  </si>
  <si>
    <t>A (bit)</t>
  </si>
  <si>
    <t>SCR_INDUCE_SYSTEM:</t>
  </si>
  <si>
    <t>1 = reagent level too low</t>
  </si>
  <si>
    <t>1 = incorrect reagent</t>
  </si>
  <si>
    <t>1 = deviation of reagent consumption</t>
  </si>
  <si>
    <t>1 = inducement system active</t>
  </si>
  <si>
    <r>
      <t>AECD19_TIME1 shall display the total engine run time with Emission Increasing Auxiliary Emission Control Device #14 active. AECD19_TIME1 shall increment while the engine is running with EI-AECD #19</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</si>
  <si>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Data B shall only be included in the response to a PID $06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</si>
  <si>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$07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</si>
  <si>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$08 request if PID $1D (Location of Oxygen Sensors) indicates an oxygen sensor is present in Bank 4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</si>
  <si>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$09 request if PID $1D (Location of Oxygen Sensors) indicates an oxygen sensor is present in Bank 4 for the vehicle. The external test equipment can determine length of the response message based on the data content of PID $13 or $1D if data byte B is supported.</t>
  </si>
  <si>
    <t>VSS shall display vehicle road speed. Vehicle speed may be derived from a vehicle speed sensor, calculated by the ECU using other speed sensors, or obtained from the vehicle serial data communication bus.</t>
  </si>
  <si>
    <t>IAT shall display intake manifold air temperature. IAT may be obtained directly from a sensor, or may be inferred by the control strategy using other sensor inputs.</t>
  </si>
  <si>
    <r>
      <t>AECD18_TIME1 shall display the total engine run time with Emission Increasing Auxiliary Emission Control Device #18 active. AECD13_TIME1 shall increment while the engine is running with EI-AECD #18</t>
    </r>
    <r>
      <rPr>
        <i/>
        <sz val="8"/>
        <rFont val="Arial"/>
        <family val="2"/>
      </rPr>
      <t xml:space="preserve"> active</t>
    </r>
    <r>
      <rPr>
        <sz val="8"/>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</si>
  <si>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Conditions for "SCR inducement system actual state":
- indicate if system is currently activated using bit 7
- indicate reason for current activation (bit 0 - 3)
- all bits shall indicate 0 when inducement system is not active</t>
  </si>
  <si>
    <t>SCR_INDUCE_SYSTEM_HIST1:</t>
  </si>
  <si>
    <t>LEVEL_LOW1</t>
  </si>
  <si>
    <t>INCORR_REAG1</t>
  </si>
  <si>
    <t>CONSUMP_DEVIATION1</t>
  </si>
  <si>
    <t>NOx_LEVEL1</t>
  </si>
  <si>
    <t>SCR inducement system state 20K history (10,000 - 20,000 km)</t>
  </si>
  <si>
    <t>SCR_INDUCE_SYSTEM_HIST2:</t>
  </si>
  <si>
    <t>LEVEL_LOW2</t>
  </si>
  <si>
    <t>INCORR_REAG2</t>
  </si>
  <si>
    <t>CONSUMP_DEVIATION2</t>
  </si>
  <si>
    <t>NOx_LEVEL2</t>
  </si>
  <si>
    <t>SCR inducement system state 10K history (0 - 10,000 km)</t>
  </si>
  <si>
    <t>Distance travelled while inducement system active in 20K block (10 - 20,000 km)</t>
  </si>
  <si>
    <t>SCR_IND_DIST_2N: xxxxx km (xxxxx miles)</t>
  </si>
  <si>
    <r>
      <t>AECD19_TIME2 shall display the total engine run time with Emission Increasing Auxiliary Emission Control Device #14 active. AECD19_TIME2 shall increment while the engine is running with EI-AECD #19</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</si>
  <si>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255 kPa or 2040 kPa
(absolute)</t>
  </si>
  <si>
    <t>00 = reserved, not defined
01 = Boost B Control Open Loop (no fault present)
10 = Boost B Control Closed Loop (no fault present)
11 = Boost B Control Fault (fault present, boost data unreliable)</t>
  </si>
  <si>
    <t>F, bits 2 and 3</t>
  </si>
  <si>
    <t>FRP shall display fuel rail pressure at the engine when the reading is referenced to atmosphere (gage pressure). This PID is intended for diesel fuel pressure and gasoline direct injection systems that have a higher pressure range than PIDs $0A and $22.</t>
  </si>
  <si>
    <t>FLI shall indicate nominal fuel tank liquid fill capacity as a percent of maximum. FLI may be obtained directly from a sensor, may be obtained indirectly via the vehicle serial data communication bus, or may be inferred by the control strategy using other sensor inputs. Vehicles that use gaseous fuels shall display the percent of useable fuel capacity. If there are two tanks in a bi-fuel car, one for each fuel type, the Fuel Level Input reported shall be from the tank, which contains the fuel type the engine is running on.</t>
  </si>
  <si>
    <t xml:space="preserve">Barometric pressure BARO is normally obtained from a dedicated BARO sensor, from a MAP sensor at key-on and during certain modes of driving, or inferred from a MAF sensor and other inputs during certain modes of driving. The control module shall report BARO from whatever source it is derived from.
NOTE   Some weather services report local BARO values adjusted to sea level. In these cases, the reported value may not match the displayed value on the external test equipment. 
NOTE   If BARO is inferred while driving and stored in non-volatile RAM or Keep-alive RAM, BARO may not be accurate after a battery disconnect or total memory clear. </t>
  </si>
  <si>
    <t>CATEMP11 shall display catalyst temperature for a bank 1 catalyst or the Bank 1, Sensor 1 catalyst temperature sensor. CATEMP11 may be obtained directly from a sensor or may be inferred by the control strategy using other sensor inputs.</t>
  </si>
  <si>
    <t>CATEMP22 shall display catalyst temperature for an additional bank 2 catalyst or the Bank 2, Sensor 2 catalyst temperature sensor. CATEMP22 may be obtained directly from a sensor or may be inferred by the control strategy using other sensor inputs.</t>
  </si>
  <si>
    <t>CATEMP12 shall display catalyst temperature for an additional bank 1 catalyst or the Bank 1, Sensor 2 catalyst temperature sensor. CATEMP12 may be obtained directly from a sensor or may be inferred by the control strategy using other sensor inputs.</t>
  </si>
  <si>
    <t>CATEMP21 shall display catalyst temperature for a bank 2 catalyst or the Bank 2, Sensor 1 catalyst temperature sensor. CATEMP21 may be obtained directly from a sensor or may be inferred by the control strategy using other sensor inputs.</t>
  </si>
  <si>
    <r>
      <t>Data A shall be used by the external test equipment to calculate the scaling per bit of PID $10. If Data A is reported as $00, the external test equipment shall use the “Air Flow Rate from Mass Air Flow Sensor” included in the original PID definition (655.35 g/s / 65535 bits = 0.01 g/s per bit). If the value reported in Data A of PID $50 is greater than $00, that value shall be divided multiplied by 10 g/s and then divided by 65535 to calculate the scaling per bit to use to display Air Flow Rate from Mass Air Flow Sensor.
The following is an example to calculate PID $10 with PID $50 supported and including a non zero value. In this example, a manufacturer needs a range of air flow rate larger than 0 to 655.35 g/s. The manufacturer needs a range of 0 to 1000 g/s and sets Data A = 100,
EXAMPLE 
   MAF</t>
    </r>
    <r>
      <rPr>
        <vertAlign val="subscript"/>
        <sz val="8"/>
        <rFont val="Arial"/>
        <family val="2"/>
      </rPr>
      <t>(PID10)</t>
    </r>
    <r>
      <rPr>
        <sz val="8"/>
        <rFont val="Arial"/>
        <family val="2"/>
      </rPr>
      <t xml:space="preserve"> = DATA_A_B</t>
    </r>
    <r>
      <rPr>
        <vertAlign val="subscript"/>
        <sz val="8"/>
        <rFont val="Arial"/>
        <family val="2"/>
      </rPr>
      <t>(PID10)</t>
    </r>
    <r>
      <rPr>
        <sz val="8"/>
        <rFont val="Arial"/>
        <family val="2"/>
      </rPr>
      <t xml:space="preserve"> * (DATA_A</t>
    </r>
    <r>
      <rPr>
        <vertAlign val="subscript"/>
        <sz val="8"/>
        <rFont val="Arial"/>
        <family val="2"/>
      </rPr>
      <t>(PID50)</t>
    </r>
    <r>
      <rPr>
        <sz val="8"/>
        <rFont val="Arial"/>
        <family val="2"/>
      </rPr>
      <t xml:space="preserve"> * 10 g/s / 65535)
   New scaling per bit for PID $10 = DATA_A</t>
    </r>
    <r>
      <rPr>
        <vertAlign val="subscript"/>
        <sz val="8"/>
        <rFont val="Arial"/>
        <family val="2"/>
      </rPr>
      <t xml:space="preserve">(PID50) </t>
    </r>
    <r>
      <rPr>
        <sz val="8"/>
        <rFont val="Arial"/>
        <family val="2"/>
      </rPr>
      <t>* 10 g/s / 65535 = 100</t>
    </r>
    <r>
      <rPr>
        <vertAlign val="subscript"/>
        <sz val="8"/>
        <rFont val="Arial"/>
        <family val="2"/>
      </rPr>
      <t>(10)</t>
    </r>
    <r>
      <rPr>
        <sz val="8"/>
        <rFont val="Arial"/>
        <family val="2"/>
      </rPr>
      <t xml:space="preserve"> * 10 g/s / 65535 = 0.01526 g/s per bit
   DATA_A_B</t>
    </r>
    <r>
      <rPr>
        <vertAlign val="subscript"/>
        <sz val="8"/>
        <rFont val="Arial"/>
        <family val="2"/>
      </rPr>
      <t xml:space="preserve">(PID10) </t>
    </r>
    <r>
      <rPr>
        <sz val="8"/>
        <rFont val="Arial"/>
        <family val="2"/>
      </rPr>
      <t>= $E290 = 58000</t>
    </r>
    <r>
      <rPr>
        <vertAlign val="subscript"/>
        <sz val="8"/>
        <rFont val="Arial"/>
        <family val="2"/>
      </rPr>
      <t>(10)</t>
    </r>
    <r>
      <rPr>
        <sz val="8"/>
        <rFont val="Arial"/>
        <family val="2"/>
      </rPr>
      <t xml:space="preserve"> = value reported by vehicle ECU */
   MAF</t>
    </r>
    <r>
      <rPr>
        <vertAlign val="subscript"/>
        <sz val="8"/>
        <rFont val="Arial"/>
        <family val="2"/>
      </rPr>
      <t>(PID10)</t>
    </r>
    <r>
      <rPr>
        <sz val="8"/>
        <rFont val="Arial"/>
        <family val="2"/>
      </rPr>
      <t xml:space="preserve"> = 58000 * (1000 g/s / 65535) = 885.02 g/s</t>
    </r>
  </si>
  <si>
    <t>O2 Sensor Concentration Bank 1 Sensor 1 supported</t>
  </si>
  <si>
    <t>O2 Sensor Concentration Bank 1 Sensor 2 supported</t>
  </si>
  <si>
    <t>O2 Sensor (Wide Range)</t>
  </si>
  <si>
    <t>Support of O2 Sensor Data</t>
  </si>
  <si>
    <t>O2 Sensor Concentration Bank 2 Sensor 2 supported</t>
  </si>
  <si>
    <t>O2 Sensor Concentration Bank 2 Sensor 1 supported</t>
  </si>
  <si>
    <t>O2 Sensor Lambda Bank 1 Sensor 1 supported</t>
  </si>
  <si>
    <t>O2 Sensor Lambda Bank 1 Sensor 2 supported</t>
  </si>
  <si>
    <t>O2 Sensor Lambda Bank 2 Sensor 1 supported</t>
  </si>
  <si>
    <t>O2 Sensor Lambda Bank 2 Sensor 2 supported</t>
  </si>
  <si>
    <t>J,K</t>
  </si>
  <si>
    <t>L,M</t>
  </si>
  <si>
    <t>N,O</t>
  </si>
  <si>
    <t>P,Q</t>
  </si>
  <si>
    <t>7.99</t>
  </si>
  <si>
    <t>0.000122 lambda//bit</t>
  </si>
  <si>
    <t>LAMBDA11: x.xxx</t>
  </si>
  <si>
    <t>LAMBDA12: x.xxx</t>
  </si>
  <si>
    <t>LAMBDA21: x.xxx</t>
  </si>
  <si>
    <t>LAMBDA22: x.xxx</t>
  </si>
  <si>
    <t>1 = O2 Sensor Concentration Bank 1 Sensor 1 supported</t>
  </si>
  <si>
    <t>O2 Sensor Concentration Bank 1 Sensor 1 support status</t>
  </si>
  <si>
    <t>1 = O2 Sensor Concentration Bank 1 Sensor 2 supported</t>
  </si>
  <si>
    <t>O2 Sensor Concentration Bank 1 Sensor 2 support status</t>
  </si>
  <si>
    <t>MIL status</t>
  </si>
  <si>
    <t>Readiness Status</t>
  </si>
  <si>
    <t>NMHC Catalyst Monitor Completion Counts displays the number of times that all conditions necessary to detect an NMHC catalyst system malfunction have been encountered (numerator).</t>
  </si>
  <si>
    <t>NMHC Catalyst Monitor Conditions Encountered Counts displays the number of times that the vehicle has been operated in the specified NMHC catalyst monitoring conditions (denominator).</t>
  </si>
  <si>
    <t>NOx Catalyst Monitor Completion Counts displays the number of times that all conditions necessary to detect a NOx catalyst system malfunction have been encountered (numerator).</t>
  </si>
  <si>
    <t>NOx Catalyst Monitor Conditions Encountered Counts displays the number of times that the vehicle has been operated in the specified NOx catalyst monitoring conditions (denominator).</t>
  </si>
  <si>
    <t>NOx Adsorber Monitor Completion Counts displays the number of times that all conditions necessary to detect a NOx adsorber system malfunction have been encountered (numerator).</t>
  </si>
  <si>
    <t>NOx Adsorber Monitor Conditions Encountered Counts displays the number of times that the vehicle has been operated in the specified NOx adsorber monitoring conditions denominator).</t>
  </si>
  <si>
    <t>215 °C or 
980 °C</t>
  </si>
  <si>
    <t>1 °C or 4 °C with -40 °C offset scaling</t>
  </si>
  <si>
    <t>Commanded TAC displayed as a percent. TAC_A_CMD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</si>
  <si>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throttle position shall be displayed as a normalized value, scaled from 0 to 100%. TP_A_REL should display a value of 0% at the "learned closed-throttle position. For example, if a 0 to 5.0 volt sensor is used (uses a 5.0 volt reference voltage), and the closed throttle position is at 1.0 volts, TP_A_REL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</si>
  <si>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Commanded TAC displayed as a percent. TAC_B_CMD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</si>
  <si>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ISO 27145-2
 PID</t>
  </si>
  <si>
    <t>ISO 27145-2</t>
  </si>
  <si>
    <t>SAE J1979/
ISO 15031-5
PID</t>
  </si>
  <si>
    <t>SAE J1979 / ISO 15031-5 Description</t>
  </si>
  <si>
    <t>SAE J1979/
ISO 15031-5 ITID
(InfoType ID)</t>
  </si>
  <si>
    <t>ISO 27145-2
Legacy ITID
(Legacy InfoType ID)</t>
  </si>
  <si>
    <t>0xF601</t>
  </si>
  <si>
    <t>0xF602</t>
  </si>
  <si>
    <t>0xF620</t>
  </si>
  <si>
    <t>0xFB20</t>
  </si>
  <si>
    <t>0xF820</t>
  </si>
  <si>
    <t>0xF600</t>
  </si>
  <si>
    <t>0xFB00</t>
  </si>
  <si>
    <t>0xF800</t>
  </si>
  <si>
    <t>0xF621</t>
  </si>
  <si>
    <t>0xF821</t>
  </si>
  <si>
    <t>0xF622</t>
  </si>
  <si>
    <t>0xFB22</t>
  </si>
  <si>
    <t>0xF822</t>
  </si>
  <si>
    <t>0xF640</t>
  </si>
  <si>
    <t>0xFB40</t>
  </si>
  <si>
    <t>0xF840</t>
  </si>
  <si>
    <t>0xF641</t>
  </si>
  <si>
    <t>0xFB41</t>
  </si>
  <si>
    <t>0xF841</t>
  </si>
  <si>
    <t>0xF642</t>
  </si>
  <si>
    <t>0xFB42</t>
  </si>
  <si>
    <t>0xF842</t>
  </si>
  <si>
    <t>0xF660</t>
  </si>
  <si>
    <t>0xFB60</t>
  </si>
  <si>
    <t>0xF860</t>
  </si>
  <si>
    <t>0xF4C0</t>
  </si>
  <si>
    <t>0xF6C0</t>
  </si>
  <si>
    <t>0xFBC0</t>
  </si>
  <si>
    <t>0xF8C0</t>
  </si>
  <si>
    <t>0xF4C1</t>
  </si>
  <si>
    <t>0xF6C1</t>
  </si>
  <si>
    <t>0xFBC1</t>
  </si>
  <si>
    <t>0xF8C1</t>
  </si>
  <si>
    <t>0xF4C2</t>
  </si>
  <si>
    <t>0xF6C2</t>
  </si>
  <si>
    <t>0xFBC2</t>
  </si>
  <si>
    <t>0xF8C2</t>
  </si>
  <si>
    <t>0xF4E0</t>
  </si>
  <si>
    <t>0xF6E0</t>
  </si>
  <si>
    <t>0xFBE0</t>
  </si>
  <si>
    <t>0xF8E0</t>
  </si>
  <si>
    <t>0xF4E1</t>
  </si>
  <si>
    <t>0xF6E1</t>
  </si>
  <si>
    <t>0xFBE1</t>
  </si>
  <si>
    <t>0xF8E1</t>
  </si>
  <si>
    <t>0xF4E2</t>
  </si>
  <si>
    <t>0xF6E2</t>
  </si>
  <si>
    <t>0xFBE2</t>
  </si>
  <si>
    <t>0xF8E2</t>
  </si>
  <si>
    <t>0xFBFF</t>
  </si>
  <si>
    <t>0xF8FF</t>
  </si>
  <si>
    <t>0xF500</t>
  </si>
  <si>
    <t>0xF700</t>
  </si>
  <si>
    <t>0xF501</t>
  </si>
  <si>
    <t>0xF701</t>
  </si>
  <si>
    <t>0xF502</t>
  </si>
  <si>
    <t>0xF702</t>
  </si>
  <si>
    <t>0xF520</t>
  </si>
  <si>
    <t>0xF720</t>
  </si>
  <si>
    <t>0xF5E0</t>
  </si>
  <si>
    <t>0xF7E0</t>
  </si>
  <si>
    <t>0xF5E1</t>
  </si>
  <si>
    <t>0xF7E1</t>
  </si>
  <si>
    <t>0xF5E2</t>
  </si>
  <si>
    <t>0xF7E2</t>
  </si>
  <si>
    <t>0xF5FF</t>
  </si>
  <si>
    <t>0xF7FF</t>
  </si>
  <si>
    <t>0xF603</t>
  </si>
  <si>
    <t>0xF604</t>
  </si>
  <si>
    <t>0xF605</t>
  </si>
  <si>
    <t>0xF606</t>
  </si>
  <si>
    <t>0xF607</t>
  </si>
  <si>
    <t>0xF608</t>
  </si>
  <si>
    <t>0xF609</t>
  </si>
  <si>
    <t>0xF60A</t>
  </si>
  <si>
    <t>0xF60B</t>
  </si>
  <si>
    <t>0xF60C</t>
  </si>
  <si>
    <t>0xF60D</t>
  </si>
  <si>
    <t>0xF60E</t>
  </si>
  <si>
    <t>0xF60F</t>
  </si>
  <si>
    <t>0xF610</t>
  </si>
  <si>
    <t>0xF623</t>
  </si>
  <si>
    <t>0xF624</t>
  </si>
  <si>
    <t>0xF625 - 0xF630</t>
  </si>
  <si>
    <t>0xF631</t>
  </si>
  <si>
    <t>0xF632</t>
  </si>
  <si>
    <t>0xF633</t>
  </si>
  <si>
    <t>0xF634</t>
  </si>
  <si>
    <t>0xF635</t>
  </si>
  <si>
    <t>0xF636</t>
  </si>
  <si>
    <t>0xF637</t>
  </si>
  <si>
    <t>0xF638</t>
  </si>
  <si>
    <t>0xF639</t>
  </si>
  <si>
    <t>0xF63A</t>
  </si>
  <si>
    <t>0xF63B</t>
  </si>
  <si>
    <t>0xF63C</t>
  </si>
  <si>
    <t>0xF63D</t>
  </si>
  <si>
    <t>0xF63E - 0xF63F</t>
  </si>
  <si>
    <t>0xF643</t>
  </si>
  <si>
    <t>0xF644</t>
  </si>
  <si>
    <t>0xF645</t>
  </si>
  <si>
    <t>0xF646</t>
  </si>
  <si>
    <t>0xF647</t>
  </si>
  <si>
    <t>0xF648</t>
  </si>
  <si>
    <t>0xF649</t>
  </si>
  <si>
    <t>0xF64A</t>
  </si>
  <si>
    <t>0xF64B</t>
  </si>
  <si>
    <t>0xF64C</t>
  </si>
  <si>
    <t>0xF64D</t>
  </si>
  <si>
    <t>0xF64E</t>
  </si>
  <si>
    <t>0xF64F</t>
  </si>
  <si>
    <t>0xF650</t>
  </si>
  <si>
    <t>0xF661</t>
  </si>
  <si>
    <t>0xF662</t>
  </si>
  <si>
    <t>0xF663</t>
  </si>
  <si>
    <t>0xF664</t>
  </si>
  <si>
    <t>0xF665 - 0xF670</t>
  </si>
  <si>
    <t>0xF671</t>
  </si>
  <si>
    <t>0xF672</t>
  </si>
  <si>
    <t>0xF673</t>
  </si>
  <si>
    <t>0xF674</t>
  </si>
  <si>
    <t>0xF675 - 0xF67F</t>
  </si>
  <si>
    <t>0xF680</t>
  </si>
  <si>
    <t>0xF681</t>
  </si>
  <si>
    <t>0xF682</t>
  </si>
  <si>
    <t>0xF683</t>
  </si>
  <si>
    <t>0xF684</t>
  </si>
  <si>
    <t>0xF685</t>
  </si>
  <si>
    <t>0xF686</t>
  </si>
  <si>
    <t>0xF687 - 0xF68F</t>
  </si>
  <si>
    <t>0xF690</t>
  </si>
  <si>
    <t>0xF691</t>
  </si>
  <si>
    <t>0xF692 - 0xF697</t>
  </si>
  <si>
    <t>0xF698</t>
  </si>
  <si>
    <t>0xF699</t>
  </si>
  <si>
    <t>0xF69A - 0xF69F</t>
  </si>
  <si>
    <t>0xF6A0</t>
  </si>
  <si>
    <t>0xF6A1</t>
  </si>
  <si>
    <t>0xF6A2</t>
  </si>
  <si>
    <t>0xF6A3</t>
  </si>
  <si>
    <t>0xF6A4</t>
  </si>
  <si>
    <t>0xF6A5</t>
  </si>
  <si>
    <t>0xF6A6</t>
  </si>
  <si>
    <t>0xF6A7</t>
  </si>
  <si>
    <t>0xF6A8</t>
  </si>
  <si>
    <t>0xF6A9</t>
  </si>
  <si>
    <t>0xF6AA</t>
  </si>
  <si>
    <t>0xF6AB</t>
  </si>
  <si>
    <t>0xF6AC</t>
  </si>
  <si>
    <t>0xF6AD</t>
  </si>
  <si>
    <t>0xF6AE</t>
  </si>
  <si>
    <t>0xF6AF</t>
  </si>
  <si>
    <t>0xF6B0</t>
  </si>
  <si>
    <t>0xF6B1</t>
  </si>
  <si>
    <t>0xF6B2</t>
  </si>
  <si>
    <t>0xF6B3</t>
  </si>
  <si>
    <t>0xF6B4 - 0xF6BF</t>
  </si>
  <si>
    <t>0xF6C1 - 0xF6DF</t>
  </si>
  <si>
    <t>0xF6E1 - 0xF6FF</t>
  </si>
  <si>
    <t>0xF700 - 0xF7FF</t>
  </si>
  <si>
    <t>SAE J1979/ISO 15031-5
OBDMID</t>
  </si>
  <si>
    <t>NOx warning and inducement systems supported</t>
  </si>
  <si>
    <t>NOx warning system activation status supported</t>
  </si>
  <si>
    <t>Reagent quality counter supported</t>
  </si>
  <si>
    <t>Reagent consumption counter supported</t>
  </si>
  <si>
    <t>Absence of reagent dosing counter supported</t>
  </si>
  <si>
    <t>EGR valve counter supported</t>
  </si>
  <si>
    <t>Malfunction of NOx control monitoring system counter supported</t>
  </si>
  <si>
    <t>1 = NOx warning system activation status supported</t>
  </si>
  <si>
    <t>1 = Reagent quality counter supported</t>
  </si>
  <si>
    <t>1 = Reagent consumption counter supported</t>
  </si>
  <si>
    <t>1 = Absence of reagent dosing counter supported</t>
  </si>
  <si>
    <t>1 = EGR valve counter supported</t>
  </si>
  <si>
    <t>1 = Malfunction of NOx control monitoring system counter supported</t>
  </si>
  <si>
    <t>Level two inducement current status (e.g. severe inducement using torque reduction). Status can be inactive (normal operation), enabled (i.e. triggered for activation but not yet active) or active.</t>
  </si>
  <si>
    <t>B, bits 7</t>
  </si>
  <si>
    <t>The reagent quality counter shall count the number of engine operating hours with an incorrect reagent.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</si>
  <si>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reagent consumption counter shall count the number of engine operating hours which occur with an incorrect reagent consumption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</si>
  <si>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dosing activity counter shall count the number of engine operating hours which occur with an interruption of the reagent dosing activity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</si>
  <si>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EGR valve counter shall count the number of engine operating hours when the DTC associated with an impeded EGR valve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</si>
  <si>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monitoring system counter shall count the number of engine operating hours when a DTC associated with a malfunction of the NOx control or monitoring system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</si>
  <si>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EGR valve counter</t>
  </si>
  <si>
    <t>Manual transmission Neutral/Gear status shall indicate whether the transmission is in neutral (clutch depressed and/or trans in neutral gear) or in gear.</t>
  </si>
  <si>
    <t>Scaling/bit: Number of data bytes = 4:</t>
  </si>
  <si>
    <t>Data A - D: bit encoding</t>
  </si>
  <si>
    <t>LPID</t>
  </si>
  <si>
    <t>LMID</t>
  </si>
  <si>
    <t>LTID/LRID</t>
  </si>
  <si>
    <t>LITID</t>
  </si>
  <si>
    <t>Data A-D</t>
  </si>
  <si>
    <t>Bit state</t>
  </si>
  <si>
    <t>Relative or "learned" throttle position shall be displayed as a normalized value, scaled from 0 to 100%. TP_B_REL should display a value of 0% at the "learned closed-throttle position. For example, if a 0 to 5.0 volt sensor is used (uses a 5.0 volt reference voltage), and the closed throttle position is at 1.0 volts, TP_B_REL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</si>
  <si>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Turbocharger Compressor Inlet Pressure Sensor A Wide Range supported</t>
  </si>
  <si>
    <t>1 kPa per bit or 8 kPa per bit</t>
  </si>
  <si>
    <t>VGT_A_CMD shall display variable geometry turbocharger commanded vane position as a percent. VGT_A_CMD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</si>
  <si>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Exhaust Gas Sensor Heater Monitor Bank 1 - Sensor 1</t>
  </si>
  <si>
    <t>Exhaust Gas Sensor Heater Monitor Bank 1 - Sensor 2</t>
  </si>
  <si>
    <t>Exhaust Gas Sensor Heater Monitor Bank 1 - Sensor 3</t>
  </si>
  <si>
    <t>Exhaust Gas Sensor Heater Monitor Bank 1 - Sensor 4</t>
  </si>
  <si>
    <t>Exhaust Gas Sensor Heater Monitor Bank 2 - Sensor 1</t>
  </si>
  <si>
    <t>Exhaust Gas Sensor Heater Monitor Bank 2 - Sensor 2</t>
  </si>
  <si>
    <t>Exhaust Gas Sensor Heater Monitor Bank 2 - Sensor 3</t>
  </si>
  <si>
    <t>NOx Sensor Concentration Bank 1 Sensor 2 supported</t>
  </si>
  <si>
    <t>NOx Sensor Concentration Bank 2 Sensor 2 supported</t>
  </si>
  <si>
    <t>V,W,X,Y</t>
  </si>
  <si>
    <t>Z,A1,B1,C1</t>
  </si>
  <si>
    <t>D1,E,1F,1G</t>
  </si>
  <si>
    <t>H1,I1,J1,K1</t>
  </si>
  <si>
    <t>L1, M1, N1, O1</t>
  </si>
  <si>
    <t>AECD1_TIME1: xxxxxxx hrs, 
xx min</t>
  </si>
  <si>
    <t>AECD1_TIME2: xxxxxxx hrs, 
xx min</t>
  </si>
  <si>
    <t>AECD2_TIME1: xxxxxxx hrs, 
xx min</t>
  </si>
  <si>
    <t>AECD2_TIME2: xxxxxxx hrs, 
xx min</t>
  </si>
  <si>
    <t>AECD3_TIME1: xxxxxxx hrs, 
xx min</t>
  </si>
  <si>
    <t>AECD3_TIME2: xxxxxxx hrs, 
xx min</t>
  </si>
  <si>
    <t>AECD4_TIME1: xxxxxxx hrs, 
xx min</t>
  </si>
  <si>
    <t>AECD4_TIME2: xxxxxxx hrs, 
xx min</t>
  </si>
  <si>
    <t>AECD5_TIME1: xxxxxxx hrs, 
xx min</t>
  </si>
  <si>
    <t>AECD5_TIME2: xxxxxxx hrs, 
xx min</t>
  </si>
  <si>
    <t>Engine Run Time for AECD #1 - #5</t>
  </si>
  <si>
    <t>Accelerator Pedal Position D, (not “relative” or “learned” pedal position) shall be displayed as a normalized value, scaled from 0 to 100%. For example, if a 0 to 5.0 volt sensor is used (uses a 5.0 volt reference voltage), and the closed pedal is 1.0 volt, APP_D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"D" shall match the diagnostic trouble code defined in SAE J2012 and/or SAE J2012 DA. If additional DTCs are defined those should match this PID designation. Pedal sensor designations are: D, E and F.</t>
  </si>
  <si>
    <t>Accelerator Pedal Position E, (not “relative” or “learned” pedal position) shall be displayed as a normalized value, scaled from 0 to 100%. For example, if a 0 to 5.0 volt sensor is used (uses a 5.0 volt reference voltage), and the closed pedal is 1.0 volt, APP_E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"E" shall match the diagnostic trouble code defined in SAE J2012 and/or SAE J2012 DA. If additional DTCs are defined those should match this PID designation. Pedal sensor designations are: D, E and F.</t>
  </si>
  <si>
    <t>Accelerator Pedal Position F, (not “relative” or “learned” pedal position) shall be displayed as a normalized value, scaled from 0 to 100%. For example, if a 0 to 5.0 volt sensor is used (uses a 5.0 volt reference voltage), and the closed pedal is 1.0 volt, APP_F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"F" shall match the diagnostic trouble code defined in SAE J2012 and/or SAE J2012 DA. If additional DTCs are defined those should match this PID designation. Pedal sensor designations are: D, E and F.</t>
  </si>
  <si>
    <t>Commanded TAC displayed as a percent. TAC_PCT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</si>
  <si>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pedal position shall be displayed as a normalized value, scaled from 0 to 100%. APP_R should display a value of 0% at the "learned" closed-pedal position. For example, if a 0 to 5.0 volt sensor is used (uses a 5.0 volt reference voltage), and the closed pedal position is at 1.0 volts, APP_R shall display (1.0 – 1.0 / 5.0) = 0.0 % at closed pedal and 30.0 % at 2.5 volts. Because of the closed-pedal offset, wide open pedal will usually indicate substantially less than 100.0 %. In many cases, APP_R will be the average of multiple pedal sensor values.
For systems where the output is proportional to the input voltage, this value is the percent of maximum input reference voltage. For systems where the output is inversely proportional to the input voltage, this value is 100.0 % minus the percent of maximum input reference voltage. See PID $49 for a definition of Absolute Pedal Position.</t>
  </si>
  <si>
    <t>Actual EGR displayed as a percent. EGR_B_ACT shall be normalized to the maximum EGR output. EGR systems use a variety of methods to control the amount of EGR delivered to the engine. 
 1) If an on/off solenoid is used, EGR_B_ACT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</si>
  <si>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WG_A_CMD shall display wastegate commanded position as a percent. WG_A_CMD shall be normalized to the maximum wastegate commanded output control parameter. Wastegate systems use a variety of methods to wastegate position, hence boost pressure. 
 1) If an on/off solenoid is used, WG_A_CMD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</si>
  <si>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MI_MODE_ECU</t>
  </si>
  <si>
    <t>MI_MODE_VOBD</t>
  </si>
  <si>
    <t>MI_DISP_VOBD</t>
  </si>
  <si>
    <t>VOBD_RDY: YES, NO</t>
  </si>
  <si>
    <t>0xF493</t>
  </si>
  <si>
    <t>0x93</t>
  </si>
  <si>
    <t>0x94</t>
  </si>
  <si>
    <t>0xF494</t>
  </si>
  <si>
    <t>NOX_WARN_ACT: YES or NO</t>
  </si>
  <si>
    <t>Reagent Quality Counter</t>
  </si>
  <si>
    <t>REAG_QUAL_TIME</t>
  </si>
  <si>
    <t>REAG_CON_TIME</t>
  </si>
  <si>
    <t>VGT_A_ACT shall display variable geometry turbocharger actual vane position as a percent. VGT_A_ACT shall be normalized to the maximum VGT commanded output parameter. Vane position shall be normalized to display 0% when the vanes are fully bypassed and 100% when the vanes are fully utilized.</t>
  </si>
  <si>
    <t>VGT_B_CMD shall display variable geometry turbocharger commanded vane position as a percent. VGT_B_CMD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</si>
  <si>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VGT_B_ACT shall display variable geometry turbocharger actual vane position as a percent. VGT_B_ACT shall be normalized to the maximum VGT commanded output parameter. Vane position shall be normalized to display 0% when the vanes are fully bypassed and 100% when the vanes are fully utilized.</t>
  </si>
  <si>
    <t>PIDs $14 - $1B shall be used for a conventional, 0 to 1 Volt oxygen sensor. Any sensor with a different full scale value shall be normalized to provide nominal full scale at $C8 (200 decimal). Wide-range/linear oxygen sensors shall use PIDs $24 to $2B or PIDs $34 to $3B.</t>
  </si>
  <si>
    <t>Heavy Duty Vehicles (Euro VI)</t>
  </si>
  <si>
    <t>EURO VI</t>
  </si>
  <si>
    <t>Heavy Duty Vehicles (EURO VI)</t>
  </si>
  <si>
    <t>12 - FF</t>
  </si>
  <si>
    <t>Euro VI</t>
  </si>
  <si>
    <t>B, bit 1,2</t>
  </si>
  <si>
    <t>B, bit 3,4</t>
  </si>
  <si>
    <t>Commanded evaporative purge control valve displayed as a percent. EVAP_PCT shall be normalized to the maximum EVAP purge commanded output control parameter.
 1) If an on/off solenoid is used, EVAP_PCT shall display 0% when purge is commanded off, 100% when purge is commanded on.
 2) If a vacuum solenoid is duty cycled, the EVAP purge valve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EVAP purge valve that moves from 0 to 128 counts shall display 0% at 0 counts, 100% at 128 counts and 50% at 64 counts.
 4) Any other actuation method shall be normalized to display 0% when no purge is commanded and 100% at the maximum commanded purge position/flow.</t>
  </si>
  <si>
    <t>Relative or "learned" throttle position shall be displayed as a normalized value, scaled from 0 to 100%. TP_R should display a value of 0% at the "learned closed-throttle position. For example, if a 0 to 5.0 volt sensor is used (uses a 5.0 volt reference voltage), and the closed throttle position is at 1.0 volts, TP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</si>
  <si>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Wide Ratio O2 Lambda value and Voltage, Bank 1, Sensor 2</t>
  </si>
  <si>
    <t>Wide Ratio O2 Lambda value and Voltage, Bank 1, Sensor 3</t>
  </si>
  <si>
    <t>Wide Ratio O2 Lambda value and Voltage, Bank 1, Sensor 4</t>
  </si>
  <si>
    <t>Wide Ratio O2 Lambda value and Voltage, Bank 2, Sensor 1</t>
  </si>
  <si>
    <t>Wide Ratio O2 Lambda value and Voltage, Bank 2, Sensor 2</t>
  </si>
  <si>
    <t>Wide Ratio O2 Lambda value and Voltage, Bank 2, Sensor 3</t>
  </si>
  <si>
    <t>Wide Ratio O2 Lambda value and Voltage, Bank 2, Sensor 4</t>
  </si>
  <si>
    <t>Wide Ratio O2 Lambda value and Current, Bank 1, Sensor 1</t>
  </si>
  <si>
    <t>Wide Ratio O2 Lambda value and Current, Bank 1, Sensor 2</t>
  </si>
  <si>
    <t>Wide Ratio O2 Lambda value and Current, Bank 1, Sensor 3</t>
  </si>
  <si>
    <t>Wide Ratio O2 Lambda value and Current, Bank 2, Sensor 1</t>
  </si>
  <si>
    <t>Wide Ratio O2 Lambda value and Current, Bank 2, Sensor 2</t>
  </si>
  <si>
    <t>Wide Ratio O2 Lambda value and Current, Bank 2, Sensor 3</t>
  </si>
  <si>
    <t>Wide Ratio O2 Lambda value and Current, Bank 2, Sensor 4</t>
  </si>
  <si>
    <t>Wide Ratio O2 Lambda value and Current, Bank 1, Sensor 4</t>
  </si>
  <si>
    <t>WG_B_ACT shall display wastegate actual position as a percent. WG_B_ACT shall be normalized to the maximum wastegate commanded output control parameter. Wastegate systems use a variety of methods to wastegate position, hence boost pressure. 
 1) If an on/off solenoid is used, WG_B_ACT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</si>
  <si>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Absolute throttle position (not “relative” or “learned” throttle position) shall be displayed as a normalized value, scaled from 0 to 100%. For example, if a 0 to 5.0 volt sensor is used (uses a 5.0 volt reference voltage), and the closed throttle position is at 1.0 volts, TP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
NOTE   See PID $45 for a definition of Relative Throttle Position.</t>
  </si>
  <si>
    <t>Commanded EGR displayed as a percent. EGR_PCT shall be normalized to the maximum EGR commanded output control parameter. EGR systems use a variety of methods to control the amount of EGR delivered to the engine. 
 1) If an on/off solenoid is used, EGR_PCT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</si>
  <si>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TCA_CINT shall display turbocharger A compressor inlet temperature.</t>
  </si>
  <si>
    <t>TCA_COUTT shall display turbocharger A compressor outlet temperature.</t>
  </si>
  <si>
    <t>TCA_TINT shall display turbocharger A turbine inlet temperature.</t>
  </si>
  <si>
    <t>TCA_TOUTT shall display turbocharger A turbine outlet temperature.</t>
  </si>
  <si>
    <t>TCB_TINT shall display turbocharger B turbine inlet temperature.</t>
  </si>
  <si>
    <t>TCB_TOUTT shall display turbocharger B turbine outlet temperature.</t>
  </si>
  <si>
    <t>TCB_CINT shall display turbocharger B compressor inlet temperature.</t>
  </si>
  <si>
    <t>TCB_COUTT shall display turbocharger B compressor outlet temperature.</t>
  </si>
  <si>
    <t>CACT Bank 1, Sensor 1 shall display charge air cooler temperature.</t>
  </si>
  <si>
    <t>CACT Bank 1, Sensor 2 shall display charge air cooler temperature.</t>
  </si>
  <si>
    <t>CACT Bank 2, Sensor 1 shall display charge air cooler temperature.</t>
  </si>
  <si>
    <t>CACT Bank 2, Sensor 2 shall display charge air cooler temperature.</t>
  </si>
  <si>
    <t>EGT11 shall display exhaust gas temperature for bank 1, sensor 1. EGT11 may be obtained directly from a sensor, or may be inferred by the control strategy using other sensor inputs.</t>
  </si>
  <si>
    <t>EGT12 shall display exhaust gas temperature for bank 1, sensor 2. EGT12 may be obtained directly from a sensor, or may be inferred by the control strategy using other sensor inputs.</t>
  </si>
  <si>
    <t>EGT14 shall display exhaust gas temperature for bank 1, sensor 4. EGT14 may be obtained directly from a sensor, or may be inferred by the control strategy using other sensor inputs.</t>
  </si>
  <si>
    <t>EGT21 shall display exhaust gas temperature for bank 2, sensor 1. EGT21 may be obtained directly from a sensor, or may be inferred by the control strategy using other sensor inputs.</t>
  </si>
  <si>
    <t>EGT Bank 1, Sensor 5 supported</t>
  </si>
  <si>
    <t>EGT Bank 1, Sensor 6 supported</t>
  </si>
  <si>
    <t>EGT Bank 1, Sensor 7 supported</t>
  </si>
  <si>
    <t>EGT Bank 1, Sensor 8 supported</t>
  </si>
  <si>
    <t>EGT Bank 1, Sensor 5 support data</t>
  </si>
  <si>
    <t>EGT Bank 1, Sensor 6 support data</t>
  </si>
  <si>
    <t>EGT Bank 1, Sensor 7 support data</t>
  </si>
  <si>
    <t>EGT Bank 1, Sensor 8 support data</t>
  </si>
  <si>
    <t>Exhaust Gas Temperature Bank 1, Sensor 5</t>
  </si>
  <si>
    <t>Exhaust Gas Temperature Bank 1, Sensor 6</t>
  </si>
  <si>
    <t>Exhaust Gas Temperature Bank 1, Sensor 7</t>
  </si>
  <si>
    <t>Exhaust Gas Temperature Bank 1, Sensor 8</t>
  </si>
  <si>
    <t>EGT16 shall display exhaust gas temperature for bank 1, sensor 6. EGT16 may be obtained directly from a sensor, or may be inferred by the control strategy using other sensor inputs.</t>
  </si>
  <si>
    <t>EGT15 shall display exhaust gas temperature for bank 1, sensor 5. EGT15 may be obtained directly from a sensor, or may be inferred by the control strategy using other sensor inputs.</t>
  </si>
  <si>
    <t>EGT17 shall display exhaust gas temperature for bank 1, sensor 7. EGT17 may be obtained directly from a sensor, or may be inferred by the control strategy using other sensor inputs.</t>
  </si>
  <si>
    <t>EGT18 shall display exhaust gas temperature for bank 1, sensor 8. EGT18 may be obtained directly from a sensor, or may be inferred by the control strategy using other sensor inputs.</t>
  </si>
  <si>
    <t>EGT Bank 2, Sensor 5 supported</t>
  </si>
  <si>
    <t>EGT Bank 2, Sensor 6 supported</t>
  </si>
  <si>
    <t>EGT Bank 2, Sensor 7 supported</t>
  </si>
  <si>
    <t>EGT Bank 2, Sensor 8 supported</t>
  </si>
  <si>
    <t>Exhaust Gas Temperature Bank 2, Sensor 5</t>
  </si>
  <si>
    <t>Exhaust Gas Temperature Bank 2, Sensor 6</t>
  </si>
  <si>
    <t>Exhaust Gas Temperature Bank 2, Sensor 7</t>
  </si>
  <si>
    <t>Exhaust Gas Temperature Bank 2, Sensor 8</t>
  </si>
  <si>
    <t>EGT Bank 2, Sensor 5 support data</t>
  </si>
  <si>
    <t>EGT Bank 2, Sensor 6 support data</t>
  </si>
  <si>
    <t>EGT Bank 2, Sensor 7 support data</t>
  </si>
  <si>
    <t>EGT Bank 2, Sensor 8 support data</t>
  </si>
  <si>
    <t>EGT25 shall display exhaust gas temperature for bank 2, sensor 5. EGT25 may be obtained directly from a sensor, or may be inferred by the control strategy using other sensor inputs.</t>
  </si>
  <si>
    <t>EGT26 shall display exhaust gas temperature for bank 2, sensor 6. EGT26 may be obtained directly from a sensor, or may be inferred by the control strategy using other sensor inputs.</t>
  </si>
  <si>
    <t>EGT27 shall display exhaust gas temperature for bank 2, sensor 7. EGT27 may be obtained directly from a sensor, or may be inferred by the control strategy using other sensor inputs.</t>
  </si>
  <si>
    <t>EGT28 shall display exhaust gas temperature for bank 2, sensor 8. EGT28 may be obtained directly from a sensor, or may be inferred by the control strategy using other sensor inputs.</t>
  </si>
  <si>
    <t>EGT13 shall display exhaust gas temperature for bank 1, sensor 3. EGT13 may be obtained directly from a sensor, or may be inferred by the control strategy using other sensor inputs.</t>
  </si>
  <si>
    <t>EGT22 shall display exhaust gas temperature for bank 2, sensor 2. EGT22 may be obtained directly from a sensor, or may be inferred by the control strategy using other sensor inputs.</t>
  </si>
  <si>
    <t>EGT23 shall display exhaust gas temperature for bank 2, sensor 3. EGT23 may be obtained directly from a sensor, or may be inferred by the control strategy using other sensor inputs.</t>
  </si>
  <si>
    <t>EGT24 shall display exhaust gas temperature for bank 2, sensor 4. EGT24 may be obtained directly from a sensor, or may be inferred by the control strategy using other sensor inputs.</t>
  </si>
  <si>
    <t>RUN_TIME shall display the total engine run time. RUN_TIME shall increment while the engine is running. It shall freeze if the engine stalls.</t>
  </si>
  <si>
    <t>IIDLE_TIME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</si>
  <si>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PTO_TIME shall display the total engine run time with PTO engaged. PTO_TIME shall increment while the engine is running with PTO engaged. It shall freeze if the engine stalls the PTO is disengaged.</t>
  </si>
  <si>
    <r>
      <t>AECD18_TIME2 shall display the total engine run time with Emission Increasing Auxiliary Emission Control Device #18 active. AECD18_TIME2 shall increment while the engine is running with EI-AECD #18</t>
    </r>
    <r>
      <rPr>
        <i/>
        <sz val="8"/>
        <rFont val="Arial"/>
        <family val="2"/>
      </rPr>
      <t xml:space="preserve"> active</t>
    </r>
    <r>
      <rPr>
        <sz val="8"/>
        <rFont val="Arial"/>
        <family val="2"/>
      </rPr>
      <t>. It shall freeze if the engine stalls. For EI-AECDs requiring only a single timer, Timer 2 shall be reported as "Not Available" using the value 4,294,967,295 seconds.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</si>
  <si>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Voltage per time</t>
  </si>
  <si>
    <t>Conversion mV/ms -&gt; V/ms:</t>
  </si>
  <si>
    <t>1000 mV/ms = 1 V/ms</t>
  </si>
  <si>
    <t>mV/ms</t>
  </si>
  <si>
    <t>V/ms</t>
  </si>
  <si>
    <t>x.xxxx</t>
  </si>
  <si>
    <t>Mass per time</t>
  </si>
  <si>
    <t>0.01 g/s per bit unsigned</t>
  </si>
  <si>
    <t>Conversion g/s -&gt; lb/s:</t>
  </si>
  <si>
    <t>1 g/s = 0.0022046 lb/s</t>
  </si>
  <si>
    <t>g/s</t>
  </si>
  <si>
    <t>lb/s</t>
  </si>
  <si>
    <t>x.xxx</t>
  </si>
  <si>
    <t>Pressure per time</t>
  </si>
  <si>
    <t>0.25 Pa/s per bit unsigned</t>
  </si>
  <si>
    <t>1 per bit unsigned</t>
  </si>
  <si>
    <t>0.1 per bit unsigned</t>
  </si>
  <si>
    <t xml:space="preserve"> 0.01 per bit unsigned</t>
  </si>
  <si>
    <t xml:space="preserve"> 0.001 per bit unsigned</t>
  </si>
  <si>
    <t>0.25  rpm per bit unsigned</t>
  </si>
  <si>
    <t>0.01 km/h per bit unsigned</t>
  </si>
  <si>
    <t>0.000030517578 per bit unsigned</t>
  </si>
  <si>
    <t>0.000305 per bit unsigned</t>
  </si>
  <si>
    <t>1 km/h per bit unsigned</t>
  </si>
  <si>
    <t>0.1220703125 mV per bit unsigned</t>
  </si>
  <si>
    <t>0.001 V per bit unsigned</t>
  </si>
  <si>
    <t>0.01 V per bit unsigned</t>
  </si>
  <si>
    <t>0.00390625 mA per bit unsigned</t>
  </si>
  <si>
    <t>0.001 A per bit unsigned</t>
  </si>
  <si>
    <t>0.01 A per bit unsigned</t>
  </si>
  <si>
    <t>1 ms per bit unsigned</t>
  </si>
  <si>
    <t>100 ms per bit unsigned</t>
  </si>
  <si>
    <t>1 s per bit unsigned</t>
  </si>
  <si>
    <t>1 mOhm per bit unsigned</t>
  </si>
  <si>
    <t>1 Ohm per bit unsigned</t>
  </si>
  <si>
    <t>1 kOhm per bit unsigned</t>
  </si>
  <si>
    <t>0.01 kPa per bit unsigned</t>
  </si>
  <si>
    <t>0.0117 kPa per bit unsigned</t>
  </si>
  <si>
    <t>0.079 kPa per bit unsigned</t>
  </si>
  <si>
    <t>1 kPa per bit unsigned</t>
  </si>
  <si>
    <t>10 kPa per bit unsigned</t>
  </si>
  <si>
    <r>
      <t xml:space="preserve">0.01 </t>
    </r>
    <r>
      <rPr>
        <vertAlign val="superscript"/>
        <sz val="8"/>
        <rFont val="Arial"/>
        <family val="2"/>
      </rPr>
      <t>o</t>
    </r>
    <r>
      <rPr>
        <sz val="8"/>
        <rFont val="Arial"/>
        <family val="2"/>
      </rPr>
      <t xml:space="preserve"> per bit unsigned</t>
    </r>
  </si>
  <si>
    <r>
      <t xml:space="preserve">0.5 </t>
    </r>
    <r>
      <rPr>
        <vertAlign val="superscript"/>
        <sz val="8"/>
        <rFont val="Arial"/>
        <family val="2"/>
      </rPr>
      <t>o</t>
    </r>
    <r>
      <rPr>
        <sz val="8"/>
        <rFont val="Arial"/>
        <family val="2"/>
      </rPr>
      <t xml:space="preserve"> per bit unsigned</t>
    </r>
  </si>
  <si>
    <t>0.05 per bit unsigned</t>
  </si>
  <si>
    <t>0.00390625 per bit unsigned</t>
  </si>
  <si>
    <t>1 mHz per bit unsigned</t>
  </si>
  <si>
    <t>1 Hz per bit unsigned</t>
  </si>
  <si>
    <t>1 kHz per bit unsigned</t>
  </si>
  <si>
    <t>1 km per bit unsigned</t>
  </si>
  <si>
    <t>0.1 mV/ms per bit unsigned</t>
  </si>
  <si>
    <t>1 g/s per bit unsigned</t>
  </si>
  <si>
    <t>Conversion: inH2O/s -&gt; kPa/s</t>
  </si>
  <si>
    <t>1 inH2O/s = 0.2490889 kPa/s</t>
  </si>
  <si>
    <t>1 inH2O = 249.0889 Pa</t>
  </si>
  <si>
    <t>1 mmH2O = 9.80665 Pa</t>
  </si>
  <si>
    <t>1 mmHg = 133.3224 Pa</t>
  </si>
  <si>
    <t>kPa/s</t>
  </si>
  <si>
    <t>inH2O/s</t>
  </si>
  <si>
    <t>4000</t>
  </si>
  <si>
    <t>0004</t>
  </si>
  <si>
    <t>xx.xxxx</t>
  </si>
  <si>
    <t>0.001 kg/h per bit unsigned</t>
  </si>
  <si>
    <t>Conversion lbs/s -&gt; kg/h:</t>
  </si>
  <si>
    <t>1 lbs/s = 0.4535924 kg/h</t>
  </si>
  <si>
    <t>kg/hr</t>
  </si>
  <si>
    <t>lb/hr</t>
  </si>
  <si>
    <t>Switches</t>
  </si>
  <si>
    <t>1 hex to decimal unsigned</t>
  </si>
  <si>
    <t>switches</t>
  </si>
  <si>
    <t>Mass per cylinder</t>
  </si>
  <si>
    <t>0.01 g/cyl per bit unsigned</t>
  </si>
  <si>
    <t>g/cyl</t>
  </si>
  <si>
    <t>Mass per stroke</t>
  </si>
  <si>
    <t>0.01 mg/stroke unsigned</t>
  </si>
  <si>
    <t>mg/stroke</t>
  </si>
  <si>
    <t>True/False</t>
  </si>
  <si>
    <t>state encoded, unsigned</t>
  </si>
  <si>
    <t>Percent</t>
  </si>
  <si>
    <t>0.01 % per bit unsigned</t>
  </si>
  <si>
    <t>percent</t>
  </si>
  <si>
    <t>2710</t>
  </si>
  <si>
    <t>0.001526 % per bit unsigned</t>
  </si>
  <si>
    <t>0.001526</t>
  </si>
  <si>
    <t>xxx.xxxxxx</t>
  </si>
  <si>
    <t>BP_ENA: NO, YES or N/A</t>
  </si>
  <si>
    <t>O2S_ENA: NO, YES or N/A</t>
  </si>
  <si>
    <t>EGS_ENA: NO, YES or N/A</t>
  </si>
  <si>
    <t>HTR_ENA: NO, YES or N/A</t>
  </si>
  <si>
    <t>PM_ENA: NO, YES or N/A</t>
  </si>
  <si>
    <t>EGR_ENA: NO, YES or N/A</t>
  </si>
  <si>
    <t>CAT_CMPL: YES, NO or N/A</t>
  </si>
  <si>
    <t>HCCATCMP: YES, NO or N/A</t>
  </si>
  <si>
    <t>HCATCMPL: YES, NO or N/A</t>
  </si>
  <si>
    <t>NCATCMPL: YES, NO or N/A</t>
  </si>
  <si>
    <t>EVAPCMPL: YES, NO or N/A</t>
  </si>
  <si>
    <t>AIR_CMPL: YES, NO or N/A</t>
  </si>
  <si>
    <t>BP_CMPL: YES, NO or N/A</t>
  </si>
  <si>
    <t>O2S_CMPL: YES, NO or N/A</t>
  </si>
  <si>
    <t>EGS_CMPL: YES, NO or N/A</t>
  </si>
  <si>
    <t>HTR_CMPL: YES, NO or N/A</t>
  </si>
  <si>
    <t>PM_CMPL: YES, NO or N/A</t>
  </si>
  <si>
    <t>Concise
Display</t>
  </si>
  <si>
    <t>x</t>
  </si>
  <si>
    <t>I/M Readiness Data</t>
  </si>
  <si>
    <t>Freeze Frame DTC</t>
  </si>
  <si>
    <t xml:space="preserve">Fuel system status </t>
  </si>
  <si>
    <t>Ignition Timing Advance</t>
  </si>
  <si>
    <t>O2 Sensor and SHRFT Bank 1, Sensor 1</t>
  </si>
  <si>
    <t>O2 Sensor and SHRFT Bank 1, Sensor 2</t>
  </si>
  <si>
    <t>O2 Sensor and SHRFT Bank 1, Sensor 3</t>
  </si>
  <si>
    <t>O2 Sensor and SHRFT Bank 1, Sensor 4</t>
  </si>
  <si>
    <t>O2 Sensor and SHRFT Bank 2, Sensor 1</t>
  </si>
  <si>
    <t>O2 Sensor and SHRFT Bank 2, Sensor 2</t>
  </si>
  <si>
    <t>O2 Sensor and SHRFT Bank 2, Sensor 3</t>
  </si>
  <si>
    <t>O2 Sensor and SHRFT Bank 2, Sensor 4</t>
  </si>
  <si>
    <t>Long Term Fuel Trim - Bank 1</t>
  </si>
  <si>
    <t>Short Term Fuel Trim - Bank 2</t>
  </si>
  <si>
    <t>Short Term Fuel Trim - Bank 1</t>
  </si>
  <si>
    <t>Long Term Fuel Trim - Bank 2</t>
  </si>
  <si>
    <t>OBD requirements for vehicle or engine</t>
  </si>
  <si>
    <t>EGR_CMPL: YES, NO or N/A</t>
  </si>
  <si>
    <t>Catalyst monitoring on spark ignition vehicles complete this monitoring cycle.</t>
  </si>
  <si>
    <t>NMHC catalyst monitoring on compression ignition vehicles complete this monitoring cycle.</t>
  </si>
  <si>
    <t>Heated catalyst monitoring on spark ignition vehicles complete this monitoring cycle.</t>
  </si>
  <si>
    <t>NOx aftertreatment monitoring on compression ignition vehicles complete this monitoring cycle.</t>
  </si>
  <si>
    <t>Evap monitoring on spark ignition vehicles complete this monitoring cycle.</t>
  </si>
  <si>
    <t>Secondary air monitoring on spark ignition vehicles complete this monitoring cycle.</t>
  </si>
  <si>
    <t>Boost pressure monitoring on compression ignition vehicles complete this monitoring cycle.</t>
  </si>
  <si>
    <t>O2 sensor monitoring on spark ignition vehicles complete this monitoring cycle.</t>
  </si>
  <si>
    <t>Exhaust gas sensor monitoring on compression ignition vehicles complete this monitoring cycle.</t>
  </si>
  <si>
    <t>O2 sensor heater monitoring on spark ignition vehicles complete this monitoring cycle.</t>
  </si>
  <si>
    <t>Particulate filter monitoring on compression ignition vehicles complete this monitoring cycle.</t>
  </si>
  <si>
    <t>EGR and/or VVT monitoring on spark and compression ignition vehicles complete this monitoring cycle.</t>
  </si>
  <si>
    <t>Commanded Intake Air Flow displayed as a percent. Intake Air Flow is also known as EGR Throttle on compression ignition vehicles. Intake air flow controls are typically used to induct EGR into a compression ignition engine. IAF_A_CMD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</si>
  <si>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27145-2</t>
  </si>
  <si>
    <t>0xE001</t>
  </si>
  <si>
    <t>0xE002</t>
  </si>
  <si>
    <t>0xE020</t>
  </si>
  <si>
    <t>0xE022</t>
  </si>
  <si>
    <t>0xE040</t>
  </si>
  <si>
    <t>0xE041</t>
  </si>
  <si>
    <t>0xE042</t>
  </si>
  <si>
    <t>0xE060</t>
  </si>
  <si>
    <t>0xE0C1</t>
  </si>
  <si>
    <t>0xE0C2</t>
  </si>
  <si>
    <t>0xE0E0</t>
  </si>
  <si>
    <t>0xE0E1</t>
  </si>
  <si>
    <t>0xE0E2</t>
  </si>
  <si>
    <t>0xE0FF</t>
  </si>
  <si>
    <t>Number of confirmed emission-related DTCs stored in the ECU available for display using Service $03.
Note: Vehicles compliant with WWH-OBD regulations using ISO 27145 shall not support this data. (WWH-OBD uses PIDs $90/$91) The default value reported for Data A shall be $00.</t>
  </si>
  <si>
    <t>The MIL status shall indicate “OFF” during the key-on, engine-off functional bulb check or while indicating I/M readiness unless the MIL has also been commanded “ON” for a detected malfunction. The "ON" status shall reflect whether there are any confirmed DTCs stored that are currently illuminating the MIL and, at the option of the manufacturer, any pending DTCs that are currently blinking or illuminating the MIL (e.g. catalyst damaging misfire).
Note: Vehicles compliant with WWH-OBD regulations using ISO 27145 shall not support this data. WWH-OBD uses PIDs $90/$91) The default value reported for Data A shall be $00.</t>
  </si>
  <si>
    <t>Indicates support of spark ignition or compression ignition monitors and data labels within Data Bytes C and D of PID $01.
The status of Bit 3 is not relevant for ECUs that only support Comprehensive Component Monitoring (Data B bit 2 = 1) because Data B bits 2 and 6 for Comprehensive Components are defined identically in both cases.  Typical examples are a TCM or a BECM.  All ECUs on a vehicle supporting more than just Comprehensive Components need to ensure that they are reporting the same status for Bit 3 and that it is appropriate for the vehicle.</t>
  </si>
  <si>
    <t xml:space="preserve">Evaporative system monitoring supported.
Note: Evap system monitoring shall be indicated as supported only for those vehicles that utilize an evaporative system leak check to meet the evap system monitoring requirements.
(spark ignition supported) </t>
  </si>
  <si>
    <t>Percent of maximum available engine torque
Vehicles which utilize spark ignition and compression ignition engines for propulsion shall use the following definition for calculating LOAD_PCT:
LOAD_PCT = [current engine torque] / [(peak engine torque @ STP as a function of rpm) * (BARO/29.92) * SQRT(298/(AAT+273))]
  Where: STP = Standard Temperature and Pressure = 25 °C, 29.92 in Hg BARO, SQRT = square root;
  AAT = Ambient Air Temperature and is in °C
Alternatively, vehicles with spark ignition engines can use the following definition:
LOAD_PCT = [current airflow] / [(peak airflow at WOT@STP as a function of rpm) * (BARO/29.92) * SQRT(298/(AAT+273))]
   Where: STP = Standard Temperature and Pressure = 25 °C, 29.92 in Hg BARO, SQRT = square root;
   WOT = wide open throttle, AAT = Ambient Air Temperature and is in °C
Characteristics of LOAD_PCT:
  Reaches 100 % at Wide Open Throttle/Wide Open Pedal at any altitude, temperature or rpm for both naturally aspirated and boosted engines.
  Indicates percent of peak available torque during normal, fault-free conditions.
  For spark ignition engines, linearly correlated with engine vacuum at MBT spark and stoichiometry. Note that hybrid engine controls can independently control torque.
  Compression-ignition engines (diesels) shall support this PID using torque.
NOTE: At engine off and ignition on the LOAD_PCT = 0 %. If engine torque is negative, LOAD_PCT shall be reported as 0%.
For hybrid vehicles, LOAD_PCT reflects the torque produced only by the internal combustion engine, not the torque being delivered by the entire powertrain.
All vehicles with internal combustion engines used for propulsion shall support PID $04. See PID $43 for an additional definition of engine LOAD.</t>
  </si>
  <si>
    <t>OBD requirements to which vehicle or engine is certified.
PID $1C may be reported for the vehicle by a single ECU or may be reported by any OBD ECU that activates the MIL. If PID $1C is supported by multiple ECUs on a vehicle, the reported values do not have to be identical for all reporting ECUs, however, each ECU shall accurately report its OBD compliance level. For example, on a vehicle designed to meet OBD II, an ECM reporting $01 (OBD II) and a TCM reporting $03 (OBD and OBD II) would be an acceptable combination but an ECM reporting $01 (OBD II) and a TCM reporting $04 (OBD I) would not.</t>
  </si>
  <si>
    <t>California-only (including other "CAA Sec. 177" states) OBD II certified systems. "Certified to California OBD II" should only be included if the actual test group is intended for certification by CARB.</t>
  </si>
  <si>
    <r>
      <t>Data C shall be used by the external test equipment to calculate the scaling per bit of PIDs $34 to $3B. If PIDs $34 to $3B are supported by this ECU and Data C is reported as $00, the external test equipment shall use the “Maximum value for Oxygen Sensor Current” included in the original PID definition (128 mA / 32768 bits = 0.00390625 mA per bit). If the value reported in Data C of PID $4F is greater than $00, that value shall be divided by 32768 (oxygen sensor current range is ½ of 65536 because both negative and positive currents can be represented) to calculate the scaling per bit to use to display Oxygen Sensor Current. If PIDs $24 to $2B are supported by this ECU, this value shall be reported as $00. 
The following is an example to calculate PID $34 with PID $4F supported and including a non zero value. In this example, a manufacturer doesn't need a range of –128 to 127.996 milliamps and wishes to increase the resolution. The manufacturer only needs a range of - 64 to +64 mA and sets Data C = 64 mA.
EXAMPLE:        O2S11</t>
    </r>
    <r>
      <rPr>
        <vertAlign val="subscript"/>
        <sz val="8"/>
        <rFont val="Arial"/>
        <family val="2"/>
      </rPr>
      <t>(PID34)</t>
    </r>
    <r>
      <rPr>
        <sz val="8"/>
        <rFont val="Arial"/>
        <family val="2"/>
      </rPr>
      <t xml:space="preserve"> = DATA_C_D</t>
    </r>
    <r>
      <rPr>
        <vertAlign val="subscript"/>
        <sz val="8"/>
        <rFont val="Arial"/>
        <family val="2"/>
      </rPr>
      <t xml:space="preserve">(PID34) </t>
    </r>
    <r>
      <rPr>
        <sz val="8"/>
        <rFont val="Arial"/>
        <family val="2"/>
      </rPr>
      <t>* (DATA_C</t>
    </r>
    <r>
      <rPr>
        <vertAlign val="subscript"/>
        <sz val="8"/>
        <rFont val="Arial"/>
        <family val="2"/>
      </rPr>
      <t>(PID4F)</t>
    </r>
    <r>
      <rPr>
        <sz val="8"/>
        <rFont val="Arial"/>
        <family val="2"/>
      </rPr>
      <t xml:space="preserve"> * 1 mA / 32768) 
        New scaling per bit for PID $34 = DATA_C</t>
    </r>
    <r>
      <rPr>
        <vertAlign val="subscript"/>
        <sz val="8"/>
        <rFont val="Arial"/>
        <family val="2"/>
      </rPr>
      <t>(PID4F)</t>
    </r>
    <r>
      <rPr>
        <sz val="8"/>
        <rFont val="Arial"/>
        <family val="2"/>
      </rPr>
      <t xml:space="preserve"> * 1 mA / 32768 = 64</t>
    </r>
    <r>
      <rPr>
        <vertAlign val="subscript"/>
        <sz val="8"/>
        <rFont val="Arial"/>
        <family val="2"/>
      </rPr>
      <t>(10)</t>
    </r>
    <r>
      <rPr>
        <sz val="8"/>
        <rFont val="Arial"/>
        <family val="2"/>
      </rPr>
      <t xml:space="preserve"> mA / 32768(10) = 0.001953 mA per bit 
        Positive value reported by vehicle ECU:  
        DATA_C_D</t>
    </r>
    <r>
      <rPr>
        <vertAlign val="subscript"/>
        <sz val="8"/>
        <rFont val="Arial"/>
        <family val="2"/>
      </rPr>
      <t>(PID34)</t>
    </r>
    <r>
      <rPr>
        <sz val="8"/>
        <rFont val="Arial"/>
        <family val="2"/>
      </rPr>
      <t xml:space="preserve"> = $9C40 (applying the appropriate offset $9C40 - $8000) = 7232</t>
    </r>
    <r>
      <rPr>
        <vertAlign val="subscript"/>
        <sz val="8"/>
        <rFont val="Arial"/>
        <family val="2"/>
      </rPr>
      <t>(10)</t>
    </r>
    <r>
      <rPr>
        <sz val="8"/>
        <rFont val="Arial"/>
        <family val="2"/>
      </rPr>
      <t xml:space="preserve"> = 
        O2S11</t>
    </r>
    <r>
      <rPr>
        <vertAlign val="subscript"/>
        <sz val="8"/>
        <rFont val="Arial"/>
        <family val="2"/>
      </rPr>
      <t>(PID34)</t>
    </r>
    <r>
      <rPr>
        <sz val="8"/>
        <rFont val="Arial"/>
        <family val="2"/>
      </rPr>
      <t xml:space="preserve"> = 7232 * (64 mA / 32768) = +14.125 mA 
        Negative value reported by vehicle ECU 
        DATA_C_D</t>
    </r>
    <r>
      <rPr>
        <vertAlign val="subscript"/>
        <sz val="8"/>
        <rFont val="Arial"/>
        <family val="2"/>
      </rPr>
      <t>(PID34)</t>
    </r>
    <r>
      <rPr>
        <sz val="8"/>
        <rFont val="Arial"/>
        <family val="2"/>
      </rPr>
      <t xml:space="preserve"> = $5C40 (applying the appropriate offset $5C40 - $8000) = -9152</t>
    </r>
    <r>
      <rPr>
        <vertAlign val="subscript"/>
        <sz val="8"/>
        <rFont val="Arial"/>
        <family val="2"/>
      </rPr>
      <t>(10)</t>
    </r>
    <r>
      <rPr>
        <sz val="8"/>
        <rFont val="Arial"/>
        <family val="2"/>
      </rPr>
      <t xml:space="preserve"> = 
        O2S11</t>
    </r>
    <r>
      <rPr>
        <vertAlign val="subscript"/>
        <sz val="8"/>
        <rFont val="Arial"/>
        <family val="2"/>
      </rPr>
      <t>(PID34)</t>
    </r>
    <r>
      <rPr>
        <sz val="8"/>
        <rFont val="Arial"/>
        <family val="2"/>
      </rPr>
      <t xml:space="preserve"> = -9152 * (64 mA / 32768) = -17.825 mA </t>
    </r>
  </si>
  <si>
    <t>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ALCH_PCT shall indicate the percentage of alcohol (ethanol or methanol) in the fuel blend supplied to the combustion chamber. For example, ethanol fuel in the US (E85) normally contains 85 % ethanol, in which case ALCH_PCT shall display 85.0 % when the vehicle is being fueled solely with E85 fuel. Alcohol percentage can be determined using a sensor or can be inferred by the fuel control software.
This PID shall be utilized on flexible fuel vehicles (FFVs) that are designed to run on any blend of gasoline and ethanol, or methanol (up to 85% or 100%). This PID is not required on single fuel vehicles, including gasoline vehicles, which run on gasoline fuels that can contain 10% or even higher percentages of ethanol.</t>
  </si>
  <si>
    <t>TQ_ACT shall display the calculated output torque of the engine; also known as indicated torque (torque developed in the cylinders). Indicated Torque is defined as the sum of Net Brake Torque and Friction Torque. The data is transmitted as indicated torque as a percent of engine reference torque (see PID $63).  The engine percent torque value will not be less than zero and it includes the torque developed in the cylinders required to overcome friction.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</si>
  <si>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The torque limit that indicates the available engine torque which can be provided by the engine at idle speed.  This parameter may be influenced by engine temperature (after power up) and other stationary changes (calibration offsets, sensor failures, etc. The data is transmitted in indicated torque as a percent of the reference engine torque.</t>
  </si>
  <si>
    <t>The torque limit that indicates the available engine torque which can be provided by the engine at point 2 of the engine map. Point 2 is defined as the kick-in point from which torque is reduced to zero. The data is transmitted in indicated torque as a percent of the reference engine torque.</t>
  </si>
  <si>
    <t>The torque limit that indicates the available engine torque which can be provided by the engine at point 3 of the engine map. The data is transmitted in indicated torque as a percent of the reference engine torque.</t>
  </si>
  <si>
    <t>The torque limit that indicates the available engine torque which can be provided by the engine at point 4 of the engine map. It is required that one of these points indicate the peak torque point for the current engine torque map.</t>
  </si>
  <si>
    <t>The torque limit that indicates the available engine torque which can be provided by the engine at point 5 of the engine map. It is required that one of these points indicate the peak torque point for the current engine torque map.</t>
  </si>
  <si>
    <t>Exhaust Gas Recirculation Temp Sensor A (Bank 1, Sensor 1)</t>
  </si>
  <si>
    <t>EGRTA: xxx °C (xxx °F)</t>
  </si>
  <si>
    <t>EGRTA shall display EGR gas temperature.</t>
  </si>
  <si>
    <t>Exhaust Gas Recirculation Temp Sensor C (Bank 1, Sensor 2)</t>
  </si>
  <si>
    <t>EGRTC: xxx °C (xxx °F)</t>
  </si>
  <si>
    <t>EGRTC shall display EGR gas temperature.</t>
  </si>
  <si>
    <t>Exhaust Gas Recirculation Temp Sensor B (Bank 2, Sensor 1)</t>
  </si>
  <si>
    <t>EGRTB: xxx °C (xxx °F)</t>
  </si>
  <si>
    <t>EGRTB shall display EGR gas temperature.</t>
  </si>
  <si>
    <t>Exhaust Gas Recirculation Temp Sensor D (Bank 2, Sensor 2)</t>
  </si>
  <si>
    <t>EGRTD: xxx °C (xxx °F)</t>
  </si>
  <si>
    <t>EGRTD shall display EGR gas temperature.</t>
  </si>
  <si>
    <t>The bits in this PID shall report two pieces of information for each monitor:
– monitor status since DTCs were last cleared, saved in NVRAM or Keep Alive RAM; and
– monitors supported on this vehicle.</t>
  </si>
  <si>
    <t>OBD, EOBD and KOBD</t>
  </si>
  <si>
    <t>OBD, OBD II, EOBD and KOBD</t>
  </si>
  <si>
    <t>OBD, Euro OBD and Korea OBD</t>
  </si>
  <si>
    <t>OBD, OBD II, Euro OBD and Korea OBD</t>
  </si>
  <si>
    <t>OBD, OBD II and HD OBD</t>
  </si>
  <si>
    <t>B+ChargerCtrl</t>
  </si>
  <si>
    <t>BCCM, BCC1, BCC2</t>
  </si>
  <si>
    <t>Battery Charger Control Module</t>
  </si>
  <si>
    <t>DCDCConvCtrl</t>
  </si>
  <si>
    <t>DC/DC Converter Control Module</t>
  </si>
  <si>
    <t>DCDC, DCD1, DCD2</t>
  </si>
  <si>
    <t>ElecACCompCtrl</t>
  </si>
  <si>
    <t>EACC, EAC1, EAC2</t>
  </si>
  <si>
    <t>Electric A/C Compressor Control Module</t>
  </si>
  <si>
    <t>EACM, EAM1, EAM2</t>
  </si>
  <si>
    <t>Exhaust Aftertreatment Control Module</t>
  </si>
  <si>
    <t>HVAC, HVA1, HVA2</t>
  </si>
  <si>
    <t>HVAC Control Module</t>
  </si>
  <si>
    <t>HVACCtrl</t>
  </si>
  <si>
    <t>Example of the ASCII string used to report: GTR_005.000 is: $47,$54, $52, $5F, $30, $30, $35, $2E, $30, $30, $30
For ISO 15765-4, there is only one response message, which contains 11 characters. Only one GTR value shall be reported for an ECU.</t>
  </si>
  <si>
    <t>0xF812</t>
  </si>
  <si>
    <t>Fueled Engine Operation Ignition Cycle Counter</t>
  </si>
  <si>
    <t>FEOCNTR: xxxxx cnts</t>
  </si>
  <si>
    <t>The Fueled Engine Operation Counter shall track and report an ignition cycle counter that shall be incremented within ten seconds if and only if the vehicle has met the fueled engine operation definition for at least two seconds plus or minus one second. “Fueled engine operation” is the state where any fuel is introduced into the engine for the purpose of combustion. This counter is required for plug-in hybrid electric vehicles; it is optional for all other vehicles.</t>
  </si>
  <si>
    <t>0xF813</t>
  </si>
  <si>
    <t>10 ms per bit unsigned</t>
  </si>
  <si>
    <t>5, 28</t>
  </si>
  <si>
    <t>10, 0</t>
  </si>
  <si>
    <t>10, 55</t>
  </si>
  <si>
    <t>xx min, xx s</t>
  </si>
  <si>
    <t>Weight</t>
  </si>
  <si>
    <t>0.01 g per bit unsigned</t>
  </si>
  <si>
    <t>Conversion g -&gt; lbs:</t>
  </si>
  <si>
    <t>0052</t>
  </si>
  <si>
    <t>0E21</t>
  </si>
  <si>
    <t>g</t>
  </si>
  <si>
    <t>lbs</t>
  </si>
  <si>
    <t>1 lbs = 453.5924 g</t>
  </si>
  <si>
    <t>0.1 g per bit unsigned</t>
  </si>
  <si>
    <t>1 g per bit unsigned</t>
  </si>
  <si>
    <t>58F0</t>
  </si>
  <si>
    <t>7FFF</t>
  </si>
  <si>
    <t>8001</t>
  </si>
  <si>
    <t>A710</t>
  </si>
  <si>
    <t>0.001 g per bit unsigned</t>
  </si>
  <si>
    <t>0.0001</t>
  </si>
  <si>
    <t>0.0001 g per bit unsigned</t>
  </si>
  <si>
    <r>
      <t xml:space="preserve">0.1 </t>
    </r>
    <r>
      <rPr>
        <sz val="8"/>
        <rFont val="Symbol"/>
        <family val="1"/>
        <charset val="2"/>
      </rPr>
      <t>m</t>
    </r>
    <r>
      <rPr>
        <sz val="8"/>
        <rFont val="Arial"/>
        <family val="2"/>
      </rPr>
      <t>s per bit unsigned</t>
    </r>
  </si>
  <si>
    <r>
      <rPr>
        <sz val="8"/>
        <rFont val="Symbol"/>
        <family val="1"/>
        <charset val="2"/>
      </rPr>
      <t>m</t>
    </r>
    <r>
      <rPr>
        <sz val="8"/>
        <rFont val="Arial"/>
        <family val="2"/>
      </rPr>
      <t>s</t>
    </r>
  </si>
  <si>
    <t>Conversion s -&gt; min:</t>
  </si>
  <si>
    <t>Area</t>
  </si>
  <si>
    <t>0.00006103516</t>
  </si>
  <si>
    <r>
      <t>0.00006103516  mm</t>
    </r>
    <r>
      <rPr>
        <vertAlign val="superscript"/>
        <sz val="8"/>
        <rFont val="Arial"/>
        <family val="2"/>
      </rPr>
      <t>2</t>
    </r>
    <r>
      <rPr>
        <sz val="8"/>
        <rFont val="Arial"/>
        <family val="2"/>
      </rPr>
      <t xml:space="preserve"> per bit unsigned</t>
    </r>
  </si>
  <si>
    <t>0.01 L per bit unsigned</t>
  </si>
  <si>
    <t>part per million</t>
  </si>
  <si>
    <t>1 ppm per bit unsigned</t>
  </si>
  <si>
    <t>ppm</t>
  </si>
  <si>
    <r>
      <t xml:space="preserve">0.01 </t>
    </r>
    <r>
      <rPr>
        <sz val="8"/>
        <rFont val="Symbol"/>
        <family val="1"/>
        <charset val="2"/>
      </rPr>
      <t>mA</t>
    </r>
    <r>
      <rPr>
        <sz val="8"/>
        <rFont val="Arial"/>
        <family val="2"/>
      </rPr>
      <t xml:space="preserve"> per bit unsigned</t>
    </r>
  </si>
  <si>
    <r>
      <t xml:space="preserve">Conversion </t>
    </r>
    <r>
      <rPr>
        <sz val="8"/>
        <rFont val="Symbol"/>
        <family val="1"/>
        <charset val="2"/>
      </rPr>
      <t>m</t>
    </r>
    <r>
      <rPr>
        <sz val="8"/>
        <rFont val="Arial"/>
        <family val="2"/>
      </rPr>
      <t>A -&gt; A:</t>
    </r>
  </si>
  <si>
    <r>
      <t xml:space="preserve">1000000 </t>
    </r>
    <r>
      <rPr>
        <sz val="8"/>
        <rFont val="Symbol"/>
        <family val="1"/>
        <charset val="2"/>
      </rPr>
      <t>m</t>
    </r>
    <r>
      <rPr>
        <sz val="8"/>
        <rFont val="Arial"/>
        <family val="2"/>
      </rPr>
      <t>A -&gt; 1 A:</t>
    </r>
  </si>
  <si>
    <t>2 bytes, signed</t>
  </si>
  <si>
    <t>1 per bit signed</t>
  </si>
  <si>
    <t>FFFFFF</t>
  </si>
  <si>
    <t>0.1 per bit signed</t>
  </si>
  <si>
    <t>0.01 per bit signed</t>
  </si>
  <si>
    <t>0.001 per bit signed</t>
  </si>
  <si>
    <t>1 ppm per bit signed</t>
  </si>
  <si>
    <t>0.001 V per bit signed</t>
  </si>
  <si>
    <t>0.01 V per bit signed</t>
  </si>
  <si>
    <t>0.001 mA per bit unsigned</t>
  </si>
  <si>
    <t>Conversion ms -&gt; s:</t>
  </si>
  <si>
    <t>ms</t>
  </si>
  <si>
    <t>FE70</t>
  </si>
  <si>
    <t>4E20</t>
  </si>
  <si>
    <t>1 ms per bit signed</t>
  </si>
  <si>
    <t>Pressure</t>
  </si>
  <si>
    <t>0.1 kPa per bit signed</t>
  </si>
  <si>
    <r>
      <t xml:space="preserve">0.01 </t>
    </r>
    <r>
      <rPr>
        <vertAlign val="superscript"/>
        <sz val="8"/>
        <rFont val="Arial"/>
        <family val="2"/>
      </rPr>
      <t>o</t>
    </r>
    <r>
      <rPr>
        <sz val="8"/>
        <rFont val="Arial"/>
        <family val="2"/>
      </rPr>
      <t xml:space="preserve"> per bit signed</t>
    </r>
  </si>
  <si>
    <t>F060</t>
  </si>
  <si>
    <t>0FA0</t>
  </si>
  <si>
    <r>
      <t xml:space="preserve">0.5 </t>
    </r>
    <r>
      <rPr>
        <vertAlign val="superscript"/>
        <sz val="8"/>
        <rFont val="Arial"/>
        <family val="2"/>
      </rPr>
      <t>o</t>
    </r>
    <r>
      <rPr>
        <sz val="8"/>
        <rFont val="Arial"/>
        <family val="2"/>
      </rPr>
      <t xml:space="preserve"> per bit signed</t>
    </r>
  </si>
  <si>
    <t>FF60</t>
  </si>
  <si>
    <t>00A0</t>
  </si>
  <si>
    <t>Temperature per time</t>
  </si>
  <si>
    <t>1 g/s per bit signed</t>
  </si>
  <si>
    <t>xx.xx</t>
  </si>
  <si>
    <t>0.25 Pa/s per bit signed</t>
  </si>
  <si>
    <r>
      <t>Conversion Pa -&gt; inH</t>
    </r>
    <r>
      <rPr>
        <vertAlign val="subscript"/>
        <sz val="8"/>
        <rFont val="Arial"/>
        <family val="2"/>
      </rPr>
      <t>2</t>
    </r>
    <r>
      <rPr>
        <sz val="8"/>
        <rFont val="Arial"/>
        <family val="2"/>
      </rPr>
      <t>O:</t>
    </r>
  </si>
  <si>
    <r>
      <t>1 Pa = 0.0040146309 inH</t>
    </r>
    <r>
      <rPr>
        <vertAlign val="subscript"/>
        <sz val="8"/>
        <rFont val="Arial"/>
        <family val="2"/>
      </rPr>
      <t>2</t>
    </r>
    <r>
      <rPr>
        <sz val="8"/>
        <rFont val="Arial"/>
        <family val="2"/>
      </rPr>
      <t>O</t>
    </r>
  </si>
  <si>
    <t>FFFC</t>
  </si>
  <si>
    <t>Pa/s</t>
  </si>
  <si>
    <r>
      <t>H</t>
    </r>
    <r>
      <rPr>
        <vertAlign val="subscript"/>
        <sz val="8"/>
        <rFont val="Arial"/>
        <family val="2"/>
      </rPr>
      <t>2</t>
    </r>
    <r>
      <rPr>
        <sz val="8"/>
        <rFont val="Arial"/>
        <family val="2"/>
      </rPr>
      <t>O/s</t>
    </r>
  </si>
  <si>
    <t>0.01 mg/stroke per bit signed</t>
  </si>
  <si>
    <t>0.1 mg/stroke per bit signed</t>
  </si>
  <si>
    <t>0.01 % per bit signed</t>
  </si>
  <si>
    <t>D8F0</t>
  </si>
  <si>
    <t>0.003052</t>
  </si>
  <si>
    <t>0.003052 % per bit signed</t>
  </si>
  <si>
    <t>2</t>
  </si>
  <si>
    <t>2mV/s per bit signed</t>
  </si>
  <si>
    <t>mV/s</t>
  </si>
  <si>
    <t>0xFB</t>
  </si>
  <si>
    <t>10 kPa per bit signed</t>
  </si>
  <si>
    <t>0xFC</t>
  </si>
  <si>
    <t>0.001 kPa per bit signed</t>
  </si>
  <si>
    <t>0xFE</t>
  </si>
  <si>
    <t>Pa</t>
  </si>
  <si>
    <r>
      <t>H</t>
    </r>
    <r>
      <rPr>
        <vertAlign val="subscript"/>
        <sz val="8"/>
        <rFont val="Arial"/>
        <family val="2"/>
      </rPr>
      <t>2</t>
    </r>
    <r>
      <rPr>
        <sz val="8"/>
        <rFont val="Arial"/>
        <family val="2"/>
      </rPr>
      <t>O</t>
    </r>
  </si>
  <si>
    <t>normalized trigger for PM filter regeneration</t>
  </si>
  <si>
    <t>a) the GTR (and revision) number;</t>
  </si>
  <si>
    <t>m) the software calibration identification(s);</t>
  </si>
  <si>
    <t>c) the VIN (vehicle identification number);</t>
  </si>
  <si>
    <t>n) the calibration verification number(s).</t>
  </si>
  <si>
    <t>h) the cumulated operating hours with a continuous-MI (cumulative continuous-MI counter);
the value of the B1 counter with the highest number of engine operating hours</t>
  </si>
  <si>
    <t>Driver's demand engine torque (as a percentage of maximum engine torque),</t>
  </si>
  <si>
    <t>Actual engine torque (calculated as a percentage of maximum engine torque, e.g. calculated from commanded injection fuel quantity)</t>
  </si>
  <si>
    <t>Reference engine maximum torque</t>
  </si>
  <si>
    <t>Engine coolant temperature (or equivalent)</t>
  </si>
  <si>
    <t>Optional engine speed and Load information</t>
  </si>
  <si>
    <t>Optional information, if used by the emission or the OBD system to enable or disable any OBD information</t>
  </si>
  <si>
    <t>Engine oil temperature</t>
  </si>
  <si>
    <t>Status of the fuel quality adaptation (active / not active) in case of gas engines</t>
  </si>
  <si>
    <t>Engine control computer system voltage (for the main control chip)</t>
  </si>
  <si>
    <t>Absolute throttle position / intake air throttle position (position of valve used to regulate intake air)</t>
  </si>
  <si>
    <t>Optional information, if the engine is so equipped, senses or calculates the information</t>
  </si>
  <si>
    <t>Injection control pressure (i.e. pressure of the fluid controlling fuel injection)</t>
  </si>
  <si>
    <t>Representative fuel injection timing (beginning of first main injection)</t>
  </si>
  <si>
    <t>Turbocharger inlet / outlet air temperature (compressor and turbine)</t>
  </si>
  <si>
    <t>Charge air temperature (post intercooler if fitted)</t>
  </si>
  <si>
    <t>Actual boost pressure</t>
  </si>
  <si>
    <t>Turbocharger inlet/outlet pressure (compressor and turbine)</t>
  </si>
  <si>
    <t>Accelerator pedal position</t>
  </si>
  <si>
    <t>Instantaneous fuel consumption</t>
  </si>
  <si>
    <t>Engine-out exhaust gas temperature</t>
  </si>
  <si>
    <t>Wastegate valve position</t>
  </si>
  <si>
    <t>PEMS</t>
  </si>
  <si>
    <t>(c) the status of the low-level inducement system (active; enabled; non-active);</t>
  </si>
  <si>
    <t>(d) the status of the severe inducement system (active; enabled; non-active);</t>
  </si>
  <si>
    <t>HD Euro V</t>
  </si>
  <si>
    <t>HD Euro VI</t>
  </si>
  <si>
    <t>engine oil temperature (if used for emission control or any
OBD diagnostics)</t>
  </si>
  <si>
    <t>calculated load value,
Calculated load (engine torque as a percentage of maximum torque available at the current engine speed)</t>
  </si>
  <si>
    <t>number of warm-up cycles and number of engine operating hours since recorded OBD information was last cleared;</t>
  </si>
  <si>
    <t>HD Euro Regulatory term used</t>
  </si>
  <si>
    <t>US OBD Regulatory term used</t>
  </si>
  <si>
    <t>LD Euro 5/6</t>
  </si>
  <si>
    <t>LD Euro Regulatory term used</t>
  </si>
  <si>
    <t xml:space="preserve">vehicle speed </t>
  </si>
  <si>
    <t>fault code which caused the data to be stored</t>
  </si>
  <si>
    <t xml:space="preserve">closed- or open-loop operation, fuel control system status </t>
  </si>
  <si>
    <t>intake air temperature</t>
  </si>
  <si>
    <t>air flow rate</t>
  </si>
  <si>
    <t>intake manifold pressure , manifold air pressure</t>
  </si>
  <si>
    <t>secondary air status (upstream, downstream or atmosphere)</t>
  </si>
  <si>
    <t xml:space="preserve">OBD requirements to which the vehicle is certified </t>
  </si>
  <si>
    <t>average demanded reagent consumption</t>
  </si>
  <si>
    <t xml:space="preserve">average reagent consumption </t>
  </si>
  <si>
    <t xml:space="preserve">level of reagent </t>
  </si>
  <si>
    <t>reason for the inducement system activation</t>
  </si>
  <si>
    <t>distance travelled by the vehicle during the inducement system activation</t>
  </si>
  <si>
    <t xml:space="preserve">major emission control systems monitored </t>
  </si>
  <si>
    <t>throttle position sensor output value</t>
  </si>
  <si>
    <t>Wide Ratio O2 Lambda value and Voltage, Bank 1, Sensor 1</t>
  </si>
  <si>
    <t>distance traveled while MIL activated; HD only: (or engine
run time for engines not utilizing vehicle speed information)</t>
  </si>
  <si>
    <t>distance traveled (or engine run time for engines not utilizing vehicle speed information) while
MIL activated</t>
  </si>
  <si>
    <t>HD Euro V Regulatory term used</t>
  </si>
  <si>
    <t>hours run by the engine while the MI is activated</t>
  </si>
  <si>
    <t>injection timing</t>
  </si>
  <si>
    <t xml:space="preserve"> manifold air pressure</t>
  </si>
  <si>
    <t>air flow rate from mass air flow sensor</t>
  </si>
  <si>
    <t>absolute pedal position</t>
  </si>
  <si>
    <t>absolute throttle position (if equipped with a throttle)
In lieu of using absolute throttle position data, control
units that do not use the absolute throttle position data may use relative throttle position data  or pedal position data.</t>
  </si>
  <si>
    <t>pedal position sensor output value</t>
  </si>
  <si>
    <t>readiness codes</t>
  </si>
  <si>
    <t>non-erasable fault code identifying the reason why NOx exceeds the levels</t>
  </si>
  <si>
    <t>engine coolant temperature (or equivalent)</t>
  </si>
  <si>
    <t>O - all</t>
  </si>
  <si>
    <t>Reference maximum engine torque as a function of engine
speed</t>
  </si>
  <si>
    <t>Fuel level (e.g. percentage of the nominal capacity of the fuel tank)or tank fuel pressure (e.g. percentage of the usable range of fuel tank pressure), as appropriate</t>
  </si>
  <si>
    <t>vehicle speed</t>
  </si>
  <si>
    <t>O - gasoline</t>
  </si>
  <si>
    <t>O - diesel</t>
  </si>
  <si>
    <t>Turbocharger Compressor Inlet Pressure Sensor B Wide Range supported</t>
  </si>
  <si>
    <t>commanded EGR valve duty cycle/position (provided EGR
is so controlled)</t>
  </si>
  <si>
    <t>commanded/target boost pressure (if boost pressure used to
control turbo operation)
pressure</t>
  </si>
  <si>
    <t>DPF inlet temperature</t>
  </si>
  <si>
    <t>DPF outlet temperature</t>
  </si>
  <si>
    <t>DPF delta pressure</t>
  </si>
  <si>
    <t>DPF inlet pressure</t>
  </si>
  <si>
    <t>DPF outlet pressure</t>
  </si>
  <si>
    <t>Turbocharger outlet pressure (compressor and turbine), Engine-out exhaust pressure</t>
  </si>
  <si>
    <t>Turbocharger/ turbine speed</t>
  </si>
  <si>
    <t>Variable geometry turbo position</t>
  </si>
  <si>
    <t>oxygen sensor output, secondary oxygen sensor output (when fitted)</t>
  </si>
  <si>
    <t>distance traveled while MI activated</t>
  </si>
  <si>
    <t>intake air throttle position
(position of valve used to regulate intake air)</t>
  </si>
  <si>
    <t>a) discriminatory/non-discriminatory display strategy</t>
  </si>
  <si>
    <t>c) Presence of a continuous-MI.</t>
  </si>
  <si>
    <t>d) Readiness of the OBD system</t>
  </si>
  <si>
    <t>e) Number of engine operating hours during which a continuous-MI was last activated (continuous-MI counter)</t>
  </si>
  <si>
    <t>i) the value of the B1 counter with the highest number of engine operating hours;</t>
  </si>
  <si>
    <t>readiness of the OBD system</t>
  </si>
  <si>
    <t>Monitor status (i.e. disabled for the rest of this drive cycle complete
this drive cycle, or not complete this drive cycle) since last engine
shut-off for each monitor used for readiness status</t>
  </si>
  <si>
    <t>O -all</t>
  </si>
  <si>
    <t>the status of the warning system (active; non-active)</t>
  </si>
  <si>
    <t>(f) the types of the counters relevant to this Annex (reagent quality, reagent consumption, dosing system, EGR valve, monitoring system) and the number of engine operating hours indicated by each of the these counters</t>
  </si>
  <si>
    <t>Number of emission-related DTCs and MIL status</t>
  </si>
  <si>
    <t>DTC and MIL Status</t>
  </si>
  <si>
    <t>Support status of monitors</t>
  </si>
  <si>
    <t xml:space="preserve">Completion status of monitors since DTC cleared: </t>
  </si>
  <si>
    <t>Status of monitors since DTC cleared:</t>
  </si>
  <si>
    <t>Hybrid/EV Battery System Voltage</t>
  </si>
  <si>
    <t>1023.98 V</t>
  </si>
  <si>
    <t>0.015625 V / bit</t>
  </si>
  <si>
    <t>HEV_BATT_V: xxxx.xx V</t>
  </si>
  <si>
    <t>Hybrid/EV Vehicle State supported</t>
  </si>
  <si>
    <t>Hybrid/EV Battery Current supported</t>
  </si>
  <si>
    <t>Hybrid/EV Battery Voltage supported</t>
  </si>
  <si>
    <t>1 = Hybrid/EV Vehicle State supported</t>
  </si>
  <si>
    <t>Hybrid/EV Vehicle State support data</t>
  </si>
  <si>
    <t>Hybrid/EV Battery Voltage support data</t>
  </si>
  <si>
    <t>1 = Hybrid/EV Battery Voltage supported</t>
  </si>
  <si>
    <t>1 = Hybrid/EV Battery Current supported</t>
  </si>
  <si>
    <t>Hybrid/EV Battery Current support data</t>
  </si>
  <si>
    <t>Hybrid/EV Battery System Current</t>
  </si>
  <si>
    <t>-3276.8 A</t>
  </si>
  <si>
    <t>Hybrid/EV Battery Current shall display the current for the Hybrid/EV battery system. .  A negative current value indicates a battery charge while a positive current value indicates a battery discharge.</t>
  </si>
  <si>
    <t>Hybrid/EV Vehicle State</t>
  </si>
  <si>
    <t>Hybrid/EV Vehicle System Data</t>
  </si>
  <si>
    <t>Support of Hybrid/EV Vehicle System Data</t>
  </si>
  <si>
    <t>HEV_MODE: (CSM or CDM)</t>
  </si>
  <si>
    <t>0 = Charge Sustaining Mode / Not a PHEV
1 = Charge Depleting Mode</t>
  </si>
  <si>
    <t>Hybrid/EV Charging State</t>
  </si>
  <si>
    <t>0.1 A / bit (signed)</t>
  </si>
  <si>
    <t>Diesel Exhaust Fluid Sensor Output</t>
  </si>
  <si>
    <t>Support of DEF Sensor Data</t>
  </si>
  <si>
    <t>DEF Concentration supported</t>
  </si>
  <si>
    <t>DEF Temperature supported</t>
  </si>
  <si>
    <t>DEF Level supported</t>
  </si>
  <si>
    <t>1 = DEF Type supported</t>
  </si>
  <si>
    <t>1 = DEF Concentration supported</t>
  </si>
  <si>
    <t>1 = DEF Temperature supported</t>
  </si>
  <si>
    <t>1 = DEF Level supported</t>
  </si>
  <si>
    <t>DEF Concentration</t>
  </si>
  <si>
    <t>0.25 % per bit</t>
  </si>
  <si>
    <t>DEF_CON: xx.xx %</t>
  </si>
  <si>
    <t>63.75%</t>
  </si>
  <si>
    <t>DEF CON shall display the concentration of urea in water. Zero percent means that the tank contains no urea. A 32.5% value indicates that the diesel exhaust fluid is of the proper concentration. The 32.5% value indicates that the concentration is highest quality.</t>
  </si>
  <si>
    <t>DEF Tank Temperature</t>
  </si>
  <si>
    <t>+215 °C</t>
  </si>
  <si>
    <t>DEF_T: xxx °C (xxx °F)</t>
  </si>
  <si>
    <t>- 40 °C</t>
  </si>
  <si>
    <t>1 °C with - 40 °C offset</t>
  </si>
  <si>
    <t>DEF_T shall display the temperature of the diesel exhaust fluid in the storage tank.</t>
  </si>
  <si>
    <t>DEF Tank Level</t>
  </si>
  <si>
    <t>100/255 % per bit</t>
  </si>
  <si>
    <t>DEF_LVL: xxx.x%</t>
  </si>
  <si>
    <t>Energy</t>
  </si>
  <si>
    <t>0.1 kJ per bit unsigned</t>
  </si>
  <si>
    <t>kJ</t>
  </si>
  <si>
    <t>BTU</t>
  </si>
  <si>
    <t>Mass per energy</t>
  </si>
  <si>
    <t>Conversion kJ -&gt; BTU:</t>
  </si>
  <si>
    <t>1.055056 kJ = 1 BTU</t>
  </si>
  <si>
    <t>Conversion kWh -&gt; bhp-hr:</t>
  </si>
  <si>
    <t>1 kilowatt hour = 1.3410221084</t>
  </si>
  <si>
    <t>brake horsepower hour</t>
  </si>
  <si>
    <t>g/kWh</t>
  </si>
  <si>
    <t>0.00024414 g/kWh per bit unsigned</t>
  </si>
  <si>
    <t>g/bhp-hr</t>
  </si>
  <si>
    <t>EBBC, EBB1, EBB2</t>
  </si>
  <si>
    <t>Electronic Brake Boost Control Module</t>
  </si>
  <si>
    <t>ElecBrkBstCtrl</t>
  </si>
  <si>
    <t>ExhaustAftCtrl</t>
  </si>
  <si>
    <t>Distance Traveled Since Evap Monitoring Decision</t>
  </si>
  <si>
    <t>0xF814</t>
  </si>
  <si>
    <t>EVAP_DIST: xxxxx km (xxxxx miles)</t>
  </si>
  <si>
    <t>2 bytes
1 km per count
Min value: 0 km
Max value: 65535 km</t>
  </si>
  <si>
    <t>FUELCOMP: xxxxx cnts</t>
  </si>
  <si>
    <t>1310.7 g/s</t>
  </si>
  <si>
    <t>0.02 g/s per bit</t>
  </si>
  <si>
    <t>FUEL_RATE: xxxx.xx g/s</t>
  </si>
  <si>
    <t>0 kg/h</t>
  </si>
  <si>
    <t>13107.0 kg/h</t>
  </si>
  <si>
    <t>0.2 kg/h per bit</t>
  </si>
  <si>
    <t>EXH_RATE: xxxxx.x g/s</t>
  </si>
  <si>
    <t>EHX_RATE shall indicate the measured/calculated exhaust gas mass flow upstream of the aftertreatment system in kilograms per hour.
EHX_RATE shall be calculated as the average exhaust flow rate over the last 1000 milliseconds prior to the time when EXH_RATE is updated, multiplied by 3600 in order to convert the units from seconds to hours.
EXH_RATE shall be updated at a minimum rate of 1000 milliseconds.
NOTE: EXH_RATE shall indicate zero kg/h when the engine is not running.</t>
  </si>
  <si>
    <t>Engine Exhaust Flow Rate</t>
  </si>
  <si>
    <t>Fuel System Percentage Use</t>
  </si>
  <si>
    <t>Support of Fuel System Percentage Use</t>
  </si>
  <si>
    <t>Fuel System A Use Percentage Bank 1 supported</t>
  </si>
  <si>
    <t>Fuel System B Use Percentage Bank 1 supported</t>
  </si>
  <si>
    <t>Fuel System A Use Percentage Bank 2 supported</t>
  </si>
  <si>
    <t>Fuel System B Use Percentage Bank 2 supported</t>
  </si>
  <si>
    <t>Fuel System A Use Percentage Bank 3 supported</t>
  </si>
  <si>
    <t>Fuel System B Use Percentage Bank 3 supported</t>
  </si>
  <si>
    <t>Fuel System A Use Percentage Bank 4 supported</t>
  </si>
  <si>
    <t>Fuel System B Use Percentage Bank 4 supported</t>
  </si>
  <si>
    <t>Fuel System A Use Percentage Bank 1</t>
  </si>
  <si>
    <t>Fuel System B Use Percentage Bank 1</t>
  </si>
  <si>
    <t>Fuel System A Use Percentage Bank 2</t>
  </si>
  <si>
    <t>Fuel System B Use Percentage Bank 2</t>
  </si>
  <si>
    <t>Fuel System A Use Percentage Bank 3</t>
  </si>
  <si>
    <t>Fuel System B Use Percentage Bank 3</t>
  </si>
  <si>
    <t>Fuel System A Use Percentage Bank 4</t>
  </si>
  <si>
    <t>Fuel System B Use Percentage Bank 4</t>
  </si>
  <si>
    <t>H</t>
  </si>
  <si>
    <t>I</t>
  </si>
  <si>
    <t>1 = Fuel System A Use Percentage Bank 1 supported</t>
  </si>
  <si>
    <t>1 = Fuel System B Use Percentage Bank 1 supported</t>
  </si>
  <si>
    <t>1 = Fuel System A Use Percentage Bank 2 supported</t>
  </si>
  <si>
    <t>1 = Fuel System B Use Percentage Bank 2 supported</t>
  </si>
  <si>
    <t>1 = Fuel System A Use Percentage Bank 3 supported</t>
  </si>
  <si>
    <t>1 = Fuel System B Use Percentage Bank 3 supported</t>
  </si>
  <si>
    <t>1 = Fuel System A Use Percentage Bank 4 supported</t>
  </si>
  <si>
    <t>1 = Fuel System B Use Percentage Bank 4 supported</t>
  </si>
  <si>
    <t>100/255 % / bit</t>
  </si>
  <si>
    <t>FUELSYSA_B1: xxx.x%</t>
  </si>
  <si>
    <t>FUELSYSB_B1: xxx.x%</t>
  </si>
  <si>
    <t>FUELSYSA_B2: xxx.x%</t>
  </si>
  <si>
    <t>FUELSYSB_B2: xxx.x%</t>
  </si>
  <si>
    <t>FUELSYSA_B3: xxx.x%</t>
  </si>
  <si>
    <t>FUELSYSB_B3: xxx.x%</t>
  </si>
  <si>
    <t>FUELSYSA_B4: xxx.x%</t>
  </si>
  <si>
    <t>FUELSYSB_B4: xxx.x%</t>
  </si>
  <si>
    <t>$18</t>
  </si>
  <si>
    <t>$19</t>
  </si>
  <si>
    <t>$1A</t>
  </si>
  <si>
    <t>$1B</t>
  </si>
  <si>
    <t>Natural Gas (as defined in SAE J1939) [Not to be used]</t>
  </si>
  <si>
    <t>NG</t>
  </si>
  <si>
    <t>Natural Gas</t>
  </si>
  <si>
    <t>Bi-fuel vehicle using Natural Gas</t>
  </si>
  <si>
    <t>BI_NG</t>
  </si>
  <si>
    <t>Bi-fuel vehicle using natural gas</t>
  </si>
  <si>
    <t>Natural gas</t>
  </si>
  <si>
    <t>Dual Fuel – Diesel and CNG</t>
  </si>
  <si>
    <t>DSL_CNG</t>
  </si>
  <si>
    <t>Dual fuel vehicle using diesel and CNG</t>
  </si>
  <si>
    <t>Recommended Gear Supported</t>
  </si>
  <si>
    <t>1 = Recommended gear supported</t>
  </si>
  <si>
    <t>Recommended gear support status</t>
  </si>
  <si>
    <t>Recommended transmission gear for current vehicle conditions</t>
  </si>
  <si>
    <t>B, bits 4 - 7</t>
  </si>
  <si>
    <t>GEAR_RCMD: 1 through 15</t>
  </si>
  <si>
    <t>Recommended transmission gear shall indicate the recommended transmission gear for the current vehicle conditions. This data may be used to indicate the recommended gear to the operator while running a vehicle on a test cycle.</t>
  </si>
  <si>
    <t>DEF_LVL shall display the ratio of volume of diesel exhaust fluid to the total volume of diesel exhaust fluid storage container.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DEF_LVL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</si>
  <si>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1 = Open loop due to driving conditions (Bank 2) (e.g. power enrichment, deceleration enleanment, cylinder deactivation)</t>
  </si>
  <si>
    <t>1 = Open loop - due to detected system fault (Bank 2)</t>
  </si>
  <si>
    <t>OL B2</t>
  </si>
  <si>
    <t>OL -Drive B2</t>
  </si>
  <si>
    <t>OL -Fault B2</t>
  </si>
  <si>
    <t>Unused bits shall be reported as ‘0’</t>
  </si>
  <si>
    <t>Open loop due to driving conditions (Bank 2) (e.g. power enrichment, deceleration enleanment, cylinder deactivation)</t>
  </si>
  <si>
    <t>Open loop - due to detected system fault (Bank 2)</t>
  </si>
  <si>
    <t>+3276.7A</t>
  </si>
  <si>
    <t>HEV_BATT_A: xxxx.x A</t>
  </si>
  <si>
    <t>Fuel Rate</t>
  </si>
  <si>
    <t>Vehicle Fuel Rate</t>
  </si>
  <si>
    <t>1 mg/stroke per bit signed</t>
  </si>
  <si>
    <t>$1C</t>
  </si>
  <si>
    <t>Dual Fuel – Diesel and NG</t>
  </si>
  <si>
    <t>DSL_NG</t>
  </si>
  <si>
    <t>Dual fuel vehicle using diesel and NG</t>
  </si>
  <si>
    <t>Manufacturers shall support engine fuel rate and vehicle fuel rate even if the vehicle does not use fuel for the aftertreatment system. (Both parameters will report the same value.)
For dual fuel engines or engine with two fuel systems, FUEL_RATE shall report the total fuel used by the engine/vehicle.</t>
  </si>
  <si>
    <t>Torque</t>
  </si>
  <si>
    <t>0.1 Nm per bit signed</t>
  </si>
  <si>
    <t>Nm</t>
  </si>
  <si>
    <t>Conversion Nm -&gt; lbf ft:</t>
  </si>
  <si>
    <t>lbf ft</t>
  </si>
  <si>
    <t>0.1 s per bit signed</t>
  </si>
  <si>
    <t>1 Nm = 0.737562 lbf ft</t>
  </si>
  <si>
    <t>0xF4A1</t>
  </si>
  <si>
    <t>corrected NOx sensor output</t>
  </si>
  <si>
    <t>Support of NOx Sensor Corrected Data</t>
  </si>
  <si>
    <t>NOx Sensor Corrected Concentration Bank 1 Sensor 1 supported</t>
  </si>
  <si>
    <t>NOx Sensor Corrected Concentration Bank 1 Sensor 2 supported</t>
  </si>
  <si>
    <t>NOx Sensor Corrected Concentration Bank 2 Sensor 1 supported</t>
  </si>
  <si>
    <t>NOx Sensor Corrected Concentration Bank 2 Sensor 2 supported</t>
  </si>
  <si>
    <t>NOx Sensor Corrected Concentration Bank 1 Sensor 1</t>
  </si>
  <si>
    <t>NOx Sensor Corrected Concentration Bank 1 Sensor 2</t>
  </si>
  <si>
    <t>NOx Sensor Corrected Concentration Bank 2 Sensor 1</t>
  </si>
  <si>
    <t>NOx Sensor Corrected Concentration Bank 2 Sensor 2</t>
  </si>
  <si>
    <t>1 = NOx Sensor Corrected Concentration Bank 1 Sensor 1 supported</t>
  </si>
  <si>
    <t>1 = NOx Sensor Corrected Concentration Bank 1 Sensor 2 supported</t>
  </si>
  <si>
    <t>1 = NOx Sensor Corrected Concentration Bank 2 Sensor 1 supported</t>
  </si>
  <si>
    <t>1 = NOx Sensor Corrected Concentration Bank 2 Sensor 2 supported</t>
  </si>
  <si>
    <t>NOx Sensor Corrected Concentration Bank 1 Sensor 1 support status</t>
  </si>
  <si>
    <t>NOx Sensor Corrected Concentration Bank 1 Sensor 2 support status</t>
  </si>
  <si>
    <t>NOx Sensor Corrected Concentration Bank 2 Sensor 1 support status</t>
  </si>
  <si>
    <t>NOx Sensor Corrected Concentration Bank 2 Sensor 2 support status</t>
  </si>
  <si>
    <t>NOXC11 shall display corrected NOx concentration for Bank 1 Sensor 1.</t>
  </si>
  <si>
    <t>NOXC11: xxxxx ppm</t>
  </si>
  <si>
    <t>NOXC12: xxxxx ppm</t>
  </si>
  <si>
    <t>NOXC21: xxxxx ppm</t>
  </si>
  <si>
    <t>NOXC22: xxxxx ppm</t>
  </si>
  <si>
    <t>NOXC12 shall display corrected NOx concentration for Bank 1 Sensor 2.</t>
  </si>
  <si>
    <t>NOXC22 shall display corrected NOx concentration for Bank 2 Sensor 2.</t>
  </si>
  <si>
    <t>NOXC xx shall display the corrected NOX sensor signal. 2016 MY and later engines with NOx sensors may be required to output a ‘corrected’ NOx sensor signal in addition to the raw NOx sensor signal out using PID $83. The corrected value shall include all learned adaptions and offsets that are used to adjust the raw signal.</t>
  </si>
  <si>
    <t>NOX xx shall display the raw, uncorrected NOX sensor signal. 2016 MY and later engines with NOx sensors may be required to output a ‘corrected’ NOx sensor signal (see PID $A1) in addition to the raw NOx sensor signal output using PID $83.</t>
  </si>
  <si>
    <t>0xF4A2</t>
  </si>
  <si>
    <t>Cylinder Fuel Rate</t>
  </si>
  <si>
    <t>0 mg/stroke</t>
  </si>
  <si>
    <t>2047.96875 mg/stroke</t>
  </si>
  <si>
    <t>0.03125 mg/stoke per bit</t>
  </si>
  <si>
    <t>CYL_RATE: xxx.xx mg/stroke</t>
  </si>
  <si>
    <t>0000 – Urea Concentration Too High
0001 – Urea Concentration Too Low
0010 – Fluid is Diesel
0011 – DEF is proper mixture
1101 – No Sensor fault, no results available
0100 through 1100, 1110, 1111 - Reserved</t>
  </si>
  <si>
    <t>No direct reference, however it is not possible to calculate brake torque for PEMS without using friction torque</t>
  </si>
  <si>
    <t>fuel rate (mg/stroke)</t>
  </si>
  <si>
    <t>modeled exhaust flow</t>
  </si>
  <si>
    <t>0 = PTO not active (OFF); 1 = PTO active (ON)</t>
  </si>
  <si>
    <t>Brazil OBD Phase 3</t>
  </si>
  <si>
    <t>OBDBr-3</t>
  </si>
  <si>
    <t>NOx/SCR Catalyst Monitor Completion Condition Counts</t>
  </si>
  <si>
    <t>NOx/SCR Catalyst Monitor Conditions Encountered Counts</t>
  </si>
  <si>
    <t>corrected NOx sensor output (e.g., raw sensor signal corrected for estimated ammonia concentrations or auto-zero calculations and used by the applicable electronic control unit)</t>
  </si>
  <si>
    <t>reductant quality sensor output</t>
  </si>
  <si>
    <t>NOx Sensor Corrected</t>
  </si>
  <si>
    <t>CYL_RATE shall indicate the calculated amount of fuel injected into the cylinder for combustion during the most recent intake stroke of the engine.
NOTE: CYL_RATE shall indicate zero mg/stoke when the engine is not running.</t>
  </si>
  <si>
    <t>Engine FUEL_RATE shall indicate the calculated amount of fuel consumed only by the engine per unit of time (does not include fuel injected directly into the aftertreatment system), in grams per 1 second.
Engine FUEL_RATE shall be calculated as the sum of the fuel consumed over the last 1000 milliseconds prior to the time when Engine FUEL_RATE is updated. Engine FUEL_RATE shall be updated at a minimum rate of 1000 milliseconds.
NOTE: Engine FUEL_RATE shall indicate zero g/s when the engine is not running.</t>
  </si>
  <si>
    <t>Vehicle FUEL_RATE shall indicate the calculated amount of fuel consumed by the engine and fuel injected directly into the aftertreatment system per unit of time, in grams per 1 second. Fuel used by a fuel operated heater shall not be included.
Vehicle FUEL_RATE shall be calculated as the sum of the fuel consumed over the last 1000 milliseconds prior to the time when vehicle FUEL_RATE is updated. Vehicle FUEL_RATE shall be updated at a minimum rate of 1000 milliseconds.
NOTE: Vehicle FUEL_RATE shall indicate zero g/s when the engine is not running.</t>
  </si>
  <si>
    <t>DEF Type supported</t>
  </si>
  <si>
    <r>
      <t>mm</t>
    </r>
    <r>
      <rPr>
        <vertAlign val="superscript"/>
        <sz val="8"/>
        <rFont val="Arial"/>
        <family val="2"/>
      </rPr>
      <t>2</t>
    </r>
  </si>
  <si>
    <t>DEF Type</t>
  </si>
  <si>
    <t>Support and status of monitors (may be continuous or non-continuous)</t>
  </si>
  <si>
    <t>Supported monitors (non-continuous)</t>
  </si>
  <si>
    <t>Status of monitors (non-continuous)</t>
  </si>
  <si>
    <t xml:space="preserve">Fuel system "A" status: </t>
  </si>
  <si>
    <t>Open loop - has not yet satisfied conditions to go closed loop (Bank 1 or both)</t>
  </si>
  <si>
    <t>Closed loop - using all oxygen sensor(s) as feedback for fuel control</t>
  </si>
  <si>
    <t>1 = Open loop - has not yet satisfied conditions to go closed loop (Bank 1 or both)</t>
  </si>
  <si>
    <t>1 = Closed loop - using all oxygen sensor(s) as feedback for fuel control</t>
  </si>
  <si>
    <t>FUELSYSA:</t>
  </si>
  <si>
    <r>
      <t>Fuel system status shall be supported by spark ignition vehicles that use closed loop feedback control of air/fuel ratio.
NOTE: Fuel systems "A" and "B" do not refer to injector banks. Fuel systems "A" and "B" are intended to represent completely different fuel systems that can independently enter and exit closed-loop fuel.</t>
    </r>
    <r>
      <rPr>
        <strike/>
        <sz val="8"/>
        <rFont val="Arial"/>
        <family val="2"/>
      </rPr>
      <t xml:space="preserve">
</t>
    </r>
    <r>
      <rPr>
        <sz val="8"/>
        <rFont val="Arial"/>
        <family val="2"/>
      </rPr>
      <t>For manufacturers that independently enter and exit closed loop by bank on a single fuel system, Data A bits 0-7 can be used to report status of each bank. For manufacturers that do not independently enter and exit closed loop by bank on a single fuel system, Data A bits 0-4 can be used to report status of both banks.
Note: For two bank systems, if there is an oxygen sensor fault on at least one bank and at least one bank remains closed loop, Bit 4 (CL Fault) shall be set to 1 and bit 1 (CL) shall be set to 0. Bits 3 (OL Fault B1) and 7 (OL fault B2) shall reflect the correct open/closed loop status. For two bank systems with cylinder deactivation, if all cylinders on one bank are deactivated while the other bank is in closed loop operation and no system fault detected on either bank, bit 1 (CL) shall be set to 1 and bit 2 (OL Drive B1) and bit 6 (OL Drive B2) shall reflect the correct open/closed loop status. Cylinder deactivation using single cylinders is not reflected within this PID.
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For single fuel systems, only fuel system A shall be used.
For engines that are not described above, fuel system “A” shall be the fuel system that the engine was originally certified with and fuel system “B” shall the system that was added by the engine modifier.</t>
    </r>
    <r>
      <rPr>
        <strike/>
        <sz val="8"/>
        <rFont val="Arial"/>
        <family val="2"/>
      </rPr>
      <t xml:space="preserve">
</t>
    </r>
    <r>
      <rPr>
        <sz val="8"/>
        <rFont val="Arial"/>
        <family val="2"/>
      </rPr>
      <t xml:space="preserve">
If the engine is off and the ignition is on, all bits in Data Byte A and Data Byte B shall be reported as '0'. For vehicles that employ engine shutoff strategies (e.g. engine shutoff at idle) all bits in Data Byte A and Data Byte B shall be reported as '0', when the engine is turned off by the vehicle control system</t>
    </r>
  </si>
  <si>
    <t>Open loop due to driving conditions (Bank 1 or both) (e.g. power enrichment, deceleration enleanment, cylinder deactivation)</t>
  </si>
  <si>
    <t>Open loop - due to detected system fault (Bank 1 or both)</t>
  </si>
  <si>
    <t>Closed loop, but fault with at least one oxygen sensor - may be using single oxygen sensor for fuel control (Bank 1 or Bank 2)</t>
  </si>
  <si>
    <t>1 = Open loop due to driving conditions (Bank 1 or both) (e.g. power enrichment, deceleration enleanment, cylinder deactivation)</t>
  </si>
  <si>
    <t>1 = Open loop - due to detected system fault (Bank 1 or both)</t>
  </si>
  <si>
    <t>1 = Closed loop, but fault with at least one oxygen sensor - may be using single oxygen sensor for fuel control (Bank 1 or Bank 2)</t>
  </si>
  <si>
    <t>Open loop - has not yet satisfied conditions to go closed loop (Bank 2)</t>
  </si>
  <si>
    <t>1 = Open loop - has not yet satisfied conditions to go closed loop (Bank 2)</t>
  </si>
  <si>
    <t>FUELSYSB:</t>
  </si>
  <si>
    <t xml:space="preserve">Fuel system "B" status: </t>
  </si>
  <si>
    <t>Brazil OBD Phase 2 and Phase 2+</t>
  </si>
  <si>
    <t>For non-hybrid vehicles, RUNTM shall increment after the ignition switch is turned to the on position and the engine is running. RUNTM shall be reset to zero during every control module power-up and when entering the key-on, engine off position. RUNTM is limited to 65,535 seconds and shall not wrap around to zero. 
For hybrid vehicles or for vehicles that employ engine shutoff strategies (e.g. engine shutoff at idle), RUNTM shall increment after the ignition switch is turned to the on position and the engine is running, or, if the vehicle can be started in electric-only mode, RUNTM shall increment after the propulsion system is active. It shall continue to increment even if the engine is turned off by the vehicle control system. RUNTM shall be reset to zero during every control module power-up or when exiting propulsion system active. RUNTM is limited to 65,535 seconds and shall not wrap around to zero.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t>
  </si>
  <si>
    <t>Completion status of supported monitors this monitoring cycle:</t>
  </si>
  <si>
    <t>Completion status of supported monitors this monitoring cycle (may be continuous or non-continuous):</t>
  </si>
  <si>
    <t>Bi-fuel vehicle using battery [Not to be used]</t>
  </si>
  <si>
    <t>Bi-fuel vehicle using battery and combustion engine [Not to be used]</t>
  </si>
  <si>
    <t>Hybrid vehicle using gasoline engine [Not to be used]</t>
  </si>
  <si>
    <t>Hybrid vehicle using gasoline engine on ethanol [Not to be used]</t>
  </si>
  <si>
    <t>Hybrid vehicle using diesel engine [Not to be used]</t>
  </si>
  <si>
    <t>Hybrid vehicle using battery [Not to be used]</t>
  </si>
  <si>
    <t>Hybrid vehicle using battery and combustion engine [Not to be used]</t>
  </si>
  <si>
    <t>Hybrid vehicle in regeneration mode [Not to be used]</t>
  </si>
  <si>
    <t>Bi-fuel vehicle using diesel (as defined in J1979) [Not to be used]</t>
  </si>
  <si>
    <t>$1D - $FF</t>
  </si>
  <si>
    <t>Power Take Off (PTO) Output Status Supported</t>
  </si>
  <si>
    <t>Power Take Off (PTO) Output Status</t>
  </si>
  <si>
    <t>Glow Plug Lamp Output Status</t>
  </si>
  <si>
    <t>Power Take Off status shall display whether the PTO is active (On) or not active (Off)
Note: PTO input status is defined in PID $1E.</t>
  </si>
  <si>
    <t>Actual EGR displayed as a percent. EGR_A_ACT shall be normalized to the maximum EGR flow. EGR systems can use a variety of methods to determine  the amount of EGR delivered to the engine. If the control system does not use closed loop control, EGR_A_ACT shall not be supported.
1) If a valve position sensor is used, EGR_A_ACT shall display the fully closed position as 0% and the fully open position as 100%.  Intermediate positions shall be displayed as a percent of the full-open position. 
2) If a flow measurement is used, EGR_A_ACT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</si>
  <si>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Actual EGR displayed as a percent. EGR_B_ACT shall be normalized to the maximum EGR flow. EGR systems can use a variety of methods to determine the amount of EGR delivered to the engine. If the control system does not use closed loop control, EGR_B_ACT shall not be supported.
1) If a valve position sensor is used, EGR_B_ACT shall display the fully closed position as 0% and the fully open position as 100%.  Intermediate positions shall be displayed as a percent of the full-open position. 
2) If a flow measurement is used, EGR_B_ACT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</si>
  <si>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1 = EGR Temperature Sensor A (Bank 1, Sensor 1) data supported,
4 °C with -40 °C offset scaling</t>
  </si>
  <si>
    <t>1 = EGR Temperature Sensor C (Bank 1, Sensor 2) data supported,
4 °C with -40 °C offset scaling</t>
  </si>
  <si>
    <t>1 = EGR Temperature Sensor B (Bank 2, Sensor 1) data supported,
4 °C with -40 °C offset scaling</t>
  </si>
  <si>
    <t>1 = EGR Temperature Sensor D (Bank 2, Sensor 2) data supported,
4 °C with -40 °C offset scaling</t>
  </si>
  <si>
    <t>REAG_LVL shall indicate nominal reagent tank liquid fill capacity as a percent of maximum.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REAG_LVL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</si>
  <si>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0.01 per bit, signed</t>
  </si>
  <si>
    <t>see Fuel system "A" status above</t>
  </si>
  <si>
    <t>Engine run time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min has occurred, CLR_TIME shall remain at 65,535 min and not wrap to zero.
For hybrid vehicles or for vehicles that employ engine shutoff strategies (e.g. engine shutoff at idle), the engine run timer after cleared DTCs shall increment: 
- after the ignition switch is turned to the on position and the engine is running,
- if the vehicle can be started in electric-only mode, after the propulsion system is active. 
- if the engine is turned off by the vehicle control system during normal operation.</t>
  </si>
  <si>
    <t>Type of fuel currently being utilized by the internal combustion engine</t>
  </si>
  <si>
    <r>
      <rPr>
        <sz val="8"/>
        <rFont val="Symbol"/>
        <family val="1"/>
        <charset val="2"/>
      </rPr>
      <t>m</t>
    </r>
    <r>
      <rPr>
        <sz val="8"/>
        <rFont val="Arial"/>
        <family val="2"/>
      </rPr>
      <t>s</t>
    </r>
  </si>
  <si>
    <r>
      <t xml:space="preserve">1 </t>
    </r>
    <r>
      <rPr>
        <sz val="8"/>
        <rFont val="Symbol"/>
        <family val="1"/>
        <charset val="2"/>
      </rPr>
      <t>m</t>
    </r>
    <r>
      <rPr>
        <sz val="8"/>
        <rFont val="Arial"/>
        <family val="2"/>
      </rPr>
      <t>s per bit signed</t>
    </r>
  </si>
  <si>
    <r>
      <t xml:space="preserve">Conversion </t>
    </r>
    <r>
      <rPr>
        <sz val="8"/>
        <rFont val="Symbol"/>
        <family val="1"/>
        <charset val="2"/>
      </rPr>
      <t>m</t>
    </r>
    <r>
      <rPr>
        <sz val="8"/>
        <rFont val="Arial"/>
        <family val="2"/>
      </rPr>
      <t>s -&gt; s:</t>
    </r>
  </si>
  <si>
    <r>
      <t xml:space="preserve">1000000 </t>
    </r>
    <r>
      <rPr>
        <sz val="8"/>
        <rFont val="Symbol"/>
        <family val="1"/>
        <charset val="2"/>
      </rPr>
      <t>m</t>
    </r>
    <r>
      <rPr>
        <sz val="8"/>
        <rFont val="Arial"/>
        <family val="2"/>
      </rPr>
      <t>s = 1 s</t>
    </r>
  </si>
  <si>
    <r>
      <rPr>
        <vertAlign val="superscript"/>
        <sz val="8"/>
        <rFont val="Arial"/>
        <family val="2"/>
      </rPr>
      <t>o</t>
    </r>
    <r>
      <rPr>
        <sz val="8"/>
        <rFont val="Arial"/>
        <family val="2"/>
      </rPr>
      <t>C</t>
    </r>
  </si>
  <si>
    <r>
      <rPr>
        <vertAlign val="superscript"/>
        <sz val="8"/>
        <rFont val="Arial"/>
        <family val="2"/>
      </rPr>
      <t>o</t>
    </r>
    <r>
      <rPr>
        <sz val="8"/>
        <rFont val="Arial"/>
        <family val="2"/>
      </rPr>
      <t>F</t>
    </r>
  </si>
  <si>
    <r>
      <t xml:space="preserve">0.1 </t>
    </r>
    <r>
      <rPr>
        <vertAlign val="superscript"/>
        <sz val="8"/>
        <rFont val="Arial"/>
        <family val="2"/>
      </rPr>
      <t>o</t>
    </r>
    <r>
      <rPr>
        <sz val="8"/>
        <rFont val="Arial"/>
        <family val="2"/>
      </rPr>
      <t>C per bit signed</t>
    </r>
  </si>
  <si>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</si>
  <si>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r>
      <rPr>
        <vertAlign val="superscript"/>
        <sz val="8"/>
        <rFont val="Arial"/>
        <family val="2"/>
      </rPr>
      <t>o</t>
    </r>
    <r>
      <rPr>
        <sz val="8"/>
        <rFont val="Arial"/>
        <family val="2"/>
      </rPr>
      <t>C/s</t>
    </r>
  </si>
  <si>
    <r>
      <rPr>
        <vertAlign val="superscript"/>
        <sz val="8"/>
        <rFont val="Arial"/>
        <family val="2"/>
      </rPr>
      <t>o</t>
    </r>
    <r>
      <rPr>
        <sz val="8"/>
        <rFont val="Arial"/>
        <family val="2"/>
      </rPr>
      <t>F/s</t>
    </r>
  </si>
  <si>
    <r>
      <t xml:space="preserve">0.01 </t>
    </r>
    <r>
      <rPr>
        <vertAlign val="superscript"/>
        <sz val="8"/>
        <rFont val="Arial"/>
        <family val="2"/>
      </rPr>
      <t>o</t>
    </r>
    <r>
      <rPr>
        <sz val="8"/>
        <rFont val="Arial"/>
        <family val="2"/>
      </rPr>
      <t>C/s per bit signed</t>
    </r>
  </si>
  <si>
    <r>
      <t xml:space="preserve"> o</t>
    </r>
    <r>
      <rPr>
        <sz val="8"/>
        <rFont val="Arial"/>
        <family val="2"/>
      </rPr>
      <t xml:space="preserve">F =  </t>
    </r>
    <r>
      <rPr>
        <vertAlign val="superscript"/>
        <sz val="8"/>
        <rFont val="Arial"/>
        <family val="2"/>
      </rPr>
      <t>o</t>
    </r>
    <r>
      <rPr>
        <sz val="8"/>
        <rFont val="Arial"/>
        <family val="2"/>
      </rPr>
      <t>C * 1.8</t>
    </r>
    <r>
      <rPr>
        <vertAlign val="superscript"/>
        <sz val="8"/>
        <rFont val="Arial"/>
        <family val="2"/>
      </rPr>
      <t xml:space="preserve"> o</t>
    </r>
    <r>
      <rPr>
        <sz val="8"/>
        <rFont val="Arial"/>
        <family val="2"/>
      </rPr>
      <t>C</t>
    </r>
  </si>
  <si>
    <t>This data is used to support the reporting of the ECU’s/module’s acronym and text name to enable the external test equipment to display the acronym and text name of the ECU/module with the data retrieved from that device. A maximum of 20 ASCII characters shall be used to report the acronym and text name of the ECU/module. The format shall be a defined field of 4 characters for acronym, one character for delimiter, and 15 characters for text name. One character for ECU number can be added to the end of each string (acronym and text name) if the vehicle is equipped with more than one ECU of that type. If there is only one ECU, no ECU number shall be used. If there is more than one ECU, ECUs shall be numbered sequentially in ascending order starting with the number 1 through 9.
Defined field assignment:
– Data bytes 1-4, “XXXX”, contains ECU acronym and ECU number if the vehicle has more than one ECU of that type;
– Data byte 5, “-”, ($2D) contains delimiter; 
– Data bytes 6-20, “YYYYYYYYYYYYYYY”, contains text name (no blanks between words) and contains ECU number if the vehicle has more than one ECU of that type.
All bytes in each field are available for use, but any unused bytes shall be filled with $00. The use of any filler bytes shall extend to the end of each field for ECU acronym and name. Each ECU name shall contain only printable ASCII characters, and these characters shall spell acronyms and names in the English language. All non-zero hex bytes (displaying valid text based information) are left justified within each field.
EXAMPLE #1:
 $45 43 4D 00 2D 45 6E 67 69 6E 65 43 6F 6E 74 72 6F 6C 00 00 translates to “ECM-EngineControl”
EXAMPLE #2:
 $41 42 53 31 2D 41 6E 74 69 4C 6F 63 6B 42 72 61 6B 65 31 00 translates to “ABS1-AntiLockBrake1”
This will benefit the technician to better understand which ECU/module provides the requested data.</t>
  </si>
  <si>
    <t>PM Filter Monitor Completion Counts displays the number of times that all conditions necessary to detect a PM filter system malfunction have been encountered (numerator).
Note: If a commanded DPF regen (Service $08, TID $02) causes the PM filter monitor to complete and make a monitoring decision equivalent to one that would be made by the normal on board PM filter monitor, the numerator may be incremented after the PM filter monitor completes.</t>
  </si>
  <si>
    <r>
      <t>This PID shall be utilized by all vehicles.</t>
    </r>
    <r>
      <rPr>
        <strike/>
        <sz val="8"/>
        <rFont val="Arial"/>
        <family val="2"/>
      </rPr>
      <t xml:space="preserve"> </t>
    </r>
    <r>
      <rPr>
        <sz val="8"/>
        <rFont val="Arial"/>
        <family val="2"/>
      </rPr>
      <t xml:space="preserve">This PID is not intended to indicate whether the engine is running or not and should not reflect Start/Stop or hybrid engine operation or Decel Fuel Cut Off operation. 
- For a single-fuel vehicle, this PID shall report static data (i.e., always report the fuel that it is designed to be operated on)
- For an FFV, this PID shall report static data (e.g., $03 Ethanol (FFV)) regardless of what blend of fuel it is currently operating on. It shall be used in conjunction with PID $52 which reports the percentage of alcohol in the fuel currently being used.
- For a bi-fuel vehicle, this PID shall report the FUEL_TYPE corresponding to the fuel currently in use. For example, a gasoline/CNG bi-fuel vehicle would report $09 while running on gasoline and $0D while running on CNG.
 - State $17 shall no longer be used to resolve a definition conflict between J1979 and J1939.
Note: For bi-fuel </t>
    </r>
    <r>
      <rPr>
        <strike/>
        <sz val="8"/>
        <rFont val="Arial"/>
        <family val="2"/>
      </rPr>
      <t xml:space="preserve"> </t>
    </r>
    <r>
      <rPr>
        <sz val="8"/>
        <rFont val="Arial"/>
        <family val="2"/>
      </rPr>
      <t>vehicles, "not available" ($00) may be used during initial ignition on conditions where no fuel is being utilized and the vehicle cannot determine which fuel will be used at engine or vehicle start. Alternatively, the data may reflect the fuel type used by the vehicle at the previous shut down and be updated after the vehicle starts and the fuel type can be determined.</t>
    </r>
  </si>
  <si>
    <r>
      <t xml:space="preserve">Conditions for “Engine run time while MIL is activated” counter:
 - reset to $0000 when MIL state changes from deactivated to activated by this ECU 
 - accumulate counts in minutes if MIL is activated (ON)
 - do not change value while MIL is not activated (OFF)
 - reset to $0000 if diagnostic information is cleared either by service $04 or at least 40 warm-up cycles without MIL activated
 - do not wrap to $0000 if value is $FFFF.
For hybrid vehicles or for vehicles that employ engine shutoff strategies (e.g. engine shutoff at idle), the engine run timer for MIL activation shall increment: 
- after the ignition switch is turned to the on position and the engine is running,
- if the vehicle can be started in electric-only mode, after the </t>
    </r>
    <r>
      <rPr>
        <strike/>
        <sz val="8"/>
        <rFont val="Arial"/>
        <family val="2"/>
      </rPr>
      <t xml:space="preserve"> </t>
    </r>
    <r>
      <rPr>
        <sz val="8"/>
        <rFont val="Arial"/>
        <family val="2"/>
      </rPr>
      <t>propulsion system is active. 
- if the engine is turned off by the vehicle control system during normal operation.</t>
    </r>
  </si>
  <si>
    <t>Comprehensive component monitoring shall always indicate complete on all vehicles. 
NOTE: While there are many individual monitors within comprehensive components that do not run continuously or may take a while to complete, it is generally assumed that most of these monitors will have run by the time other readiness monitors (e.g., catalyst, exhaust gas sensor, etc.) indicate complete.  Additionally, given the large number of individual monitors within comprehensive components, it would be very difficult to determine which of the individual diagnostics have not yet run or are otherwise preventing this bit from indicating complete.  Accordingly, this bit should be set to always indicate “complete”.</t>
  </si>
  <si>
    <t xml:space="preserve">Short Term Fuel Trim shall be supported by spark ignition vehicles that use closed loop feedback control of air/fuel ratio. Short Term Fuel Trim Bank 1/3 shall indicate the correction currently being utilized by the closed loop fuel algorithm. If the fuel system is in open loop, SHRTFT1/3 shall report 0% correction. </t>
  </si>
  <si>
    <t>Long Term Fuel Trim shall be supported by spark ignition vehicles that use closed loop feedback control of air/fuel ratio. Fuel trim correction for Bank 1/3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</si>
  <si>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 xml:space="preserve">Short Term Fuel Trim shall be supported by spark ignition vehicles that use closed loop feedback control of air/fuel ratio. Short Term Fuel Trim Bank 2/4 shall indicate the correction currently being utilized by the closed loop fuel algorithm. If the fuel system is in open loop, SHRTFT24 shall report 0% correction. 
</t>
  </si>
  <si>
    <t>Long Term Fuel Trim shall be supported by spark ignition vehicles that use closed loop feedback control of air/fuel ratio. Fuel trim correction for Bank 2/4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</si>
  <si>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MAP shall display manifold pressure derived from a Manifold Absolute Pressure sensor, if a sensor is utilized. If a vehicle uses both a MAP and MAF sensor, both the MAP and MAF PIDs shall be supported.
If PID $4F is not supported for this ECU, or if PID $4F is supported and includes $00 for Intake Manifold Absolute Pressure, the external test equipment shall use the scaling values included in this table for those values. If PID $4F is supported for this ECU, the external test equipment shall calculate scaling and range for this PID as explained in the PID $4F Data D definition.</t>
  </si>
  <si>
    <t>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EGR_ERR is 
((5% - 10%) / 10%) * 100% = -50% error. 
EGR_ERR may be computed using various control parameters such as position, steps, counts, etc. All EGR systems must react to quickly changing conditions in the engine; therefore, EGR_ERR will generally show errors during transient conditions. Under steady condition, the error will be minimized (not necessarily zero, however) if the EGR system is under control.
If the control system does not use closed loop control, EGR_ERR shall not be supported. 
When commanded EGR is 0%, EGR error is technically undefined. In this case EGR error should be set to 0% when actual EGR = 0% or EGR error should be set to 99.2% when actual EGR &gt; 0%.</t>
  </si>
  <si>
    <t xml:space="preserve"> The bit in this PID shall report two pieces of information for each monitor:
 1) Monitor enable status for the current driving cycle. This bit shall indicate when a monitor is disabled in a manner such that there is no easy way for the driver to operate the vehicle to allow the monitor to run. Typical examples are:
 - Engine-off soak not long enough (e.g., cold start temperature conditions not satisfied),
 - Monitor maximum time limit or number of attempts/aborts exceeded,
 - Ambient air temperature too low or too high,
 - BARO too low (high altitude).
 - monitor disabled due to sensor failure.
The monitor shall not indicate "disabled" for operator-controlled conditions such as rpm, load, and throttle position. The monitor shall not indicate "disabled" from key on because minimum time limit has not been exceeded or engine warm-up conditions have not been met, since these conditions will eventually be met as the vehicle continues to be driven.
NOTE If the operator drives the vehicle to a different altitude or ambient air temperature conditions, monitor status may change from enabled to disabled. The monitor status for this PID shall not change from disable to enable even if the conditions change back and the monitor is actually enabled. This could result in a monitor status showing "disabled" but eventually showing "complete".
2) Monitor completion status for the current driving/monitoring cycle. Monitor completion criteria is the same as for PID $01 except that the status shall be reset to "not complete" upon starting a new monitoring cycle. Note that some monitoring cycles can include various engine-operating conditions; other monitoring cycles begin after the ignition key is turned off. Some status bits on a given vehicle can utilize engine-running monitoring cycles while others can utilize engine-off monitoring cycles. Resetting the bits to "not complete" upon starting the engine will accommodate most engine-running and engine-off monitoring cycles, however, manufacturers are free to define their own monitoring cycles.
NOTE   PID $41 bits shall be utilized for all non-continuous monitors which are supported, and change completion status in PID $01. If a non-continuous monitor is not supported or always shows "complete", the corresponding PID $41 bits shall indicate disabled and complete. PID $41 bits may be utilized at the vehicle manufacturer's discretion for all continuous monitors which are supported with the exception of data byte B bit 2 which shall always show CCM (Comprehensive Component Monitoring) as enabled for spark ignition and compression ignition vehicles. 
</t>
  </si>
  <si>
    <t>Enable status of supported monitors this monitoring cycle  (may be continuous or non-continuous):</t>
  </si>
  <si>
    <t>Enable status of supported monitors this monitoring cycle: 
NO means disabled for rest of this monitoring cycle, N/A means not supported in PID $01; YES means enabled for this monitoring cycle. See PID $01 to determine which monitors are supported.</t>
  </si>
  <si>
    <t>VPWR – power input to the OBD control module. VPWR is normally battery voltage, less any voltage drop in the circuit between the battery and the control module.
NOTE   42 Volts vehicles may utilize multiple voltages for different systems on the vehicle. VPWR represents the voltage at the control module; it may be significantly different than battery voltage.</t>
  </si>
  <si>
    <t>AAT shall display ambient air temperature, if utilized by the control module strategy for OBD monitoring. AAT may be obtained directly from a sensor, may be obtained indirectly via the vehicle serial data communication bus, or may be inferred by the control strategy using other sensor inputs, e.g. IAT.</t>
  </si>
  <si>
    <t>Absolute throttle position B, if utilized by the control module, (not “relative” or “learned” throttle position) shall be displayed as a normalized value, scaled from 0 to 100%. For example, if a 0 to 5.0 volt sensor is used (uses a 5.0 volt reference voltage), and the closed throttle position is at 1.0 volts, TP_B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</si>
  <si>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Absolute throttle position C, if utilized by the control module, (not “relative” or “learned” throttle position) shall be displayed as a normalized value, scaled from 0 to 100%. For example, if a 0 to 5.0 volt sensor is used (uses a 5.0 volt reference voltage), and the closed throttle position is a 1.0 volts, TP_C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</si>
  <si>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r>
      <t>The following definitions apply when utilizing this PID:
- Single-fuel engines are capable of running on only one fuel.
- Bi-fuel engines are capable of running on two fuels. On internal combustion engines, one fuel is typically gasoline or diesel, and the other is an alternate fuel such as natural gas (CNG), LPG, or hydrogen. The two fuels are stored in separate tanks and the engine runs on one fuel at a time. Bi-fuel vehicles have the capability to switch back and forth from gasoline or diesel to the other fuel, manually or automatically. 
- 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 Dual fuel vehicles are engines capable of running on two different fuels at the same time. For example, on a diesel engine, the primary fuel may be natural gas or LPG, but the engine is designed to operate with diesel as the ignition source. As the engine goes to full load, an increasing amount of CNG or LPG replaces the diesel fuel. Another example is a gasoline turbocharged engine with separate gasoline and ethanol (E85) fuel injectors for each cylinder. The gasoline system mixes fuel and air in the intake manifold using port fuel injection. The second system uses direct injection to introduce small amounts of ethanol directly into the combustion chamber to control premature detonation, or knock, which results from the high temperature and pressure of the turbocharged engine. There is</t>
    </r>
    <r>
      <rPr>
        <sz val="8"/>
        <rFont val="Arial"/>
        <family val="2"/>
      </rPr>
      <t xml:space="preserve"> currently one FUEL_TYPE definition</t>
    </r>
    <r>
      <rPr>
        <strike/>
        <sz val="8"/>
        <color indexed="10"/>
        <rFont val="Arial"/>
        <family val="2"/>
      </rPr>
      <t>s</t>
    </r>
    <r>
      <rPr>
        <sz val="8"/>
        <rFont val="Arial"/>
        <family val="2"/>
      </rPr>
      <t xml:space="preserve"> for dual fuel vehicles.
- Hybrid electric vehicles combine a conventional internal combustion engine propulsion system with an electric propulsion system.</t>
    </r>
    <r>
      <rPr>
        <sz val="8"/>
        <color indexed="10"/>
        <rFont val="Arial"/>
        <family val="2"/>
      </rPr>
      <t xml:space="preserve"> </t>
    </r>
    <r>
      <rPr>
        <strike/>
        <sz val="8"/>
        <color indexed="10"/>
        <rFont val="Arial"/>
        <family val="2"/>
      </rPr>
      <t xml:space="preserve">Hybrid electric vehicles can be classified according to the way in which power is supplied to the drivetrain, the degree of hybridization as well as provisions for charging the batteries using an external power source (plug in hybrids).  </t>
    </r>
    <r>
      <rPr>
        <sz val="8"/>
        <color indexed="10"/>
        <rFont val="Arial"/>
        <family val="2"/>
      </rPr>
      <t xml:space="preserve">The various hybrid electrified states shall no longer be utilized within this PID, i.e. $0F through $16. The complexity of the various modes cannot be adequately described within this structure and there is minimal usefulness for service. The internal combustion engine will fall into one of the remaining categories. For example, an HEV with a gasoline engine would report state $01 as static data.
</t>
    </r>
    <r>
      <rPr>
        <sz val="8"/>
        <color indexed="10"/>
        <rFont val="Arial"/>
        <family val="2"/>
      </rPr>
      <t>State $17 shall no longer be used to resolve a definition conflict between J1979 and J1939.</t>
    </r>
  </si>
  <si>
    <t>Natural Gas (Compressed or Liquefied Natural Gas)</t>
  </si>
  <si>
    <t xml:space="preserve">Short Term Secondary Fuel Trim shall be supported by spark ignition engines that use secondary closed loop feedback control of air/fuel ratio. Short Term Secondary O2 Sensor Fuel Trim Bank 1/3 shall indicate the correction currently being utilized by the closed loop fuel algorithm. If the fuel system is in open loop, STSO2FT shall report 0% correction. </t>
  </si>
  <si>
    <t>Long Term Secondary Fuel Trim shall be supported by spark ignition engines that use secondary closed loop feedback control of air/fuel ratio. Secondary O2 Sensor Fuel trim correction for Bank 1/3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secondary O2 sensor long-term fuel trim is not utilized at all by the fuel control algorithm, the PID shall not be supported.</t>
  </si>
  <si>
    <t>Short Term Secondary Fuel Trim shall be supported by spark ignition engines that use secondary closed loop feedback control of air/fuel ratio. Short Term Secondary O2 Sensor Fuel Trim Bank 2/4 shall indicate the correction currently being utilized by the closed loop fuel algorithm. If the fuel system is in open loop, STSO2FT shall report 0% correction.</t>
  </si>
  <si>
    <t>Long Term Secondary Fuel Trim shall be supported by spark ignition engines that use secondary closed loop feedback control of air/fuel ratio. Secondary Sensor Fuel trim correction for Bank 2/4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post O2 sensor long-term fuel trim is not utilized at all by the fuel control algorithm, the PID shall not be supported.</t>
  </si>
  <si>
    <t>IAT Bank 1, Sensor 1 shall display intake manifold air temperature, if utilized by the control module strategy. IAT may be obtained directly from a sensor, or may be inferred by the control strategy using other sensor inputs.</t>
  </si>
  <si>
    <t>EGR_A_ERR,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EGR_A_ERR is 
((5% - 10%) / 10%) * 100% = -50% error. 
EGR_A_ERR may be computed using various control parameters such as position, steps, counts, etc. All EGR systems must react to quickly changing conditions in the engine; therefore, EGR_A_ERR will generally show errors during transient conditions. Under steady condition, the error will be minimized (not necessarily zero, however) if the EGR system is under control.
If the control system does not use closed loop control, EGR_A_ERR shall not be supported. 
When commanded EGR is 0%, EGR error is technically undefined. In this case EGR error should be set to 0% when actual EGR = 0% or EGR error should be set to 99.2% when actual EGR &gt; 0%.</t>
  </si>
  <si>
    <t>EGR_B_ERR,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EGR_B_ERR is 
((5% - 10%) / 10%) * 100% = -50% error. 
EGR_B_ERR may be computed using various control parameters such as position, steps, counts, etc. All EGR systems must react to quickly changing conditions in the engine; therefore, EGR_B_ERR will generally show errors during transient conditions. Under steady condition, the error will be minimized (not necessarily zero, however) if the EGR system is under control.
If the control system does not use closed loop control, EGR_B_ERR shall not be supported. 
When commanded EGR is 0%, EGR error is technically undefined. In this case EGR error should be set to 0% when actual EGR = 0% or EGR error should be set to 99.2% when actual EGR &gt; 0%.</t>
  </si>
  <si>
    <t>Commanded Intake Air Flow displayed as a percent. Intake Air Flow is also known as EGR Throttle on compression ignition vehicles. Intake air flow controls are typically used to induct EGR into a compression ignition engine. IAF_B_CMD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</si>
  <si>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 xml:space="preserve">Actual Intake Air Flow position displayed as a percent. Intake Air Flow position is also known as EGR Throttle Position on compression ignition vehicles. Intake air flow controls are typically used to induct EGR into a compression ignition engine.
Relative or "learned" IAF_B_REL position shall be displayed as a normalized value, scaled from 0 to 100%. IAF_B_REL should display a value of 0% at the "learned closed-throttle position. For example, if a 0 to 5.0 volt sensor is used (uses a 5.0 volt reference voltage), and the closed throttle position is at 1.0 volts, IAF_B_REL shall display (1.0 – 1.0 / 5.0) = 0% at closed throttle and 30% at 2.5 volts. Because of the closed-throttle offset,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
  </si>
  <si>
    <t>Inducement system active actual state</t>
  </si>
  <si>
    <t>O2S11 shall display O2 concentration for Bank 1 Sensor 1, if utilized by the control module strategy.</t>
  </si>
  <si>
    <t>O2S12 shall display O2 concentration for Bank 1 Sensor 2, if utilized by the control module strategy.</t>
  </si>
  <si>
    <t>O2S21 shall display O2 concentration for Bank 2 Sensor 1, if utilized by the control module strategy.</t>
  </si>
  <si>
    <t>O2S22 shall display O2 concentration for Bank 2 Sensor 2, if utilized by the control module strategy.</t>
  </si>
  <si>
    <t>O2S11 shall display O2 Lambda for Bank 1 Sensor 1, if utilized by the control module strategy.</t>
  </si>
  <si>
    <t>O2S12 shall display O2 Lambda for Bank 1 Sensor 2, if utilized by the control module strategy.</t>
  </si>
  <si>
    <t>O2S21 shall display O2 Lambda for Bank 2 Sensor 1, if utilized by the control module strategy.</t>
  </si>
  <si>
    <t>O2S22 shall display O2 Lambda for Bank 2 Sensor 2, if utilized by the control module strategy.</t>
  </si>
  <si>
    <t>Absolute throttle position G, if utilized by the control module, (not “relative” or “learned” throttle position) shall be displayed as a normalized value, scaled from 0 to 100%. For example, if a 0 to 5.0 volt sensor is used (uses a 5.0 volt reference voltage), and the closed throttle position is at 1.0 volts, TP_G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</si>
  <si>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This data indicates the number of engine operating hours that the continuous MI was active (or is still active). It shall be supported for WWH-OBD use case 1 (scan tool road worthiness check). 
Note: Specific regulatory reset conditions apply for this counter.</t>
  </si>
  <si>
    <t>This data indicates the number of engine operating hours that the continuous MI was active (or is still active) for an individual ECU.
Note: Specific regulatory reset conditions apply for this counter.</t>
  </si>
  <si>
    <t>O2S11 shall display O2 concentration for Bank 1 Sensor 3, if utilized by the control module strategy.</t>
  </si>
  <si>
    <t>O2S12 shall display O2 concentration for Bank 1 Sensor 4, if utilized by the control module strategy.</t>
  </si>
  <si>
    <t>O2S21 shall display O2 concentration for Bank 2 Sensor 3, if utilized by the control module strategy.</t>
  </si>
  <si>
    <t>O2S22 shall display O2 concentration for Bank 2 Sensor 4, if utilized by the control module strategy.</t>
  </si>
  <si>
    <t>O2SS11 shall display O2 Lambda for Bank 1 Sensor 3, if utilized by the control module strategy.</t>
  </si>
  <si>
    <t>O2S12 shall display O2 Lambda for Bank 1 Sensor 4, if utilized by the control module strategy.</t>
  </si>
  <si>
    <t>O2S21 shall display O2 Lambda for Bank 2 Sensor 3, if utilized by the control module strategy.</t>
  </si>
  <si>
    <t>O2S22 shall display O2 Lambda for Bank 2 Sensor 4, if utilized by the control module strategy.</t>
  </si>
  <si>
    <t>NOXC21 shall display  corrected NOx concentration for Bank 2 Sensor 1.</t>
  </si>
  <si>
    <t>Catalyst Heater Control Module</t>
  </si>
  <si>
    <t>Camshaft Position Control Module</t>
  </si>
  <si>
    <t>CatHeaterCtrl</t>
  </si>
  <si>
    <t>CamPosCtrl</t>
  </si>
  <si>
    <t>CATM, CAT1, CAT2</t>
  </si>
  <si>
    <t>CMPM, CMP1, CMP2</t>
  </si>
  <si>
    <t>VTMC, VTM1, VTM2</t>
  </si>
  <si>
    <t>Vehicle Thermal Management Control Module</t>
  </si>
  <si>
    <t>ThermalMgmt</t>
  </si>
  <si>
    <r>
      <t xml:space="preserve">LOAD_ABS is the normalized value of air mass per intake stroke displayed as a percent.
The absolute load value has some different characteristics than the LOAD_PCT defined in PID $04. Vehicles which utilize spark or compression ignition engines for propulsion shall use the following definition for calculating LOAD_ABS:
LOAD_ABS = [air mass (g / intake stroke)] / [1.184 (g / liter) * cylinder displacement (liters / intake stroke)]
Derivation:
 - air mass (g / intake stroke) = [total engine air mass (g/sec)] / [rpm (revs/min)* (1 min / 60 sec) * (1/2 # of cylinders (intake strokes / rev)],
 - LOAD_ABS = [air mass (g)/intake stroke] / [maximum air mass (g)/intake stroke at WOT@STP at 100% volumetric efficiency] * 100%.
Where: 
 - STP = Standard Temperature and Pressure = 25 oC, 29.92 in Hg (101.3 kPa) BARO, WOT = wide open throttle.
The quantity (maximum air mass (g)/intake stroke at WOT@STP at 100% volumetric efficiency) is a constant for a given cylinder swept volume. The constant is 1.184 (g/liter) * cylinder displacement (liters/intake stroke) based on air density at STP.
Characteristics of LOAD_ABS are:
-  Ranges from 0% to approximately 95% for naturally aspirated engines, 0% – 400% for boosted engines,
 - Linearly correlated with engine indicated and brake torque </t>
    </r>
    <r>
      <rPr>
        <sz val="8"/>
        <color rgb="FFFF0000"/>
        <rFont val="Arial"/>
        <family val="2"/>
      </rPr>
      <t>with all cylinders fueled and active,</t>
    </r>
    <r>
      <rPr>
        <sz val="8"/>
        <rFont val="Arial"/>
        <family val="2"/>
      </rPr>
      <t xml:space="preserve">
 - Often used to schedule spark and EGR rates,
 - Peak value of LOAD_ABS correlates with volumetric efficiency at WOT.,
 - Indicates the pumping efficiency of the engine for diagnostic purposes.
NOTE At engine off and ignition on the LOAD_ABS = 0 %.</t>
    </r>
    <r>
      <rPr>
        <sz val="8"/>
        <color rgb="FFFF0000"/>
        <rFont val="Arial"/>
        <family val="2"/>
      </rPr>
      <t xml:space="preserve"> During Decel Fuel Shut Off, LOAD_ABS should reflect the airflow going though the engine. During cylinder deactivation, LOAD_ABS should reflect the engine airflow while cylinder deactivation is active.
</t>
    </r>
    <r>
      <rPr>
        <sz val="8"/>
        <rFont val="Arial"/>
        <family val="2"/>
      </rPr>
      <t xml:space="preserve">
All vehicles with spark ignition engines used for propulsion are required to support PID $43.
See PID $04 for an additional definition of engine LOAD.</t>
    </r>
  </si>
  <si>
    <r>
      <rPr>
        <b/>
        <strike/>
        <sz val="8"/>
        <color rgb="FFFF0000"/>
        <rFont val="Arial"/>
        <family val="2"/>
      </rPr>
      <t>Diesel</t>
    </r>
    <r>
      <rPr>
        <b/>
        <sz val="8"/>
        <rFont val="Arial"/>
        <family val="2"/>
      </rPr>
      <t xml:space="preserve"> Particulate Filter Bank 1</t>
    </r>
  </si>
  <si>
    <r>
      <t xml:space="preserve">Support of </t>
    </r>
    <r>
      <rPr>
        <strike/>
        <sz val="8"/>
        <color rgb="FFFF0000"/>
        <rFont val="Arial"/>
        <family val="2"/>
      </rPr>
      <t>D</t>
    </r>
    <r>
      <rPr>
        <sz val="8"/>
        <rFont val="Arial"/>
        <family val="2"/>
      </rPr>
      <t>PF System Data</t>
    </r>
  </si>
  <si>
    <r>
      <rPr>
        <strike/>
        <sz val="8"/>
        <color rgb="FFFF0000"/>
        <rFont val="Arial"/>
        <family val="2"/>
      </rPr>
      <t>D</t>
    </r>
    <r>
      <rPr>
        <sz val="8"/>
        <rFont val="Arial"/>
        <family val="2"/>
      </rPr>
      <t>PF Bank 1 Delta Pressure Supported</t>
    </r>
  </si>
  <si>
    <r>
      <rPr>
        <strike/>
        <sz val="8"/>
        <color rgb="FFFF0000"/>
        <rFont val="Arial"/>
        <family val="2"/>
      </rPr>
      <t>D</t>
    </r>
    <r>
      <rPr>
        <sz val="8"/>
        <rFont val="Arial"/>
        <family val="2"/>
      </rPr>
      <t>PF Bank 1 Inlet Pressure Supported</t>
    </r>
  </si>
  <si>
    <r>
      <rPr>
        <strike/>
        <sz val="8"/>
        <color rgb="FFFF0000"/>
        <rFont val="Arial"/>
        <family val="2"/>
      </rPr>
      <t>D</t>
    </r>
    <r>
      <rPr>
        <sz val="8"/>
        <rFont val="Arial"/>
        <family val="2"/>
      </rPr>
      <t>PF Bank 1 Outlet Pressure Supported</t>
    </r>
  </si>
  <si>
    <r>
      <rPr>
        <strike/>
        <sz val="8"/>
        <color rgb="FFFF0000"/>
        <rFont val="Arial"/>
        <family val="2"/>
      </rPr>
      <t>Diesel</t>
    </r>
    <r>
      <rPr>
        <sz val="8"/>
        <rFont val="Arial"/>
        <family val="2"/>
      </rPr>
      <t xml:space="preserve"> Particulate Filter Bank 1 Delta Pressure</t>
    </r>
  </si>
  <si>
    <r>
      <rPr>
        <strike/>
        <sz val="8"/>
        <color rgb="FFFF0000"/>
        <rFont val="Arial"/>
        <family val="2"/>
      </rPr>
      <t>Diesel</t>
    </r>
    <r>
      <rPr>
        <sz val="8"/>
        <rFont val="Arial"/>
        <family val="2"/>
      </rPr>
      <t xml:space="preserve"> Particulate Filter Bank 1 Inlet Pressure</t>
    </r>
  </si>
  <si>
    <r>
      <rPr>
        <strike/>
        <sz val="8"/>
        <color rgb="FFFF0000"/>
        <rFont val="Arial"/>
        <family val="2"/>
      </rPr>
      <t>Diesel</t>
    </r>
    <r>
      <rPr>
        <sz val="8"/>
        <rFont val="Arial"/>
        <family val="2"/>
      </rPr>
      <t xml:space="preserve"> Particulate Filter Bank 1 Outlet Pressure</t>
    </r>
  </si>
  <si>
    <r>
      <t xml:space="preserve">1 = </t>
    </r>
    <r>
      <rPr>
        <strike/>
        <sz val="8"/>
        <color rgb="FFFF0000"/>
        <rFont val="Arial"/>
        <family val="2"/>
      </rPr>
      <t>D</t>
    </r>
    <r>
      <rPr>
        <sz val="8"/>
        <rFont val="Arial"/>
        <family val="2"/>
      </rPr>
      <t>PF Bank 1 Delta Pressure data supported</t>
    </r>
  </si>
  <si>
    <r>
      <t xml:space="preserve">1 = </t>
    </r>
    <r>
      <rPr>
        <strike/>
        <sz val="8"/>
        <color rgb="FFFF0000"/>
        <rFont val="Arial"/>
        <family val="2"/>
      </rPr>
      <t>D</t>
    </r>
    <r>
      <rPr>
        <sz val="8"/>
        <rFont val="Arial"/>
        <family val="2"/>
      </rPr>
      <t>PF Bank 1 Inlet Pressure data supported</t>
    </r>
  </si>
  <si>
    <r>
      <t xml:space="preserve">1 = </t>
    </r>
    <r>
      <rPr>
        <strike/>
        <sz val="8"/>
        <color rgb="FFFF0000"/>
        <rFont val="Arial"/>
        <family val="2"/>
      </rPr>
      <t>D</t>
    </r>
    <r>
      <rPr>
        <sz val="8"/>
        <rFont val="Arial"/>
        <family val="2"/>
      </rPr>
      <t>PF Bank 1 Outlet Pressure data supported</t>
    </r>
  </si>
  <si>
    <r>
      <rPr>
        <strike/>
        <sz val="8"/>
        <color rgb="FFFF0000"/>
        <rFont val="Arial"/>
        <family val="2"/>
      </rPr>
      <t>D</t>
    </r>
    <r>
      <rPr>
        <sz val="8"/>
        <rFont val="Arial"/>
        <family val="2"/>
      </rPr>
      <t>PF1_DP: xxxx.xx kPa (xx.xxx PSI)</t>
    </r>
  </si>
  <si>
    <r>
      <rPr>
        <strike/>
        <sz val="8"/>
        <color rgb="FFFF0000"/>
        <rFont val="Arial"/>
        <family val="2"/>
      </rPr>
      <t>D</t>
    </r>
    <r>
      <rPr>
        <sz val="8"/>
        <rFont val="Arial"/>
        <family val="2"/>
      </rPr>
      <t>PF1_INP: xxxx.xx kPa (xx.xxx PSI)</t>
    </r>
  </si>
  <si>
    <r>
      <rPr>
        <strike/>
        <sz val="8"/>
        <color rgb="FFFF0000"/>
        <rFont val="Arial"/>
        <family val="2"/>
      </rPr>
      <t>D</t>
    </r>
    <r>
      <rPr>
        <sz val="8"/>
        <rFont val="Arial"/>
        <family val="2"/>
      </rPr>
      <t>PF1_OUTP: xxxx.xx kPa (xx.xxx PSI)</t>
    </r>
  </si>
  <si>
    <r>
      <rPr>
        <strike/>
        <sz val="8"/>
        <color rgb="FFFF0000"/>
        <rFont val="Arial"/>
        <family val="2"/>
      </rPr>
      <t>D</t>
    </r>
    <r>
      <rPr>
        <sz val="8"/>
        <rFont val="Arial"/>
        <family val="2"/>
      </rPr>
      <t xml:space="preserve">PF1_INP shall display </t>
    </r>
    <r>
      <rPr>
        <strike/>
        <sz val="8"/>
        <color rgb="FFFF0000"/>
        <rFont val="Arial"/>
        <family val="2"/>
      </rPr>
      <t>D</t>
    </r>
    <r>
      <rPr>
        <sz val="8"/>
        <rFont val="Arial"/>
        <family val="2"/>
      </rPr>
      <t>PF Bank 1 inlet pressure.</t>
    </r>
  </si>
  <si>
    <r>
      <rPr>
        <strike/>
        <sz val="8"/>
        <color rgb="FFFF0000"/>
        <rFont val="Arial"/>
        <family val="2"/>
      </rPr>
      <t>D</t>
    </r>
    <r>
      <rPr>
        <sz val="8"/>
        <rFont val="Arial"/>
        <family val="2"/>
      </rPr>
      <t xml:space="preserve">PF1_DP shall display </t>
    </r>
    <r>
      <rPr>
        <strike/>
        <sz val="8"/>
        <color rgb="FFFF0000"/>
        <rFont val="Arial"/>
        <family val="2"/>
      </rPr>
      <t>D</t>
    </r>
    <r>
      <rPr>
        <sz val="8"/>
        <rFont val="Arial"/>
        <family val="2"/>
      </rPr>
      <t>PF Bank 1 delta pressure.</t>
    </r>
  </si>
  <si>
    <r>
      <rPr>
        <strike/>
        <sz val="8"/>
        <color rgb="FFFF0000"/>
        <rFont val="Arial"/>
        <family val="2"/>
      </rPr>
      <t>D</t>
    </r>
    <r>
      <rPr>
        <sz val="8"/>
        <rFont val="Arial"/>
        <family val="2"/>
      </rPr>
      <t xml:space="preserve">PF1_OUTP shall display </t>
    </r>
    <r>
      <rPr>
        <strike/>
        <sz val="8"/>
        <color rgb="FFFF0000"/>
        <rFont val="Arial"/>
        <family val="2"/>
      </rPr>
      <t>D</t>
    </r>
    <r>
      <rPr>
        <sz val="8"/>
        <rFont val="Arial"/>
        <family val="2"/>
      </rPr>
      <t>PF Bank 1 outlet pressure.</t>
    </r>
  </si>
  <si>
    <r>
      <rPr>
        <b/>
        <strike/>
        <sz val="8"/>
        <color rgb="FFFF0000"/>
        <rFont val="Arial"/>
        <family val="2"/>
      </rPr>
      <t>Diesel</t>
    </r>
    <r>
      <rPr>
        <b/>
        <sz val="8"/>
        <rFont val="Arial"/>
        <family val="2"/>
      </rPr>
      <t xml:space="preserve"> Particulate Filter Bank 2</t>
    </r>
  </si>
  <si>
    <r>
      <rPr>
        <strike/>
        <sz val="8"/>
        <color rgb="FFFF0000"/>
        <rFont val="Arial"/>
        <family val="2"/>
      </rPr>
      <t>Diesel</t>
    </r>
    <r>
      <rPr>
        <sz val="8"/>
        <rFont val="Arial"/>
        <family val="2"/>
      </rPr>
      <t xml:space="preserve"> Particulate Filter Bank 2 Delta Pressure</t>
    </r>
  </si>
  <si>
    <r>
      <rPr>
        <strike/>
        <sz val="8"/>
        <color rgb="FFFF0000"/>
        <rFont val="Arial"/>
        <family val="2"/>
      </rPr>
      <t>Diesel</t>
    </r>
    <r>
      <rPr>
        <sz val="8"/>
        <rFont val="Arial"/>
        <family val="2"/>
      </rPr>
      <t xml:space="preserve"> Particulate Filter Bank 2 Inlet Pressure</t>
    </r>
  </si>
  <si>
    <r>
      <rPr>
        <strike/>
        <sz val="8"/>
        <color rgb="FFFF0000"/>
        <rFont val="Arial"/>
        <family val="2"/>
      </rPr>
      <t>Diesel</t>
    </r>
    <r>
      <rPr>
        <sz val="8"/>
        <rFont val="Arial"/>
        <family val="2"/>
      </rPr>
      <t xml:space="preserve"> Particulate Filter Bank 2 Outlet Pressure</t>
    </r>
  </si>
  <si>
    <r>
      <rPr>
        <strike/>
        <sz val="8"/>
        <color rgb="FFFF0000"/>
        <rFont val="Arial"/>
        <family val="2"/>
      </rPr>
      <t>D</t>
    </r>
    <r>
      <rPr>
        <sz val="8"/>
        <rFont val="Arial"/>
        <family val="2"/>
      </rPr>
      <t>PF Bank 2 Delta Pressure Supported</t>
    </r>
  </si>
  <si>
    <r>
      <rPr>
        <strike/>
        <sz val="8"/>
        <color rgb="FFFF0000"/>
        <rFont val="Arial"/>
        <family val="2"/>
      </rPr>
      <t>D</t>
    </r>
    <r>
      <rPr>
        <sz val="8"/>
        <rFont val="Arial"/>
        <family val="2"/>
      </rPr>
      <t>PF Bank 2 Inlet Pressure Supported</t>
    </r>
  </si>
  <si>
    <r>
      <rPr>
        <strike/>
        <sz val="8"/>
        <color rgb="FFFF0000"/>
        <rFont val="Arial"/>
        <family val="2"/>
      </rPr>
      <t>D</t>
    </r>
    <r>
      <rPr>
        <sz val="8"/>
        <rFont val="Arial"/>
        <family val="2"/>
      </rPr>
      <t>PF Bank 2 Outlet Pressure Supported</t>
    </r>
  </si>
  <si>
    <r>
      <t xml:space="preserve">1 = </t>
    </r>
    <r>
      <rPr>
        <strike/>
        <sz val="8"/>
        <color rgb="FFFF0000"/>
        <rFont val="Arial"/>
        <family val="2"/>
      </rPr>
      <t>D</t>
    </r>
    <r>
      <rPr>
        <sz val="8"/>
        <rFont val="Arial"/>
        <family val="2"/>
      </rPr>
      <t>PF Bank 2 Delta Pressure data supported</t>
    </r>
  </si>
  <si>
    <r>
      <t xml:space="preserve">1 = </t>
    </r>
    <r>
      <rPr>
        <strike/>
        <sz val="8"/>
        <color rgb="FFFF0000"/>
        <rFont val="Arial"/>
        <family val="2"/>
      </rPr>
      <t>D</t>
    </r>
    <r>
      <rPr>
        <sz val="8"/>
        <rFont val="Arial"/>
        <family val="2"/>
      </rPr>
      <t>PF Bank 2 Inlet Pressure data supported</t>
    </r>
  </si>
  <si>
    <r>
      <t xml:space="preserve">1 = </t>
    </r>
    <r>
      <rPr>
        <strike/>
        <sz val="8"/>
        <color rgb="FFFF0000"/>
        <rFont val="Arial"/>
        <family val="2"/>
      </rPr>
      <t>D</t>
    </r>
    <r>
      <rPr>
        <sz val="8"/>
        <rFont val="Arial"/>
        <family val="2"/>
      </rPr>
      <t>PF Bank 2 Outlet Pressure data supported</t>
    </r>
  </si>
  <si>
    <r>
      <rPr>
        <strike/>
        <sz val="8"/>
        <color rgb="FFFF0000"/>
        <rFont val="Arial"/>
        <family val="2"/>
      </rPr>
      <t>D</t>
    </r>
    <r>
      <rPr>
        <sz val="8"/>
        <rFont val="Arial"/>
        <family val="2"/>
      </rPr>
      <t>PF Bank 1 Delta Pressure support status</t>
    </r>
  </si>
  <si>
    <r>
      <rPr>
        <strike/>
        <sz val="8"/>
        <color rgb="FFFF0000"/>
        <rFont val="Arial"/>
        <family val="2"/>
      </rPr>
      <t>D</t>
    </r>
    <r>
      <rPr>
        <sz val="8"/>
        <rFont val="Arial"/>
        <family val="2"/>
      </rPr>
      <t>PF Bank 1 Inlet Pressure support status</t>
    </r>
  </si>
  <si>
    <r>
      <rPr>
        <strike/>
        <sz val="8"/>
        <color rgb="FFFF0000"/>
        <rFont val="Arial"/>
        <family val="2"/>
      </rPr>
      <t>D</t>
    </r>
    <r>
      <rPr>
        <sz val="8"/>
        <rFont val="Arial"/>
        <family val="2"/>
      </rPr>
      <t>PF Bank 1 Outlet Pressure support status</t>
    </r>
  </si>
  <si>
    <r>
      <rPr>
        <strike/>
        <sz val="8"/>
        <color rgb="FFFF0000"/>
        <rFont val="Arial"/>
        <family val="2"/>
      </rPr>
      <t>D</t>
    </r>
    <r>
      <rPr>
        <sz val="8"/>
        <rFont val="Arial"/>
        <family val="2"/>
      </rPr>
      <t>PF2_DP: xxxx.xx kPa (xx.xxx PSI)</t>
    </r>
  </si>
  <si>
    <r>
      <rPr>
        <strike/>
        <sz val="8"/>
        <color rgb="FFFF0000"/>
        <rFont val="Arial"/>
        <family val="2"/>
      </rPr>
      <t>D</t>
    </r>
    <r>
      <rPr>
        <sz val="8"/>
        <rFont val="Arial"/>
        <family val="2"/>
      </rPr>
      <t>PF2_INP: xxxx.xx kPa (xx.xxx PSI)</t>
    </r>
  </si>
  <si>
    <r>
      <rPr>
        <strike/>
        <sz val="8"/>
        <color rgb="FFFF0000"/>
        <rFont val="Arial"/>
        <family val="2"/>
      </rPr>
      <t>D</t>
    </r>
    <r>
      <rPr>
        <sz val="8"/>
        <rFont val="Arial"/>
        <family val="2"/>
      </rPr>
      <t>PF2_OUTP: xxxx.xx kPa (xx.xxx PSI)</t>
    </r>
  </si>
  <si>
    <r>
      <rPr>
        <strike/>
        <sz val="8"/>
        <color rgb="FFFF0000"/>
        <rFont val="Arial"/>
        <family val="2"/>
      </rPr>
      <t>D</t>
    </r>
    <r>
      <rPr>
        <sz val="8"/>
        <rFont val="Arial"/>
        <family val="2"/>
      </rPr>
      <t>PF Bank 2 Delta Pressure support status</t>
    </r>
  </si>
  <si>
    <r>
      <rPr>
        <strike/>
        <sz val="8"/>
        <color rgb="FFFF0000"/>
        <rFont val="Arial"/>
        <family val="2"/>
      </rPr>
      <t>D</t>
    </r>
    <r>
      <rPr>
        <sz val="8"/>
        <rFont val="Arial"/>
        <family val="2"/>
      </rPr>
      <t>PF Bank 2 Inlet Pressure support status</t>
    </r>
  </si>
  <si>
    <r>
      <rPr>
        <strike/>
        <sz val="8"/>
        <color rgb="FFFF0000"/>
        <rFont val="Arial"/>
        <family val="2"/>
      </rPr>
      <t>D</t>
    </r>
    <r>
      <rPr>
        <sz val="8"/>
        <rFont val="Arial"/>
        <family val="2"/>
      </rPr>
      <t>PF Bank 2 Outlet Pressure support status</t>
    </r>
  </si>
  <si>
    <r>
      <rPr>
        <strike/>
        <sz val="8"/>
        <color rgb="FFFF0000"/>
        <rFont val="Arial"/>
        <family val="2"/>
      </rPr>
      <t>D</t>
    </r>
    <r>
      <rPr>
        <sz val="8"/>
        <rFont val="Arial"/>
        <family val="2"/>
      </rPr>
      <t xml:space="preserve">PF2_DP shall display </t>
    </r>
    <r>
      <rPr>
        <strike/>
        <sz val="8"/>
        <color rgb="FFFF0000"/>
        <rFont val="Arial"/>
        <family val="2"/>
      </rPr>
      <t>D</t>
    </r>
    <r>
      <rPr>
        <sz val="8"/>
        <rFont val="Arial"/>
        <family val="2"/>
      </rPr>
      <t>PF Bank 2 delta pressure.</t>
    </r>
  </si>
  <si>
    <r>
      <rPr>
        <strike/>
        <sz val="8"/>
        <color rgb="FFFF0000"/>
        <rFont val="Arial"/>
        <family val="2"/>
      </rPr>
      <t>D</t>
    </r>
    <r>
      <rPr>
        <sz val="8"/>
        <rFont val="Arial"/>
        <family val="2"/>
      </rPr>
      <t xml:space="preserve">PF2_INP shall display </t>
    </r>
    <r>
      <rPr>
        <strike/>
        <sz val="8"/>
        <color rgb="FFFF0000"/>
        <rFont val="Arial"/>
        <family val="2"/>
      </rPr>
      <t>D</t>
    </r>
    <r>
      <rPr>
        <sz val="8"/>
        <rFont val="Arial"/>
        <family val="2"/>
      </rPr>
      <t>PF Bank 2 inlet pressure.</t>
    </r>
  </si>
  <si>
    <r>
      <rPr>
        <strike/>
        <sz val="8"/>
        <color rgb="FFFF0000"/>
        <rFont val="Arial"/>
        <family val="2"/>
      </rPr>
      <t>D</t>
    </r>
    <r>
      <rPr>
        <sz val="8"/>
        <rFont val="Arial"/>
        <family val="2"/>
      </rPr>
      <t xml:space="preserve">PF2_OUTP shall display </t>
    </r>
    <r>
      <rPr>
        <strike/>
        <sz val="8"/>
        <color rgb="FFFF0000"/>
        <rFont val="Arial"/>
        <family val="2"/>
      </rPr>
      <t>D</t>
    </r>
    <r>
      <rPr>
        <sz val="8"/>
        <rFont val="Arial"/>
        <family val="2"/>
      </rPr>
      <t>PF Bank 2 outlet pressure.</t>
    </r>
  </si>
  <si>
    <r>
      <rPr>
        <b/>
        <strike/>
        <sz val="8"/>
        <color rgb="FFFF0000"/>
        <rFont val="Arial"/>
        <family val="2"/>
      </rPr>
      <t>Diesel</t>
    </r>
    <r>
      <rPr>
        <b/>
        <sz val="8"/>
        <rFont val="Arial"/>
        <family val="2"/>
      </rPr>
      <t xml:space="preserve"> Particulate Filter Temperature</t>
    </r>
  </si>
  <si>
    <r>
      <t xml:space="preserve">Support of </t>
    </r>
    <r>
      <rPr>
        <strike/>
        <sz val="8"/>
        <color rgb="FFFF0000"/>
        <rFont val="Arial"/>
        <family val="2"/>
      </rPr>
      <t>D</t>
    </r>
    <r>
      <rPr>
        <sz val="8"/>
        <rFont val="Arial"/>
        <family val="2"/>
      </rPr>
      <t>PF Temperature Data</t>
    </r>
  </si>
  <si>
    <r>
      <rPr>
        <strike/>
        <sz val="8"/>
        <color rgb="FFFF0000"/>
        <rFont val="Arial"/>
        <family val="2"/>
      </rPr>
      <t>D</t>
    </r>
    <r>
      <rPr>
        <sz val="8"/>
        <rFont val="Arial"/>
        <family val="2"/>
      </rPr>
      <t>PF Bank 1 Inlet Temperature Supported</t>
    </r>
  </si>
  <si>
    <r>
      <rPr>
        <strike/>
        <sz val="8"/>
        <color rgb="FFFF0000"/>
        <rFont val="Arial"/>
        <family val="2"/>
      </rPr>
      <t>D</t>
    </r>
    <r>
      <rPr>
        <sz val="8"/>
        <rFont val="Arial"/>
        <family val="2"/>
      </rPr>
      <t>PF Bank 1 Outlet Temperature Supported</t>
    </r>
  </si>
  <si>
    <r>
      <rPr>
        <strike/>
        <sz val="8"/>
        <color rgb="FFFF0000"/>
        <rFont val="Arial"/>
        <family val="2"/>
      </rPr>
      <t>D</t>
    </r>
    <r>
      <rPr>
        <sz val="8"/>
        <rFont val="Arial"/>
        <family val="2"/>
      </rPr>
      <t>PF Bank 2 Inlet Temperature Supported</t>
    </r>
  </si>
  <si>
    <r>
      <rPr>
        <strike/>
        <sz val="8"/>
        <color rgb="FFFF0000"/>
        <rFont val="Arial"/>
        <family val="2"/>
      </rPr>
      <t>D</t>
    </r>
    <r>
      <rPr>
        <sz val="8"/>
        <rFont val="Arial"/>
        <family val="2"/>
      </rPr>
      <t>PF Bank 2 Outlet Temperature Supported</t>
    </r>
  </si>
  <si>
    <r>
      <rPr>
        <strike/>
        <sz val="8"/>
        <color rgb="FFFF0000"/>
        <rFont val="Arial"/>
        <family val="2"/>
      </rPr>
      <t>D</t>
    </r>
    <r>
      <rPr>
        <sz val="8"/>
        <rFont val="Arial"/>
        <family val="2"/>
      </rPr>
      <t>PF Bank 1 Inlet Temperature Sensor</t>
    </r>
  </si>
  <si>
    <r>
      <rPr>
        <strike/>
        <sz val="8"/>
        <color rgb="FFFF0000"/>
        <rFont val="Arial"/>
        <family val="2"/>
      </rPr>
      <t>D</t>
    </r>
    <r>
      <rPr>
        <sz val="8"/>
        <rFont val="Arial"/>
        <family val="2"/>
      </rPr>
      <t>PF Bank 1 Outlet Temperature Sensor</t>
    </r>
  </si>
  <si>
    <r>
      <rPr>
        <strike/>
        <sz val="8"/>
        <color rgb="FFFF0000"/>
        <rFont val="Arial"/>
        <family val="2"/>
      </rPr>
      <t>D</t>
    </r>
    <r>
      <rPr>
        <sz val="8"/>
        <rFont val="Arial"/>
        <family val="2"/>
      </rPr>
      <t>PF Bank 2 Inlet Temperature Sensor</t>
    </r>
  </si>
  <si>
    <r>
      <rPr>
        <strike/>
        <sz val="8"/>
        <color rgb="FFFF0000"/>
        <rFont val="Arial"/>
        <family val="2"/>
      </rPr>
      <t>D</t>
    </r>
    <r>
      <rPr>
        <sz val="8"/>
        <rFont val="Arial"/>
        <family val="2"/>
      </rPr>
      <t>PF Bank 2 Outlet Temperature Sensor</t>
    </r>
  </si>
  <si>
    <r>
      <t xml:space="preserve">1 = </t>
    </r>
    <r>
      <rPr>
        <strike/>
        <sz val="8"/>
        <color rgb="FFFF0000"/>
        <rFont val="Arial"/>
        <family val="2"/>
      </rPr>
      <t>D</t>
    </r>
    <r>
      <rPr>
        <sz val="8"/>
        <rFont val="Arial"/>
        <family val="2"/>
      </rPr>
      <t>PF Bank 1 Inlet Temperature data supported</t>
    </r>
  </si>
  <si>
    <r>
      <t xml:space="preserve">1 = </t>
    </r>
    <r>
      <rPr>
        <strike/>
        <sz val="8"/>
        <color rgb="FFFF0000"/>
        <rFont val="Arial"/>
        <family val="2"/>
      </rPr>
      <t>D</t>
    </r>
    <r>
      <rPr>
        <sz val="8"/>
        <rFont val="Arial"/>
        <family val="2"/>
      </rPr>
      <t>PF Bank 1 Outlet Temperature data supported</t>
    </r>
  </si>
  <si>
    <r>
      <t xml:space="preserve">1 = </t>
    </r>
    <r>
      <rPr>
        <strike/>
        <sz val="8"/>
        <color rgb="FFFF0000"/>
        <rFont val="Arial"/>
        <family val="2"/>
      </rPr>
      <t>D</t>
    </r>
    <r>
      <rPr>
        <sz val="8"/>
        <rFont val="Arial"/>
        <family val="2"/>
      </rPr>
      <t>PF Bank 2 Inlet Temperature data supported</t>
    </r>
  </si>
  <si>
    <r>
      <t xml:space="preserve">1 = </t>
    </r>
    <r>
      <rPr>
        <strike/>
        <sz val="8"/>
        <color rgb="FFFF0000"/>
        <rFont val="Arial"/>
        <family val="2"/>
      </rPr>
      <t>D</t>
    </r>
    <r>
      <rPr>
        <sz val="8"/>
        <rFont val="Arial"/>
        <family val="2"/>
      </rPr>
      <t>PF Bank 2 Outlet Temperature data supported</t>
    </r>
  </si>
  <si>
    <r>
      <rPr>
        <strike/>
        <sz val="8"/>
        <color rgb="FFFF0000"/>
        <rFont val="Arial"/>
        <family val="2"/>
      </rPr>
      <t>D</t>
    </r>
    <r>
      <rPr>
        <sz val="8"/>
        <rFont val="Arial"/>
        <family val="2"/>
      </rPr>
      <t>PF1_INT: xxxx.x °C (xxxx.x °F)</t>
    </r>
  </si>
  <si>
    <r>
      <rPr>
        <strike/>
        <sz val="8"/>
        <color rgb="FFFF0000"/>
        <rFont val="Arial"/>
        <family val="2"/>
      </rPr>
      <t>D</t>
    </r>
    <r>
      <rPr>
        <sz val="8"/>
        <rFont val="Arial"/>
        <family val="2"/>
      </rPr>
      <t>PF1_OUTT: xxxx.x °C (xxxx.x °F)</t>
    </r>
  </si>
  <si>
    <r>
      <rPr>
        <strike/>
        <sz val="8"/>
        <color rgb="FFFF0000"/>
        <rFont val="Arial"/>
        <family val="2"/>
      </rPr>
      <t>D</t>
    </r>
    <r>
      <rPr>
        <sz val="8"/>
        <rFont val="Arial"/>
        <family val="2"/>
      </rPr>
      <t>PF2_INT: xxxx.x °C (xxxx.x °F)</t>
    </r>
  </si>
  <si>
    <r>
      <rPr>
        <strike/>
        <sz val="8"/>
        <color rgb="FFFF0000"/>
        <rFont val="Arial"/>
        <family val="2"/>
      </rPr>
      <t>D</t>
    </r>
    <r>
      <rPr>
        <sz val="8"/>
        <rFont val="Arial"/>
        <family val="2"/>
      </rPr>
      <t>PF2_OUTT: xxxx.x °C (xxxx.x °F)</t>
    </r>
  </si>
  <si>
    <r>
      <rPr>
        <strike/>
        <sz val="8"/>
        <color rgb="FFFF0000"/>
        <rFont val="Arial"/>
        <family val="2"/>
      </rPr>
      <t>D</t>
    </r>
    <r>
      <rPr>
        <sz val="8"/>
        <rFont val="Arial"/>
        <family val="2"/>
      </rPr>
      <t>PF Bank 1 Inlet Temperature support status</t>
    </r>
  </si>
  <si>
    <r>
      <rPr>
        <strike/>
        <sz val="8"/>
        <color rgb="FFFF0000"/>
        <rFont val="Arial"/>
        <family val="2"/>
      </rPr>
      <t>D</t>
    </r>
    <r>
      <rPr>
        <sz val="8"/>
        <rFont val="Arial"/>
        <family val="2"/>
      </rPr>
      <t>PF Bank 1 Outlet Temperature support status</t>
    </r>
  </si>
  <si>
    <r>
      <rPr>
        <strike/>
        <sz val="8"/>
        <color rgb="FFFF0000"/>
        <rFont val="Arial"/>
        <family val="2"/>
      </rPr>
      <t>D</t>
    </r>
    <r>
      <rPr>
        <sz val="8"/>
        <rFont val="Arial"/>
        <family val="2"/>
      </rPr>
      <t>PF Bank 2 Inlet Temperature support status</t>
    </r>
  </si>
  <si>
    <r>
      <rPr>
        <strike/>
        <sz val="8"/>
        <color rgb="FFFF0000"/>
        <rFont val="Arial"/>
        <family val="2"/>
      </rPr>
      <t>D</t>
    </r>
    <r>
      <rPr>
        <sz val="8"/>
        <rFont val="Arial"/>
        <family val="2"/>
      </rPr>
      <t>PF Bank 2 Outlet Temperature support status</t>
    </r>
  </si>
  <si>
    <r>
      <rPr>
        <strike/>
        <sz val="8"/>
        <color rgb="FFFF0000"/>
        <rFont val="Arial"/>
        <family val="2"/>
      </rPr>
      <t>D</t>
    </r>
    <r>
      <rPr>
        <sz val="8"/>
        <rFont val="Arial"/>
        <family val="2"/>
      </rPr>
      <t xml:space="preserve">PF1_INT shall display </t>
    </r>
    <r>
      <rPr>
        <strike/>
        <sz val="8"/>
        <color rgb="FFFF0000"/>
        <rFont val="Arial"/>
        <family val="2"/>
      </rPr>
      <t>D</t>
    </r>
    <r>
      <rPr>
        <sz val="8"/>
        <rFont val="Arial"/>
        <family val="2"/>
      </rPr>
      <t>PF Bank 1 inlet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</si>
  <si>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PF1_OUTT shall display </t>
    </r>
    <r>
      <rPr>
        <strike/>
        <sz val="8"/>
        <color rgb="FFFF0000"/>
        <rFont val="Arial"/>
        <family val="2"/>
      </rPr>
      <t>D</t>
    </r>
    <r>
      <rPr>
        <sz val="8"/>
        <rFont val="Arial"/>
        <family val="2"/>
      </rPr>
      <t>PF Bank 1 outlet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</si>
  <si>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PF2_INT shall display </t>
    </r>
    <r>
      <rPr>
        <strike/>
        <sz val="8"/>
        <color rgb="FFFF0000"/>
        <rFont val="Arial"/>
        <family val="2"/>
      </rPr>
      <t>D</t>
    </r>
    <r>
      <rPr>
        <sz val="8"/>
        <rFont val="Arial"/>
        <family val="2"/>
      </rPr>
      <t>PF Bank 2 inlet temperature.
Note: It is preferable to use EGT sensor PIDs $78, $79, $98 and $99 to preserve the standard exhaust gas sensor numbering convention.</t>
    </r>
  </si>
  <si>
    <r>
      <rPr>
        <strike/>
        <sz val="8"/>
        <color rgb="FFFF0000"/>
        <rFont val="Arial"/>
        <family val="2"/>
      </rPr>
      <t>D</t>
    </r>
    <r>
      <rPr>
        <sz val="8"/>
        <rFont val="Arial"/>
        <family val="2"/>
      </rPr>
      <t xml:space="preserve">PF2_OUTT shall display </t>
    </r>
    <r>
      <rPr>
        <strike/>
        <sz val="8"/>
        <color rgb="FFFF0000"/>
        <rFont val="Arial"/>
        <family val="2"/>
      </rPr>
      <t>D</t>
    </r>
    <r>
      <rPr>
        <sz val="8"/>
        <rFont val="Arial"/>
        <family val="2"/>
      </rPr>
      <t>PF Bank 2 outlet temperature.
Note: It is preferable to use EGT sensor PIDs $78, $79, $98 and $99 to preserve the standard exhaust gas sensor numbering convention.</t>
    </r>
  </si>
  <si>
    <r>
      <rPr>
        <b/>
        <strike/>
        <sz val="8"/>
        <color rgb="FFFF0000"/>
        <rFont val="Arial"/>
        <family val="2"/>
      </rPr>
      <t>Diesel</t>
    </r>
    <r>
      <rPr>
        <b/>
        <sz val="8"/>
        <rFont val="Arial"/>
        <family val="2"/>
      </rPr>
      <t xml:space="preserve"> Aftertreatment Status</t>
    </r>
  </si>
  <si>
    <r>
      <rPr>
        <strike/>
        <sz val="8"/>
        <color rgb="FFFF0000"/>
        <rFont val="Arial"/>
        <family val="2"/>
      </rPr>
      <t xml:space="preserve">Diesel </t>
    </r>
    <r>
      <rPr>
        <sz val="8"/>
        <rFont val="Arial"/>
        <family val="2"/>
      </rPr>
      <t>Aftertreatment Status Supported</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</si>
  <si>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Status Supported</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</si>
  <si>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Type Supported</t>
    </r>
  </si>
  <si>
    <r>
      <t xml:space="preserve">Normalized trigger for </t>
    </r>
    <r>
      <rPr>
        <strike/>
        <sz val="8"/>
        <color rgb="FFFF0000"/>
        <rFont val="Arial"/>
        <family val="2"/>
      </rPr>
      <t>D</t>
    </r>
    <r>
      <rPr>
        <sz val="8"/>
        <rFont val="Arial"/>
        <family val="2"/>
      </rPr>
      <t>PF regen supported</t>
    </r>
  </si>
  <si>
    <r>
      <t xml:space="preserve">Average time between </t>
    </r>
    <r>
      <rPr>
        <strike/>
        <sz val="8"/>
        <color rgb="FFFF0000"/>
        <rFont val="Arial"/>
        <family val="2"/>
      </rPr>
      <t>D</t>
    </r>
    <r>
      <rPr>
        <sz val="8"/>
        <rFont val="Arial"/>
        <family val="2"/>
      </rPr>
      <t>PF regens supported</t>
    </r>
  </si>
  <si>
    <r>
      <t xml:space="preserve">Average distance between </t>
    </r>
    <r>
      <rPr>
        <strike/>
        <sz val="8"/>
        <color rgb="FFFF0000"/>
        <rFont val="Arial"/>
        <family val="2"/>
      </rPr>
      <t>D</t>
    </r>
    <r>
      <rPr>
        <sz val="8"/>
        <rFont val="Arial"/>
        <family val="2"/>
      </rPr>
      <t xml:space="preserve">PF regens supported </t>
    </r>
  </si>
  <si>
    <r>
      <rPr>
        <strike/>
        <sz val="8"/>
        <color rgb="FFFF0000"/>
        <rFont val="Arial"/>
        <family val="2"/>
      </rPr>
      <t>Diesel</t>
    </r>
    <r>
      <rPr>
        <sz val="8"/>
        <rFont val="Arial"/>
        <family val="2"/>
      </rPr>
      <t xml:space="preserve"> Aftertreatment Status</t>
    </r>
  </si>
  <si>
    <r>
      <rPr>
        <strike/>
        <sz val="8"/>
        <color rgb="FFFF0000"/>
        <rFont val="Arial"/>
        <family val="2"/>
      </rPr>
      <t>Diesel</t>
    </r>
    <r>
      <rPr>
        <sz val="8"/>
        <rFont val="Arial"/>
        <family val="2"/>
      </rPr>
      <t xml:space="preserve"> Particulate Filter (</t>
    </r>
    <r>
      <rPr>
        <strike/>
        <sz val="8"/>
        <color rgb="FFFF0000"/>
        <rFont val="Arial"/>
        <family val="2"/>
      </rPr>
      <t>D</t>
    </r>
    <r>
      <rPr>
        <sz val="8"/>
        <rFont val="Arial"/>
        <family val="2"/>
      </rPr>
      <t>PF) Regen Status</t>
    </r>
  </si>
  <si>
    <r>
      <rPr>
        <strike/>
        <sz val="8"/>
        <color rgb="FFFF0000"/>
        <rFont val="Arial"/>
        <family val="2"/>
      </rPr>
      <t xml:space="preserve">Diesel </t>
    </r>
    <r>
      <rPr>
        <sz val="8"/>
        <rFont val="Arial"/>
        <family val="2"/>
      </rPr>
      <t>Particulate Filter (</t>
    </r>
    <r>
      <rPr>
        <strike/>
        <sz val="8"/>
        <color rgb="FFFF0000"/>
        <rFont val="Arial"/>
        <family val="2"/>
      </rPr>
      <t>D</t>
    </r>
    <r>
      <rPr>
        <sz val="8"/>
        <rFont val="Arial"/>
        <family val="2"/>
      </rPr>
      <t>PF) Regen Type</t>
    </r>
  </si>
  <si>
    <r>
      <t xml:space="preserve">Normalized Trigger for </t>
    </r>
    <r>
      <rPr>
        <strike/>
        <sz val="8"/>
        <color rgb="FFFF0000"/>
        <rFont val="Arial"/>
        <family val="2"/>
      </rPr>
      <t>D</t>
    </r>
    <r>
      <rPr>
        <sz val="8"/>
        <rFont val="Arial"/>
        <family val="2"/>
      </rPr>
      <t>PF Regen</t>
    </r>
  </si>
  <si>
    <r>
      <t xml:space="preserve">Average Time Between </t>
    </r>
    <r>
      <rPr>
        <strike/>
        <sz val="8"/>
        <color rgb="FFFF0000"/>
        <rFont val="Arial"/>
        <family val="2"/>
      </rPr>
      <t>D</t>
    </r>
    <r>
      <rPr>
        <sz val="8"/>
        <rFont val="Arial"/>
        <family val="2"/>
      </rPr>
      <t>PF Regens</t>
    </r>
  </si>
  <si>
    <r>
      <t xml:space="preserve">Average Distance Between </t>
    </r>
    <r>
      <rPr>
        <strike/>
        <sz val="8"/>
        <color rgb="FFFF0000"/>
        <rFont val="Arial"/>
        <family val="2"/>
      </rPr>
      <t>D</t>
    </r>
    <r>
      <rPr>
        <sz val="8"/>
        <rFont val="Arial"/>
        <family val="2"/>
      </rPr>
      <t>PF Regens</t>
    </r>
  </si>
  <si>
    <r>
      <t xml:space="preserve">1 = </t>
    </r>
    <r>
      <rPr>
        <strike/>
        <sz val="8"/>
        <color rgb="FFFF0000"/>
        <rFont val="Arial"/>
        <family val="2"/>
      </rPr>
      <t>D</t>
    </r>
    <r>
      <rPr>
        <sz val="8"/>
        <rFont val="Arial"/>
        <family val="2"/>
      </rPr>
      <t>PF regen status data supported</t>
    </r>
  </si>
  <si>
    <r>
      <t xml:space="preserve">1 = </t>
    </r>
    <r>
      <rPr>
        <strike/>
        <sz val="8"/>
        <color rgb="FFFF0000"/>
        <rFont val="Arial"/>
        <family val="2"/>
      </rPr>
      <t>D</t>
    </r>
    <r>
      <rPr>
        <sz val="8"/>
        <rFont val="Arial"/>
        <family val="2"/>
      </rPr>
      <t>PF regen; type data supported</t>
    </r>
  </si>
  <si>
    <r>
      <t xml:space="preserve">1 = Normalized trigger for </t>
    </r>
    <r>
      <rPr>
        <strike/>
        <sz val="8"/>
        <color rgb="FFFF0000"/>
        <rFont val="Arial"/>
        <family val="2"/>
      </rPr>
      <t>D</t>
    </r>
    <r>
      <rPr>
        <sz val="8"/>
        <rFont val="Arial"/>
        <family val="2"/>
      </rPr>
      <t>PF regen supported</t>
    </r>
  </si>
  <si>
    <r>
      <t xml:space="preserve">1 = Average time between </t>
    </r>
    <r>
      <rPr>
        <strike/>
        <sz val="8"/>
        <color rgb="FFFF0000"/>
        <rFont val="Arial"/>
        <family val="2"/>
      </rPr>
      <t>D</t>
    </r>
    <r>
      <rPr>
        <sz val="8"/>
        <rFont val="Arial"/>
        <family val="2"/>
      </rPr>
      <t>PF regens supported</t>
    </r>
  </si>
  <si>
    <r>
      <t xml:space="preserve">1 = Average distance between </t>
    </r>
    <r>
      <rPr>
        <strike/>
        <sz val="8"/>
        <color rgb="FFFF0000"/>
        <rFont val="Arial"/>
        <family val="2"/>
      </rPr>
      <t>D</t>
    </r>
    <r>
      <rPr>
        <sz val="8"/>
        <rFont val="Arial"/>
        <family val="2"/>
      </rPr>
      <t>PF regens supported</t>
    </r>
  </si>
  <si>
    <r>
      <t xml:space="preserve">1 = DPF Regen in progress; 0 = </t>
    </r>
    <r>
      <rPr>
        <strike/>
        <sz val="8"/>
        <color rgb="FFFF0000"/>
        <rFont val="Arial"/>
        <family val="2"/>
      </rPr>
      <t>D</t>
    </r>
    <r>
      <rPr>
        <sz val="8"/>
        <rFont val="Arial"/>
        <family val="2"/>
      </rPr>
      <t xml:space="preserve">PF Regen not in progress </t>
    </r>
  </si>
  <si>
    <r>
      <t xml:space="preserve">1 = Active </t>
    </r>
    <r>
      <rPr>
        <strike/>
        <sz val="8"/>
        <color rgb="FFFF0000"/>
        <rFont val="Arial"/>
        <family val="2"/>
      </rPr>
      <t>D</t>
    </r>
    <r>
      <rPr>
        <sz val="8"/>
        <rFont val="Arial"/>
        <family val="2"/>
      </rPr>
      <t xml:space="preserve">PF Regen; 0 = Passive </t>
    </r>
    <r>
      <rPr>
        <strike/>
        <sz val="8"/>
        <color rgb="FFFF0000"/>
        <rFont val="Arial"/>
        <family val="2"/>
      </rPr>
      <t>D</t>
    </r>
    <r>
      <rPr>
        <sz val="8"/>
        <rFont val="Arial"/>
        <family val="2"/>
      </rPr>
      <t>PF Regen</t>
    </r>
  </si>
  <si>
    <r>
      <rPr>
        <strike/>
        <sz val="8"/>
        <color rgb="FFFF0000"/>
        <rFont val="Arial"/>
        <family val="2"/>
      </rPr>
      <t>D</t>
    </r>
    <r>
      <rPr>
        <sz val="8"/>
        <rFont val="Arial"/>
        <family val="2"/>
      </rPr>
      <t xml:space="preserve">PF_REGEN_STAT: YES or NO </t>
    </r>
  </si>
  <si>
    <r>
      <rPr>
        <strike/>
        <sz val="8"/>
        <color rgb="FFFF0000"/>
        <rFont val="Arial"/>
        <family val="2"/>
      </rPr>
      <t>D</t>
    </r>
    <r>
      <rPr>
        <sz val="8"/>
        <rFont val="Arial"/>
        <family val="2"/>
      </rPr>
      <t>PF_REGEN_TYPE: ACTIVE or PASSIVE</t>
    </r>
  </si>
  <si>
    <r>
      <rPr>
        <strike/>
        <sz val="8"/>
        <color rgb="FFFF0000"/>
        <rFont val="Arial"/>
        <family val="2"/>
      </rPr>
      <t>D</t>
    </r>
    <r>
      <rPr>
        <sz val="8"/>
        <rFont val="Arial"/>
        <family val="2"/>
      </rPr>
      <t>PF_REGEN_PCT</t>
    </r>
  </si>
  <si>
    <r>
      <rPr>
        <strike/>
        <sz val="8"/>
        <color rgb="FFFF0000"/>
        <rFont val="Arial"/>
        <family val="2"/>
      </rPr>
      <t>D</t>
    </r>
    <r>
      <rPr>
        <sz val="8"/>
        <rFont val="Arial"/>
        <family val="2"/>
      </rPr>
      <t>PF_REGEN_AVGT: xxxx hrs, xx min</t>
    </r>
  </si>
  <si>
    <r>
      <rPr>
        <strike/>
        <sz val="8"/>
        <color rgb="FFFF0000"/>
        <rFont val="Arial"/>
        <family val="2"/>
      </rPr>
      <t>D</t>
    </r>
    <r>
      <rPr>
        <sz val="8"/>
        <rFont val="Arial"/>
        <family val="2"/>
      </rPr>
      <t xml:space="preserve">PF_REGEN_AVGD: xxxx hrs, xx min </t>
    </r>
  </si>
  <si>
    <r>
      <rPr>
        <strike/>
        <sz val="8"/>
        <color rgb="FFFF0000"/>
        <rFont val="Arial"/>
        <family val="2"/>
      </rPr>
      <t>D</t>
    </r>
    <r>
      <rPr>
        <sz val="8"/>
        <rFont val="Arial"/>
        <family val="2"/>
      </rPr>
      <t xml:space="preserve">PF_REGEN_PCT shall indicate the normalized </t>
    </r>
    <r>
      <rPr>
        <strike/>
        <sz val="8"/>
        <color rgb="FFFF0000"/>
        <rFont val="Arial"/>
        <family val="2"/>
      </rPr>
      <t>D</t>
    </r>
    <r>
      <rPr>
        <sz val="8"/>
        <rFont val="Arial"/>
        <family val="2"/>
      </rPr>
      <t xml:space="preserve">PF loading, time, distance, drive cycles or other criteria before the next </t>
    </r>
    <r>
      <rPr>
        <strike/>
        <sz val="8"/>
        <color rgb="FFFF0000"/>
        <rFont val="Arial"/>
        <family val="2"/>
      </rPr>
      <t>D</t>
    </r>
    <r>
      <rPr>
        <sz val="8"/>
        <rFont val="Arial"/>
        <family val="2"/>
      </rPr>
      <t xml:space="preserve">PF regen where 0% means the </t>
    </r>
    <r>
      <rPr>
        <strike/>
        <sz val="8"/>
        <color rgb="FFFF0000"/>
        <rFont val="Arial"/>
        <family val="2"/>
      </rPr>
      <t>D</t>
    </r>
    <r>
      <rPr>
        <sz val="8"/>
        <rFont val="Arial"/>
        <family val="2"/>
      </rPr>
      <t xml:space="preserve">PF is clean (a complete regen just occurred) and 100% means the </t>
    </r>
    <r>
      <rPr>
        <strike/>
        <sz val="8"/>
        <color rgb="FFFF0000"/>
        <rFont val="Arial"/>
        <family val="2"/>
      </rPr>
      <t>D</t>
    </r>
    <r>
      <rPr>
        <sz val="8"/>
        <rFont val="Arial"/>
        <family val="2"/>
      </rPr>
      <t xml:space="preserve">PF is ready to be regenerated. When there are multiple criteria to trigger a regen, the one that is closest to triggering the regen shall be displayed.
Note: A commanded </t>
    </r>
    <r>
      <rPr>
        <strike/>
        <sz val="8"/>
        <color rgb="FFFF0000"/>
        <rFont val="Arial"/>
        <family val="2"/>
      </rPr>
      <t>D</t>
    </r>
    <r>
      <rPr>
        <sz val="8"/>
        <rFont val="Arial"/>
        <family val="2"/>
      </rPr>
      <t>PF regen (Service $08, TID $02) shall be reflected in this data.</t>
    </r>
  </si>
  <si>
    <r>
      <rPr>
        <strike/>
        <sz val="8"/>
        <color rgb="FFFF0000"/>
        <rFont val="Arial"/>
        <family val="2"/>
      </rPr>
      <t>D</t>
    </r>
    <r>
      <rPr>
        <sz val="8"/>
        <rFont val="Arial"/>
        <family val="2"/>
      </rPr>
      <t xml:space="preserve">PF_REGEN_AVGT shall indicate the EWMA filtered time between successful, active triggered </t>
    </r>
    <r>
      <rPr>
        <strike/>
        <sz val="8"/>
        <color rgb="FFFF0000"/>
        <rFont val="Arial"/>
        <family val="2"/>
      </rPr>
      <t>D</t>
    </r>
    <r>
      <rPr>
        <sz val="8"/>
        <rFont val="Arial"/>
        <family val="2"/>
      </rPr>
      <t xml:space="preserve">PF regens. The weighting factor shall be chosen to  produce a representative value after 6 regen cycles (~0.5)
Note: A commanded </t>
    </r>
    <r>
      <rPr>
        <strike/>
        <sz val="8"/>
        <color rgb="FFFF0000"/>
        <rFont val="Arial"/>
        <family val="2"/>
      </rPr>
      <t>D</t>
    </r>
    <r>
      <rPr>
        <sz val="8"/>
        <rFont val="Arial"/>
        <family val="2"/>
      </rPr>
      <t>PF regen (Service $08, TID $02) shall be reflected in this data.</t>
    </r>
  </si>
  <si>
    <r>
      <rPr>
        <strike/>
        <sz val="8"/>
        <color rgb="FFFF0000"/>
        <rFont val="Arial"/>
        <family val="2"/>
      </rPr>
      <t>D</t>
    </r>
    <r>
      <rPr>
        <sz val="8"/>
        <rFont val="Arial"/>
        <family val="2"/>
      </rPr>
      <t xml:space="preserve">PF_REGEN_AVGD shall indicate the EWMA filtered distance between successful, active triggered </t>
    </r>
    <r>
      <rPr>
        <strike/>
        <sz val="8"/>
        <color rgb="FFFF0000"/>
        <rFont val="Arial"/>
        <family val="2"/>
      </rPr>
      <t>D</t>
    </r>
    <r>
      <rPr>
        <sz val="8"/>
        <rFont val="Arial"/>
        <family val="2"/>
      </rPr>
      <t xml:space="preserve">PF regens. The weighting factor shall be chosen to  produce a representative value after 6 regen cycles (~0.5)
Note: A commanded </t>
    </r>
    <r>
      <rPr>
        <strike/>
        <sz val="8"/>
        <color rgb="FFFF0000"/>
        <rFont val="Arial"/>
        <family val="2"/>
      </rPr>
      <t>D</t>
    </r>
    <r>
      <rPr>
        <sz val="8"/>
        <rFont val="Arial"/>
        <family val="2"/>
      </rPr>
      <t>PF regen (Service $08, TID $02) shall be reflected in this data.</t>
    </r>
  </si>
  <si>
    <r>
      <t xml:space="preserve">Note: Active regeneration means that the ECU has entered a special mode to increase the temperature in the exhaust system to burn the soot in the </t>
    </r>
    <r>
      <rPr>
        <strike/>
        <sz val="8"/>
        <color rgb="FFFF0000"/>
        <rFont val="Arial"/>
        <family val="2"/>
      </rPr>
      <t>D</t>
    </r>
    <r>
      <rPr>
        <sz val="8"/>
        <rFont val="Arial"/>
        <family val="2"/>
      </rPr>
      <t>PF. The ECU can make the decision either by algorithm, operator interaction or tool request.</t>
    </r>
  </si>
  <si>
    <r>
      <rPr>
        <b/>
        <strike/>
        <sz val="9"/>
        <color rgb="FFFF0000"/>
        <rFont val="Arial"/>
        <family val="2"/>
      </rPr>
      <t>Diesel</t>
    </r>
    <r>
      <rPr>
        <b/>
        <sz val="9"/>
        <rFont val="Arial"/>
        <family val="2"/>
      </rPr>
      <t xml:space="preserve"> Particulate Filter Regeneration</t>
    </r>
  </si>
  <si>
    <r>
      <t xml:space="preserve">For ISO 15765-4 protocol, DATA_A - DATA_E shall not be included in the request and response message. If the conditions are not proper to run the test, the vehicle shall respond with a negative response message with a response code $22 – conditionsNotCorrect.
This service requests the vehicle to initiate a </t>
    </r>
    <r>
      <rPr>
        <strike/>
        <sz val="9"/>
        <color rgb="FFFF0000"/>
        <rFont val="Arial"/>
        <family val="2"/>
      </rPr>
      <t>D</t>
    </r>
    <r>
      <rPr>
        <sz val="9"/>
        <rFont val="Arial"/>
        <family val="2"/>
      </rPr>
      <t>PF regeneration. The vehicle manufacturer is responsible to determine the criteria to enable, start and stop the test, such as engine running, vehicle speed, or engine rpm.</t>
    </r>
  </si>
  <si>
    <t>1 Pa per bit, signed</t>
  </si>
  <si>
    <t>0xF4A3</t>
  </si>
  <si>
    <t>Support of Evap System Vapor Pressure</t>
  </si>
  <si>
    <t>Evap System Vapor Pressure A supported</t>
  </si>
  <si>
    <t>Evap System Vapor Pressure A (wide range) supported</t>
  </si>
  <si>
    <t>Evap System Vapor Pressure B supported</t>
  </si>
  <si>
    <t>Evap System Vapor Pressure B (wide range) supported</t>
  </si>
  <si>
    <t>1 = Evap System Vapor Pressure A supported</t>
  </si>
  <si>
    <t>1 = Evap System Vapor Pressure A (wide range) supported</t>
  </si>
  <si>
    <t>1 = Evap System Vapor Pressure B supported</t>
  </si>
  <si>
    <t>1 = Evap System Vapor Pressure B (wide range) supported</t>
  </si>
  <si>
    <t>Evap System Vapor Pressure A support status</t>
  </si>
  <si>
    <t>Evap System Vapor Pressure A (wide range) support status</t>
  </si>
  <si>
    <t>Evap System Vapor Pressure B support status</t>
  </si>
  <si>
    <t>Evap System Vapor Pressure B (wide range) support status</t>
  </si>
  <si>
    <t>Evap System Vapor Pressure A</t>
  </si>
  <si>
    <t>($8000)
-8192 Pa
(-32.8878 in H2O)</t>
  </si>
  <si>
    <t>($7FFF)
8191.75 Pa, 
(32.8868 in H2O)</t>
  </si>
  <si>
    <t>0.25 Pa (1/4) per bit signed</t>
  </si>
  <si>
    <t>EVAP_B_VP: xxxx.xx Pa (xx.xxx in H2O)</t>
  </si>
  <si>
    <t>EVAP_A_VP: xxxx.xx Pa (xx.xxx in H2O)</t>
  </si>
  <si>
    <t>Evaporative system vapor pressure. The pressure signal is normally obtained from one or more sensors located in the fuel tank or in an evaporative system vapor line. Two pressure ranges are defined for up to two sensors. It is not allowed to support the same pressure sensor with two different scaling ranges.</t>
  </si>
  <si>
    <t>Evap System Vapor Pressure A (wide range)</t>
  </si>
  <si>
    <t>($8000)
-65536 Pa
(-263.10 in H2O)</t>
  </si>
  <si>
    <t>($7FFF)
65534 Pa, (263.10 in H2O)</t>
  </si>
  <si>
    <t>2 Pa per bit, signed</t>
  </si>
  <si>
    <t>EVAP_A_VP: xxxxx Pa (xxx.xx in H2O)</t>
  </si>
  <si>
    <t>EVAP_B_VP: xxxxx Pa (xxx.xx in H2O)</t>
  </si>
  <si>
    <t>Evap System Vapor Pressure B</t>
  </si>
  <si>
    <t>Evap System Vapor Pressure B (wide range)</t>
  </si>
  <si>
    <t>0xF4A4</t>
  </si>
  <si>
    <t>Transmission Actual Gear</t>
  </si>
  <si>
    <t>Transmission Actual Gear Status Supported</t>
  </si>
  <si>
    <t>Transmission Actual Gear  Status Supported</t>
  </si>
  <si>
    <t>B, bits 0 - 3</t>
  </si>
  <si>
    <t>1 = Actual transmission gear supported</t>
  </si>
  <si>
    <t>1 = Actual transmission gear ratio supported</t>
  </si>
  <si>
    <t>Transmission actual gear support status</t>
  </si>
  <si>
    <t>Transmission actual gear ratio support status</t>
  </si>
  <si>
    <t>Transmission Actual Gear Status</t>
  </si>
  <si>
    <t>GEAR_ACT: 1 through 15</t>
  </si>
  <si>
    <t>65.535</t>
  </si>
  <si>
    <t>0.001 per bit</t>
  </si>
  <si>
    <t>GEAR_RAT: xx.xxx</t>
  </si>
  <si>
    <t>Table C1 defines standardized Test IDs. Applies only to SAE J1850,  ISO 9141-2, and ISO 14230-2.</t>
  </si>
  <si>
    <t>Table C2 defines standardized Test IDs. Applies only to ISO 15765-4.</t>
  </si>
  <si>
    <r>
      <t>0x</t>
    </r>
    <r>
      <rPr>
        <strike/>
        <sz val="9"/>
        <color rgb="FFFF0000"/>
        <rFont val="Arial"/>
        <family val="2"/>
      </rPr>
      <t>FB01</t>
    </r>
    <r>
      <rPr>
        <sz val="9"/>
        <color rgb="FFFF0000"/>
        <rFont val="Arial"/>
        <family val="2"/>
      </rPr>
      <t xml:space="preserve"> E001</t>
    </r>
  </si>
  <si>
    <r>
      <t>0x</t>
    </r>
    <r>
      <rPr>
        <strike/>
        <sz val="9"/>
        <color rgb="FFFF0000"/>
        <rFont val="Arial"/>
        <family val="2"/>
      </rPr>
      <t>FB02</t>
    </r>
    <r>
      <rPr>
        <sz val="9"/>
        <color rgb="FFFF0000"/>
        <rFont val="Arial"/>
        <family val="2"/>
      </rPr>
      <t xml:space="preserve"> E002</t>
    </r>
  </si>
  <si>
    <r>
      <t>0x</t>
    </r>
    <r>
      <rPr>
        <strike/>
        <sz val="9"/>
        <color rgb="FFFF0000"/>
        <rFont val="Arial"/>
        <family val="2"/>
      </rPr>
      <t>FB03</t>
    </r>
    <r>
      <rPr>
        <sz val="9"/>
        <color rgb="FFFF0000"/>
        <rFont val="Arial"/>
        <family val="2"/>
      </rPr>
      <t xml:space="preserve"> E003</t>
    </r>
    <r>
      <rPr>
        <sz val="9"/>
        <rFont val="Arial"/>
        <family val="2"/>
      </rPr>
      <t xml:space="preserve"> – 0x</t>
    </r>
    <r>
      <rPr>
        <strike/>
        <sz val="9"/>
        <color rgb="FFFF0000"/>
        <rFont val="Arial"/>
        <family val="2"/>
      </rPr>
      <t>FBFF</t>
    </r>
    <r>
      <rPr>
        <sz val="9"/>
        <color rgb="FFFF0000"/>
        <rFont val="Arial"/>
        <family val="2"/>
      </rPr>
      <t xml:space="preserve"> E0FF</t>
    </r>
  </si>
  <si>
    <t>0000- neutral
0001 – Gear 1
0010 – Gear 2
0011 – Gear 3
0100 – Gear 4
0101 – Gear 5
0110 – Gear 6
0111 – Gear 7
1000 – Gear 8
1001 – Gear 9
1010 – Gear 10
1011 – Gear 11
1100 – Gear 12
1101 – Gear 13
1110 – Gear 14
1111 – Gear 15</t>
  </si>
  <si>
    <r>
      <t xml:space="preserve">0000- </t>
    </r>
    <r>
      <rPr>
        <sz val="8"/>
        <color rgb="FFFF0000"/>
        <rFont val="Arial"/>
        <family val="2"/>
      </rPr>
      <t>neutral</t>
    </r>
    <r>
      <rPr>
        <strike/>
        <sz val="8"/>
        <color rgb="FFFF0000"/>
        <rFont val="Arial"/>
        <family val="2"/>
      </rPr>
      <t>reserved</t>
    </r>
    <r>
      <rPr>
        <sz val="8"/>
        <rFont val="Arial"/>
        <family val="2"/>
      </rPr>
      <t xml:space="preserve">
0001 – Gear 1
0010 – Gear 2
0011 – Gear 3
0100 – Gear 4
0101 – Gear 5
0110 – Gear 6
0111 – Gear 7
1000 – Gear 8
1001 – Gear 9
1010 – Gear 10
1011 – Gear 11
1100 – Gear 12
1101 – Gear 13
1110 – Gear 14
1111 – Gear 15</t>
    </r>
  </si>
  <si>
    <r>
      <rPr>
        <b/>
        <strike/>
        <sz val="9"/>
        <color rgb="FFFF0000"/>
        <rFont val="Arial"/>
        <family val="2"/>
      </rPr>
      <t xml:space="preserve">Diesel </t>
    </r>
    <r>
      <rPr>
        <b/>
        <sz val="9"/>
        <rFont val="Arial"/>
        <family val="2"/>
      </rPr>
      <t>Particulate Filter Regeneration</t>
    </r>
  </si>
  <si>
    <t>0xF4A5</t>
  </si>
  <si>
    <t>Diesel Exhaust Fluid Dosing</t>
  </si>
  <si>
    <t>Commanded DEF Dosing Supported</t>
  </si>
  <si>
    <t>DEF Usage for the Current Driving Cycle Supported</t>
  </si>
  <si>
    <t>1 = DEF_CMD supported</t>
  </si>
  <si>
    <t>1 = DEF UCDC supported</t>
  </si>
  <si>
    <t>Commanded DEF Dosing Support Status</t>
  </si>
  <si>
    <t>DEF Usage for the Current Driving Cycle Support Status</t>
  </si>
  <si>
    <t>Commanded DEF Dosing</t>
  </si>
  <si>
    <t>DEF Usage for the Current Driving Cycle.</t>
  </si>
  <si>
    <t>DEF_CMD shall display the commanded DEF dosing quantity as a percent. Zero percent means that no DEF dosing is being commanded. 100 percent means that DEF dosing is being commanded at 100 percent of the full capacity of the system to deliver DEF.</t>
  </si>
  <si>
    <t>DEF_UCDC shall indicate the accumulated, calculated amount of DEF introduced into the aftertreatment system for the current driving cycle in Liters. DEF_UCDC shall be updated at a minimum rate of 5000 milliseconds. DEF_UCDC shall retain its value after the engine is turned off. It shall be reset to zero after engine start on the subsequent driving cycle.</t>
  </si>
  <si>
    <t>DEF_CMD: xxx.x %</t>
  </si>
  <si>
    <t>0 L</t>
  </si>
  <si>
    <t>20 kPa per bit signed</t>
  </si>
  <si>
    <t>20</t>
  </si>
  <si>
    <t>0xFA</t>
  </si>
  <si>
    <r>
      <t>Hybrid/EV Battery Voltage shall display the voltage for the Hybrid/EV battery system</t>
    </r>
    <r>
      <rPr>
        <sz val="8"/>
        <color rgb="FFFF0000"/>
        <rFont val="Arial"/>
        <family val="2"/>
      </rPr>
      <t xml:space="preserve"> before the contactors</t>
    </r>
    <r>
      <rPr>
        <sz val="8"/>
        <rFont val="Arial"/>
        <family val="2"/>
      </rPr>
      <t>.  The voltage shall be measured across the two terminals of the battery system.</t>
    </r>
  </si>
  <si>
    <t>Air Fuel Ratio Imbalance Monitor Completion Counts Bank 1</t>
  </si>
  <si>
    <t>Air Fuel Ratio Imbalance Monitor Conditions Encountered Counts Bank 1</t>
  </si>
  <si>
    <t>AFRICOMP1: xxxxx cnts</t>
  </si>
  <si>
    <t>AFRICOMP2: xxxxx cnts</t>
  </si>
  <si>
    <t>AFRICOND2: xxxxx cnts</t>
  </si>
  <si>
    <t>Air Fuel Ratio Imbalance Monitor Completion Counts Bank 2</t>
  </si>
  <si>
    <t>Air Fuel Ratio Imbalance Monitor Conditions Encountered Counts Bank 2</t>
  </si>
  <si>
    <t>Air Fuel Ratio Imbalance Monitor Conditions Encountered Counts Bank 1 displays the number of times that the vehicle has been operated in the specified AFRI monitoring conditions (denominator).</t>
  </si>
  <si>
    <t>Air Fuel Ratio Imbalance Monitor Conditions Encountered Counts Bank 2 displays the number of times that the vehicle has been operated in the specified AFRI monitoring conditions (denominator).</t>
  </si>
  <si>
    <r>
      <t xml:space="preserve">Evaporative system vapor pressure, if utilized by the control module. The pressure signal is normally obtained from a sensor located in the fuel tank (FTP – Fuel Tank Pressure) or a sensor in an evaporative system vapor line. If a wider pressure range is required, PID $54 scaling allows for a wider pressure range than PID $32. 
For systems supporting Evap System Vapor Pressure, one of the following </t>
    </r>
    <r>
      <rPr>
        <sz val="8"/>
        <color rgb="FFFF0000"/>
        <rFont val="Arial"/>
        <family val="2"/>
      </rPr>
      <t>3</t>
    </r>
    <r>
      <rPr>
        <strike/>
        <sz val="8"/>
        <color rgb="FFFF0000"/>
        <rFont val="Arial"/>
        <family val="2"/>
      </rPr>
      <t>2</t>
    </r>
    <r>
      <rPr>
        <sz val="8"/>
        <rFont val="Arial"/>
        <family val="2"/>
      </rPr>
      <t xml:space="preserve"> PIDs is required: $32, or $54, </t>
    </r>
    <r>
      <rPr>
        <sz val="8"/>
        <color rgb="FFFF0000"/>
        <rFont val="Arial"/>
        <family val="2"/>
      </rPr>
      <t>or $A3</t>
    </r>
    <r>
      <rPr>
        <sz val="8"/>
        <rFont val="Arial"/>
        <family val="2"/>
      </rPr>
      <t>. Support for more than one of these PIDs is not allowed.</t>
    </r>
  </si>
  <si>
    <r>
      <t xml:space="preserve">Evaporative system vapor pressure. The pressure signal is normally obtained from a sensor located in the fuel tank (FTP – Fuel Tank Pressure) or a sensor in an evaporative system vapor line. PID $54 scaling allows for a wider pressure range than PID $32. 
For systems supporting Evap System Vapor Pressure, one of the following </t>
    </r>
    <r>
      <rPr>
        <sz val="8"/>
        <color rgb="FFFF0000"/>
        <rFont val="Arial"/>
        <family val="2"/>
      </rPr>
      <t>3</t>
    </r>
    <r>
      <rPr>
        <strike/>
        <sz val="8"/>
        <color rgb="FFFF0000"/>
        <rFont val="Arial"/>
        <family val="2"/>
      </rPr>
      <t>2</t>
    </r>
    <r>
      <rPr>
        <sz val="8"/>
        <rFont val="Arial"/>
        <family val="2"/>
      </rPr>
      <t xml:space="preserve"> PIDs is required: $32, or $54, </t>
    </r>
    <r>
      <rPr>
        <sz val="8"/>
        <color rgb="FFFF0000"/>
        <rFont val="Arial"/>
        <family val="2"/>
      </rPr>
      <t>or $A3</t>
    </r>
    <r>
      <rPr>
        <sz val="8"/>
        <rFont val="Arial"/>
        <family val="2"/>
      </rPr>
      <t>. Support for more than one of these PIDs is not allowed.</t>
    </r>
  </si>
  <si>
    <t>Parameter Name</t>
  </si>
  <si>
    <t>Cvt</t>
  </si>
  <si>
    <t>Byte Value (Hex)</t>
  </si>
  <si>
    <t>Mnemonic</t>
  </si>
  <si>
    <t>#1</t>
  </si>
  <si>
    <t>Request on-board monitoring test results for specific monitored systems response SID</t>
  </si>
  <si>
    <t>M</t>
  </si>
  <si>
    <t>SIDPR</t>
  </si>
  <si>
    <t>#2</t>
  </si>
  <si>
    <t>xx</t>
  </si>
  <si>
    <t>#3</t>
  </si>
  <si>
    <t>#4</t>
  </si>
  <si>
    <t>#5</t>
  </si>
  <si>
    <t>#6</t>
  </si>
  <si>
    <t>#7</t>
  </si>
  <si>
    <t>TVHI</t>
  </si>
  <si>
    <t>TVLO</t>
  </si>
  <si>
    <t>#8</t>
  </si>
  <si>
    <t>#9</t>
  </si>
  <si>
    <t>#10</t>
  </si>
  <si>
    <t>On-Board Diagnostic Monitor ID</t>
  </si>
  <si>
    <t>Std./Manuf. Defined TID#1</t>
  </si>
  <si>
    <t>Unit And Scaling ID#1</t>
  </si>
  <si>
    <t>Test Value (High Byte)#1</t>
  </si>
  <si>
    <t>Test Value (Low Byte)#1</t>
  </si>
  <si>
    <t>Min. Test Limit (High Byte)#1</t>
  </si>
  <si>
    <t>Min. Test Limit (Low Byte)#1</t>
  </si>
  <si>
    <t>Max. Test Limit (High Byte)#1</t>
  </si>
  <si>
    <t>Max. Test Limit (Low Byte)#1 ]</t>
  </si>
  <si>
    <t>OBDMIDREC</t>
  </si>
  <si>
    <t>OBDMID</t>
  </si>
  <si>
    <t>S/MDTID</t>
  </si>
  <si>
    <t>UASID</t>
  </si>
  <si>
    <t>MINTLHI</t>
  </si>
  <si>
    <t>MINTLLO</t>
  </si>
  <si>
    <t>MAXTLHI</t>
  </si>
  <si>
    <t>MAXTLLO</t>
  </si>
  <si>
    <t>#n-8</t>
  </si>
  <si>
    <t>#n-7</t>
  </si>
  <si>
    <t>#n-6</t>
  </si>
  <si>
    <t>#n-5</t>
  </si>
  <si>
    <t>#n-4</t>
  </si>
  <si>
    <t>#n-3</t>
  </si>
  <si>
    <t>#n-2</t>
  </si>
  <si>
    <t>#n-1</t>
  </si>
  <si>
    <t>#n</t>
  </si>
  <si>
    <t>Std./Manuf. Defined TID#m</t>
  </si>
  <si>
    <t>Unit And Scaling ID#m</t>
  </si>
  <si>
    <t>Test Value (High Byte)#m</t>
  </si>
  <si>
    <t>Test Value (Low Byte)#m</t>
  </si>
  <si>
    <t>Min. Test Limit (High Byte)#m</t>
  </si>
  <si>
    <t>Min. Test Limit (Low Byte)#m</t>
  </si>
  <si>
    <t>Max. Test Limit (High Byte)#m</t>
  </si>
  <si>
    <t>Max. Test Limit (Low Byte)#m ]</t>
  </si>
  <si>
    <t>C2</t>
  </si>
  <si>
    <t xml:space="preserve">data record of supported OBDMID = [ </t>
  </si>
  <si>
    <t>a C1 = Conditional - Parameter is only present if more than one (1) Manufacturer Defined TID is supported by the ECU for the requested Monitor ID.</t>
  </si>
  <si>
    <t>b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</si>
  <si>
    <t>OBDMDID (LB)</t>
  </si>
  <si>
    <t>F6 – F7</t>
  </si>
  <si>
    <t>yy</t>
  </si>
  <si>
    <t>OBDMDID_HB</t>
  </si>
  <si>
    <t>OBDMDID_LB</t>
  </si>
  <si>
    <t>#11</t>
  </si>
  <si>
    <t>OBDMDIDREC</t>
  </si>
  <si>
    <t>C1</t>
  </si>
  <si>
    <t>The request and response message is limited to a maximum of 1 (one) OBDMDID.</t>
  </si>
  <si>
    <t xml:space="preserve">data record of supported OBDMDID = [ </t>
  </si>
  <si>
    <t>OBDMDID (HB)</t>
  </si>
  <si>
    <t>Current SAE J1979 / ISO 15031-5 Service $06 Definitions</t>
  </si>
  <si>
    <t>Future Commonized SAE J1979 / ISO 15031-5 Service $06 Definitions</t>
  </si>
  <si>
    <t>Current ISO 27145 / Future UDS J1979 Definitions</t>
  </si>
  <si>
    <r>
      <t>C1</t>
    </r>
    <r>
      <rPr>
        <vertAlign val="superscript"/>
        <sz val="8"/>
        <rFont val="Arial"/>
        <family val="2"/>
      </rPr>
      <t>a</t>
    </r>
  </si>
  <si>
    <r>
      <t>C2</t>
    </r>
    <r>
      <rPr>
        <vertAlign val="superscript"/>
        <sz val="8"/>
        <rFont val="Arial"/>
        <family val="2"/>
      </rPr>
      <t>b</t>
    </r>
  </si>
  <si>
    <r>
      <rPr>
        <vertAlign val="superscript"/>
        <sz val="8"/>
        <rFont val="Arial"/>
        <family val="2"/>
      </rPr>
      <t>a</t>
    </r>
    <r>
      <rPr>
        <sz val="8"/>
        <rFont val="Arial"/>
        <family val="2"/>
      </rPr>
      <t xml:space="preserve"> C1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</si>
  <si>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r>
      <rPr>
        <vertAlign val="superscript"/>
        <sz val="8"/>
        <rFont val="Arial"/>
        <family val="2"/>
      </rPr>
      <t>a</t>
    </r>
    <r>
      <rPr>
        <sz val="8"/>
        <rFont val="Arial"/>
        <family val="2"/>
      </rPr>
      <t xml:space="preserve"> C1 = Conditional - Parameter is only present if more than one (1) Manufacturer Defined TID is supported by the ECU for the requested Monitor ID.</t>
    </r>
  </si>
  <si>
    <r>
      <rPr>
        <vertAlign val="superscript"/>
        <sz val="8"/>
        <rFont val="Arial"/>
        <family val="2"/>
      </rPr>
      <t>b</t>
    </r>
    <r>
      <rPr>
        <sz val="8"/>
        <rFont val="Arial"/>
        <family val="2"/>
      </rPr>
      <t xml:space="preserve">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</si>
  <si>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r>
      <t xml:space="preserve">OBD Monitor ID Response Message Definition (Service $06) versus Protocol
</t>
    </r>
    <r>
      <rPr>
        <b/>
        <i/>
        <sz val="8"/>
        <rFont val="Arial"/>
        <family val="2"/>
      </rPr>
      <t>OBDMID is not repeated for each Test ID in Iso 27145 / UDS</t>
    </r>
  </si>
  <si>
    <t>Support of DEF Dosing Data</t>
  </si>
  <si>
    <r>
      <t xml:space="preserve">This piece of information is used to identify the type of protocol supported by the ECU. It is required for the initialization sequence specified in ISO 15765-4
0x00 reserved
0x01 ISO 27145-4
</t>
    </r>
    <r>
      <rPr>
        <sz val="8"/>
        <color rgb="FFFF0000"/>
        <rFont val="Arial"/>
        <family val="2"/>
      </rPr>
      <t>0x02 SAE J1979 utilizing ISO 27145-3 services</t>
    </r>
    <r>
      <rPr>
        <sz val="8"/>
        <rFont val="Arial"/>
        <family val="2"/>
      </rPr>
      <t xml:space="preserve">
0x0</t>
    </r>
    <r>
      <rPr>
        <strike/>
        <sz val="8"/>
        <color rgb="FFFF0000"/>
        <rFont val="Arial"/>
        <family val="2"/>
      </rPr>
      <t>2</t>
    </r>
    <r>
      <rPr>
        <sz val="8"/>
        <color rgb="FFFF0000"/>
        <rFont val="Arial"/>
        <family val="2"/>
      </rPr>
      <t>3</t>
    </r>
    <r>
      <rPr>
        <sz val="8"/>
        <rFont val="Arial"/>
        <family val="2"/>
      </rPr>
      <t xml:space="preserve"> - 0xFF reserved</t>
    </r>
  </si>
  <si>
    <t>Note: If Sensor A, B, C and D designations represent banks and sensor numbers, it is recommended that manufacturers adopt the bank and sensor numbers used in this document. Otherwise, definition of A, B, C and D is left to the manufacturer.</t>
  </si>
  <si>
    <t>0.5 % per bit</t>
  </si>
  <si>
    <r>
      <t xml:space="preserve">Number of OBD warm-up cycles since all DTCs were cleared (via external test equipment or possibly, a battery disconnect). 
</t>
    </r>
    <r>
      <rPr>
        <strike/>
        <sz val="8"/>
        <color rgb="FFFF0000"/>
        <rFont val="Arial"/>
        <family val="2"/>
      </rPr>
      <t xml:space="preserve">A warm-up is defined in the OBD regulations to be sufficient vehicle operation such that coolant temperature rises by at least 22 </t>
    </r>
    <r>
      <rPr>
        <strike/>
        <vertAlign val="superscript"/>
        <sz val="8"/>
        <color rgb="FFFF0000"/>
        <rFont val="Arial"/>
        <family val="2"/>
      </rPr>
      <t>o</t>
    </r>
    <r>
      <rPr>
        <strike/>
        <sz val="8"/>
        <color rgb="FFFF0000"/>
        <rFont val="Arial"/>
        <family val="2"/>
      </rPr>
      <t xml:space="preserve">C (40 </t>
    </r>
    <r>
      <rPr>
        <strike/>
        <vertAlign val="superscript"/>
        <sz val="8"/>
        <color rgb="FFFF0000"/>
        <rFont val="Arial"/>
        <family val="2"/>
      </rPr>
      <t>o</t>
    </r>
    <r>
      <rPr>
        <strike/>
        <sz val="8"/>
        <color rgb="FFFF0000"/>
        <rFont val="Arial"/>
        <family val="2"/>
      </rPr>
      <t xml:space="preserve">F) from engine starting and reaches a minimum temperature of 70 </t>
    </r>
    <r>
      <rPr>
        <strike/>
        <vertAlign val="superscript"/>
        <sz val="8"/>
        <color rgb="FFFF0000"/>
        <rFont val="Arial"/>
        <family val="2"/>
      </rPr>
      <t>o</t>
    </r>
    <r>
      <rPr>
        <strike/>
        <sz val="8"/>
        <color rgb="FFFF0000"/>
        <rFont val="Arial"/>
        <family val="2"/>
      </rPr>
      <t xml:space="preserve">C (160 </t>
    </r>
    <r>
      <rPr>
        <strike/>
        <vertAlign val="superscript"/>
        <sz val="8"/>
        <color rgb="FFFF0000"/>
        <rFont val="Arial"/>
        <family val="2"/>
      </rPr>
      <t>o</t>
    </r>
    <r>
      <rPr>
        <strike/>
        <sz val="8"/>
        <color rgb="FFFF0000"/>
        <rFont val="Arial"/>
        <family val="2"/>
      </rPr>
      <t xml:space="preserve">F) (60 </t>
    </r>
    <r>
      <rPr>
        <strike/>
        <vertAlign val="superscript"/>
        <sz val="8"/>
        <color rgb="FFFF0000"/>
        <rFont val="Arial"/>
        <family val="2"/>
      </rPr>
      <t>o</t>
    </r>
    <r>
      <rPr>
        <strike/>
        <sz val="8"/>
        <color rgb="FFFF0000"/>
        <rFont val="Arial"/>
        <family val="2"/>
      </rPr>
      <t xml:space="preserve">C (140 </t>
    </r>
    <r>
      <rPr>
        <strike/>
        <vertAlign val="superscript"/>
        <sz val="8"/>
        <color rgb="FFFF0000"/>
        <rFont val="Arial"/>
        <family val="2"/>
      </rPr>
      <t>o</t>
    </r>
    <r>
      <rPr>
        <strike/>
        <sz val="8"/>
        <color rgb="FFFF0000"/>
        <rFont val="Arial"/>
        <family val="2"/>
      </rPr>
      <t xml:space="preserve">F) for diesels). </t>
    </r>
    <r>
      <rPr>
        <sz val="8"/>
        <rFont val="Arial"/>
        <family val="2"/>
      </rPr>
      <t xml:space="preserve">
</t>
    </r>
    <r>
      <rPr>
        <sz val="8"/>
        <color rgb="FFFF0000"/>
        <rFont val="Arial"/>
        <family val="2"/>
      </rPr>
      <t xml:space="preserve">A warm-up cycle means a driving cycle with sufficient vehicle operation such that the coolant temperature has risen by at least 40 °F or 22.2 °C from engine starting and reaches a minimum temperature of at least 160 °F or 71.1 °C (140 °F or 60 °C for applications with diesel engines).
Alternatively, manufacturers may define warm-up cycle as a driving cycle with vehicle operation where the following criteria are satisfied on any single driving cycle:
     Cumulative time since engine start/propulsion system active is =&gt; 600 seconds;
     Cumulative vehicle operation =&gt; 25 mph occurs for =&gt; 300 seconds
     Cumulative operation =&gt; 1150 rpm in lieu of =&gt; 25 mph for dyno cert diesels
     Continuous vehicle operation at idle for =&gt; 30 seconds (i.e., accelerator pedal released by driver and either vehicle speed &lt;= 1 mph or engine speed &lt;= 200 rpm above normal warmed-up idle 
</t>
    </r>
    <r>
      <rPr>
        <sz val="8"/>
        <rFont val="Arial"/>
        <family val="2"/>
      </rPr>
      <t xml:space="preserve">
This PID is not associated with any particular DTC. It is simply an indication for I/M, of the last time external test equipment was used to clear DTCs. If greater than 255 warm ups have occurred, WARM_UPS shall remain at 255 and not wrap to zero. Data may be reported for the vehicle by a single ECU or may be reported by each OBD ECU that activates the MIL.</t>
    </r>
  </si>
  <si>
    <r>
      <t xml:space="preserve">This counter shall report data for the smallest monitored leak size the vehicle is certified to. For example, a vehicle certified to Light Duty California OBD-II would report data for the 0.020” leak requirement. A Heavy Duty Vehicle certified to HD OBD would report data for the 0.150” leak requirement. </t>
    </r>
    <r>
      <rPr>
        <strike/>
        <sz val="8"/>
        <color rgb="FFFF0000"/>
        <rFont val="Arial"/>
        <family val="2"/>
      </rPr>
      <t xml:space="preserve">After a code clear, </t>
    </r>
    <r>
      <rPr>
        <sz val="8"/>
        <color rgb="FFFF0000"/>
        <rFont val="Arial"/>
        <family val="2"/>
      </rPr>
      <t>aA</t>
    </r>
    <r>
      <rPr>
        <sz val="8"/>
        <rFont val="Arial"/>
        <family val="2"/>
      </rPr>
      <t>n evap decision is considered to be complete after the requisite number of decisions necessary for determining MIL status have been fully executed.
Conditions for “Distance traveled” counter:
• reset to $0000 when monitoring decision has been made, i.e., “pass” or “fail”;
• accumulate counts in km until monitor runs, completes and makes another pass or fail decision
• reset to $FFFF if diagnostic information is cleared either by service $04 or reprogramming
• do not wrap to $0000 if value is $FFFF.</t>
    </r>
  </si>
  <si>
    <t>0xF611</t>
  </si>
  <si>
    <t>0xF612</t>
  </si>
  <si>
    <t>Exhaust Gas Sensor Monitor Bank 1 - Sensor 5</t>
  </si>
  <si>
    <t>Exhaust Gas Sensor Monitor Bank 2 - Sensor 5</t>
  </si>
  <si>
    <t>0xF651</t>
  </si>
  <si>
    <t>0xF652</t>
  </si>
  <si>
    <t>Exhaust Gas Sensor Heater Monitor Bank 1 - Sensor 5</t>
  </si>
  <si>
    <t>Exhaust Gas Sensor Heater Monitor Bank 2 - Sensor 5</t>
  </si>
  <si>
    <r>
      <t>Support of Fuel System</t>
    </r>
    <r>
      <rPr>
        <strike/>
        <sz val="8"/>
        <color rgb="FFFF0000"/>
        <rFont val="Arial"/>
        <family val="2"/>
      </rPr>
      <t xml:space="preserve"> 1 Control</t>
    </r>
    <r>
      <rPr>
        <sz val="8"/>
        <rFont val="Arial"/>
        <family val="2"/>
      </rPr>
      <t xml:space="preserve"> Status</t>
    </r>
  </si>
  <si>
    <r>
      <t>0xF</t>
    </r>
    <r>
      <rPr>
        <sz val="8"/>
        <color rgb="FFFF0000"/>
        <rFont val="Arial"/>
        <family val="2"/>
      </rPr>
      <t>D</t>
    </r>
    <r>
      <rPr>
        <strike/>
        <sz val="8"/>
        <color rgb="FFFF0000"/>
        <rFont val="Arial"/>
        <family val="2"/>
      </rPr>
      <t>C</t>
    </r>
  </si>
  <si>
    <t>0xF4A6</t>
  </si>
  <si>
    <t>Vehicle Odometer</t>
  </si>
  <si>
    <t>A,B,C,D</t>
  </si>
  <si>
    <t>odometer reading</t>
  </si>
  <si>
    <t>Vehicle Odometer Reading</t>
  </si>
  <si>
    <t>0.1 km per bit</t>
  </si>
  <si>
    <t>429,496,729.5 km</t>
  </si>
  <si>
    <t>ODO: xxxxxxxxx.x km
(xxxxxxxxx.x miles)</t>
  </si>
  <si>
    <t>0xF815</t>
  </si>
  <si>
    <t>Total Engine Run Time (Lifetime)</t>
  </si>
  <si>
    <t>Total Engine Run Time (Recent)</t>
  </si>
  <si>
    <t>4 bytes
1 second per bit
Min value: 0 sec
Max value:4,294,967,295 sec</t>
  </si>
  <si>
    <t>4 bytes
0.1 km per bit
Min value: 0 km
Max value:429,496,729.5 km</t>
  </si>
  <si>
    <t>Vn (km/hr)</t>
  </si>
  <si>
    <t>Vn+1 (km/hr)</t>
  </si>
  <si>
    <t>Vave (km/hr)</t>
  </si>
  <si>
    <t>BCM, BCM1, BCM2</t>
  </si>
  <si>
    <t>Body Control Module</t>
  </si>
  <si>
    <t>BodyControl</t>
  </si>
  <si>
    <t>0xF816</t>
  </si>
  <si>
    <t>0xF817</t>
  </si>
  <si>
    <t>EPA-75 City Test</t>
  </si>
  <si>
    <t>Speed (mph)</t>
  </si>
  <si>
    <t>Speed (kph)</t>
  </si>
  <si>
    <t>Vehicle Operation Data - Engine Run/Idle Time</t>
  </si>
  <si>
    <t>16 bytes</t>
  </si>
  <si>
    <t>Vehicle Operation Data - Distance/Fuel Used</t>
  </si>
  <si>
    <t>0xF818</t>
  </si>
  <si>
    <t>24 bytes</t>
  </si>
  <si>
    <t>Vehicle Operation Data - PSA</t>
  </si>
  <si>
    <t>0xF819</t>
  </si>
  <si>
    <t>Plug-in Hybrid Vehicle Distance Data</t>
  </si>
  <si>
    <t>Plug-in Hybrid Vehicle Fuel Data</t>
  </si>
  <si>
    <t>0xF81A</t>
  </si>
  <si>
    <t>0xF81B</t>
  </si>
  <si>
    <t>Plug-in Hybrid Vehicle Grid Data</t>
  </si>
  <si>
    <t>0xF81C</t>
  </si>
  <si>
    <t>1.0 Throttle/Pedal Position Sensor PIDs</t>
  </si>
  <si>
    <t>The following DTCs are generally assigned to throttle position:</t>
  </si>
  <si>
    <t>P0120</t>
  </si>
  <si>
    <t>Throttle/Pedal Position Sensor "A" Circuit (J1979 PID $11 Absolute Throttle Position)</t>
  </si>
  <si>
    <t>P0220</t>
  </si>
  <si>
    <t>Throttle/Pedal Position Sensor/Switch "B" Circuit (J1979 PID $47 Absolute Throttle Position B)</t>
  </si>
  <si>
    <t>P0225</t>
  </si>
  <si>
    <t>Throttle/Pedal Position Sensor/Switch "C" Circuit (J1979 PID $48 Absolute Throttle Position C)</t>
  </si>
  <si>
    <t>P212A</t>
  </si>
  <si>
    <t>Throttle/Pedal Position Sensor/Switch "G" Circuit (J1979 PID $8D Absolute Throttle Position G)</t>
  </si>
  <si>
    <t>Early implementations used three sensors for redundancy. Later implementations went to two sensors with opposing slopes. “G” was added for a dual throttle body application where A and B were used for throttle body A and C and G were used for throttle body B.</t>
  </si>
  <si>
    <t>The following DTCs are generally assigned to pedal position. Early implementations used three sensors for redundancy. Later implementations went to two sensors with opposing slopes.</t>
  </si>
  <si>
    <t>P2120</t>
  </si>
  <si>
    <t>Throttle/Pedal Position Sensor/Switch "D" Circuit (J1979 PID $49 Accelerator Pedal Position D)</t>
  </si>
  <si>
    <t>P2125</t>
  </si>
  <si>
    <t>Throttle/Pedal Position Sensor/Switch "E" Circuit (J1979 PID $4A Accelerator Pedal Position E)</t>
  </si>
  <si>
    <t>P2130</t>
  </si>
  <si>
    <t>Throttle/Pedal Position Sensor/Switch "F" Circuit (J1979 PID $4B Accelerator Pedal Position F)</t>
  </si>
  <si>
    <t>2.0 Camshaft DTCs</t>
  </si>
  <si>
    <t>For DTCs that refer to camshafts, “A” generally refers to Intake and “B” generally refers to exhaust. Manufacturers must use alternative definitions for “A” and “B” consistently across their entire product line.</t>
  </si>
  <si>
    <t>Examples of “A” camshaft DTCs:</t>
  </si>
  <si>
    <t>P0010</t>
  </si>
  <si>
    <t>Intake Camshaft Position Actuator Control Circuit/Open (Bank 1)</t>
  </si>
  <si>
    <t>P0011</t>
  </si>
  <si>
    <t>Intake Camshaft Position Timing - Over-Advanced (Bank 1)</t>
  </si>
  <si>
    <t>P0012</t>
  </si>
  <si>
    <t>Intake Camshaft Position Timing - Over-Retarded (Bank 1)</t>
  </si>
  <si>
    <t>Examples of “B” camshaft DTCs:</t>
  </si>
  <si>
    <t>P0013</t>
  </si>
  <si>
    <t>Exhaust Camshaft Position Actuator Control Circuit/Open (Bank 1)</t>
  </si>
  <si>
    <t>P0014</t>
  </si>
  <si>
    <t>Exhaust Camshaft Position Timing - Over-Advanced (Bank 1)</t>
  </si>
  <si>
    <t>P0015</t>
  </si>
  <si>
    <t>Exhaust Camshaft Position Timing - Over-Retarded (Bank 1)</t>
  </si>
  <si>
    <t>3.0 Smart Device</t>
  </si>
  <si>
    <t>The OBD-II regulations (1968.2) now address requirements for smart devices.</t>
  </si>
  <si>
    <r>
      <t>“</t>
    </r>
    <r>
      <rPr>
        <b/>
        <i/>
        <sz val="11"/>
        <rFont val="Calibri"/>
        <family val="2"/>
      </rPr>
      <t>Diagnostic or emission critical</t>
    </r>
    <r>
      <rPr>
        <i/>
        <sz val="11"/>
        <rFont val="Calibri"/>
        <family val="2"/>
      </rPr>
      <t>” electronic powertrain control unit refers to the engine and transmission control unit(s). For the 2005 and subsequent model years, it also includes any other on-board electronic powertrain control unit that:</t>
    </r>
  </si>
  <si>
    <r>
      <t xml:space="preserve">(1) </t>
    </r>
    <r>
      <rPr>
        <b/>
        <i/>
        <sz val="11"/>
        <rFont val="Calibri"/>
        <family val="2"/>
      </rPr>
      <t>has primary control over any of the monitors</t>
    </r>
    <r>
      <rPr>
        <i/>
        <sz val="11"/>
        <rFont val="Calibri"/>
        <family val="2"/>
      </rPr>
      <t xml:space="preserve"> required by sections (e)(1) through (e)(14), (e)(16), (f)(1) through (f)(14), and (f)(16), but does not include circuit or out-of-range fault monitors required by sections (e)(7.2.1)(B), (e)(7.2.2)(B), (e)(7.2.2)(D), (e)(7.2.3)(B), (e)(10.2.2)(A), (f)(5.2.1)(A)(ii), (f)(5.2.1)(B)(ii), (f)(5.2.2)(B), (f)(5.2.4)(B), and (f)(11.2.2)(A); or,</t>
    </r>
  </si>
  <si>
    <r>
      <t xml:space="preserve">(2) except for anti-lock brake system (ABS) control units or stability/traction control units, </t>
    </r>
    <r>
      <rPr>
        <b/>
        <i/>
        <sz val="11"/>
        <rFont val="Calibri"/>
        <family val="2"/>
      </rPr>
      <t xml:space="preserve">has primary control over any rationality fault diagnostics or functional check for more than four input components or more than two output components </t>
    </r>
    <r>
      <rPr>
        <i/>
        <sz val="11"/>
        <rFont val="Calibri"/>
        <family val="2"/>
      </rPr>
      <t>required to be monitored by sections (e)(15.0) and (f)(15); or</t>
    </r>
  </si>
  <si>
    <r>
      <t xml:space="preserve">(3) for 2019 and subsequent model year vehicles, except for anti-lock brake system (ABS) control units or stability/traction control units, </t>
    </r>
    <r>
      <rPr>
        <b/>
        <i/>
        <sz val="11"/>
        <rFont val="Calibri"/>
        <family val="2"/>
      </rPr>
      <t>is field reprogrammable and has primary control over any rationality fault diagnostic or functional check for any input or output component</t>
    </r>
    <r>
      <rPr>
        <i/>
        <sz val="11"/>
        <rFont val="Calibri"/>
        <family val="2"/>
      </rPr>
      <t xml:space="preserve"> required to be monitored by sections (e)(15) and (f)(15).</t>
    </r>
  </si>
  <si>
    <t>For purposes of criteria (1) and (2) above, “primary control” over a monitor means the control unit does any of the following: (a) determines if any enable conditions are satisfied; (b) calculates all or part of the diagnostic decision statistic or metric by which pass or fail decisions are made (e.g., the comparison of a component’s measured or calculated level of performance to a fault threshold); or (c) makes or processes pass or fail decisions (e.g., debounces diagnostic decision statistics or commands MIL illumination or fault code storage). Further, for purposes of criterion (2)(a) above, all glow plugs in an engine shall be considered “one” component in lieu of each glow plug being considered a separate component. For purposes of criteria (1) and (2) above, “input component” and “output component” includes hybrid components required to be monitored in accordance with the requirements under section (e)(15.2.1), (e)(15.2.2), (f)(15.2.1), or (f)(15.2.2)</t>
  </si>
  <si>
    <r>
      <t>“</t>
    </r>
    <r>
      <rPr>
        <b/>
        <i/>
        <sz val="11"/>
        <rFont val="Calibri"/>
        <family val="2"/>
      </rPr>
      <t>Smart device</t>
    </r>
    <r>
      <rPr>
        <i/>
        <sz val="11"/>
        <rFont val="Calibri"/>
        <family val="2"/>
      </rPr>
      <t>” refers to an electronic powertrain component or system that uses a microprocessor or microcontroller and does not meet the criteria to be classified as a “diagnostic or emission critical electronic powertrain control unit.” Devices that control transmissions or battery packs are excluded from this definition. Any component or system externally connected to the smart device shall not be considered part of the smart device unless:</t>
    </r>
  </si>
  <si>
    <t>(1) It is a subcomponent integral to the function of the smart device;</t>
  </si>
  <si>
    <t>(2) It is permanently attached to the smart device with wires or one-time connectors; and</t>
  </si>
  <si>
    <t>(3) The smart device and subcomponent are designed, manufactured, installed, and serviced (per manufacturer published procedures) as a single component.</t>
  </si>
  <si>
    <t>….OBD II system shall monitor for malfunction any electronic powertrain component/system not otherwise described in sections (e)(1) through (e)(14) that either provides input to (directly or indirectly) or receives commands from an on-board computer or smart device, and: (1) can affect emissions in excess of the criteria described in section (e)(15.1.2) during any reasonable in-use driving condition, or (2) is used as part of the diagnostic strategy for any other monitored system or component. Each input to or output from a smart device that meets criterion (1) or (2) above shall be monitored pursuant to section (e)(15). Further detection or pinpointing of faults internal to the smart device is not required. If the vehicle compensates or adjusts for deterioration or malfunction of the component/system, manufacturers are subject to the default action requirements of section (d)(2.2.3) or (e)(15.4.4) as applicable.</t>
  </si>
  <si>
    <t>(i) For computer encoded digital inputs: lack of communication from the input to the on-board computer shall be separately detected and store a separate fault code. Separate fault codes are not required for each distinct out-of-range fault.</t>
  </si>
  <si>
    <t>Based on the reg language above, the SAE J2012 committee plans to assign the following standard sets of DTCs for smart input devices:</t>
  </si>
  <si>
    <t>U06xx - Lost Communication With XXX Sensor</t>
  </si>
  <si>
    <t>P0XXX - XXX Sensor Circuit</t>
  </si>
  <si>
    <t>P0XXX - XXX Sensor Circuit Range/Performance</t>
  </si>
  <si>
    <t>P0XXX - XXX Sensor Circuit Low</t>
  </si>
  <si>
    <t>P0XXX - XXX Sensor Circuit High</t>
  </si>
  <si>
    <t>P0XXX - XXX Sensor Circuit Intermittent/Erratic</t>
  </si>
  <si>
    <t>SENT devices communicate sensor data (typically analog voltages) to the main microprocessor using serial data. The microprocessor in these devices also diagnoses sensor faults and communicates that information as well. This provides several advantages over conventional sensors:</t>
  </si>
  <si>
    <r>
      <t>·</t>
    </r>
    <r>
      <rPr>
        <sz val="7"/>
        <rFont val="Times New Roman"/>
        <family val="1"/>
      </rPr>
      <t xml:space="preserve">         </t>
    </r>
    <r>
      <rPr>
        <sz val="11"/>
        <rFont val="Calibri"/>
        <family val="2"/>
      </rPr>
      <t>Wiring faults can be identified differently from sensor faults in most cases. This helps a service technician identify the root cause of the fault and speeds up the repair.</t>
    </r>
  </si>
  <si>
    <r>
      <t>·</t>
    </r>
    <r>
      <rPr>
        <sz val="7"/>
        <rFont val="Times New Roman"/>
        <family val="1"/>
      </rPr>
      <t xml:space="preserve">         </t>
    </r>
    <r>
      <rPr>
        <sz val="11"/>
        <rFont val="Calibri"/>
        <family val="2"/>
      </rPr>
      <t>Devices with multiple SENT sensors need only three wires (power, ground and signal) for all sensors on the device. This reduces weight and wiring complexity while increasing reliability.</t>
    </r>
  </si>
  <si>
    <t>Sensor faults identified by the SENT device would use the traditional P-codes, e.g. circuit low, circuit high. Service technicians are already familiar wither these codes. SENT micro issues would set a Range/Performance code. These P-codes would indicate, with certainty, that the SENT device needs to be replaced.</t>
  </si>
  <si>
    <t>If communication is lost with the SENT device, the Lost Communication code would be set. Most likely, it means that there is a wiring issue even though it could also mean the SENT device failed and is no longer communicating with the main micro. The service technician would proceed to troubleshoot the wires, but if no wiring fault could be identified, the next action would be to replace the SENT device. Note that if there are three sensors, three Lost Communication codes would be set.  Although not desirable, this strategy makes it unnecessary to come up with unique device names for every configuration of sensors and actuators that a manufacturer uses.</t>
  </si>
  <si>
    <t>SENT communication uses CRC errors to identify a communication fault. A CRC fault could be caused either by faulty wiring or by a faulty SENT microprocessor.  CRC errors would also set the Lost Communication code. Similar to troubleshooting the Lost Communication code in the previous section, the service technician would proceed to troubleshoot the wires, but if no wiring fault could be identified, the next action would be to replace the SENT device. Although there was discussion of using an “Invalid Data Received from sensor XXX” code, there is no advantage in service as the repair procedure is the same – troubleshoot wires, then replace device. In addition, “Invalid Data“ codes are used to point the service technician to retrieve DTCs from another module. In this case, there is no module to retrieve codes from, so using this DTC would most likely cause confusion for service technicians.</t>
  </si>
  <si>
    <t>The SENT device will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These same values shall be output as J1979 PIDs (if applicable). Failed sensors will report out-of-range (not default) values as required by J1979.</t>
  </si>
  <si>
    <t>Diagnostic Validation testing will be accomplished by unplugging the SENT device and substituting a box that will produce SENT messages that simulate sensors with out of range values. This will test the main micro software’s ability to set the correct DTC for a given sensor fault. The SENT device supplier is responsible for ensuring that the sensor output value on SENT matches the transfer function specified for the sensor/device.</t>
  </si>
  <si>
    <t>The SAE J2012 committee plans to assign the following standard sets of DTCs for smart output devices:</t>
  </si>
  <si>
    <t>U06xx - Lost Communication With XXX actuator</t>
  </si>
  <si>
    <t>Smart actuator devices communicate via a two-way bus, usually CAN or LIN, with the main microprocessor using serial data.  These devices may have one or more sensors (position, temperature, etc…) integrated also.  The microprocessor in these devices also diagnoses actuator and sensor faults and communicates that information as well.</t>
  </si>
  <si>
    <t>Both actuator and sensor faults identified by the device would use the traditional P-codes, e.g. circuit low, circuit high, control circuit high, etc. Service technicians are already familiar wither these codes. Device micro issues would set a Range/Performance code. These P-codes would indicate that the entire device needs to be replaced.</t>
  </si>
  <si>
    <t>If communication is lost with the device, the Lost Communication code would be set. Most likely, it means that there is a wiring issue even though it could also mean the entire device failed and is no longer communicating with the main micro. The service technician would proceed to troubleshoot the wires, but if no wiring fault could be identified, the next action would be to replace the entire device. Note that if there are three sensors and an actuator, four Lost Communication codes would be set.  Although not desirable, this strategy makes it unnecessary to come up with unique device names for every configuration of sensors and actuators that a manufacturer uses.</t>
  </si>
  <si>
    <t>The device will send actuator functional failure information. It will also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It will also use this information to trigger actuator control circuit faults (XXX Actuator Control Circuit/Open, XXX Actuator Control Circuit Low and XXX Actuator Control Circuit High DTCs) and XXX Actuator Range/Performance.  These same values shall be output as J1979 PIDs (if applicable). Failed sensors will report out-of-range (not default) values as required by J1979.</t>
  </si>
  <si>
    <t>Diagnostic Validation testing will be accomplished by unplugging the smart device and substituting a box that will produce communication messages that simulate sensors with out of range values and actuator faults. This will test the main micro software’s ability to set the correct DTC for a given sensor fault. The smart device supplier is responsible for ensuring operational values on the communication bus matches the functionality specified for the device.</t>
  </si>
  <si>
    <t>4.0 LOAD Calculations</t>
  </si>
  <si>
    <t>During DFSO, air flow should remain constant regardless of whether fuel is added or combustion occurs. LOAD_ABS should not change when just entering DFSO. LOAD_ABS should reflect the airflow going though the engine, whether combustion took place or not.</t>
  </si>
  <si>
    <t>During cylinder deactivation, the engine may flow less air e.g. 6-cyinder engine is now a more efficient 3-cylinder engine.  LOAD_ABS should reflect the engine airflow while cylinder deactivation is active.</t>
  </si>
  <si>
    <t>5.0 I/M Readiness</t>
  </si>
  <si>
    <t>There are vehicles that have multiple ECUs reporting I/M readiness results.  In terms of I/M readiness, if one module reports “not ready” and all others report “ready” then the vehicle response is recorded as “not ready” by the I/M tool.</t>
  </si>
  <si>
    <t>6.0 High Side or Low Side Circuits</t>
  </si>
  <si>
    <t>In the context of categorizing or describing actuator circuit faults, no distinction is intended to be made in DTCs or PID information with regards to high side or low side driven circuit paths of the actuator.  While the logic of ECU diagnostics may detect unique malfunction conditions of either side of a dual driven (high and low) actuator, the DTCs and PIDs associated with the actuator do not differentiate between high and low circuits.</t>
  </si>
  <si>
    <t>EPA Rationale:</t>
  </si>
  <si>
    <t>If a vehicle is brought in for IUVP or IUCP testing and a scan tool query of the onboard computer indicates that the vehicle has successfully completed a full OBD-based evaporative system leak monitoring check within the last 750 miles and no evaporative system leak problems for any diameter above 0.020 inches are indicated (no pending or confirmed diagnostic trouble code(s) P0440, P0442, P0446, P0455, P0456, or P0457), the vehicle would be deemed to have met and passed the leak standard test requirement. However, if the system has not successfully completed a full OBD-based evaporative system leak check within 750 miles with no problem indicated then the manufacturer will have the option to run its OBD-based evaporative system leak check in the laboratory after prescribed preconditioning.</t>
  </si>
  <si>
    <t>EPA reg:</t>
  </si>
  <si>
    <t>(2) For vehicles subject to the leak standard in § 86.1813, OBD systems must record in computer memory the result of the most recent successfully completed diagnostic check for a 0.020 inch leak. Someone must be able to use the data to determine the miles driven since the last check occurred, the pass/fail result, and whether there has been a check since the computer memory was last cleared (e.g., from a scan tool command or battery disconnect). The system may be designed to keep data only from the previous 750 miles of driving. (Note: This 750 mile requirement is related to the use of the OBD evaporative leak monitor in the leak test and should not be confused with either the minimum or maximum distance values specified in Table G-19 of SAE J1979.) The data must be reported in a standardized format consistent with other data required for the OBD system. The results must be scan-readable.</t>
  </si>
  <si>
    <t>Note: This requirement only applies to vehicles &lt;14,000 lb. which have a 0.020” leak check requirement.</t>
  </si>
  <si>
    <t>The J1979 requirement is to reset the distance when a monitoring decision has been made; either a pass or a fail. A no-call does not count. The ghost monitor does not need to run for a pass decision. Note that you have to wait until there is enough data to make a MIL decision, same as for the evap bit for I/M. A code clear has to reset to $FFFF. In summary:</t>
  </si>
  <si>
    <r>
      <t>·</t>
    </r>
    <r>
      <rPr>
        <sz val="7"/>
        <rFont val="Times New Roman"/>
        <family val="1"/>
      </rPr>
      <t xml:space="preserve">         </t>
    </r>
    <r>
      <rPr>
        <sz val="11"/>
        <rFont val="Calibri"/>
        <family val="2"/>
      </rPr>
      <t>Clear the cumulative distance when any leak diagnostic &gt;= 0.020” fails (P0442, P0455, P0457, P0456, P04EE, P04EF). If a P0442, P0455 or P0457 fails then the P0456 would also fail.</t>
    </r>
  </si>
  <si>
    <r>
      <t>·</t>
    </r>
    <r>
      <rPr>
        <sz val="7"/>
        <rFont val="Times New Roman"/>
        <family val="1"/>
      </rPr>
      <t xml:space="preserve">         </t>
    </r>
    <r>
      <rPr>
        <sz val="11"/>
        <rFont val="Calibri"/>
        <family val="2"/>
      </rPr>
      <t>Clear the cumulative distance when 0.020” passes (P0456, P04EE, P04EF) – no need to wait for the ghost monitor to complete (if utilized).</t>
    </r>
  </si>
  <si>
    <t>8.0 HD Euro 5 Non-erasable DTCs</t>
  </si>
  <si>
    <t>The HD Euro 5 reg calls for some non-erasable fault codes. (Excerpt in italics below)</t>
  </si>
  <si>
    <t>6.5.3.3. In addition, a non-erasable fault code identifying the reason why NOx exceeds the levels specified in the Paragraph above shall be stored in accordance with Paragraph 3.9.2 of Annex IV to Directive 2005/78/EC for at least 400 days or 9 600 hours of engine operation.</t>
  </si>
  <si>
    <t>A non-erasable fault code identifying the reason for torque limiter activation shall be stored in accordance with Paragraph 3.9.2 of Annex IV to Directive 2005/78/EC for a minimum of 400 days or 9 600 hours of engine operation.</t>
  </si>
  <si>
    <t>6.5.7.5. In the case of the removal or deactivation of elements of the emission control monitoring system, in accordance with Section 6.5.7.1, a non-erasable fault code shall be stored in accordance with Section 3.9.2 of Annex IV to Directive 2005/78/EC for a minimum of 400 days or 9 600 hours of engine operation.</t>
  </si>
  <si>
    <t>They were added without any J1979/ISO15031-5 methodology to support them. I’m not even sure what the purpose is. At I/M or a roadside inspection, you could see if vehicle had a fault set in the last 400 days or 9600 hours, but it would not tell you how long the operator drove around with the fault. PID $88 will tell you how long the vehicle has operated in an inducement state and for what basic reason. I assume the government wants to fine people that do not comply???</t>
  </si>
  <si>
    <t>As a result, manufacturers implemented some non-standard methods to deal with this. I believe that what most manufacturers do is just keep the few DTCs that apply in memory for 400 days or 9600 hours. This means that after a service technician clears codes, these codes will remain in memory for a little over a year. It would look just like a history code for the next year until it erased itself.</t>
  </si>
  <si>
    <t>I think you could take three approaches.</t>
  </si>
  <si>
    <t>1) Add a new service in J1979 to read non-erasable DTCs.</t>
  </si>
  <si>
    <t>2) Call non-erasable codes as permanent codes</t>
  </si>
  <si>
    <t>3) Do nothing – allow non-erasable DTCs to remain in memory after a codes clear for 400days/9600 hr.</t>
  </si>
  <si>
    <t>Here is my assessment.</t>
  </si>
  <si>
    <t>1) I don’t want to add a new service to J1979. It may have made sense in 2005 to do it but it is 10 years late. I think people have developed a way to deal with it. They will not want to change what they have already implemented .It is not required for HD Euro 6 so there is no incentive to do anything for the future.</t>
  </si>
  <si>
    <t>2) I believe that it would be incorrect put non-erasable DTCs and permanent DTCs in the same bin. There is a specific definition for permanent codes in the US. If you have a permanent code in memory, you may not be able to get through I/M. There is a way to clear permanent codes (by running the monitor) but there is no way to clear a non-erasable code. That confusion could prevent someone from getting to I/M for a year.</t>
  </si>
  <si>
    <t>3) I think “do nothing” is the best course of action. I hesitate to invent a new solution to an old problem. I think this is an issue of technician education so they understand what DTCs are non-erasable. We would have the same education problem even if we added a new service mode. In addition to education, we would have to change a lot of scan tool software world-wide even if there is no use for it. You have to comply with all the generic scan tool requirements to be called a generic scan tool. We could add some usage notes to J1979 to explain the suggested implementation of non-erasable DTCs and how they work. That would help both OEMs and technicians.</t>
  </si>
  <si>
    <t>Volvo response: Volvo doesn’t see a need for a new service. The non-erasable DTCs are those for NOx Exceedence malfunctions</t>
  </si>
  <si>
    <t>P2BA7</t>
  </si>
  <si>
    <t>NOx Exceedence - Empty Reagent Tank</t>
  </si>
  <si>
    <t>P2BA8</t>
  </si>
  <si>
    <t>NOx Exceedence - Interruption of Reagent Dosing Activity</t>
  </si>
  <si>
    <t>P2BA9</t>
  </si>
  <si>
    <t>NOx Exceedence - Insufficient Reagent Quality</t>
  </si>
  <si>
    <t>P2BAA</t>
  </si>
  <si>
    <t>NOx Exceedence - Low Reagent Consumption</t>
  </si>
  <si>
    <t>P2BAB</t>
  </si>
  <si>
    <t>NOx Exceedence - Incorrect EGR Flow</t>
  </si>
  <si>
    <t>P2BAC</t>
  </si>
  <si>
    <t>NOx Exceedence - Deactivation of EGR</t>
  </si>
  <si>
    <t>P2BAD</t>
  </si>
  <si>
    <t>NOx Exceedence - Root Cause Unknown</t>
  </si>
  <si>
    <t>P2BAE</t>
  </si>
  <si>
    <t>NOx Exceedence - NOx control monitoring system</t>
  </si>
  <si>
    <t>P2BAF</t>
  </si>
  <si>
    <t>NOx System Driver Inducement Active</t>
  </si>
  <si>
    <t>We store them for 400 days/9600 engine hours and just report them in Service 0x03 as Confirmed DTCs. They are not reported as Permanent DTCs.</t>
  </si>
  <si>
    <t>I think PID 85 is used in Euro V to indicate the total run time while NOx warning mode is activated.</t>
  </si>
  <si>
    <t>We have a vehicle manufacturer specific DID for our workshops to read out the number of days until the codes can be cleared.</t>
  </si>
  <si>
    <t>The Service technician should fix the root cause (by reading Service 0x03) and the NOx Exceedence DTCs are more an indication for an I/M station.</t>
  </si>
  <si>
    <t>So the Service technician should do nothing to fix DTC P2BA7-P2BAF, we don’t even have a fault tracing method for them, they are just for explanation.</t>
  </si>
  <si>
    <t>BTW: We have a monitor to check if the real time information (date) has been tampered with, otherwise it is just to change the date in the cluster to +1.5 year and the codes are gone.</t>
  </si>
  <si>
    <t>We check that the date does not change more than +10 days in one step (between engine off and engine on).</t>
  </si>
  <si>
    <t>9.0 Usage of EGT PIDs $78, $79, $98, $99</t>
  </si>
  <si>
    <t>The designation for numbering in these PIDs is as follows:</t>
  </si>
  <si>
    <t>x= Bank number</t>
  </si>
  <si>
    <t>y=Position in the stream</t>
  </si>
  <si>
    <t>Physical sensors shall be numbered in a manner where EGT 11 is the first sensor in the Bank 1 exhaust stream, and EGT21 is the first sensor in the Bank 2 exhaust stream.  The exhaust stream shall start at the exhaust manifold of the engine.</t>
  </si>
  <si>
    <t>The sensors on each vehicle application shall be numbered in sequential order, starting with the stream position number “1” and no sensor numbers shall be skipped.  For example, on a single bank system with two EGT sensors, EGT11 and EGT12 PIDs must be used, not EGT11 and EGT13, or any other combination that does not meet the above requirements.</t>
  </si>
  <si>
    <t>10 Modelled/Inferred Parameters</t>
  </si>
  <si>
    <t>If a parameter value is modelled/inferred from other information on the vehicle, it may need to be provided in a J1979 PID.</t>
  </si>
  <si>
    <r>
      <t>1.</t>
    </r>
    <r>
      <rPr>
        <sz val="7"/>
        <rFont val="Times New Roman"/>
        <family val="1"/>
      </rPr>
      <t xml:space="preserve">       </t>
    </r>
    <r>
      <rPr>
        <sz val="11"/>
        <rFont val="Calibri"/>
        <family val="2"/>
      </rPr>
      <t>The parameter value is called out in the regulatory data stream requirements</t>
    </r>
  </si>
  <si>
    <r>
      <t>2.</t>
    </r>
    <r>
      <rPr>
        <sz val="7"/>
        <rFont val="Times New Roman"/>
        <family val="1"/>
      </rPr>
      <t xml:space="preserve">       </t>
    </r>
    <r>
      <rPr>
        <sz val="11"/>
        <rFont val="Calibri"/>
        <family val="2"/>
      </rPr>
      <t>The parameter is used for emissions control/OBD monitoring</t>
    </r>
  </si>
  <si>
    <r>
      <t>3.</t>
    </r>
    <r>
      <rPr>
        <sz val="7"/>
        <rFont val="Times New Roman"/>
        <family val="1"/>
      </rPr>
      <t xml:space="preserve">       </t>
    </r>
    <r>
      <rPr>
        <sz val="11"/>
        <rFont val="Calibri"/>
        <family val="2"/>
      </rPr>
      <t>The parameter is not already provided in another J1979 PID</t>
    </r>
  </si>
  <si>
    <t>Example:</t>
  </si>
  <si>
    <t>Need to determine if an inferred EGR temperature value should be provided in a J1979 PID:</t>
  </si>
  <si>
    <r>
      <t>1.</t>
    </r>
    <r>
      <rPr>
        <sz val="7"/>
        <rFont val="Times New Roman"/>
        <family val="1"/>
      </rPr>
      <t xml:space="preserve">       </t>
    </r>
    <r>
      <rPr>
        <sz val="11"/>
        <rFont val="Calibri"/>
        <family val="2"/>
      </rPr>
      <t>The parameter is referenced in the ARB regulations for data stream</t>
    </r>
  </si>
  <si>
    <r>
      <t>2.</t>
    </r>
    <r>
      <rPr>
        <sz val="7"/>
        <rFont val="Times New Roman"/>
        <family val="1"/>
      </rPr>
      <t xml:space="preserve">       </t>
    </r>
    <r>
      <rPr>
        <sz val="11"/>
        <rFont val="Calibri"/>
        <family val="2"/>
      </rPr>
      <t>The parameter is used to in a required EGR cooler efficiency diagnostic</t>
    </r>
  </si>
  <si>
    <r>
      <t>3.</t>
    </r>
    <r>
      <rPr>
        <sz val="7"/>
        <rFont val="Times New Roman"/>
        <family val="1"/>
      </rPr>
      <t xml:space="preserve">       </t>
    </r>
    <r>
      <rPr>
        <sz val="11"/>
        <rFont val="Calibri"/>
        <family val="2"/>
      </rPr>
      <t>The parameter is modelled from EGT information and not provided in another PID</t>
    </r>
  </si>
  <si>
    <t>Need to determine if a temperature sensor at the inlet of the DPF should use PID $7C</t>
  </si>
  <si>
    <r>
      <t>1.</t>
    </r>
    <r>
      <rPr>
        <sz val="7"/>
        <rFont val="Times New Roman"/>
        <family val="1"/>
      </rPr>
      <t xml:space="preserve">       </t>
    </r>
    <r>
      <rPr>
        <sz val="11"/>
        <rFont val="Calibri"/>
        <family val="2"/>
      </rPr>
      <t>The parameter is reference in the ARB regulations for data stream</t>
    </r>
  </si>
  <si>
    <r>
      <t>2.</t>
    </r>
    <r>
      <rPr>
        <sz val="7"/>
        <rFont val="Times New Roman"/>
        <family val="1"/>
      </rPr>
      <t xml:space="preserve">       </t>
    </r>
    <r>
      <rPr>
        <sz val="11"/>
        <rFont val="Calibri"/>
        <family val="2"/>
      </rPr>
      <t>The parameter is used for the DPF regeneration function</t>
    </r>
  </si>
  <si>
    <r>
      <t>3.</t>
    </r>
    <r>
      <rPr>
        <sz val="7"/>
        <rFont val="Times New Roman"/>
        <family val="1"/>
      </rPr>
      <t xml:space="preserve">       </t>
    </r>
    <r>
      <rPr>
        <sz val="11"/>
        <rFont val="Calibri"/>
        <family val="2"/>
      </rPr>
      <t>The parameter is already reported in PID $78 as EGT13</t>
    </r>
  </si>
  <si>
    <t>ERT-R xxxxxxxxxx sec</t>
  </si>
  <si>
    <t>ERT-L xxxxxxxxxx sec</t>
  </si>
  <si>
    <t>IERT-R xxxxxxxxxx sec</t>
  </si>
  <si>
    <t>IERT-L xxxxxxxxxx sec</t>
  </si>
  <si>
    <t>4 bytes
0.01 liters per bit
Min value: 0 liters
Max value:42,949,672.95 liters</t>
  </si>
  <si>
    <t>FC-R xxxxxxxx.xx l</t>
  </si>
  <si>
    <t>FC-L xxxxxxxx.xx l</t>
  </si>
  <si>
    <t>Exhaust Gas Temperature (EGTxy) temperature values represented by PIDs $78, $79, $98, and $99 shall always be used for sensors that are physically present on the vehicle.  Modelled temperature values shall not use these PIDs.</t>
  </si>
  <si>
    <t>EGT information provided in these PIDs is not required to be duplicated in any additional J1979 PIDs, but may be at the manufacturer’s preference.</t>
  </si>
  <si>
    <r>
      <t xml:space="preserve">The following criteria </t>
    </r>
    <r>
      <rPr>
        <sz val="11"/>
        <color rgb="FFFF0000"/>
        <rFont val="Calibri"/>
        <family val="2"/>
      </rPr>
      <t xml:space="preserve">is recommended </t>
    </r>
    <r>
      <rPr>
        <sz val="11"/>
        <rFont val="Calibri"/>
        <family val="2"/>
      </rPr>
      <t>to determine if a PID should be supported:</t>
    </r>
  </si>
  <si>
    <r>
      <t xml:space="preserve">Answer:  Yes, the parameter </t>
    </r>
    <r>
      <rPr>
        <sz val="11"/>
        <color rgb="FFFF0000"/>
        <rFont val="Calibri"/>
        <family val="2"/>
      </rPr>
      <t xml:space="preserve">is recommended to </t>
    </r>
    <r>
      <rPr>
        <sz val="11"/>
        <rFont val="Calibri"/>
        <family val="2"/>
      </rPr>
      <t>be supported in PID $6B “EGR Temperature”</t>
    </r>
  </si>
  <si>
    <r>
      <t xml:space="preserve">Answer:  No, </t>
    </r>
    <r>
      <rPr>
        <sz val="11"/>
        <color rgb="FFFF0000"/>
        <rFont val="Calibri"/>
        <family val="2"/>
      </rPr>
      <t xml:space="preserve">recommend the parameter not </t>
    </r>
    <r>
      <rPr>
        <sz val="11"/>
        <rFont val="Calibri"/>
        <family val="2"/>
      </rPr>
      <t>be duplicated in PID $7C.  Hardwired sensors must use PIDs $78, $79, $98, $99</t>
    </r>
  </si>
  <si>
    <t>PSA-R xxxxxxxxxx sec</t>
  </si>
  <si>
    <t>PSA-L xxxxxxxxxx sec</t>
  </si>
  <si>
    <t>IPSA-R xxxxxxxxxx sec</t>
  </si>
  <si>
    <t>IPSA-L xxxxxxxxxx sec</t>
  </si>
  <si>
    <t>CPSA-R xxxxxxxxxx sec</t>
  </si>
  <si>
    <t>CPSA-L xxxxxxxxxx sec</t>
  </si>
  <si>
    <t>CIDT-R xxxxxxxxx.x km</t>
  </si>
  <si>
    <t>CIDT-L xxxxxxxxx.x km</t>
  </si>
  <si>
    <r>
      <rPr>
        <sz val="8"/>
        <color rgb="FFFF0000"/>
        <rFont val="Arial"/>
        <family val="2"/>
      </rPr>
      <t>0.</t>
    </r>
    <r>
      <rPr>
        <sz val="8"/>
        <rFont val="Arial"/>
        <family val="2"/>
      </rPr>
      <t xml:space="preserve">1 </t>
    </r>
    <r>
      <rPr>
        <vertAlign val="superscript"/>
        <sz val="8"/>
        <rFont val="Arial"/>
        <family val="2"/>
      </rPr>
      <t>o</t>
    </r>
    <r>
      <rPr>
        <sz val="8"/>
        <rFont val="Arial"/>
        <family val="2"/>
      </rPr>
      <t>C per bit - 40</t>
    </r>
    <r>
      <rPr>
        <vertAlign val="superscript"/>
        <sz val="8"/>
        <rFont val="Arial"/>
        <family val="2"/>
      </rPr>
      <t>o</t>
    </r>
    <r>
      <rPr>
        <sz val="8"/>
        <rFont val="Arial"/>
        <family val="2"/>
      </rPr>
      <t>C</t>
    </r>
  </si>
  <si>
    <t xml:space="preserve">Odometer shall be reported using data from the vehicle odometer visible to the operator.
Odometer shall be reported for the vehicle by a single ECU.
Odometer shall be updated at a minimum rate of 1 second.
Odometer shall continue to report data while in the key on, engine off position.
Odometer may be reset to zero only when a reprogramming event occurs. Odometer shall not be reset to zero under any other circumstances, including when a scan tool (generic or enhanced) command to clear fault codes or reset KAM is received.
Data Not Available: There may be two cases where data is not available.
1) The communication network used to obtain odometer from the master ECU is not functioning.
2) The ECU that holds the vehicle odometer (e.g. instrument cluster) is not functioning.
After the detected fault matures, if odometer is requested, the ECU shall respond within P2 timing with the last valid odometer value previously received. </t>
  </si>
  <si>
    <t>1 = NOx Sensor Bank 1 Sensor 1 - No Sensor fault, no results available</t>
  </si>
  <si>
    <t>NOx Sensor Concentration Bank 1 Sensor 1 data availability</t>
  </si>
  <si>
    <t>NOx Sensor Concentration Bank 1 Sensor 2 data availability</t>
  </si>
  <si>
    <t>NOx Sensor Concentration Bank 2 Sensor 1 data availability</t>
  </si>
  <si>
    <t>NOx Sensor Concentration Bank 2 Sensor 2 data availability</t>
  </si>
  <si>
    <t>1 = NOx Sensor Bank 1 Sensor 2 - No Sensor fault, no results available</t>
  </si>
  <si>
    <t>1 = NOx Sensor Bank 2 Sensor 1 - No Sensor fault, no results available</t>
  </si>
  <si>
    <t>1 = NOx Sensor Bank 2 Sensor 2 - No Sensor fault, no results available</t>
  </si>
  <si>
    <t>NOx Sensor Corrected Concentration Bank 1 Sensor 1 data availability</t>
  </si>
  <si>
    <t>NOx Sensor Corrected Concentration Bank 1 Sensor 2 data availability</t>
  </si>
  <si>
    <t>NOx Sensor Corrected Concentration Bank 2 Sensor 1 data availability</t>
  </si>
  <si>
    <t>NOx Sensor Corrected Concentration Bank 2 Sensor 2 data availability</t>
  </si>
  <si>
    <t>1 = NOx Sensor Corrected Bank 1 Sensor 1 - No Sensor fault, no results available</t>
  </si>
  <si>
    <t>1 = NOx Sensor Corrected Bank 1 Sensor 2 - No Sensor fault, no results available</t>
  </si>
  <si>
    <t>1 = NOx Sensor Corrected Bank 2 Sensor 1 - No Sensor fault, no results available</t>
  </si>
  <si>
    <t>1 = NOx Sensor Corrected Bank 2 Sensor 2 - No Sensor fault, no results available</t>
  </si>
  <si>
    <t>0xF4A7</t>
  </si>
  <si>
    <t>NOx Sensor Concentration Bank 1 Sensor 3 supported</t>
  </si>
  <si>
    <t>NOx Sensor Concentration Bank 1 Sensor 4 supported</t>
  </si>
  <si>
    <t>NOx Sensor Concentration Bank 2 Sensor 3 supported</t>
  </si>
  <si>
    <t>NOx Sensor Concentration Bank 2 Sensor 4 supported</t>
  </si>
  <si>
    <t>NOx Sensor Concentration Bank 1 Sensor 3 data availability</t>
  </si>
  <si>
    <t>NOx Sensor Concentration Bank 1 Sensor 4 data availability</t>
  </si>
  <si>
    <t>NOx Sensor Concentration Bank 2 Sensor 3 data availability</t>
  </si>
  <si>
    <t>NOx Sensor Concentration Bank 2 Sensor 4 data availability</t>
  </si>
  <si>
    <t>NOx Sensor Concentration Bank 1 Sensor 3</t>
  </si>
  <si>
    <t>NOx Sensor Concentration Bank 1 Sensor 4</t>
  </si>
  <si>
    <t>NOx Sensor Concentration Bank 2 Sensor 3</t>
  </si>
  <si>
    <t>NOx Sensor Concentration Bank 2 Sensor 4</t>
  </si>
  <si>
    <t>1 = NOx Sensor Concentration Bank 1 Sensor 3 supported</t>
  </si>
  <si>
    <t>1 = NOx Sensor Concentration Bank 1 Sensor 4 supported</t>
  </si>
  <si>
    <t>1 = NOx Sensor Concentration Bank 2 Sensor 3 supported</t>
  </si>
  <si>
    <t>1 = NOx Sensor Concentration Bank 2 Sensor 4 supported</t>
  </si>
  <si>
    <t>1 = NOx Sensor Bank 1 Sensor 3 - No Sensor fault, no results available</t>
  </si>
  <si>
    <t>1 = NOx Sensor Bank 1 Sensor 4 - No Sensor fault, no results available</t>
  </si>
  <si>
    <t>1 = NOx Sensor Bank 2 Sensor 3 - No Sensor fault, no results available</t>
  </si>
  <si>
    <t>1 = NOx Sensor Bank 2 Sensor 4 - No Sensor fault, no results available</t>
  </si>
  <si>
    <t>NOX13: xxxxx ppm</t>
  </si>
  <si>
    <t>NOX14: xxxxx ppm</t>
  </si>
  <si>
    <t>NOX23: xxxxx ppm</t>
  </si>
  <si>
    <t>NOX24: xxxxx ppm</t>
  </si>
  <si>
    <t>NOX13 shall display NOx concentration for Bank 1 Sensor 3.</t>
  </si>
  <si>
    <t>NOx Sensor Concentration Bank 1 Sensor 3 support status</t>
  </si>
  <si>
    <t>NOx Sensor Concentration Bank 1 Sensor 4 support status</t>
  </si>
  <si>
    <t>NOx Sensor Concentration Bank 2 Sensor 3 support status</t>
  </si>
  <si>
    <t>NOx Sensor Concentration Bank 2 Sensor 4 support status</t>
  </si>
  <si>
    <r>
      <t xml:space="preserve">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t>
    </r>
    <r>
      <rPr>
        <strike/>
        <sz val="8"/>
        <color rgb="FFFF0000"/>
        <rFont val="Arial"/>
        <family val="2"/>
      </rPr>
      <t>For single fuel systems, only fuel system A shall be used.</t>
    </r>
    <r>
      <rPr>
        <sz val="8"/>
        <rFont val="Arial"/>
        <family val="2"/>
      </rPr>
      <t xml:space="preserve">
For engines that are not described above, fuel system “A” shall be the fuel system that the engine was originally certified with and fuel system “B” shall the  system that was added by the engine modifier.
See PID $03 for addition information. PID $9F and PID $03 must define fuel systems in the same manner.
Values for FUELSYSA and FUELSYSB, if utilized, shall indicate 0% when the engine is not running or the engine is in decel fuel cut off.
Values of FUELSYSA and FUELSYSB for each bank (1-4) should normally add up to 100%
</t>
    </r>
  </si>
  <si>
    <t>NOX xx shall display the raw, uncorrected NOX sensor signal. 2016 MY and later engines with NOx sensors may be required to output a ‘corrected’ NOx sensor signal (see PID $A8) in addition to the raw NOx sensor signal output using PID $A7.</t>
  </si>
  <si>
    <t>0xF4A8</t>
  </si>
  <si>
    <t>NOx Sensor Corrected Concentration Bank 1 Sensor Corrected 3 supported</t>
  </si>
  <si>
    <t>1 = NOx Sensor Corrected Concentration Bank 1 Sensor Corrected 3 supported</t>
  </si>
  <si>
    <t>NOx Sensor Corrected Concentration Bank 1 Sensor Corrected 3 support status</t>
  </si>
  <si>
    <t>NOx Sensor Corrected Concentration Bank 1 Sensor Corrected 4 supported</t>
  </si>
  <si>
    <t>1 = NOx Sensor Corrected Concentration Bank 1 Sensor Corrected 4 supported</t>
  </si>
  <si>
    <t>NOx Sensor Corrected Concentration Bank 1 Sensor Corrected 4 support status</t>
  </si>
  <si>
    <t>NOx Sensor Corrected Concentration Bank 2 Sensor Corrected 3 supported</t>
  </si>
  <si>
    <t>1 = NOx Sensor Corrected Concentration Bank 2 Sensor Corrected 3 supported</t>
  </si>
  <si>
    <t>NOx Sensor Corrected Concentration Bank 2 Sensor Corrected 3 support status</t>
  </si>
  <si>
    <t>NOx Sensor Corrected Concentration Bank 2 Sensor Corrected 4 supported</t>
  </si>
  <si>
    <t>1 = NOx Sensor Corrected Concentration Bank 2 Sensor Corrected 4 supported</t>
  </si>
  <si>
    <t>NOx Sensor Corrected Concentration Bank 2 Sensor Corrected 4 support status</t>
  </si>
  <si>
    <t>NOx Sensor Corrected Concentration Bank 1 Sensor Corrected 3 data availability</t>
  </si>
  <si>
    <t>1 = NOx Sensor Corrected Bank 1 Sensor Corrected 3 - No Sensor Corrected fault, no results available</t>
  </si>
  <si>
    <t>NOx Sensor Corrected Concentration Bank 1 Sensor Corrected 4 data availability</t>
  </si>
  <si>
    <t>1 = NOx Sensor Corrected Bank 1 Sensor Corrected 4 - No Sensor Corrected fault, no results available</t>
  </si>
  <si>
    <t>NOx Sensor Corrected Concentration Bank 2 Sensor Corrected 3 data availability</t>
  </si>
  <si>
    <t>1 = NOx Sensor Corrected Bank 2 Sensor Corrected 3 - No Sensor Corrected fault, no results available</t>
  </si>
  <si>
    <t>NOx Sensor Corrected Concentration Bank 2 Sensor Corrected 4 data availability</t>
  </si>
  <si>
    <t>1 = NOx Sensor Corrected Bank 2 Sensor Corrected 4 - No Sensor Corrected fault, no results available</t>
  </si>
  <si>
    <t>NOx Sensor Corrected Concentration Bank 1 Sensor Corrected 3</t>
  </si>
  <si>
    <t>NOx Sensor Corrected Concentration Bank 1 Sensor Corrected 4</t>
  </si>
  <si>
    <t>NOx Sensor Corrected Concentration Bank 2 Sensor Corrected 3</t>
  </si>
  <si>
    <t>NOx Sensor Corrected Concentration Bank 2 Sensor Corrected 4</t>
  </si>
  <si>
    <t>NOXC13: xxxxx ppm</t>
  </si>
  <si>
    <t>NOXC14: xxxxx ppm</t>
  </si>
  <si>
    <t>NOXC23: xxxxx ppm</t>
  </si>
  <si>
    <t>NOXC24: xxxxx ppm</t>
  </si>
  <si>
    <t>NOXC xx shall display the corrected NOX sensor signal. 2016 MY and later engines with NOx sensors may be required to output a ‘corrected’ NOx sensor signal in addition to the raw NOx sensor signal out using PID $A7. The corrected value shall include all learned adaptions and offsets that are used to adjust the raw signal.</t>
  </si>
  <si>
    <t>Distance (km)</t>
  </si>
  <si>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</si>
  <si>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</si>
  <si>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</si>
  <si>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</si>
  <si>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</si>
  <si>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</si>
  <si>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</si>
  <si>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</si>
  <si>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</si>
  <si>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</si>
  <si>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</si>
  <si>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</si>
  <si>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</si>
  <si>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</si>
  <si>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</si>
  <si>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</si>
  <si>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</si>
  <si>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</si>
  <si>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</si>
  <si>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</si>
  <si>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</si>
  <si>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</si>
  <si>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</si>
  <si>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</si>
  <si>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</si>
  <si>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</si>
  <si>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</si>
  <si>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</si>
  <si>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</si>
  <si>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</si>
  <si>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</si>
  <si>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</si>
  <si>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</si>
  <si>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</si>
  <si>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</si>
  <si>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</si>
  <si>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</si>
  <si>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</si>
  <si>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</si>
  <si>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</si>
  <si>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</si>
  <si>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</si>
  <si>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</si>
  <si>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In distributed network architectures, certain OBD devices may be hardwired to other ECUs or be independent OBD mechatronic devices, e.g. smart sensor/actuator, connected through a network from another ECU (both referred to as remote OBD devices). When remote OBD devices are not hardwired to the OBD ECU and the data is not received over the data bus from the specific remote OBD device, this may occur for two reasons:</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</si>
  <si>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</si>
  <si>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</si>
  <si>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</si>
  <si>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</si>
  <si>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</si>
  <si>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</si>
  <si>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</si>
  <si>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</si>
  <si>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</si>
  <si>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</si>
  <si>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</si>
  <si>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</si>
  <si>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</si>
  <si>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</si>
  <si>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</si>
  <si>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</si>
  <si>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</si>
  <si>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</si>
  <si>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</si>
  <si>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</si>
  <si>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</si>
  <si>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</si>
  <si>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</si>
  <si>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</si>
  <si>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</si>
  <si>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</si>
  <si>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</si>
  <si>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</si>
  <si>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</si>
  <si>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</si>
  <si>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</si>
  <si>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</si>
  <si>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r>
      <t>Vn</t>
    </r>
    <r>
      <rPr>
        <vertAlign val="superscript"/>
        <sz val="10"/>
        <rFont val="Arial"/>
        <family val="2"/>
      </rPr>
      <t>2</t>
    </r>
    <r>
      <rPr>
        <sz val="10"/>
        <rFont val="Arial"/>
        <family val="2"/>
      </rPr>
      <t xml:space="preserve"> (kph</t>
    </r>
    <r>
      <rPr>
        <vertAlign val="superscript"/>
        <sz val="10"/>
        <rFont val="Arial"/>
        <family val="2"/>
      </rPr>
      <t>2</t>
    </r>
    <r>
      <rPr>
        <sz val="10"/>
        <rFont val="Arial"/>
        <family val="2"/>
      </rPr>
      <t>)</t>
    </r>
  </si>
  <si>
    <r>
      <t>Vn+1</t>
    </r>
    <r>
      <rPr>
        <vertAlign val="superscript"/>
        <sz val="10"/>
        <rFont val="Arial"/>
        <family val="2"/>
      </rPr>
      <t>2</t>
    </r>
    <r>
      <rPr>
        <sz val="10"/>
        <rFont val="Arial"/>
        <family val="2"/>
      </rPr>
      <t xml:space="preserve"> (kph</t>
    </r>
    <r>
      <rPr>
        <vertAlign val="superscript"/>
        <sz val="10"/>
        <rFont val="Arial"/>
        <family val="2"/>
      </rPr>
      <t>2</t>
    </r>
    <r>
      <rPr>
        <sz val="10"/>
        <rFont val="Arial"/>
        <family val="2"/>
      </rPr>
      <t>)</t>
    </r>
  </si>
  <si>
    <r>
      <t>PKE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 where distance is the average time between samples (nominally 1 second) and velocity is increasing. Units are km/hr</t>
    </r>
    <r>
      <rPr>
        <vertAlign val="superscript"/>
        <sz val="10"/>
        <rFont val="Arial"/>
        <family val="2"/>
      </rPr>
      <t xml:space="preserve">2 </t>
    </r>
    <r>
      <rPr>
        <sz val="10"/>
        <rFont val="Arial"/>
        <family val="2"/>
      </rPr>
      <t xml:space="preserve">  Calculation is done once per second.</t>
    </r>
  </si>
  <si>
    <r>
      <t>PKE (km/hr</t>
    </r>
    <r>
      <rPr>
        <vertAlign val="superscript"/>
        <sz val="10"/>
        <rFont val="Arial"/>
        <family val="2"/>
      </rPr>
      <t>2</t>
    </r>
    <r>
      <rPr>
        <sz val="10"/>
        <rFont val="Arial"/>
        <family val="2"/>
      </rPr>
      <t>)</t>
    </r>
  </si>
  <si>
    <r>
      <t>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</si>
  <si>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r>
      <t>Positive 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</si>
  <si>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r>
      <t>Cumulative 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</si>
  <si>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t>Cumulative distance km</t>
  </si>
  <si>
    <t>Total Idle Engine Run Time (Recent)</t>
  </si>
  <si>
    <t>Total Idle Engine Run Time (Lifetime)</t>
  </si>
  <si>
    <t>EOE-R xxxxxxxxx.x kWh</t>
  </si>
  <si>
    <t>EOE-L xxxxxxxxx.x kWh</t>
  </si>
  <si>
    <t>Total Distance Traveled (Recent)</t>
  </si>
  <si>
    <t>Total Fuel Consumed (Recent)</t>
  </si>
  <si>
    <t>Total Fuel Consumed (Lifetime)</t>
  </si>
  <si>
    <t>Total Distance Traveled (Lifetime)</t>
  </si>
  <si>
    <t>Positive Kinetic Energy (Recent)</t>
  </si>
  <si>
    <t>Positive Kinetic Energy (Lifetime)</t>
  </si>
  <si>
    <t>Engine Output Energy (Lifetime)</t>
  </si>
  <si>
    <t>Vehicle Operation Data - PKE/EOE</t>
  </si>
  <si>
    <t>12 bytes</t>
  </si>
  <si>
    <t>4 bytes
0.1 kWh per bit
Min value: 0 kWh
Max value:429,496,729.5 kWh</t>
  </si>
  <si>
    <t>Total Propulsion System Active Time (Recent)</t>
  </si>
  <si>
    <t>Propulsion System Active</t>
  </si>
  <si>
    <t>Total Idle Propulsion System Active Time (Recent)</t>
  </si>
  <si>
    <t>Total Idle Propulsion System Active Time (Lifetime)</t>
  </si>
  <si>
    <t>Total City Propulsion System Active Time (Recent)</t>
  </si>
  <si>
    <t>Total City Propulsion System Active Time (Lifetime)</t>
  </si>
  <si>
    <t>Total Propulsion System Active Time (Lifetime)</t>
  </si>
  <si>
    <t>Total distance traveled in charge depleting operation with engine off (Lifetime)</t>
  </si>
  <si>
    <t>Total distance traveled in charge depleting operation with engine off (Recent)</t>
  </si>
  <si>
    <t>Total distance traveled in charge depleting operation with engine running (Lifetime)</t>
  </si>
  <si>
    <t>Total distance traveled in charge depleting operation with engine running (Recent)</t>
  </si>
  <si>
    <t>Total distance traveled in driver-selectable charge increasing operation (Recent)</t>
  </si>
  <si>
    <t>Total distance traveled in driver-selectable charge increasing operation (Lifetime)</t>
  </si>
  <si>
    <r>
      <t>0x</t>
    </r>
    <r>
      <rPr>
        <sz val="8"/>
        <color rgb="FFFF0000"/>
        <rFont val="Arial"/>
        <family val="2"/>
      </rPr>
      <t>15</t>
    </r>
    <r>
      <rPr>
        <sz val="8"/>
        <rFont val="Arial"/>
        <family val="2"/>
      </rPr>
      <t xml:space="preserve"> - 0x1F</t>
    </r>
  </si>
  <si>
    <t>0xF613</t>
  </si>
  <si>
    <t>0xF614</t>
  </si>
  <si>
    <t>Exhaust Gas Sensor Monitor Bank 1 - Sensor 6</t>
  </si>
  <si>
    <t>Exhaust Gas Sensor Monitor Bank 2 - Sensor 6</t>
  </si>
  <si>
    <r>
      <t>0x</t>
    </r>
    <r>
      <rPr>
        <sz val="8"/>
        <color rgb="FFFF0000"/>
        <rFont val="Arial"/>
        <family val="2"/>
      </rPr>
      <t>55</t>
    </r>
    <r>
      <rPr>
        <sz val="8"/>
        <rFont val="Arial"/>
        <family val="2"/>
      </rPr>
      <t xml:space="preserve"> - 0x5F</t>
    </r>
  </si>
  <si>
    <r>
      <t>0xF6</t>
    </r>
    <r>
      <rPr>
        <sz val="8"/>
        <color rgb="FFFF0000"/>
        <rFont val="Arial"/>
        <family val="2"/>
      </rPr>
      <t>55</t>
    </r>
    <r>
      <rPr>
        <sz val="8"/>
        <rFont val="Arial"/>
        <family val="2"/>
      </rPr>
      <t xml:space="preserve"> - 0xF65F</t>
    </r>
  </si>
  <si>
    <t>0xF653</t>
  </si>
  <si>
    <t>0xF654</t>
  </si>
  <si>
    <t>Exhaust Gas Sensor Heater Monitor Bank 1 - Sensor 6</t>
  </si>
  <si>
    <t>Exhaust Gas Sensor Heater Monitor Bank 2 - Sensor 6</t>
  </si>
  <si>
    <r>
      <t>0xF6</t>
    </r>
    <r>
      <rPr>
        <sz val="8"/>
        <color rgb="FFFF0000"/>
        <rFont val="Arial"/>
        <family val="2"/>
      </rPr>
      <t>15</t>
    </r>
    <r>
      <rPr>
        <sz val="8"/>
        <rFont val="Arial"/>
        <family val="2"/>
      </rPr>
      <t xml:space="preserve"> - 0xF61F</t>
    </r>
  </si>
  <si>
    <t>For vehicles that provide electronic access to the VIN, it is recommended to report it using this format for ease of use by the external test equipment intended either for vehicle diagnostics or Inspection/Maintenance programs. 
For ISO 9141-2, ISO 14230-4 and SAE J1850, the response consists of the following messages:
- Message #1 shall contain three (3) filling bytes of $00, followed by VIN character #1;
- Message #2 shall contain VIN characters #2 to #5 inclusive;
- Message #3 shall contain VIN characters #6 to #9 inclusive;
- Message #4 shall contain VIN characters #10 to #13 inclusive;
- Message #5 shall contain VIN characters #14 to #17 inclusive.
For ISO 15765-4, there is only one response message, which contains all VIN characters without any filling bytes.
Data Not Available: There may be two cases where data is not available.
1) VIN has not been programmed in the module.
2) VIN is obtained from another module on the vehicle (e.g. a Body Control Module) and the other module has not yet sent the VIN data, or the module is not functioning, or the communications between modules is not functioning.
If VIN is requested in these cases, the module shall respond within P2 timing with either default VIN data or VIN data that was correctly received from the previous driving cycle. Default data shall replace each VIN character.
Default data for VIN shall consist of $3F [?]. Default data indicates to a scan tool that VIN has not been programmed or is not currently available. If data is not available due to slow data transmission rates between modules, requesting the data 30 seconds after startup should result in data that has been properly updated.
Note: Inability to provide updated VIN information may not meet local OBD regulatory requirements.</t>
  </si>
  <si>
    <t>Multiple calibration identifications may be reported for a controller, depending on the software architecture. Calibration identifications can include a maximum of sixteen (16) characters. Each calibration identification can contain only printable ASCII characters ($20 through $7E), and will be reported as ASCII values. Any unused data bytes shall be reported as $00 and filled at the end of the calibration identification. 
Calibration identifications shall uniquely identify the software installed in the ECU. If regulations require calibration identifications for emission-related software, those shall be reported in a standardized format.
Calibrations developed by any entity other than the vehicle manufacturer shall also contain unique calibration identification to indicate that a calibration is installed in the vehicle that is different from that developed by the vehicle manufacturer.
Vehicle controllers that contain calibration identifications shall store and report sixteen (16) ASCII-character calibration identifications, even though they may not use all sixteen (16) characters. This will allow modified calibration IDs to be reported that include additional characters.
Data Not Available: There may be a case where data is not available.
1) CALIDs are obtained from other modules on the vehicle (e.g. a Glow Plug Control Module and an Exhaust Aftertreatment Control Module) and the other modules have not yet sent the CALID data, or the modules are not functioning, or the communications between these modules and the reporting module is not functioning.
If CALID is requested in this case, the reporting module shall respond within P2 timing with either a default CALID for each missing CALID or with CALID data that was correctly received from the previous driving cycle. Default data shall replace each CALID character.
Default data for CALID shall consist of $3F [?]. Default data indicates to a scan tool that a particular CALID is not currently available. If data is not available due to slow data transmission rates between modules, requesting the data 30 seconds after startup shall result in data that has been properly updated.
Note: Inability to provide updated CALID information may not meet local OBD regulatory requirements.</t>
  </si>
  <si>
    <t>A Calibration Verification Number (CVN) is used to verify the integrity of the vehicle software. The vehicle manufacturer is responsible for determining how many CVNs are required and how the CVNs are calculated, e.g. checksum, and the areas of memory to be included in each calculation. If regulations require calibration verification numbers for emission-related software, those shall be reported in a standardized format. Each calibration, as identified by a calibration ID number (InfoType $04), shall also have at least one unique calibration verification number (CVN) unless the entire ECU is not programmable. The CVN (or group of CVNs) assigned to a CALID shall be reported in the same order as the CALIDs are reported to the external test equipment.
Two (2) response methods to report the CVN(s) to an external test equipment are allowed. The method to be implemented in the vehicle is specified by the applicable regulations.
Method #1: The CVN(s) shall not be computed on demand, but instead shall be computed at least once per trip. A trip shall be of reasonable length (e.g. 5 to 10 min). The computed CVN(s) shall be stored in NVM (Non Volatile Memory) for immediate access by the external test equipment. Once the computation is completed for the first time after a reprogramming event of the ECU(s) or a battery disconnect, the results shall be made available to the external test equipment, even if the engine is running. If the CVN(s) are requested before they have been computed, a negative response message with response code $78 – RequestCorrectlyReceived-ResponsePending shall be sent by the ECU(s) until the positive response message is available for the ISO 14230-4 and ISO 15765-4 protocols. For ISO 9141-2 and SAE J1850 protocols, the external test equipment and ECU(s) shall behave as specified in 5.2.4.3.2 and Figure 11.
Method #2: If method #1 does not apply, the on-board software of the ECU(s) shall compute the CVN(s) on an external test equipment request message. If the ECU(s) are not able to send an immediate positive response message, a negative response message with response code $78 – RequestCorrectlyReceived-ResponsePending shall be sent by the ECU(s) until the positive response message is available for the ISO 14230-4 and ISO 15765-4 protocols. For ISO 9141-2 and SAE J1850 protocols, the external test equipment and ECU(s) shall behave as specified in 5.2.4.3.2 and Figure 11.
Calibrations developed by any entity other than the vehicle manufacturer will generally have a calibration verification number that is different from that calculated based on the calibration developed by the vehicle manufacturer.
If the calculation technique does not use all four (4) bytes, the CVN shall be right justified and filled with $00.
Data Not Available: There may be a case where data is not available.
1) CVNs are obtained from other modules on the vehicle (e.g. a Glow Plug Control Module and an Exhaust Aftertreatment Control Module) and the other modules have not yet sent the CVN data, or the modules are not functioning, or the communications between these modules and the reporting module is not functioning.
If CVN is requested using Method #1 (Scan tool expects a response within P2 timing), in this case, the reporting module shall respond within P2 timing with either a default CVN for each missing CVN or with CVN data that was correctly received from the previous driving cycle. Default data shall replace each CVN character.
Default data for CVN shall consist of $00. Default data indicates to a scan tool that a particular CVN is not currently available. If data is not available due to slow data transmission rates between modules, requesting the data 30 seconds after startup shall result in data that has been properly updated.
Note: Inability to provide updated CVN information may not meet local OBD regulatory requirements.</t>
  </si>
  <si>
    <t>This data is used to support regulatory requirements for In-use Performance Tracking for compression ignition engines for 2010 MY and beyond. Manufacturers are required to implement software algorithms that track in-use performance for each of the following components: NMHC catalyst, NOx catalyst monitor, NOx adsorber monitor, PM filter monitor, exhaust gas sensor monitor, EGR/ VVT monitor, boost pressure monitor, and fuel system monitor for 2013 MY and beyond.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
All data items of the In-use Performance Tracking record have to be reported in the order as listed in this table.
Data values, which are not implemented (e.g. NOx adsorber monitor) shall be reported as $0000.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t>
  </si>
  <si>
    <r>
      <t>For vehicles that provide electronic access to the ESN, it is recommended to report it using this format for ease of use by the external test equipment intended either for vehicle diagnostics or Inspection/Maintenance programs. The length and format of the ESN are not specified, however, ESN shall be reported by always using up to 17 printable ASCII characters, preceded by any fill bytes of $00, followed by the ESN characters. Manufacturers sh</t>
    </r>
    <r>
      <rPr>
        <sz val="8"/>
        <color rgb="FFFF0000"/>
        <rFont val="Arial"/>
        <family val="2"/>
      </rPr>
      <t>all</t>
    </r>
    <r>
      <rPr>
        <strike/>
        <sz val="8"/>
        <color rgb="FFFF0000"/>
        <rFont val="Arial"/>
        <family val="2"/>
      </rPr>
      <t>ould</t>
    </r>
    <r>
      <rPr>
        <sz val="8"/>
        <rFont val="Arial"/>
        <family val="2"/>
      </rPr>
      <t xml:space="preserve"> use the same message format for ESN as for VIN. Each of the ESN characters sh</t>
    </r>
    <r>
      <rPr>
        <sz val="8"/>
        <color rgb="FFFF0000"/>
        <rFont val="Arial"/>
        <family val="2"/>
      </rPr>
      <t>all</t>
    </r>
    <r>
      <rPr>
        <strike/>
        <sz val="8"/>
        <color rgb="FFFF0000"/>
        <rFont val="Arial"/>
        <family val="2"/>
      </rPr>
      <t>ould</t>
    </r>
    <r>
      <rPr>
        <sz val="8"/>
        <rFont val="Arial"/>
        <family val="2"/>
      </rPr>
      <t xml:space="preserve"> be one of the letters in the set: [ABCDEFGHJKLMNPRSTUVWXYZ] ($41 - $48, $4A - $4E, $50, $52 - $5A), or a numeral in the set: [0123456789] ($30 - $39).
For ISO 9141-2, ISO 14230-4 and SAE J1850, the response consists of the following messages:
– Message #1 shall contain up to four filling bytes of $00 or ESN characters;
– Message #2 shall contain up to four filling bytes of $00 or ESN characters;
– Message #3 shall contain up to four filling bytes of $00 or ESN characters;
– Message #4 shall contain up to four filling bytes of $00 or ESN characters;
– Message #5 shall contain up to three filling bytes of $00, followed by any ESN characters;
For ISO 15765-4, there is only one response message, which contains 17 characters starting with any fill bytes of $00, followed by the ASCII ESN characters. </t>
    </r>
  </si>
  <si>
    <t>The Exhaust Regulation Or Type Approval Number (EROTAN) is defined by the vehicle manufacturer in accordance with the Type Approval registration office. It takes into account vehicle type, engine displacement, number of cylinders, engine power and emission standards. For vehicles that provide electronic access to the EROTAN, it is recommended to report it using this format for ease of use by the external test equipment intended either for Type Approval, Conformity of Production testing or Inspection/Maintenance. The length and format of the EROTAN are not specified, however, EROTAN shall be reported by always using up to 17 printable ASCII characters, preceded by any fill bytes of $00, followed by the EROTAN characters. Each of the EROTAN characters should be one of the letters in the set: [ABCDEFGHJKLMNPRSTUVWXYZ] ($41 - $48, $4A - $4E, $50, $52 - $5A), a numeral in the set: [0123456789] ($30 - $39) or a special character in the set [space, asterisk, hyphen, period, slash] ($20, $2A, $2D, $2E, $2F).
For ISO 9141-2, ISO 14230-4 and SAE J1850, the response consists of the following messages:
– Message #1 shall contain up to four filling bytes of $00 or EROTAN characters;
– Message #2 shall contain up to four filling bytes of $00 or EROTAN characters;
– Message #3 shall contain up to four filling bytes of $00 or EROTAN characters;
– Message #4 shall contain up to four filling bytes of $00 or EROTAN characters;
– Message #5 shall contain up to three filling bytes of $00, followed by any EROTAN characters;
For ISO 15765-4, there is only one response message, which contains 17 characters starting with any fill bytes of $00, followed by the ASCII EROTAN characters. 
Only one EROTAN value shall be reported for an ECU.</t>
  </si>
  <si>
    <t>CDFC-R xxxxxxxx.xx l</t>
  </si>
  <si>
    <t>CIFC-R xxxxxxxx.xx l</t>
  </si>
  <si>
    <t>CIFC-L xxxxxxxx.xx l</t>
  </si>
  <si>
    <t>Engine Output Energy (Recent)</t>
  </si>
  <si>
    <t>Total fuel consumed in charge depleting operation (Recent)</t>
  </si>
  <si>
    <t>Total fuel consumed in charge depleting operation (Lifetime)</t>
  </si>
  <si>
    <t>Total fuel consumed in driver-selectable charge increasing operation (Recent)</t>
  </si>
  <si>
    <t>Total fuel consumed in driver-selectable charge increasing operation (Lifetime)</t>
  </si>
  <si>
    <t>Total grid energy consumed in charge depleting operation with engine off (Recent)</t>
  </si>
  <si>
    <t>Total grid energy consumed in charge depleting operation with engine off (Lifetime)</t>
  </si>
  <si>
    <t>Total grid energy into the battery (Recent)</t>
  </si>
  <si>
    <t>Total grid energy into the battery (Lifetime)</t>
  </si>
  <si>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</si>
  <si>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</si>
  <si>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TG/EFN: XXXXXXXXXXXX</t>
  </si>
  <si>
    <t>All vehicles sold in the United States have a unique drive-train identifier called the "Test Group" (light duty vehicles and trucks) or "Engine Family Number" (heavy duty vehicles). This number is on the Vehicle Emission Control Information label located in the engine compartment in a clearly visible position, most often directly on the underside of the hood. The Test Group/Engine Family Number consists of twelve (12) characters. The Test Group/Engine Family Number can contain only printable ASCII characters ($20 through $7E), and will be reported as ASCII values. Any unused data shall be reported as $00. Only one ECU on the vehicle shall report the Test Group/Engine Family Number.
Data Not Available: There may be a case where data is not available.
1) TG/EFN is obtained from another module on the vehicle and the other module has not yet sent the TG/EFN data, or the module is not functioning, or the communications between this module and the reporting module is not functioning.
If TG/EFN is requested in this case, the reporting module shall respond within P2 timing with default data.
Default data for TG/EFN shall consist of $3F [?]. Default data indicates to a scan tool that the TG/EFN is not currently available. If data is not available due to slow data transmission rates between modules, requesting the data 30 seconds after startup shall result in data that has been properly updated.
Note: Inability to provide updated TGT/EFN information may not meet local OBD regulatory requirements.</t>
  </si>
  <si>
    <t xml:space="preserve">Certification Test Group/Engine Family Number </t>
  </si>
  <si>
    <t>GE-R xxxxxxxxx.x kWh</t>
  </si>
  <si>
    <t>GE-L xxxxxxxxx.x kWh</t>
  </si>
  <si>
    <t>Time (sec)</t>
  </si>
  <si>
    <t>PID $62</t>
  </si>
  <si>
    <t>Ind Torque (%)</t>
  </si>
  <si>
    <t>Fric Torque (%)</t>
  </si>
  <si>
    <t>PID $8E</t>
  </si>
  <si>
    <t>Ref Torque (Nm)</t>
  </si>
  <si>
    <t>PID $63</t>
  </si>
  <si>
    <t>(if $62 &gt; $8E)</t>
  </si>
  <si>
    <t>Brake torque is calculated by subtracting Friction Torque (PID $8E) from Indicated Torque (PID $62) (both PIDs are percentages) and then multiplying by the reference torque (PID $63), which is in units of Nm. Set brake torque to zero if friction torque is &gt; indicated torque.</t>
  </si>
  <si>
    <t>Brake Torque (Nm)</t>
  </si>
  <si>
    <t>Engine Power (kW)</t>
  </si>
  <si>
    <t>PID $0C</t>
  </si>
  <si>
    <t>EOE (kWh)</t>
  </si>
  <si>
    <t>Engine Energy (kWs)</t>
  </si>
  <si>
    <t>Cumulative Eng Energy (kWh)</t>
  </si>
  <si>
    <t>Power (W) = Brake Engine Torque (Nm) * 2𝜋 * rpm / 60; Energy = Power * time</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</si>
  <si>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</si>
  <si>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</si>
  <si>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</si>
  <si>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</si>
  <si>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</si>
  <si>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</si>
  <si>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</si>
  <si>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</si>
  <si>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</si>
  <si>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r>
      <rPr>
        <sz val="8"/>
        <color rgb="FFFF0000"/>
        <rFont val="Arial"/>
        <family val="2"/>
      </rPr>
      <t>0</t>
    </r>
    <r>
      <rPr>
        <sz val="8"/>
        <rFont val="Arial"/>
        <family val="2"/>
      </rPr>
      <t>.1</t>
    </r>
  </si>
  <si>
    <t>1968.2 Requirement
31-JUL-2013</t>
  </si>
  <si>
    <t>1971.1 Requirement
31-JUL-2013</t>
  </si>
  <si>
    <t>M - all (4.2.1)</t>
  </si>
  <si>
    <t>M - all, so equipped (4.2.1)</t>
  </si>
  <si>
    <t>M - all (4.1)</t>
  </si>
  <si>
    <t>M - gasoline (4.1)</t>
  </si>
  <si>
    <t>M - diesel (4.1)</t>
  </si>
  <si>
    <t>M - all (4.3.2)</t>
  </si>
  <si>
    <t>M - all, so equipped (4.2.2)</t>
  </si>
  <si>
    <t>M - all, 2005 MY+ CAN (4.2.3)</t>
  </si>
  <si>
    <t>M - all, so equipped 2005 MY+ CAN (4.2.3), diesel, so equipped 2010 MY+ (4.2.5)(B)</t>
  </si>
  <si>
    <t>M - all, so equipped 2005 MY+ CAN (4.2.3), diesel, so equipped 2010 MY+ (4.2.4)(D)</t>
  </si>
  <si>
    <t>M - all, 2005 MY+ CAN (4.2.3), diesel 2010 MY+ (4.2.5)(B)</t>
  </si>
  <si>
    <t>M - all, 2005 MY+ CAN (4.2.3), diesel 2010 MY+ (4.2.5)(C)</t>
  </si>
  <si>
    <t>M - all, 2005 MY+ CAN (4.2.3), diesel 2010 MY+ (4.2.5)(A)</t>
  </si>
  <si>
    <t>M - all, so equipped 2005 MY+ CAN (4.2.3), diesel, so equipped with vehicle speed 2010 MY+ (4.2.5)(C)</t>
  </si>
  <si>
    <t>M - diesel, without vehicle speed 2010 MY+ (4.2.5)(C)</t>
  </si>
  <si>
    <t>distance traveled since fault memory last 
cleared; HD and diesel: (or engine run time
for engines not utilizing vehicle speed information)</t>
  </si>
  <si>
    <t>M - all, so equipped 2005 MY+ CAN (4.2.4), diesel, so equipped 2010 MY+ (4.2.5)(D)</t>
  </si>
  <si>
    <t>M - all, so equipped 2005 MY+ CAN (4.2.4)</t>
  </si>
  <si>
    <t>M - all (4.2.1), diesel 2010 MY+ (4.2.5)(A)</t>
  </si>
  <si>
    <t>M - diesel, 2010 MY+ (4.2.5)(A)</t>
  </si>
  <si>
    <t>M - diesel, so equipped 2010 MY+ (4.2.5)(A)</t>
  </si>
  <si>
    <t>M - all, so equipped (4.2.1), diesel, so equipped 2010MY+ (4.2.5)(D)</t>
  </si>
  <si>
    <t>M - diesel, 2010 MY+ (4.2.5)(D)</t>
  </si>
  <si>
    <t>M - diesel, so equipped 2010 MY+ (4.2.5)(D)</t>
  </si>
  <si>
    <t>M - diesel, engine dyno cert, 2010 MY+ (4.2.5)(E)</t>
  </si>
  <si>
    <t>M - diesel, 2013 MY+ (4.2.5)(F)</t>
  </si>
  <si>
    <t>M - diesel, 2013 MY+ (4.2.5)(G)</t>
  </si>
  <si>
    <t>M - all, so equipped, 2013 MY+ (4.2.6)(A)</t>
  </si>
  <si>
    <t>M - all, so equipped, 2013 MY+ (4.2.6)(B)</t>
  </si>
  <si>
    <t>M - diesel, engine dyno cert, 2010 MY+ (6.1)</t>
  </si>
  <si>
    <t>M - all, so equipped, 2015 MY+ (4.2.7)</t>
  </si>
  <si>
    <t>1968.2 Requirement
25-SEP-2015</t>
  </si>
  <si>
    <t>M - all (4.2.1)(A)</t>
  </si>
  <si>
    <t>M - all, so equipped (4.2.1)(A)</t>
  </si>
  <si>
    <t>M - all, so equipped (4.2.1)(B)</t>
  </si>
  <si>
    <r>
      <t xml:space="preserve">fuel trim </t>
    </r>
    <r>
      <rPr>
        <sz val="8"/>
        <color rgb="FFFF0000"/>
        <rFont val="Arial"/>
        <family val="2"/>
      </rPr>
      <t>(long term)</t>
    </r>
  </si>
  <si>
    <r>
      <t xml:space="preserve">fuel trim </t>
    </r>
    <r>
      <rPr>
        <sz val="8"/>
        <color rgb="FFFF0000"/>
        <rFont val="Arial"/>
        <family val="2"/>
      </rPr>
      <t>(short term)</t>
    </r>
  </si>
  <si>
    <r>
      <t xml:space="preserve">fuel trim </t>
    </r>
    <r>
      <rPr>
        <sz val="8"/>
        <color rgb="FFFF0000"/>
        <rFont val="Arial"/>
        <family val="2"/>
      </rPr>
      <t>(secondary)</t>
    </r>
  </si>
  <si>
    <t xml:space="preserve">Air/fuel ratio sensor output 
Oxygen sensor output 
Secondary oxygen sensor output (when fitted)
</t>
  </si>
  <si>
    <t>M - all, 2005 MY+ CAN (4.2.2)(A)</t>
  </si>
  <si>
    <t>M - all, 2005 MY+ CAN, 2015 MY+ (4.2.2)(A)(i)</t>
  </si>
  <si>
    <t>Engine friction torque (PEMS)</t>
  </si>
  <si>
    <t>actual engine torque (PEMS)</t>
  </si>
  <si>
    <t>engine fuel rate (PEMS)</t>
  </si>
  <si>
    <t>vehicle fuel rate (PEMS)</t>
  </si>
  <si>
    <t>modeled exhaust flow (PEMS)</t>
  </si>
  <si>
    <t>M - all, so equipped 2005 MY+ CAN (4.2.2)(B)(i)</t>
  </si>
  <si>
    <t>M - all, so equipped 2005 MY+ CAN, 2013 MY+ (4.2.2)(B)(ii)</t>
  </si>
  <si>
    <t>M - all, so equipped 2005 MY+ CAN, 2019 MY+ (4.2.2)(B)(iii)</t>
  </si>
  <si>
    <t>M - all, so equipped 2005 MY+ CAN, 2019 MY+ (4.2.2)(C)</t>
  </si>
  <si>
    <t>M - all, so equipped 2005 MY+ CAN, 2019 MY+ (4.2.2)(D)</t>
  </si>
  <si>
    <t>hybrid/EV charging state</t>
  </si>
  <si>
    <t>hybrid/EV battery system voltage</t>
  </si>
  <si>
    <t>hybrid/EV battery system current</t>
  </si>
  <si>
    <t>M - all, so equipped (4.2.1)(A), diesel, so equipped 2010MY+ (4.2.3)(D)</t>
  </si>
  <si>
    <t>M - all, so equipped 2005 MY+ CAN (4.2.2)(B)(i), diesel, so equipped 2010 MY+ (4.2.3)(D)</t>
  </si>
  <si>
    <t>M - all, so equipped 2005 MY+ CAN (4.2.2)(A), diesel, so equipped 2010 MY+ (4.2.3)(D)</t>
  </si>
  <si>
    <t>M - diesel, so equipped 2010 MY+ (4.2.3)(D)</t>
  </si>
  <si>
    <r>
      <t>manifold</t>
    </r>
    <r>
      <rPr>
        <sz val="8"/>
        <color rgb="FFFF0000"/>
        <rFont val="Arial"/>
        <family val="2"/>
      </rPr>
      <t xml:space="preserve"> surface</t>
    </r>
    <r>
      <rPr>
        <sz val="8"/>
        <rFont val="Arial"/>
        <family val="2"/>
      </rPr>
      <t xml:space="preserve"> temperature</t>
    </r>
  </si>
  <si>
    <r>
      <rPr>
        <sz val="8"/>
        <color rgb="FFFF0000"/>
        <rFont val="Arial"/>
        <family val="2"/>
      </rPr>
      <t>charge air cooler</t>
    </r>
    <r>
      <rPr>
        <sz val="8"/>
        <rFont val="Arial"/>
        <family val="2"/>
      </rPr>
      <t xml:space="preserve"> temperature</t>
    </r>
  </si>
  <si>
    <t>M - diesel, 2010 MY+ (4.2.3)(D)</t>
  </si>
  <si>
    <t>diesel exhaust fluid (DEF) sensor output (concentration and temperature)</t>
  </si>
  <si>
    <t>M - diesel, so equipped 2019 MY+ (4.2.3)(D)(i)</t>
  </si>
  <si>
    <t>commanded DEF dosing, DEF usage for the current driving cycle, and DEF dosing rate</t>
  </si>
  <si>
    <t>M - all, 2005 MY+ CAN, 2019 MY+ (4.2.2)(A)(ii)</t>
  </si>
  <si>
    <t>M - diesel, engine dyno cert, 2010 MY+ (4.2.3)(E)</t>
  </si>
  <si>
    <t>M - diesel, 2013 MY+ (4.2.3)(F)</t>
  </si>
  <si>
    <t>M - diesel, 2013 MY+ (4.2.3)(G)</t>
  </si>
  <si>
    <t>M - diesel, 2010 MY+ (4.2.3)(H)</t>
  </si>
  <si>
    <t>M - gasoline (4.2.1)(C)
M - diesel (4.2.2)(C)</t>
  </si>
  <si>
    <t>M - gasoline (4.2.1)(A)
M - diesel (4.2.2)(A)</t>
  </si>
  <si>
    <t>M - gasoline (4.2.1)(B)</t>
  </si>
  <si>
    <t>M - gasoline (4.2.1)(C)</t>
  </si>
  <si>
    <t>M - diesel (4.2.2)(A)</t>
  </si>
  <si>
    <t>M - gasoline (4.2.1)(B)
M - diesel (4.2.1)(B)</t>
  </si>
  <si>
    <t>M - gasoline (4.2.1)(A)
M - diesel (4.2.2)(B)</t>
  </si>
  <si>
    <t>M - gasoline (4.2.1)(B)
M - diesel (4.2.2)(B)</t>
  </si>
  <si>
    <t>M - diesel (4.2.2)(D)</t>
  </si>
  <si>
    <t>M - diesel, 2013 MY+ (4.2.2)(E)</t>
  </si>
  <si>
    <t>M - diesel 2016 MY+ (4.2.2)(G)</t>
  </si>
  <si>
    <t>M - all, so equipped (4.2.3)(A)</t>
  </si>
  <si>
    <t>M - all, so equipped, 2013 MY+ (4.2.3)(B)</t>
  </si>
  <si>
    <t>Oxygen sensor output, air/fuel ratio sensor output</t>
  </si>
  <si>
    <t>M - all, so equipped, 2013 MY+ (4.2.3)(C)</t>
  </si>
  <si>
    <t>Oxygen sensor output</t>
  </si>
  <si>
    <t>M - all gasoline, so equipped, (4.2.3)(C)</t>
  </si>
  <si>
    <t>M - all diesel, so equipped, (4.2.3)(C)</t>
  </si>
  <si>
    <t>M - all, so equipped, 2013 MY+ (4.2.3)(D)</t>
  </si>
  <si>
    <t>M - all, so equipped, 2016 MY+ (4.2.3)(E)</t>
  </si>
  <si>
    <t>M - diesel, 2013 MY+ (5.2)</t>
  </si>
  <si>
    <t>M - all (5.2)</t>
  </si>
  <si>
    <t>M - all gasoline, so equipped (4.2.1)(B)</t>
  </si>
  <si>
    <t>M - all gasoline, so equipped (4.2.2)</t>
  </si>
  <si>
    <t>M - all diesel, so equipped (4.2.1)(B)</t>
  </si>
  <si>
    <t>M - all diesel, so equipped (4.2.2)</t>
  </si>
  <si>
    <t>M - diesel, without vehicle speed 2010 MY+ (4.2.3)(C)</t>
  </si>
  <si>
    <t>M - diesel, so equipped 2010 MY+ (4.2.3)(A)</t>
  </si>
  <si>
    <t>M - diesel, 2010 MY+ (4.2.3)(A)</t>
  </si>
  <si>
    <t>M - all (4.2.1)(A), diesel 2010 MY+ (4.2.3)(A)</t>
  </si>
  <si>
    <t>M - all, 2005 MY+ CAN (4.2.2)(A), diesel 2010 MY+ (4.2.3)(A)</t>
  </si>
  <si>
    <t>M - all, so equipped 2005 MY+ CAN (4.2.2)(A), diesel, so equipped with vehicle speed 2010 MY+ (4.2.3)(C)</t>
  </si>
  <si>
    <t>M - all, so equipped 2005 MY+ CAN (4.2.2)(A), diesel, so equipped 2010 MY+ (4.2.3)(B)</t>
  </si>
  <si>
    <t>M - all, 2005 MY+ CAN (4.2.2)(A), diesel 2010 MY+ (4.2.3)(C)</t>
  </si>
  <si>
    <t>M - all, 2005 MY+ CAN (4.2.2)(A), diesel 2010 MY+ (4.2.3)(B)</t>
  </si>
  <si>
    <t>CDFC-L xxxxxxxx.xx l</t>
  </si>
  <si>
    <r>
      <t>Misfire monitoring shall always indicate complete for spark-ignition vehicles</t>
    </r>
    <r>
      <rPr>
        <sz val="8"/>
        <color rgb="FFFF0000"/>
        <rFont val="Arial"/>
        <family val="2"/>
      </rPr>
      <t xml:space="preserve"> and for compression ignition vehicles that support partial or full range misfire monitoring</t>
    </r>
    <r>
      <rPr>
        <sz val="8"/>
        <rFont val="Arial"/>
        <family val="2"/>
      </rPr>
      <t>. Misfire monitoring shall indicate complete for compression-ignition vehicles after the misfire evaluation is complete</t>
    </r>
    <r>
      <rPr>
        <sz val="8"/>
        <color rgb="FFFF0000"/>
        <rFont val="Arial"/>
        <family val="2"/>
      </rPr>
      <t xml:space="preserve"> for vehicle that only support the idle misfire monitor.</t>
    </r>
  </si>
  <si>
    <t>Diesel fuel control system status in case of a closed loop system (e.g. in case of a fuel pressure closed loop system)</t>
  </si>
  <si>
    <t>12 ASCII characters
(12 bytes)</t>
  </si>
  <si>
    <r>
      <t xml:space="preserve">11 ASCII characters
</t>
    </r>
    <r>
      <rPr>
        <sz val="8"/>
        <color rgb="FFFF0000"/>
        <rFont val="Arial"/>
        <family val="2"/>
      </rPr>
      <t>(11 bytes)</t>
    </r>
  </si>
  <si>
    <r>
      <t xml:space="preserve">EGR Temperature Sensor A (Bank 1, Sensor </t>
    </r>
    <r>
      <rPr>
        <sz val="8"/>
        <color rgb="FFFF0000"/>
        <rFont val="Arial"/>
        <family val="2"/>
      </rPr>
      <t>1</t>
    </r>
    <r>
      <rPr>
        <strike/>
        <sz val="8"/>
        <color rgb="FFFF0000"/>
        <rFont val="Arial"/>
        <family val="2"/>
      </rPr>
      <t>2</t>
    </r>
    <r>
      <rPr>
        <sz val="8"/>
        <rFont val="Arial"/>
        <family val="2"/>
      </rPr>
      <t>) Wide Range supported</t>
    </r>
  </si>
  <si>
    <r>
      <t xml:space="preserve">EGR Temperature Sensor B (Bank 2, Sensor </t>
    </r>
    <r>
      <rPr>
        <sz val="8"/>
        <color rgb="FFFF0000"/>
        <rFont val="Arial"/>
        <family val="2"/>
      </rPr>
      <t>1</t>
    </r>
    <r>
      <rPr>
        <strike/>
        <sz val="8"/>
        <color rgb="FFFF0000"/>
        <rFont val="Arial"/>
        <family val="2"/>
      </rPr>
      <t>2</t>
    </r>
    <r>
      <rPr>
        <sz val="8"/>
        <rFont val="Arial"/>
        <family val="2"/>
      </rPr>
      <t>) Wide Range supported</t>
    </r>
  </si>
  <si>
    <t>China Nationwide Stage 6</t>
  </si>
  <si>
    <t>Motorcycle, Euro OBD-I</t>
  </si>
  <si>
    <t>Motorcycle, Euro OBD-II</t>
  </si>
  <si>
    <t>Motorcycle, China OBD-I</t>
  </si>
  <si>
    <t>Motorcycle, Taiwan OBD-I</t>
  </si>
  <si>
    <t>MC EOBD-I</t>
  </si>
  <si>
    <t>MC EOBD-II</t>
  </si>
  <si>
    <t>0xF81D</t>
  </si>
  <si>
    <t>1 byte state encoded</t>
  </si>
  <si>
    <r>
      <t>This piece of information is used to identify the applicable motorcycle subcategory for European Type Approval
0x00 reserved
0x01 L3e-A2 (Medium-performance motorcycle) 
0x02 L3e-A3 (High-performance motorcycle) 
0x0</t>
    </r>
    <r>
      <rPr>
        <sz val="8"/>
        <color rgb="FFFF0000"/>
        <rFont val="Arial"/>
        <family val="2"/>
      </rPr>
      <t>3 - 0xFF reserved</t>
    </r>
  </si>
  <si>
    <t>Applicable Motorcycle Category for Type Approval</t>
  </si>
  <si>
    <t>0xF4A9</t>
  </si>
  <si>
    <t>Motorcycle Inputs/Output Status</t>
  </si>
  <si>
    <t>ABS Disable Switch Supported</t>
  </si>
  <si>
    <t>1 = ABS Disable Switch data supported</t>
  </si>
  <si>
    <t>ABS Disable Switch data supported</t>
  </si>
  <si>
    <t>A, bit 1-7</t>
  </si>
  <si>
    <t>ABS Disable Switch State</t>
  </si>
  <si>
    <t>B, bit 1-7</t>
  </si>
  <si>
    <t>ABS_DISABLED: YES or NO</t>
  </si>
  <si>
    <t>0 = ABS not disabled (NO); 1 = ABS disabled (YES)</t>
  </si>
  <si>
    <t>The ABS Disable Switch status shall display whether the ABS is disabled (YES) or not disabled (NO)
Note: PTO input status is defined in PID $1E.</t>
  </si>
  <si>
    <t>Siemens per centimeter</t>
  </si>
  <si>
    <t>1 µS per cm per bit unsigned</t>
  </si>
  <si>
    <t>µS/cm</t>
  </si>
  <si>
    <t>MC JOBD-I</t>
  </si>
  <si>
    <t>Motorcycle, Japan OBD-I</t>
  </si>
  <si>
    <t>CN-OBD-6</t>
  </si>
  <si>
    <t>MC COBD-I</t>
  </si>
  <si>
    <t>MC TOBD-I</t>
  </si>
  <si>
    <r>
      <t>US Federal only OBD-certified (including vehicles using US Federal allowance to certify to California OBD II but then turn off/disable 0.020" evap leak detection</t>
    </r>
    <r>
      <rPr>
        <sz val="8"/>
        <color rgb="FFFF0000"/>
        <rFont val="Arial"/>
        <family val="2"/>
      </rPr>
      <t xml:space="preserve"> prior to 2017 MY</t>
    </r>
    <r>
      <rPr>
        <sz val="8"/>
        <rFont val="Arial"/>
        <family val="2"/>
      </rPr>
      <t>)</t>
    </r>
  </si>
  <si>
    <r>
      <t xml:space="preserve">(4.1.1) The readiness status for the following component/system readiness bits shall </t>
    </r>
    <r>
      <rPr>
        <sz val="10"/>
        <color rgb="FFFF0000"/>
        <rFont val="Arial"/>
        <family val="2"/>
      </rPr>
      <t>always indicate “complete”:</t>
    </r>
  </si>
  <si>
    <r>
      <t>(A) Gasoline Misfire (section (e)(3));</t>
    </r>
    <r>
      <rPr>
        <sz val="10"/>
        <color rgb="FFFF0000"/>
        <rFont val="Arial"/>
        <family val="2"/>
      </rPr>
      <t xml:space="preserve"> [gasoline misfire monitor]</t>
    </r>
  </si>
  <si>
    <r>
      <t>(B) Diesel Misfire (section (f)(3)) for vehicles with a single monitor designed to detect both misfires identified in section (f)(3.2.1)</t>
    </r>
    <r>
      <rPr>
        <sz val="10"/>
        <color rgb="FFFF0000"/>
        <rFont val="Arial"/>
        <family val="2"/>
      </rPr>
      <t xml:space="preserve"> [old idle misfire monitor]</t>
    </r>
    <r>
      <rPr>
        <sz val="10"/>
        <rFont val="Arial"/>
        <family val="2"/>
      </rPr>
      <t xml:space="preserve"> and subject to the monitoring conditions of sections (f)(3.3.1) and (f)(3.3.2) and misfires identified in section (f)(3.2.2) </t>
    </r>
    <r>
      <rPr>
        <sz val="10"/>
        <color rgb="FFFF0000"/>
        <rFont val="Arial"/>
        <family val="2"/>
      </rPr>
      <t>[new full range misfire monitor]</t>
    </r>
    <r>
      <rPr>
        <sz val="10"/>
        <rFont val="Arial"/>
        <family val="2"/>
      </rPr>
      <t xml:space="preserve"> and subject to the monitoring conditions of (f)(3.3.3); </t>
    </r>
  </si>
  <si>
    <r>
      <t>(C) Gasoline and Diesel Comprehensive Component (sections (e)(15) and (f)(15)).</t>
    </r>
    <r>
      <rPr>
        <sz val="10"/>
        <color rgb="FFFF0000"/>
        <rFont val="Arial"/>
        <family val="2"/>
      </rPr>
      <t xml:space="preserve"> [CCM]</t>
    </r>
  </si>
  <si>
    <r>
      <t>(4.1.2) For</t>
    </r>
    <r>
      <rPr>
        <sz val="10"/>
        <color rgb="FFFF0000"/>
        <rFont val="Arial"/>
        <family val="2"/>
      </rPr>
      <t xml:space="preserve"> 2004 through 2018 model year vehicles</t>
    </r>
    <r>
      <rPr>
        <sz val="10"/>
        <rFont val="Arial"/>
        <family val="2"/>
      </rPr>
      <t xml:space="preserve">, for components and systems not listed in section (g)(4.1.1) above, the readiness status shall immediately </t>
    </r>
    <r>
      <rPr>
        <sz val="10"/>
        <color rgb="FFFF0000"/>
        <rFont val="Arial"/>
        <family val="2"/>
      </rPr>
      <t>indicate “complete”</t>
    </r>
    <r>
      <rPr>
        <sz val="10"/>
        <rFont val="Arial"/>
        <family val="2"/>
      </rPr>
      <t xml:space="preserve"> upon the respective monitor(s) (except those monitors specified under section (g)(4.1.8) below) determining that the component or </t>
    </r>
    <r>
      <rPr>
        <sz val="10"/>
        <color rgb="FFFF0000"/>
        <rFont val="Arial"/>
        <family val="2"/>
      </rPr>
      <t>system is not malfunctioning</t>
    </r>
    <r>
      <rPr>
        <sz val="10"/>
        <rFont val="Arial"/>
        <family val="2"/>
      </rPr>
      <t>. The readiness status for a component or system shall also indicate “complete” if after the requisite</t>
    </r>
    <r>
      <rPr>
        <sz val="10"/>
        <color rgb="FFFF0000"/>
        <rFont val="Arial"/>
        <family val="2"/>
      </rPr>
      <t xml:space="preserve"> number of decisions necessary for determining MIL status has been fully executed</t>
    </r>
    <r>
      <rPr>
        <sz val="10"/>
        <rFont val="Arial"/>
        <family val="2"/>
      </rPr>
      <t>, the monitor indicates a malfunction for the component or system.</t>
    </r>
  </si>
  <si>
    <t>(A) For the gasoline evaporative system:</t>
  </si>
  <si>
    <r>
      <t>(i) Except as provided below in section (g)(4.1.2)(A)(ii), the readiness status shall be set to “complete” when the monitors specified in section (e)(4.2.2)(A) and either section (e)(4.2.2)(B) or (e)(4.2.2)(C) meet the criteria in section (g)(4.1.2).</t>
    </r>
    <r>
      <rPr>
        <sz val="10"/>
        <color rgb="FFFF0000"/>
        <rFont val="Arial"/>
        <family val="2"/>
      </rPr>
      <t xml:space="preserve"> [purge flow monitor and either 0.040" or 0.020" monitor]</t>
    </r>
  </si>
  <si>
    <r>
      <t>(ii) For vehicles that utilize a 0.090 inch (in lieu of 0.040 inch) leak detection monitor in accordance with section (e)(4.2.5), the readiness status shall be set to “complete” when the monitors specified in sections (e)(4.2.2)(A) and (e)(4.2.2)(C) meet the criteria in section (g)(4.1.2).</t>
    </r>
    <r>
      <rPr>
        <sz val="10"/>
        <color rgb="FFFF0000"/>
        <rFont val="Arial"/>
        <family val="2"/>
      </rPr>
      <t xml:space="preserve"> [purge flow monitor and 0.020" monitor]</t>
    </r>
  </si>
  <si>
    <r>
      <t>(4.1.3) For</t>
    </r>
    <r>
      <rPr>
        <sz val="10"/>
        <color rgb="FFFF0000"/>
        <rFont val="Arial"/>
        <family val="2"/>
      </rPr>
      <t xml:space="preserve"> 2019 and subsequent model year vehicles</t>
    </r>
    <r>
      <rPr>
        <sz val="10"/>
        <rFont val="Arial"/>
        <family val="2"/>
      </rPr>
      <t>, for components and systems not listed in section (g)(4.1.1) above, the readiness status for each component/system readiness bit listed below shall immediately indicate “complete” if any of the following conditions occur:</t>
    </r>
  </si>
  <si>
    <r>
      <t xml:space="preserve">(1) </t>
    </r>
    <r>
      <rPr>
        <sz val="10"/>
        <color rgb="FFFF0000"/>
        <rFont val="Arial"/>
        <family val="2"/>
      </rPr>
      <t>all the respective supported monitors listed below for each component/system have fully executed and determined that the component or system is not malfunctioning</t>
    </r>
    <r>
      <rPr>
        <sz val="10"/>
        <rFont val="Arial"/>
        <family val="2"/>
      </rPr>
      <t>, or</t>
    </r>
  </si>
  <si>
    <r>
      <t xml:space="preserve">(2) </t>
    </r>
    <r>
      <rPr>
        <sz val="10"/>
        <color rgb="FFFF0000"/>
        <rFont val="Arial"/>
        <family val="2"/>
      </rPr>
      <t>at least one of the monitors listed below for each component/system has determined that the component or system is malfunctioning after the requisite number of decisions necessary for determining the MIL status have been fully executed</t>
    </r>
    <r>
      <rPr>
        <sz val="10"/>
        <rFont val="Arial"/>
        <family val="2"/>
      </rPr>
      <t>, regardless of whether or not the other monitors listed have been fully executed:</t>
    </r>
  </si>
  <si>
    <r>
      <t>(A) Gasoline Catalyst: section (e)(1.2)</t>
    </r>
    <r>
      <rPr>
        <sz val="10"/>
        <color rgb="FFFF0000"/>
        <rFont val="Arial"/>
        <family val="2"/>
      </rPr>
      <t xml:space="preserve"> [catalyst monitor]</t>
    </r>
  </si>
  <si>
    <r>
      <t xml:space="preserve">(B) Gasoline Evaporative System: section (e)(4.2.2)(A) and (e)(4.2.2)(C) </t>
    </r>
    <r>
      <rPr>
        <sz val="10"/>
        <color rgb="FFFF0000"/>
        <rFont val="Arial"/>
        <family val="2"/>
      </rPr>
      <t>[purge flow monitor and 0.020" monitor]</t>
    </r>
  </si>
  <si>
    <t xml:space="preserve">(C) Gasoline Secondary Air System: sections (e)(5.2.2) and (e)(5.2.3) [decrease of airflow, functional test, </t>
  </si>
  <si>
    <r>
      <t>(D) Gasoline Fuel System: section (e)(6.2.1)(C)</t>
    </r>
    <r>
      <rPr>
        <sz val="10"/>
        <color rgb="FFFF0000"/>
        <rFont val="Arial"/>
        <family val="2"/>
      </rPr>
      <t xml:space="preserve"> [AFRIM monitor]</t>
    </r>
  </si>
  <si>
    <r>
      <t>(F) Gasoline Oxygen Sensor Heater: (e)(7.2.3)(A)</t>
    </r>
    <r>
      <rPr>
        <sz val="10"/>
        <color rgb="FFFF0000"/>
        <rFont val="Arial"/>
        <family val="2"/>
      </rPr>
      <t xml:space="preserve"> [Front sensor heaters]</t>
    </r>
  </si>
  <si>
    <r>
      <t xml:space="preserve">(G) Gasoline EGR/VVT: sections (e)(8.2.1), (e)(8.2.2), (e)(13.2.1), (e)(13.2.2), and (e)(13.2.3) </t>
    </r>
    <r>
      <rPr>
        <sz val="10"/>
        <color rgb="FFFF0000"/>
        <rFont val="Arial"/>
        <family val="2"/>
      </rPr>
      <t>[EGR flow too low, EGR flow too high, target error, slow response, functional failure]</t>
    </r>
  </si>
  <si>
    <t>(H) Diesel NMHC Converting Catalyst: sections (f)(1.2.2) and (f)(1.2.3)(A)</t>
  </si>
  <si>
    <t>(I) Diesel NOx Converting Catalyst: section (f)(2.2.2)</t>
  </si>
  <si>
    <t>(J) Diesel Misfire: section (f)(3.2.1) for vehicles with a separate monitor designed to detect misfires identified in section (f)(3.2.1) and subject to the monitoring conditions of sections (f)(3.3.1) and (f)(3.3.2)</t>
  </si>
  <si>
    <t>(K) Diesel Fuel System: sections (f)(4.2.1), (f)(4.2.2), and (f)(4.2.3)</t>
  </si>
  <si>
    <t>(L) Diesel Exhaust Gas Sensor: sections (f)(5.2.1)(A)(i), (f)(5.2.1)(A)(iv), (f)(5.2.1)(B)(i), (f)(5.2.1)(B)(iv), (f)(5.2.2)(A), (f)(5.2.2)(D), (f)(5.2.3)(A), and (f)(5.2.4)(A)</t>
  </si>
  <si>
    <t>(M) Diesel EGR/VVT: sections (f)(6.2.1), (f)(6.2.2), (f)(6.2.3), (f)(6.2.5), (f)(6.2.6), (f)(13.2.1), (f)(13.2.2), and (f)(13.2.3)</t>
  </si>
  <si>
    <t>(N) Diesel Boost Pressure Control System: sections (f)(7.2.1), (f)(7.2.2), (f)(7.2.3), and (f)(7.2.4)</t>
  </si>
  <si>
    <t>(O) Diesel NOx Aftertreatment: sections (f)(8.2.1) and (f)(8.2.2)</t>
  </si>
  <si>
    <t>(P) Diesel PM Filter: sections (f)(9.2.1), (f)(9.2.2), (f)(9.2.5), and (f)(9.2.6)</t>
  </si>
  <si>
    <t>(4.1.4) For 2019 and subsequent model year engines, for monitors that detect faults of more than one major emission-related component (e.g., a single monitor that is used to detect both oxygen sensor faults that are tied to the oxygen sensor readiness bit and air-fuel ratio cylinder imbalance faults that are tied to the fuel system readiness bit), the manufacturer shall include the monitor only in the readiness status for the component/system that the monitor is primarily calibrated, intended, or expected in-use to detect faults of.</t>
  </si>
  <si>
    <t>4.1.5) Except for the readiness bits under section (g)(4.1.1) above, the readiness status for each of the monitored components or systems shall indicate “not complete” whenever fault memory has been cleared or erased by a means other than that allowed in section (d)(2). Normal vehicle shut down (i.e., key off, engine off) may not cause the readiness status to indicate “not complete”.</t>
  </si>
  <si>
    <t>(4.1.6) Subject to Executive Officer approval, if monitoring is disabled for a multiple number of driving cycles due to the continued presence of extreme operating conditions (e.g., cold ambient temperatures, high altitudes, etc), readiness status for the subject monitoring system may be set to indicate “complete” without monitoring having been completed. Executive Officer approval shall be based on the conditions for monitoring system disablement and the number of driving cycles specified without completion of monitoring before readiness is indicated as “complete”.</t>
  </si>
  <si>
    <t>(4.1.7) If the manufacturer elects to additionally indicate readiness status through the MIL in the key on, engine off position as provided for in section (d)(2.1.3),</t>
  </si>
  <si>
    <t>(4.1.8) Manufacturers are not required to use the following monitors in determining the readiness status for the specific component or system:</t>
  </si>
  <si>
    <t>(A) Circuit and out-of-range monitors that are required to be continuous.</t>
  </si>
  <si>
    <t>(B) Gasoline and diesel exhaust gas sensor feedback monitors specified in sections (e)(7.2.1)(C), (e)(7.2.2)(E), (f)(5.2.1)(A)(iii), (f)(5.2.1)(B)(iii), and (f)(5.2.2)(C)</t>
  </si>
  <si>
    <t>(C) Gasoline fuel system monitors specified in sections (e)(6.2.1)(A), (e)(6.2.1)(B), (e)(6.2.2), and (e)(6.2.4)</t>
  </si>
  <si>
    <t>(D) Diesel feedback control monitors specified in sections (f)(2.2.3)(D), (f)(4.2.4), (f)(6.2.4), (f)(7.2.5), (f)(8.2.3), and (f)(9.2.7)</t>
  </si>
  <si>
    <t>Spark Ignition for CARB OBD-II</t>
  </si>
  <si>
    <t>Compression Ignition for CARB OBD-II</t>
  </si>
  <si>
    <t>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</si>
  <si>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NOX14 shall display NOx concentration for Bank 1 Sensor 4.</t>
  </si>
  <si>
    <t>NOX23 shall display NOx concentration for Bank 2 Sensor 3.</t>
  </si>
  <si>
    <t>NOX24 shall display NOx concentration for Bank 2 Sensor 4.</t>
  </si>
  <si>
    <t>J.6.4.1 Readiness bit of readiness status of the components/systems listed as followings shall always
indicate “complete”:
(A) Gasoline engine misfire (J.4.3);
(B) Diesel engine misfire (J.5.3), mainly for vehicles that are not designed to use separate monitoring of misfire in J.5.3.2.1 to meet requirements of J.5.3.3.1 and J.5.3.3.2;
(C) Gasoline engine and diesel engine comprehensive components (J.3.14 and J.4.15).</t>
  </si>
  <si>
    <t>J.6.4.1.3 Except the readiness status bit mentioned in I.6.4.1.1 above, the readiness status of each monitored component or system shall indicate “not complete” whenever fault memory has been cleared by a method other than that specified in J.3. Normal vehicle shut down (key “off”, engine “off”) shall not cause the readiness status to indicate “not complete”.</t>
  </si>
  <si>
    <t>J.6.4.1.4 In accordance with type inspection competent authority approval, if monitoring is disabled for several driving cycles due to the continued extreme operating conditions (for example, low ambient temperatures, high altitudes, etc), readiness status for the monitoring system may be set to indicate “complete” before completion of monitoring. Type inspection competent shall grant approval to set readiness as “complete” based on the conditions for monitoring system disablement and the number of driving cycles without completion of monitoring before readiness is set as “complete”.</t>
  </si>
  <si>
    <r>
      <t>J.6.4.1.2 For components and systems that are not listed in J.6.4.1.1 above, after relevant monitors (with the exception of the monitor described in J.6.4.1.8 below) confirm that components or systems are free from malfunction, readiness status shall immediately indicate “complete” status. After the number of decisions required for determination of MIL status has been completely executed, if components or systems monitor displays malfunction, then readiness status of components or systems shall also indicate “complete”. For fuel evaporation system, if monitors in J.4.4.2.2(A), J.4.4.2.2(B) or J.4.4.2(C) meet criteria of J.6.4.1.2</t>
    </r>
    <r>
      <rPr>
        <sz val="10"/>
        <color rgb="FFFF0000"/>
        <rFont val="Arial"/>
        <family val="2"/>
      </rPr>
      <t xml:space="preserve"> [fuel tank cap leak]</t>
    </r>
    <r>
      <rPr>
        <sz val="10"/>
        <color theme="1"/>
        <rFont val="Arial"/>
        <family val="2"/>
      </rPr>
      <t>, readiness status shall be set as “complete”.</t>
    </r>
  </si>
  <si>
    <t>China 6 I/M Readiness</t>
  </si>
  <si>
    <t>China 6 IUMPR</t>
  </si>
  <si>
    <t>J.3.5.1 For monitoring of IUPR ratio to be tracked and reported as required in J.3.3.2.2, relevant data shall be tracked and reported in accordance with the requirements of J.3.4, J.3.5 and J.6.5. OBD system shall respectively report numerator count and denominator count of following component IUPR.</t>
  </si>
  <si>
    <t>J.3.5.1.1 For gasoline vehicle, OBD system shall respectively monitor numerator count and denominator count of each component as follows: catalytic convertor, front oxygen sensor, evaporative system 1mm (0.5mm) leakage inspection system, EGR/VVT system, secondary air system and rear oxygen sensor. OBD system shall report general denominator count and ignition cycle count as per the criteria format specified in J.3.5.5, J.3.5.6 and J.6.5 at the same time.</t>
  </si>
  <si>
    <t>J.3.5.1.2 For diesel vehicle, OBD system shall respectively monitor numerator count and denominator count of each component as follows: catalytic converter of NMHC and NOx catalytic converter, diesel engine fuel system and exhaust gas sensor, EGR/VVT and boost pressure control system, a NOx adsorber, particulate filter. OBD system shall report general denominator count and ignition cycle count as per the criteria format specified in J.3.5.5, J.3.5.6 and J.6.5 at the same time.</t>
  </si>
  <si>
    <r>
      <t>J.3.3.2.2 In addition to the requirements specified in J.3.3.2.1, manufacturers shall use algorithms in the OBD system software to individually track and report IUPR ratio of the following monitors (if any) in the criteriaized format specified in J.3.5:
a. Catalytic converter (J.4.1.3 and J.5.1.3);
b. Front oxygen sensor/exhaust sensor (J.4.7.3.1 and J.5.5.3.1);
c. Evaporative emission control system (J.4.4.3.2);
d. EGR system (J.4.8.3.1) and VVT system (J.4.12.3, J.5.6.3.1(A), J.5.6.3.2, J.5.6.3.4 and
J.5.13.3);
e. Secondary air system (J.4.5.3.2(B));
f. Particulate Filter</t>
    </r>
    <r>
      <rPr>
        <sz val="10"/>
        <color rgb="FFFF0000"/>
        <rFont val="Arial"/>
        <family val="2"/>
      </rPr>
      <t xml:space="preserve"> (J.4.13 (GPF) </t>
    </r>
    <r>
      <rPr>
        <sz val="10"/>
        <color theme="1"/>
        <rFont val="Arial"/>
        <family val="2"/>
      </rPr>
      <t>and J.5.9.3 (DPF);
g. NOx adsorber (J.5.8.3.1) and NOx catalytic converter (J.5.2.3.1);
h. Rear oxygen sensor (J.4.7.3.2(A));
i. Boost pressure control system (J.5.7.3.2 and J.5.7.3.3);
j. Fuel supply system (J.5.4.3.3).
The OBD system is not required to track and report IUPR ratio for monitors other than those specified above.</t>
    </r>
  </si>
  <si>
    <t>OBD-II I/M Readiness</t>
  </si>
  <si>
    <t>(3.2.2) In addition to meeting the requirements of section (d)(3.2.1), manufacturers shall implement software algorithms in the OBD II system to individually track and report in-use performance of the following monitors in the standardized format specified in section (d)(5):</t>
  </si>
  <si>
    <r>
      <t>a. Catalyst (section (e)(1.3) or, where applicable, (f)(1.3));</t>
    </r>
    <r>
      <rPr>
        <sz val="10"/>
        <color rgb="FFFF0000"/>
        <rFont val="Arial"/>
        <family val="2"/>
      </rPr>
      <t xml:space="preserve"> [(e) 1.2 gasoline catalyst monitor, (f)(1.2.2) and(f)(1.2.3) diesel HNMC catalyst and other aftertreatment functions]</t>
    </r>
  </si>
  <si>
    <r>
      <t>b. Oxygen/exhaust gas sensor (section (e)(7.3.1)(A) or, where applicable, (f)(5.3.1)(A));</t>
    </r>
    <r>
      <rPr>
        <sz val="10"/>
        <color rgb="FFFF0000"/>
        <rFont val="Arial"/>
        <family val="2"/>
      </rPr>
      <t xml:space="preserve"> [gasoline primary sensors (e)(7.2.1)(A), response rate monitor or any other characteristic, and (D) characteristics not sufficient for use as OBD monitoring device, diesel exhaust gas sensors (f)(5.2.1)(A)(i), air-fuel ratio sensors performance, (5.2.1)(B)(i), sensors downstream of aftertreatment performance. (5.2.2)(A), NOx and PM sensor performance, and (5.2.2)(D), NOx and PM sensor monitoring capability.]</t>
    </r>
  </si>
  <si>
    <r>
      <t xml:space="preserve">c. Evaporative system (section (e)(4.3.2)); </t>
    </r>
    <r>
      <rPr>
        <sz val="10"/>
        <color rgb="FFFF0000"/>
        <rFont val="Arial"/>
        <family val="2"/>
      </rPr>
      <t>[(e)(4.2.2)(C), 0.020" leak test]</t>
    </r>
  </si>
  <si>
    <r>
      <t>d. EGR system (section (e)(8.3.1)),</t>
    </r>
    <r>
      <rPr>
        <sz val="10"/>
        <color rgb="FFFF0000"/>
        <rFont val="Arial"/>
        <family val="2"/>
      </rPr>
      <t xml:space="preserve"> [(e)(8.2) EGR excessive, insufficient or at control limits]</t>
    </r>
    <r>
      <rPr>
        <sz val="10"/>
        <rFont val="Arial"/>
        <family val="2"/>
      </rPr>
      <t xml:space="preserve"> and VVT system (section (e)(13.3),</t>
    </r>
    <r>
      <rPr>
        <sz val="10"/>
        <color rgb="FFFF0000"/>
        <rFont val="Arial"/>
        <family val="2"/>
      </rPr>
      <t xml:space="preserve"> [(e)(13.2.1), target error and (e)(13.2.2), slow response]</t>
    </r>
    <r>
      <rPr>
        <sz val="10"/>
        <rFont val="Arial"/>
        <family val="2"/>
      </rPr>
      <t xml:space="preserve"> or, where applicable, (f)(6.3.1)(A),</t>
    </r>
    <r>
      <rPr>
        <sz val="10"/>
        <color rgb="FFFF0000"/>
        <rFont val="Arial"/>
        <family val="2"/>
      </rPr>
      <t xml:space="preserve"> [(f)(6.2.1) Low Flow and (f)(6.2.2) High Flow]</t>
    </r>
    <r>
      <rPr>
        <sz val="10"/>
        <rFont val="Arial"/>
        <family val="2"/>
      </rPr>
      <t>, (f)(6.3.2),</t>
    </r>
    <r>
      <rPr>
        <sz val="10"/>
        <color rgb="FFFF0000"/>
        <rFont val="Arial"/>
        <family val="2"/>
      </rPr>
      <t xml:space="preserve"> [(f)(6.2.3) Slow response]</t>
    </r>
    <r>
      <rPr>
        <sz val="10"/>
        <rFont val="Arial"/>
        <family val="2"/>
      </rPr>
      <t>, (f)(6.3.4),</t>
    </r>
    <r>
      <rPr>
        <sz val="10"/>
        <color rgb="FFFF0000"/>
        <rFont val="Arial"/>
        <family val="2"/>
      </rPr>
      <t xml:space="preserve"> [(f)(6.2.5) EGR Cooler Performance]</t>
    </r>
    <r>
      <rPr>
        <sz val="10"/>
        <rFont val="Arial"/>
        <family val="2"/>
      </rPr>
      <t xml:space="preserve"> and, (f)(13.3), </t>
    </r>
    <r>
      <rPr>
        <sz val="10"/>
        <color rgb="FFFF0000"/>
        <rFont val="Arial"/>
        <family val="2"/>
      </rPr>
      <t>[(f)(13.2), Target Error, Slow Response]</t>
    </r>
    <r>
      <rPr>
        <sz val="10"/>
        <rFont val="Arial"/>
        <family val="2"/>
      </rPr>
      <t xml:space="preserve"> );</t>
    </r>
  </si>
  <si>
    <r>
      <t xml:space="preserve">e. Secondary air system (section (e)(5.3.2)(B), </t>
    </r>
    <r>
      <rPr>
        <sz val="10"/>
        <color rgb="FFFF0000"/>
        <rFont val="Arial"/>
        <family val="2"/>
      </rPr>
      <t>[(e)(5.2) SAIR performance]</t>
    </r>
    <r>
      <rPr>
        <sz val="10"/>
        <rFont val="Arial"/>
        <family val="2"/>
      </rPr>
      <t>);</t>
    </r>
  </si>
  <si>
    <r>
      <t>f. PM filter (section (f)(9.3),</t>
    </r>
    <r>
      <rPr>
        <sz val="10"/>
        <color rgb="FFFF0000"/>
        <rFont val="Arial"/>
        <family val="2"/>
      </rPr>
      <t xml:space="preserve"> [(f)(9.2.1), PM filtering performance]</t>
    </r>
    <r>
      <rPr>
        <sz val="10"/>
        <rFont val="Arial"/>
        <family val="2"/>
      </rPr>
      <t>);</t>
    </r>
  </si>
  <si>
    <r>
      <t xml:space="preserve">g. NOx adsorber (section (f)(8.3.1) </t>
    </r>
    <r>
      <rPr>
        <sz val="10"/>
        <color rgb="FFFF0000"/>
        <rFont val="Arial"/>
        <family val="2"/>
      </rPr>
      <t>[(f)(8.2.1) Nox adsorber capability]</t>
    </r>
    <r>
      <rPr>
        <sz val="10"/>
        <rFont val="Arial"/>
        <family val="2"/>
      </rPr>
      <t>); and</t>
    </r>
  </si>
  <si>
    <r>
      <t>h. NOx catalyst (section (f)(2.3.1),</t>
    </r>
    <r>
      <rPr>
        <sz val="10"/>
        <color rgb="FFFF0000"/>
        <rFont val="Arial"/>
        <family val="2"/>
      </rPr>
      <t xml:space="preserve"> [(f)(2.2.2) NOx catalyst conversion efficiency]</t>
    </r>
    <r>
      <rPr>
        <sz val="10"/>
        <rFont val="Arial"/>
        <family val="2"/>
      </rPr>
      <t>);</t>
    </r>
  </si>
  <si>
    <r>
      <t xml:space="preserve">h.i. Secondary oxygen sensor (section (e)(7.3.2)(A), </t>
    </r>
    <r>
      <rPr>
        <sz val="10"/>
        <color rgb="FFFF0000"/>
        <rFont val="Arial"/>
        <family val="2"/>
      </rPr>
      <t>[(e)(7.2.2)(A) Secondary sensor response rate, other characteristic, performance and (C) Insufficient performance for other monitors]</t>
    </r>
    <r>
      <rPr>
        <sz val="10"/>
        <rFont val="Arial"/>
        <family val="2"/>
      </rPr>
      <t>);</t>
    </r>
  </si>
  <si>
    <r>
      <t>i.j. Boost pressure control system (sections (f)(7.3.2)</t>
    </r>
    <r>
      <rPr>
        <sz val="10"/>
        <color rgb="FFFF0000"/>
        <rFont val="Arial"/>
        <family val="2"/>
      </rPr>
      <t xml:space="preserve"> [(f)(7.2.3) Slow response]</t>
    </r>
    <r>
      <rPr>
        <sz val="10"/>
        <rFont val="Arial"/>
        <family val="2"/>
      </rPr>
      <t xml:space="preserve"> and (f)(7.3.3) </t>
    </r>
    <r>
      <rPr>
        <sz val="10"/>
        <color rgb="FFFF0000"/>
        <rFont val="Arial"/>
        <family val="2"/>
      </rPr>
      <t>[(f)(7.2.4) Charge Air Undercooling]</t>
    </r>
    <r>
      <rPr>
        <sz val="10"/>
        <rFont val="Arial"/>
        <family val="2"/>
      </rPr>
      <t>); and</t>
    </r>
  </si>
  <si>
    <r>
      <t xml:space="preserve">j.k. Fuel system (section (e)(6.3.2) </t>
    </r>
    <r>
      <rPr>
        <sz val="10"/>
        <color rgb="FFFF0000"/>
        <rFont val="Arial"/>
        <family val="2"/>
      </rPr>
      <t>[(e)(6.2.1)(C) AFRIM]</t>
    </r>
    <r>
      <rPr>
        <sz val="10"/>
        <rFont val="Arial"/>
        <family val="2"/>
      </rPr>
      <t xml:space="preserve"> or (f)(4.3.3)</t>
    </r>
    <r>
      <rPr>
        <sz val="10"/>
        <color rgb="FFFF0000"/>
        <rFont val="Arial"/>
        <family val="2"/>
      </rPr>
      <t xml:space="preserve"> [(f)(4.2.2) Injection Quantity, and (f)(4.2.3) Injection Timing]</t>
    </r>
    <r>
      <rPr>
        <sz val="10"/>
        <rFont val="Arial"/>
        <family val="2"/>
      </rPr>
      <t xml:space="preserve"> ).</t>
    </r>
  </si>
  <si>
    <t>The OBD II system is not required to track and or report in-use performance for monitors other than those specifically identified above.</t>
  </si>
  <si>
    <t>OBD-II IUMPR</t>
  </si>
  <si>
    <t>Gray shading for pre-2019 MY</t>
  </si>
  <si>
    <t>Blue shading for 2019 MY and beyond</t>
  </si>
  <si>
    <t>Ignition Counter (Recent)</t>
  </si>
  <si>
    <t>Ignition Counter (Lifetime)</t>
  </si>
  <si>
    <t>Fueled Engine Operation Ignition Cycle Counter (Recent)</t>
  </si>
  <si>
    <t>Fueled Engine Operation Ignition Cycle Counter (Lifetime)</t>
  </si>
  <si>
    <t>IGNCNTR-R: xxxxxxxxxx cnts</t>
  </si>
  <si>
    <t>IGNCNTR-L: xxxxxxxxxx cnts</t>
  </si>
  <si>
    <t>FEOCNTR-R: xxxxxxxxxx cnts</t>
  </si>
  <si>
    <t>FEOCNTR-L: xxxxxxxxxx cnts</t>
  </si>
  <si>
    <t>32 bytes</t>
  </si>
  <si>
    <t>1 = Enhanced Hybrid/EV Vehicle State supported</t>
  </si>
  <si>
    <t>B, bits 1-2</t>
  </si>
  <si>
    <t>Enhanced Hybrid/EV Vehicle State supported</t>
  </si>
  <si>
    <t>HEV_MODE: (CSM, CDM or  CIM)</t>
  </si>
  <si>
    <t>Enhanced Hybrid/EV Charging State</t>
  </si>
  <si>
    <t>Enhanced Hybrid/EV Vehicle State support data</t>
  </si>
  <si>
    <t>Bit Mapped/State Encoded</t>
  </si>
  <si>
    <t>Motorcycle Input/Output Status</t>
  </si>
  <si>
    <r>
      <t>Charge Sustaining Mode (CSM) is a mode of operation that is characterized by the intent of a PHEV or EREV control system to maintain a predetermined State of Charge (SOC).  Charge Depletion Mode (CDM) is a mode of operation that is characterized by the intent of a PHEV or EREV control system to target an SOC that is lower than the existing SOC.  Charge Depletion Mode may include engine operation.  
On non-PHEVs, Data Byte B bit 0 shall always be set to 0.</t>
    </r>
    <r>
      <rPr>
        <sz val="8"/>
        <color rgb="FFFF0000"/>
        <rFont val="Arial"/>
        <family val="2"/>
      </rPr>
      <t xml:space="preserve"> This bit (bit 0) is not required to be supported when the vehicle supports the hybrid vehicle tracking TIDs defined in Service $09. Support of bits 1 and 2 is required since the vehicle tracking TIDs include Charge Increasing Mode which is not supported with bit 0.</t>
    </r>
  </si>
  <si>
    <t>“Charge sustaining operation” (CSM) means the state of vehicle operation when the battery SOC may fluctuate but the intent of the vehicle control system is to maintain, on average, the current SOC. 
“Charge depleting operation” (CDM)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“Driver-selectable charge increasing operation” (CIM)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Support of bits 1 and 2 is required when the vehicle supports the hybrid vehicle tracking TIDs defined in Service $09 since the vehicle tracking TIDs include Charge Increasing Mode which is not supported with bit 0. Support for bit 0 is not required if bit 1 and 2 are supported.</t>
  </si>
  <si>
    <t>Particulate Filter Monitor Completion Counts Bank 1</t>
  </si>
  <si>
    <t>Particulate Filter Monitor Conditions Encountered Counts Bank 1</t>
  </si>
  <si>
    <t>Particulate Filter Monitor Completion Counts Bank 2</t>
  </si>
  <si>
    <t>Particulate Filter Monitor Conditions Encountered Counts Bank 2</t>
  </si>
  <si>
    <t>PFCOMP1: xxxxx cnts</t>
  </si>
  <si>
    <t>PFCOND1: xxxxx cnts</t>
  </si>
  <si>
    <t>PFCOMP2: xxxxx cnts</t>
  </si>
  <si>
    <t>PFCOND2: xxxxx cnts</t>
  </si>
  <si>
    <t>Air Fuel Ratio Imbalance Monitor Completion Counts Bank 1 displays the number of times that all conditions necessary to detect an AFRI bank 1 malfunction have been encountered (numerator).</t>
  </si>
  <si>
    <t>Air Fuel Ratio Imbalance Monitor Completion Counts Bank 2 displays the number of times that all conditions necessary to detect an AFRI bank 1 malfunction have been encountered (numerator).</t>
  </si>
  <si>
    <t>Particulate Filter Monitor Conditions Encountered Counts Bank 1 displays the number of times that the vehicle has been operated in the specified PF monitoring conditions (denominator).</t>
  </si>
  <si>
    <t>Particulate Filter Monitor Conditions Encountered Counts Bank 2 displays the number of times that the vehicle has been operated in the specified PF monitoring conditions (denominator).</t>
  </si>
  <si>
    <t>Total Idle Engine Run Time (Recent)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1 kph. It shall freeze if the engine stalls or the engine is no longer at idle.
See Note A for reset conditions, see Note C for freeze conditions.</t>
  </si>
  <si>
    <t>Total Idle Engine Run Time (Lifetime)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1 kph. It shall freeze if the engine stalls or the engine is no longer at idle.
See Note B for reset conditions, see Note C for freeze conditions.</t>
  </si>
  <si>
    <t>Total Distance Traveled (Recent)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</si>
  <si>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(Lifetime) shall accumulate the distance traveled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</si>
  <si>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Positive Kinetic Energy (Recent)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See Note A for reset conditions, see Note C for freeze conditions.</t>
  </si>
  <si>
    <t>Positive Kinetic Energy (Lifetime)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See Note B for reset conditions, see Note C for freeze conditions.</t>
  </si>
  <si>
    <t>Engine Output Energy (Recent)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The data shall be updated at a minimum rate of once per second.
See Note A for reset conditions, see Note C for freeze conditions.</t>
  </si>
  <si>
    <t>Engine Output Energy (Lifetime)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See Note B for reset conditions, see Note C for freeze conditions.</t>
  </si>
  <si>
    <t>Total Propulsion System Active Time (Recent) shall accumulate the total propulsion system active time. The timer shall increment when the PSA conditions are met. 
See Note A for reset conditions, see Note C for freeze conditions.</t>
  </si>
  <si>
    <t>Total Propulsion System Active Time (Lifetime) shall accumulate the total propulsion system active time. The timer shall increment when the PSA conditions, see Note C for freeze conditions are met. 
See Note B for reset conditions, see Note C for freeze conditions.</t>
  </si>
  <si>
    <t>Total distance traveled in charge depleting operation with engine off (Recent)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</si>
  <si>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off (Lifetime)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</si>
  <si>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distance traveled in charge depleting operation with engine running (Recent)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</si>
  <si>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running (Lifetime)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</si>
  <si>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distance traveled in driver-selectable charge increasing operation (Recent)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</si>
  <si>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driver-selectable charge increasing operation (Lifetime)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</si>
  <si>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grid energy consumed in charge depleting operation with the engine off (Recent) shall accumulate the grid energy supplied by the battery pack over the sample period (typically one second).
See Note A for reset conditions, see Note C for freeze conditions.</t>
  </si>
  <si>
    <t>Total grid energy consumed in charge depleting operation with the engine off (Lifetime) shall accumulate the grid energy supplied by the battery pack over the sample period (typically one second).
See Note B for reset conditions, see Note C for freeze conditions.</t>
  </si>
  <si>
    <t>Total grid energy supplied to the battery pack (Lifetime) shall accumulate the grid energy supplied to the battery pack during a charging event over the sample period (typically one second).
See Note B for reset conditions, see Note C for freeze conditions.</t>
  </si>
  <si>
    <t>Reset w/Serv. $04</t>
  </si>
  <si>
    <r>
      <t xml:space="preserve">EWMA (Exponential Weighted Moving Average) misfire counts for previous driving cycles (calculated, rounded to an integer value)
General EWMA calculation: 0.1 * (current misfire counts) = 0.9 * (previous misfire counts average)
Initial value for (previous misfire counts average) = 0
NOTE:  Internal ECU calculation registers with precision higher than one count must be used and retained to calculate the contents of registers $0B and $0C to prevent rounding errors. If this is not done, these registers will never count back down to zero after misfire stops. The calculations must be done using the high-precision registers, and then rounded to the nearest integer value to be output as register $0B and $0C.
High_Precision_EWMA_Misfire_Counts current = Rounded [(0.1) * High_Precision_Misfire_Counts current = (0.9) * High_Precision_EWMA_Misfire_Counts previous]
Where: Rounded means rounded to the nearest integer. The high-precision values are never reported, they are only used for internal calculations.
This TEST ID shall be reported with OBD Monitor IDs $A2 – $AD (refer to Appendix D and/or SAE J1979-DA) and the Scaling ID $24 (refer to Appendix E and/or SAE J1979-DA). (Use Scaling ID $24)
</t>
    </r>
    <r>
      <rPr>
        <sz val="9"/>
        <color rgb="FFFF0000"/>
        <rFont val="Arial"/>
        <family val="2"/>
      </rPr>
      <t>This data shall be reset to zero in response to a Service $04 request message.</t>
    </r>
  </si>
  <si>
    <r>
      <t xml:space="preserve">FUEL_RATE shall indicate the calculated amount of fuel consumed by engine per unit of time in liters per hour. 
FUEL_RATE shall be calculated as the sum of the fuel consumed over the last 1000 milliseconds prior to the time when FUEL_RATE is updated. FUEL_RATE shall be updated at a minimum rate of 1000 milliseconds.
(Liters of Fuel used over 1 second block)/(1 hour/3600 seconds) = xxx.xx L/h
Note: FUEL_RATE shall indicate zero L/h when the engine is not running.
</t>
    </r>
    <r>
      <rPr>
        <sz val="8"/>
        <color rgb="FFFF0000"/>
        <rFont val="Arial"/>
        <family val="2"/>
      </rPr>
      <t>PID $9D has replaced PID $5E for PEMS usage. It is not necessary to support $5E if $9D is supported.</t>
    </r>
  </si>
  <si>
    <t>00 - Charge Sustaining Mode (PSA) / Not a PHEV
01 - Charge Depleting Mode (PSA)
10 - Charge Increasing Mode (PSA)
11 - Not PSA</t>
  </si>
  <si>
    <t xml:space="preserve">Total Fuel Consumed (Recent)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A for reset conditions, see Note C for freeze conditions.
Note: Data is valid only for liquid fuels, e.g. gasoline, E85, diesel. It is not valid for alternative fuels like LPG or CNG even though the calculation may be active. </t>
  </si>
  <si>
    <t xml:space="preserve">Total Fuel Consumed (Lifetime)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B for reset conditions, see Note C for freeze conditions.
Note: Data is valid only for liquid fuels, e.g. gasoline, E85, diesel. It is not valid for alternative fuels like LPG or CNG even though the calculation may be active. </t>
  </si>
  <si>
    <t>Total fuel consumed in charge depleting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</si>
  <si>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charge depleting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</si>
  <si>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Total fuel consumed in driver-selectable charge increasing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</si>
  <si>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driver-selectable charge increasing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</si>
  <si>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0xF81E</t>
  </si>
  <si>
    <t xml:space="preserve">Total grid energy supplied to the battery pack (Recent) shall accumulate the grid energy supplied to the battery pack during a charging event over the sample period (typically one second).
</t>
  </si>
  <si>
    <t>0xF81F</t>
  </si>
  <si>
    <t>32.7675 L</t>
  </si>
  <si>
    <t>0.0005 L/bit</t>
  </si>
  <si>
    <t>DEF_UCDC: xx.xxxx L (x.xxxx gal)</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</si>
  <si>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</si>
  <si>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</si>
  <si>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</si>
  <si>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</si>
  <si>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</si>
  <si>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</si>
  <si>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</si>
  <si>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</si>
  <si>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</si>
  <si>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t>0xF823</t>
  </si>
  <si>
    <t>0xF824</t>
  </si>
  <si>
    <t>0xF825</t>
  </si>
  <si>
    <t>0xF826</t>
  </si>
  <si>
    <t>0xF827</t>
  </si>
  <si>
    <t>0xF828</t>
  </si>
  <si>
    <r>
      <t xml:space="preserve">This is distance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km has occurred, CLR_DIST shall remain at 65,535 km and not wrap to zero. Data may be reported for the vehicle by a single ECU or may be reported by each OBD ECU that activates the MIL. </t>
    </r>
    <r>
      <rPr>
        <sz val="8"/>
        <color rgb="FFFF0000"/>
        <rFont val="Arial"/>
        <family val="2"/>
      </rPr>
      <t xml:space="preserve">Freeze value if no source of vehicle speed available </t>
    </r>
  </si>
  <si>
    <t xml:space="preserve">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 </t>
  </si>
  <si>
    <t>P0XXX - XXX Actuator Control Circuit/Open</t>
  </si>
  <si>
    <t>P0XXX - XXX Actuator Control Circuit Range/Performance</t>
  </si>
  <si>
    <t>P0XXX - XXX Actuator Control Circuit Low</t>
  </si>
  <si>
    <t>P0XXX - XXX Actuator Control Circuit High</t>
  </si>
  <si>
    <r>
      <t>4 bytes
1 km/hr</t>
    </r>
    <r>
      <rPr>
        <vertAlign val="superscript"/>
        <sz val="8"/>
        <color rgb="FFFF0000"/>
        <rFont val="Arial"/>
        <family val="2"/>
      </rPr>
      <t>2</t>
    </r>
    <r>
      <rPr>
        <sz val="8"/>
        <color rgb="FFFF0000"/>
        <rFont val="Arial"/>
        <family val="2"/>
      </rPr>
      <t xml:space="preserve"> per bit
Min value: 0 km/hr</t>
    </r>
    <r>
      <rPr>
        <vertAlign val="superscript"/>
        <sz val="8"/>
        <color rgb="FFFF0000"/>
        <rFont val="Arial"/>
        <family val="2"/>
      </rPr>
      <t>2</t>
    </r>
    <r>
      <rPr>
        <sz val="8"/>
        <color rgb="FFFF0000"/>
        <rFont val="Arial"/>
        <family val="2"/>
      </rPr>
      <t xml:space="preserve">
Max value: 4,294,967,29 km/hr</t>
    </r>
    <r>
      <rPr>
        <vertAlign val="superscript"/>
        <sz val="8"/>
        <color rgb="FFFF0000"/>
        <rFont val="Arial"/>
        <family val="2"/>
      </rPr>
      <t>2</t>
    </r>
  </si>
  <si>
    <r>
      <t>4 bytes
1 km/hr</t>
    </r>
    <r>
      <rPr>
        <vertAlign val="superscript"/>
        <sz val="8"/>
        <color rgb="FFFF0000"/>
        <rFont val="Arial"/>
        <family val="2"/>
      </rPr>
      <t>2</t>
    </r>
    <r>
      <rPr>
        <sz val="8"/>
        <color rgb="FFFF0000"/>
        <rFont val="Arial"/>
        <family val="2"/>
      </rPr>
      <t xml:space="preserve"> per bit
Min value: 0 km/hr</t>
    </r>
    <r>
      <rPr>
        <vertAlign val="superscript"/>
        <sz val="8"/>
        <color rgb="FFFF0000"/>
        <rFont val="Arial"/>
        <family val="2"/>
      </rPr>
      <t>2</t>
    </r>
    <r>
      <rPr>
        <sz val="8"/>
        <color rgb="FFFF0000"/>
        <rFont val="Arial"/>
        <family val="2"/>
      </rPr>
      <t xml:space="preserve">
Max value: 4,294,967,295 km/hr</t>
    </r>
    <r>
      <rPr>
        <vertAlign val="superscript"/>
        <sz val="8"/>
        <color rgb="FFFF0000"/>
        <rFont val="Arial"/>
        <family val="2"/>
      </rPr>
      <t>2</t>
    </r>
  </si>
  <si>
    <r>
      <t>PKE-R xxxxxxxxxx km/hr</t>
    </r>
    <r>
      <rPr>
        <vertAlign val="superscript"/>
        <sz val="8"/>
        <color rgb="FFFF0000"/>
        <rFont val="Arial"/>
        <family val="2"/>
      </rPr>
      <t>2</t>
    </r>
  </si>
  <si>
    <r>
      <t>PKE-L xxxxxxxxxx km/hr</t>
    </r>
    <r>
      <rPr>
        <vertAlign val="superscript"/>
        <sz val="8"/>
        <color rgb="FFFF0000"/>
        <rFont val="Arial"/>
        <family val="2"/>
      </rPr>
      <t>2</t>
    </r>
  </si>
  <si>
    <t>Brazil OBD Diesel</t>
  </si>
  <si>
    <t>2A</t>
  </si>
  <si>
    <r>
      <rPr>
        <sz val="8"/>
        <color rgb="FFFF0000"/>
        <rFont val="Arial"/>
        <family val="2"/>
      </rPr>
      <t>2B</t>
    </r>
    <r>
      <rPr>
        <sz val="8"/>
        <rFont val="Arial"/>
        <family val="2"/>
      </rPr>
      <t xml:space="preserve"> - FA</t>
    </r>
  </si>
  <si>
    <t>OBDBr-D</t>
  </si>
  <si>
    <t>DT-R xxxxxxxxx.x km</t>
  </si>
  <si>
    <t>DT-L xxxxxxxxx.x km</t>
  </si>
  <si>
    <t>Total grid energy consumed in charge depleting operation with the engine running (Recent) shall accumulate the grid energy supplied by the battery pack over the sample period (typically one second).
See Note A for reset conditions, see Note C for freeze conditions.</t>
  </si>
  <si>
    <t>Total grid energy consumed in charge depleting operation with the engine running (Lifetime) shall accumulate the grid energy supplied by the battery pack over the sample period (typically one second).
See Note B for reset conditions, see Note C for freeze conditions.</t>
  </si>
  <si>
    <t>Total grid energy consumed in charge depleting operation with engine running (Recent)</t>
  </si>
  <si>
    <t>Total grid energy consumed in charge depleting operation with engine running (Lifetime)</t>
  </si>
  <si>
    <t>CDEODT-R xxxxxxxxx.x km</t>
  </si>
  <si>
    <t>CDEODT-L xxxxxxxxx.x km</t>
  </si>
  <si>
    <t>CDERDT-R xxxxxxxxx.x km</t>
  </si>
  <si>
    <t>CDERDT-L xxxxxxxxx.x km</t>
  </si>
  <si>
    <t>CDEOGE-R xxxxxxxxx.x kWh</t>
  </si>
  <si>
    <t>CDEOGE-L xxxxxxxxx.x kWh</t>
  </si>
  <si>
    <t>CDERGE-R xxxxxxxxx.x kWh</t>
  </si>
  <si>
    <t>CDERGE-L xxxxxxxxx.x kWh</t>
  </si>
  <si>
    <t>AFRICOND1: xxxxx cnts</t>
  </si>
  <si>
    <t>0xF829</t>
  </si>
  <si>
    <r>
      <t>Ignition Cycle Counter (Recent)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t>
    </r>
    <r>
      <rPr>
        <strike/>
        <sz val="8"/>
        <color rgb="FFFF0000"/>
        <rFont val="Arial"/>
        <family val="2"/>
      </rPr>
      <t xml:space="preserve">
</t>
    </r>
    <r>
      <rPr>
        <sz val="8"/>
        <color rgb="FFFF0000"/>
        <rFont val="Arial"/>
        <family val="2"/>
      </rPr>
      <t>See Note A for reset conditions, see Note C for freeze conditions.</t>
    </r>
  </si>
  <si>
    <r>
      <t>Ignition Cycle Counter (Lifetime)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t>
    </r>
    <r>
      <rPr>
        <strike/>
        <sz val="8"/>
        <color rgb="FFFF0000"/>
        <rFont val="Arial"/>
        <family val="2"/>
      </rPr>
      <t xml:space="preserve">
</t>
    </r>
    <r>
      <rPr>
        <sz val="8"/>
        <color rgb="FFFF0000"/>
        <rFont val="Arial"/>
        <family val="2"/>
      </rPr>
      <t>See Note B for reset conditions, see Note C for freeze conditions.</t>
    </r>
  </si>
  <si>
    <t>Fueled Engine Operation Counter (Recent)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See Note A for reset conditions, see Note C for freeze conditions.</t>
  </si>
  <si>
    <t>Fueled Engine Operation Counter (Lifetime)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See Note B for reset conditions, see Note C for freeze conditions.</t>
  </si>
  <si>
    <t>0xF82A - 0xF8FF</t>
  </si>
  <si>
    <t>Defined in Appendix A</t>
  </si>
  <si>
    <t>Required in message, used only for China 6</t>
  </si>
  <si>
    <r>
      <t>32 data bytes or 40 data bytes</t>
    </r>
    <r>
      <rPr>
        <sz val="8"/>
        <color rgb="FFFF0000"/>
        <rFont val="Arial"/>
        <family val="2"/>
      </rPr>
      <t xml:space="preserve"> or 56 data bytes</t>
    </r>
  </si>
  <si>
    <t>Particulate Filter Monitor Completion Counts Bank 1 displays the number of times that all conditions necessary to detect a PF Bank 1 malfunction have been encountered (numerator).</t>
  </si>
  <si>
    <t>Particulate Filter Monitor Completion Counts Bank 2 displays the number of times that all conditions necessary to detect an PF Bank 2 malfunction have been encountered (numerator).</t>
  </si>
  <si>
    <t xml:space="preserve">Note D: The calculated amount of fuel injected into the engine for vehicle tracking data (ITIDs 0x16 - 0x29) does not require the estimation of purge fuel vapors to be included in the consumed fuel calculation although a manufacturer is not prohibited from doing so. Most manufacturers do not have an accurate method to perform such an estimation at this time. </t>
  </si>
  <si>
    <r>
      <t>This data is used to support regulatory requirements for In-use Performance Tracking for spark ignition engines and compression ignition engines</t>
    </r>
    <r>
      <rPr>
        <strike/>
        <sz val="8"/>
        <color rgb="FFFF0000"/>
        <rFont val="Arial"/>
        <family val="2"/>
      </rPr>
      <t xml:space="preserve"> prior to 2010 MY</t>
    </r>
    <r>
      <rPr>
        <sz val="8"/>
        <rFont val="Arial"/>
        <family val="2"/>
      </rPr>
      <t>. Manufacturers are required to implement software algorithms that track in-use performance for each of the following components: catalyst bank 1, catalyst bank 2, primary oxygen sensor bank 1, primary oxygen sensor bank 2, evaporative 0.020" leak detection system, EGR system, and secondary air system, and secondary oxygen sensor bank 1 and secondary oxygen sensor bank 2, A/F Ratio Imbalance banks 1/2 and Gasoline Particulate Filter Banks 1/2</t>
    </r>
    <r>
      <rPr>
        <strike/>
        <sz val="8"/>
        <color rgb="FFFF0000"/>
        <rFont val="Arial"/>
        <family val="2"/>
      </rPr>
      <t xml:space="preserve"> for 2010 MY and beyond</t>
    </r>
    <r>
      <rPr>
        <sz val="8"/>
        <rFont val="Arial"/>
        <family val="2"/>
      </rPr>
      <t xml:space="preserve">.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
    </r>
    <r>
      <rPr>
        <sz val="8"/>
        <color indexed="10"/>
        <rFont val="Arial"/>
        <family val="2"/>
      </rPr>
      <t>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t>
    </r>
    <r>
      <rPr>
        <sz val="8"/>
        <rFont val="Arial"/>
        <family val="2"/>
      </rPr>
      <t xml:space="preserve">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
If a vehicle utilizes an evaporative system monitor that is certified to 0.040" requirements instead of 0.020" requirements, the ECU shall report the 0.040" monitor in-use performance data in place of the 0.020" in-use performance data.
All data items of the In-use Performance Tracking record have to be reported in the order as listed in this table.
</t>
    </r>
    <r>
      <rPr>
        <sz val="8"/>
        <color rgb="FFFF0000"/>
        <rFont val="Arial"/>
        <family val="2"/>
      </rPr>
      <t>Only three data lengths are supported: 32 bytes (NODI = $10, 40 bytes (NODI = $14) or 56 bytes (NODI = $1C)</t>
    </r>
    <r>
      <rPr>
        <sz val="8"/>
        <rFont val="Arial"/>
        <family val="2"/>
      </rPr>
      <t xml:space="preserve">
Data values, which are not implemented (e.g. bank 2 of the catalyst monitor of a 1 bank system or</t>
    </r>
    <r>
      <rPr>
        <sz val="8"/>
        <color rgb="FFFF0000"/>
        <rFont val="Arial"/>
        <family val="2"/>
      </rPr>
      <t xml:space="preserve"> GPF for a CARB OBD-II vehicle</t>
    </r>
    <r>
      <rPr>
        <sz val="8"/>
        <rFont val="Arial"/>
        <family val="2"/>
      </rPr>
      <t xml:space="preserve">) shall be reported as $0000. </t>
    </r>
  </si>
  <si>
    <t>7.0 Miles since EVAP decision (Service $09, InfoType $14)</t>
  </si>
  <si>
    <t>If data availability bit = 1, sensor data shall report $FFFF</t>
  </si>
  <si>
    <t>Transmission Actual Gear Ratio Supported</t>
  </si>
  <si>
    <t>Transmission actual gear shall indicate the gear currently utilized by the transmission. This value may reflect the actual transmission ratio or may be inferred using various engine/transmission speed parameters available in the ECU.</t>
  </si>
  <si>
    <t>Transmission Actual Gear Ratio</t>
  </si>
  <si>
    <t>Transmission Actual Gear Ratio shall display the ratio of input shaft speed to output shaft speed.</t>
  </si>
  <si>
    <t>Total Idle Propulsion System Active Time (Recent) shall accumulate the total propulsion system active time while at idle. The timer shall increment when the PSA conditions are met, the accelerator pedal is released by the driver and vehicle speed is less than 1 kph (regardless if the engine is running or not).
See Note A for reset conditions, see Note C for freeze conditions.</t>
  </si>
  <si>
    <t>Total Idle Propulsion System Active Time (Lifetime) shall accumulate the total propulsion system active time while at idle. The timer shall increment when the PSA conditions are met and the accelerator pedal released by driver, and vehicle speed is less than 1 kph (regardless if the engine is running or not).
See Note B for reset conditions, see Note C for freeze conditions.</t>
  </si>
  <si>
    <t>Total City Propulsion System Active Time (Recent) shall accumulate the total propulsion system active time while at slow to moderate vehicle speeds. The timer shall increment when the PSA conditions are met and the vehicle speed is greater than or equal to 1 kph and less than 60 kph.
See Note A for reset conditions, see Note C for freeze conditions.</t>
  </si>
  <si>
    <t>Total City Propulsion System Active Time (Lifetime) shall accumulate the total propulsion system active time while at slow to moderate speeds. The timer shall increment when the PSA conditions are met and the vehicle speed is greater than or equal to 1 kph and less than 60 kph.
See Note B for reset conditions, see Note C for freeze conditions.</t>
  </si>
  <si>
    <t>(g)(4.8.1)</t>
  </si>
  <si>
    <t>(g)(4.9)</t>
  </si>
  <si>
    <t>(g)(4.6.1)</t>
  </si>
  <si>
    <t>(g)(4.7.1)</t>
  </si>
  <si>
    <t>(g)(5.1)</t>
  </si>
  <si>
    <t>(e) (1.3)</t>
  </si>
  <si>
    <t>(e)(7.3.1) (A)</t>
  </si>
  <si>
    <t>(e)(7.3.2)(A)</t>
  </si>
  <si>
    <t>(e) (8.3.1) and/or (e) (13.3)</t>
  </si>
  <si>
    <t>(e) (5.3.2)(B)</t>
  </si>
  <si>
    <t>(e)(4.3.2)</t>
  </si>
  <si>
    <t>(e)(6.3.2)</t>
  </si>
  <si>
    <t>(f) (1.3.1)</t>
  </si>
  <si>
    <t>(f) (2.3.1)</t>
  </si>
  <si>
    <t>(f) (8.3.1)</t>
  </si>
  <si>
    <t>(f) (9.3.1)</t>
  </si>
  <si>
    <t>(f) (5.3.1)(A)</t>
  </si>
  <si>
    <t>(f) (6.3.1)(A)</t>
  </si>
  <si>
    <t>(f) (7.3.2)</t>
  </si>
  <si>
    <t>(f)(4.3.3)</t>
  </si>
  <si>
    <t>(d)(5.5.1)</t>
  </si>
  <si>
    <t>(d)(5.5.2(C)</t>
  </si>
  <si>
    <t>(g)(6.3.1)</t>
  </si>
  <si>
    <t>(g)(6.3.2)</t>
  </si>
  <si>
    <t>(g)(6.3.3)</t>
  </si>
  <si>
    <t>(g)(6.3.4)</t>
  </si>
  <si>
    <t>(g)(6.3.5)</t>
  </si>
  <si>
    <t>(g)(6.3.6)</t>
  </si>
  <si>
    <t>(g)(6.3.7)</t>
  </si>
  <si>
    <t>(g)(6.3.8)</t>
  </si>
  <si>
    <t>(g)(6.3.9)</t>
  </si>
  <si>
    <t>(g)(6.4.1)</t>
  </si>
  <si>
    <t>(g)(6.4.2)</t>
  </si>
  <si>
    <t>(g)(6.4.3)</t>
  </si>
  <si>
    <t>(g)(6.4.4)</t>
  </si>
  <si>
    <t>(g)(6.4.5)</t>
  </si>
  <si>
    <t>(g)(6.4.6)</t>
  </si>
  <si>
    <t>(g)(6.4.7)</t>
  </si>
  <si>
    <t>(g)(6.4.8)</t>
  </si>
  <si>
    <t>(g)(6.5.1)</t>
  </si>
  <si>
    <t>(g)(6.5.2)</t>
  </si>
  <si>
    <t>(g)(4.2.2)(A)(ii)</t>
  </si>
  <si>
    <t>Active Grille Air Shutter "A" Timer 1 (Recent)</t>
  </si>
  <si>
    <t>Active Grille Air Shutter "A" Timer 2 (Recent)</t>
  </si>
  <si>
    <t>Active Grille Air Shutter "A" Timer 1 (Lifetime)</t>
  </si>
  <si>
    <t>Active Grille Air Shutter "A" Timer 2 (Lifetime)</t>
  </si>
  <si>
    <t>AGSA_TIME1-R xxxxxxxxxx sec</t>
  </si>
  <si>
    <t>AGSA_TIME2-R xxxxxxxxxx sec</t>
  </si>
  <si>
    <t>AGSA_TIME1-L xxxxxxxxxx sec</t>
  </si>
  <si>
    <t>AGSA_TIME2-L xxxxxxxxxx sec</t>
  </si>
  <si>
    <t>Active Grille Air Shutter "B" Timer 1 (Recent)</t>
  </si>
  <si>
    <t>Active Grille Air Shutter "B" Timer 2 (Recent)</t>
  </si>
  <si>
    <t>Active Grille Air Shutter "B" Timer 1 (Lifetime)</t>
  </si>
  <si>
    <t>Active Grille Air Shutter "B" Timer 2 (Lifetime)</t>
  </si>
  <si>
    <t>AGSB_TIME1-R xxxxxxxxxx sec</t>
  </si>
  <si>
    <t>AGSB_TIME2-R xxxxxxxxxx sec</t>
  </si>
  <si>
    <t>AGSB_TIME1-L xxxxxxxxxx sec</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</si>
  <si>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</si>
  <si>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</si>
  <si>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</si>
  <si>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Active Aerodynamic Features #1 Off-cycle Credit Vehicle Data</t>
  </si>
  <si>
    <t>Active Aerodynamic Features #2 Off-cycle Credit Vehicle Data</t>
  </si>
  <si>
    <t>Vehicle Ride Height Control Timer 1 (Recent)</t>
  </si>
  <si>
    <t>Active Aerodynamic Features #3 Off-cycle Credit Vehicle Data</t>
  </si>
  <si>
    <t>Vehicle Ride Height Control Timer 2 (Recent)</t>
  </si>
  <si>
    <t>Vehicle Ride Height Control Timer 1 Lifetime)</t>
  </si>
  <si>
    <t>Vehicle Ride Height Control Timer 2 Lifetime)</t>
  </si>
  <si>
    <t>VRHC_TIME1-R xxxxxxxxxx sec</t>
  </si>
  <si>
    <t>VRHC_TIME2-R xxxxxxxxxx sec</t>
  </si>
  <si>
    <t>VRHC_TIME1-L xxxxxxxxxx sec</t>
  </si>
  <si>
    <t>VRHC_TIME2-L xxxxxxxxxx sec</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</si>
  <si>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</si>
  <si>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</si>
  <si>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</si>
  <si>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</si>
  <si>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</si>
  <si>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X</t>
  </si>
  <si>
    <t>Active Aerodynamic Feature #1 Timer 1 (Recent)</t>
  </si>
  <si>
    <t>Active Aerodynamic Feature #1 Timer 2 (Recent)</t>
  </si>
  <si>
    <t>Active Aerodynamic Feature #1 Timer 1 (Lifetime)</t>
  </si>
  <si>
    <t>Active Aerodynamic Feature #1 Timer 2 (Lifetime)</t>
  </si>
  <si>
    <t>Active Aerodynamic Feature #2 Timer 1 (Recent)</t>
  </si>
  <si>
    <t>Active Aerodynamic Feature #2 Timer 2 (Recent)</t>
  </si>
  <si>
    <t>Active Aerodynamic Feature #2 Timer 1 (Lifetime)</t>
  </si>
  <si>
    <t>Active Aerodynamic Feature #2 Timer 2 (Lifetime)</t>
  </si>
  <si>
    <t>AAF1_TIME1-R xxxxxxxxxx sec</t>
  </si>
  <si>
    <t>AAF1_TIME2-R xxxxxxxxxx sec</t>
  </si>
  <si>
    <t>AAF1_TIME1-L xxxxxxxxxx sec</t>
  </si>
  <si>
    <t>AAF1_TIME2-L xxxxxxxxxx sec</t>
  </si>
  <si>
    <t>AAF2_TIME1-R xxxxxxxxxx sec</t>
  </si>
  <si>
    <t>AAF2_TIME2-R xxxxxxxxxx sec</t>
  </si>
  <si>
    <t>AAF2_TIME1-L xxxxxxxxxx sec</t>
  </si>
  <si>
    <t>AAF2_TIME2-L xxxxxxxxxx sec</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</si>
  <si>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</si>
  <si>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</si>
  <si>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</si>
  <si>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</si>
  <si>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</si>
  <si>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</si>
  <si>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</si>
  <si>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</si>
  <si>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Driver-Selectable Operating Modes Off-cycle Credit Vehicle Data</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</si>
  <si>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Note A for reset conditions, see Note C for freeze conditions.</t>
  </si>
  <si>
    <t>EDSM_TIME1-R xxxxxxxxxx sec</t>
  </si>
  <si>
    <t>EDSM_TIME1-L xxxxxxxxxx sec</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</si>
  <si>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Note B for reset conditions, see Note C for freeze conditions.</t>
  </si>
  <si>
    <t xml:space="preserve"> "Eco" Driver-Selectable Mode Timer (Recent)</t>
  </si>
  <si>
    <t xml:space="preserve"> "Eco" Driver-Selectable Mode Timer (Lifetime)</t>
  </si>
  <si>
    <t xml:space="preserve"> Driver-Selectable Mode Timer 1 (Recent)</t>
  </si>
  <si>
    <t xml:space="preserve"> Driver-Selectable Mode Timer 1 (Lifetime)</t>
  </si>
  <si>
    <t>DSM1_TIME1-R xxxxxxxxxx sec</t>
  </si>
  <si>
    <t>DSM1_TIME1-L xxxxxxxxxx sec</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</si>
  <si>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A for reset conditions, see Note C for freeze conditions.</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</si>
  <si>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B for reset conditions, see Note C for freeze conditions.</t>
  </si>
  <si>
    <t xml:space="preserve"> Driver-Selectable Mode Timer 2 (Recent)</t>
  </si>
  <si>
    <t xml:space="preserve"> Driver-Selectable Mode Timer 2 (Lifetime)</t>
  </si>
  <si>
    <t>DSM2_TIME1-R xxxxxxxxxx sec</t>
  </si>
  <si>
    <t>DSM2_TIME1-L xxxxxxxxxx sec</t>
  </si>
  <si>
    <t xml:space="preserve"> Driver-Selectable Mode Timer 3 (Lifetime)</t>
  </si>
  <si>
    <t xml:space="preserve"> Driver-Selectable Mode Timer 3 (Recent)</t>
  </si>
  <si>
    <t>DSM3_TIME1-R xxxxxxxxxx sec</t>
  </si>
  <si>
    <t>DSM3_TIME1-L xxxxxxxxxx sec</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</si>
  <si>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A for reset conditions, see Note C for freeze conditions.</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</si>
  <si>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B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</si>
  <si>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A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</si>
  <si>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B for reset conditions, see Note C for freeze conditions.</t>
  </si>
  <si>
    <t xml:space="preserve"> Driver-Selectable Mode Timer 4 (Recent)</t>
  </si>
  <si>
    <t xml:space="preserve"> Driver-Selectable Mode Timer 4 (Lifetime)</t>
  </si>
  <si>
    <t>DSM4_TIME1-R xxxxxxxxxx sec</t>
  </si>
  <si>
    <t>DSM4_TIME1-L xxxxxxxxxx sec</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</si>
  <si>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A for reset conditions, see Note C for freeze conditions.</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</si>
  <si>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B for reset conditions, see Note C for freeze conditions.</t>
  </si>
  <si>
    <t>40 bytes</t>
  </si>
  <si>
    <t>Run Time for Stop-Start and Coasting Off-cycle Credit Vehicle Data</t>
  </si>
  <si>
    <t>Idle Stop-Start Timer (Recent)</t>
  </si>
  <si>
    <t>Idle Stop-Start Timer (Lifetime)</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</si>
  <si>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A for reset conditions, see Note C for freeze conditions.</t>
  </si>
  <si>
    <t>ISS_TIME1-R xxxxxxxxxx sec</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</si>
  <si>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B for reset conditions, see Note C for freeze conditions.</t>
  </si>
  <si>
    <t>Engine Running Coasting Timer (Recent)</t>
  </si>
  <si>
    <t>Engine Running Coasting Timer (Lifetime)</t>
  </si>
  <si>
    <t>Engine Off Coasting Timer (Recent)</t>
  </si>
  <si>
    <t>Engine Off Coasting Timer (Lifetime)</t>
  </si>
  <si>
    <t>ISS_TIME1-L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</si>
  <si>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A for reset conditions, see Note C for freeze conditions.</t>
  </si>
  <si>
    <t>ERC_TIME1-R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</si>
  <si>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B for reset conditions, see Note C for freeze conditions.</t>
  </si>
  <si>
    <t>ERC_TIME1-L xxxxxxxxxx sec</t>
  </si>
  <si>
    <t>EOC_TIME1-R xxxxxxxxxx sec</t>
  </si>
  <si>
    <t>EOC_TIME1-L xxxxxxxxxx sec</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</si>
  <si>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A for reset conditions, see Note C for freeze conditions.</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</si>
  <si>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B for reset conditions, see Note C for freeze conditions.</t>
  </si>
  <si>
    <t>Driver Coaching Technology Off-cycle Credit Vehicle Data</t>
  </si>
  <si>
    <t>DCTE1_CNTS-R xxxxxxxxxx sec</t>
  </si>
  <si>
    <t>DCTU1_CNTS-R xxxxxxxxxx sec</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</si>
  <si>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</si>
  <si>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DCTE1_CNTS-L xxxxxxxxxx sec</t>
  </si>
  <si>
    <t>DCTU1_CNTS-L xxxxxxxxxx sec</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</si>
  <si>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</si>
  <si>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1 Enabled Counter (Recent)</t>
  </si>
  <si>
    <t>Driver Coaching Technology 1 Utilized Counter (Recent)</t>
  </si>
  <si>
    <t>Driver Coaching Technology 1 Enabled Counter (Lifetime)</t>
  </si>
  <si>
    <t>Driver Coaching Technology 2 Enabled Counter (Recent)</t>
  </si>
  <si>
    <t>Driver Coaching Technology 2 Utilized Counter (Recent)</t>
  </si>
  <si>
    <t>Driver Coaching Technology 2 Enabled Counter (Lifetime)</t>
  </si>
  <si>
    <t>DCTE2_CNTS-R xxxxxxxxxx sec</t>
  </si>
  <si>
    <t>Driver Coaching Technology 1 Utilized Counter (Lifetime)</t>
  </si>
  <si>
    <t>Driver Coaching Technology 2 Utilized Counter (Lifetime)</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</si>
  <si>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</si>
  <si>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</si>
  <si>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3 Enabled Counter (Recent)</t>
  </si>
  <si>
    <t>Driver Coaching Technology 3 Utilized Counter (Recent)</t>
  </si>
  <si>
    <t>Driver Coaching Technology 3 Enabled Counter (Lifetime)</t>
  </si>
  <si>
    <t>Driver Coaching Technology 3 Utilized Counter (Lifetime)</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</si>
  <si>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</si>
  <si>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</si>
  <si>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Active Powertrain Warm-up Features Off-cycle Credit Vehicle Data</t>
  </si>
  <si>
    <t xml:space="preserve"> Active Engine Warm-up Timer (Recent)</t>
  </si>
  <si>
    <t xml:space="preserve"> Active Engine Warm-up Timer (Lifetime)</t>
  </si>
  <si>
    <t xml:space="preserve"> Active Transmission Warm-up Timer (Recent)</t>
  </si>
  <si>
    <t xml:space="preserve"> Active Transmission Warm-up Timer (Lifetime)</t>
  </si>
  <si>
    <t>EWU_TIME-R xxxxxxxxxx sec</t>
  </si>
  <si>
    <t>EWU_TIME-L xxxxxxxxxx sec</t>
  </si>
  <si>
    <t>TWU_TIME-R xxxxxxxxxx sec</t>
  </si>
  <si>
    <t>TWU_TIME-L xxxxxxxxxx sec</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</si>
  <si>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A for reset conditions, see Note C for freeze conditions.</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</si>
  <si>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B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</si>
  <si>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A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</si>
  <si>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B for reset conditions, see Note C for freeze conditions.</t>
  </si>
  <si>
    <t>Off-cycle Credit Technology #1 Vehicle Data</t>
  </si>
  <si>
    <t>Active Off-Cycle Credit Technology #1 Timer 1 (Recent)</t>
  </si>
  <si>
    <t>Active Off-Cycle Credit Technology #1 Timer 2 (Recent)</t>
  </si>
  <si>
    <t>Active Off-Cycle Credit Technology #1 Timer 1 (Lifetime)</t>
  </si>
  <si>
    <t>Active Off-Cycle Credit Technology #1 Timer 2 (Lifetime)</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</si>
  <si>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</si>
  <si>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OCCT1_TIME1-R xxxxxxxxxx sec</t>
  </si>
  <si>
    <t>OCCT1_TIME2-R xxxxxxxxxx sec</t>
  </si>
  <si>
    <t>OCCT1_TIME1-L xxxxxxxxxx sec</t>
  </si>
  <si>
    <t>OCCT1_TIME2-L xxxxxxxxxx sec</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</si>
  <si>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</si>
  <si>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</si>
  <si>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</si>
  <si>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#2 Vehicle Data</t>
  </si>
  <si>
    <t>Active Off-Cycle Credit Technology #2 Timer 1 (Recent)</t>
  </si>
  <si>
    <t>Active Off-Cycle Credit Technology #2 Timer 2 (Recent)</t>
  </si>
  <si>
    <t>Active Off-Cycle Credit Technology #2 Timer 1 (Lifetime)</t>
  </si>
  <si>
    <t>Active Off-Cycle Credit Technology #2 Timer 2 (Lifetime)</t>
  </si>
  <si>
    <t>OCCT2_TIME1-R xxxxxxxxxx sec</t>
  </si>
  <si>
    <t>OCCT2_TIME2-R xxxxxxxxxx sec</t>
  </si>
  <si>
    <t>OCCT2_TIME1-L xxxxxxxxxx sec</t>
  </si>
  <si>
    <t>OCCT2_TIME2-L xxxxxxxxxx sec</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</si>
  <si>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</si>
  <si>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</si>
  <si>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</si>
  <si>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</si>
  <si>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#3 Vehicle Data</t>
  </si>
  <si>
    <t>Active Off-Cycle Credit Technology #3 Timer 1 (Recent)</t>
  </si>
  <si>
    <t>Active Off-Cycle Credit Technology #3 Timer 2 (Recent)</t>
  </si>
  <si>
    <t>Active Off-Cycle Credit Technology #3 Timer 1 (Lifetime)</t>
  </si>
  <si>
    <t>Active Off-Cycle Credit Technology #3 Timer 2 (Lifetime)</t>
  </si>
  <si>
    <t>OCCT3_TIME1-R xxxxxxxxxx sec</t>
  </si>
  <si>
    <t>OCCT3_TIME2-R xxxxxxxxxx sec</t>
  </si>
  <si>
    <t>OCCT3_TIME1-L xxxxxxxxxx sec</t>
  </si>
  <si>
    <t>OCCT3_TIME2-L xxxxxxxxxx sec</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</si>
  <si>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</si>
  <si>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</si>
  <si>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</si>
  <si>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</si>
  <si>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#4 Vehicle Data</t>
  </si>
  <si>
    <t>Active Off-Cycle Credit Technology #4 Timer 1 (Recent)</t>
  </si>
  <si>
    <t>Active Off-Cycle Credit Technology #4 Timer 2 (Recent)</t>
  </si>
  <si>
    <t>Active Off-Cycle Credit Technology #4 Timer 1 (Lifetime)</t>
  </si>
  <si>
    <t>Active Off-Cycle Credit Technology #4 Timer 2 (Lifetime)</t>
  </si>
  <si>
    <t>Off-cycle Credit Technology #5 Vehicle Data</t>
  </si>
  <si>
    <t>Active Off-Cycle Credit Technology #5 Timer 1 (Recent)</t>
  </si>
  <si>
    <t>Active Off-Cycle Credit Technology #5 Timer 2 (Recent)</t>
  </si>
  <si>
    <t>Active Off-Cycle Credit Technology #5 Timer 1 (Lifetime)</t>
  </si>
  <si>
    <t>Active Off-Cycle Credit Technology #5 Timer 2 (Lifetime)</t>
  </si>
  <si>
    <t>OCCT4_TIME1-R xxxxxxxxxx sec</t>
  </si>
  <si>
    <t>OCCT4_TIME2-R xxxxxxxxxx sec</t>
  </si>
  <si>
    <t>OCCT4_TIME1-L xxxxxxxxxx sec</t>
  </si>
  <si>
    <t>OCCT4_TIME2-L xxxxxxxxxx sec</t>
  </si>
  <si>
    <t>OCCT5_TIME1-R xxxxxxxxxx sec</t>
  </si>
  <si>
    <t>OCCT5_TIME2-R xxxxxxxxxx sec</t>
  </si>
  <si>
    <t>OCCT5_TIME1-L xxxxxxxxxx sec</t>
  </si>
  <si>
    <t>OCCT5_TIME2-L xxxxxxxxxx sec</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</si>
  <si>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</si>
  <si>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</si>
  <si>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</si>
  <si>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</si>
  <si>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</si>
  <si>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</si>
  <si>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</si>
  <si>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</si>
  <si>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4 bytes
1 second per bit
Min value: 0 count
Max value:4,294,967,295 counts</t>
  </si>
  <si>
    <t xml:space="preserve">Note A: Reset conditions for all "recent" vehicle tracking data (ITIDs 0x16 - 0x29) for all ECUs that support this data. 
The data for all ECUs that report vehicle tracking data shall be reset to zero when:  
1) ITID 0x19 "Total propulsion system active time (Recent)" reaches 50 hours or 
2) a scan tool command to clear fault codes (Service $04) is received.
3)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each ECU after reprogramming.  </t>
  </si>
  <si>
    <t>Note B: Reset conditions for "lifetime" vehicle tracking data (ITIDs 0x16 - 0x29) for all ECUs that support this data. 
The data for all ECUs that report vehicle tracking data shall be reset to zero when:
1)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the ECU after reprogramming.  
The data may not be reset to zero under any other circumstances including when a scan tool (generic or enhanced) command to clear fault codes or reset other KAM data is received.</t>
  </si>
  <si>
    <t xml:space="preserve">Note C: Freeze conditions for all vehicle tracking data (ITIDs 0x16 - 0x29) for all ECUs that support this data. 
All vehicle tracking data is intended to be updated simultaneously at the specified rate. If any primary input to any of the supported vehicle tracking ITIDs is failed or otherwise not available (loss of communications/ECU offline) for any ECU that tracks this data, all the vehicle ITIDs shall be frozen within 10 seconds for all ECUs and shall not resume tracking until no faults exist. A primary input is an input that determines the data that is being tracked or is used to select which data is tracked. Examples of primary inputs that would freeze the vehicle tracking data are: odometer/vehicle speed (primary input for distance traveled data), battery voltage and current (primary input for battery/grid data), EV vehicle state (CD, CI, CS is the primary input for the hybrid data). It is expected that over the life of the vehicle, faults may occur that reduce the fidelity of the data during the duration of the fault, e.g. misfire may reduce EOE data fidelity. The vehicle tracking data shall continue to update unless a primary input is lost. </t>
  </si>
  <si>
    <t>Note E: Grid Energy into the battery is defined as: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t>
  </si>
  <si>
    <t xml:space="preserve">Note F: Grid energy consumed is defined as: Energy sourced by the battery during the charge depletion phase, as measured at the battery terminals.  Grid energy does not include energy recovered during regen braking or energy supplied to the battery during engine operation.  The grid energy consumed for a full charge depletion will be less than the Grid energy into the battery, as there are losses in the battery during charging and discharging.  It is therefore expected that the total "grid energy into the battery" value will be greater than the sum of "Total grid energy consumed in charge depleting operation with engine off" and "Total grid energy consumed in charge depleting operation with engine on" due to the battery charge and discharge losses.  For example:  If the total grid energy into the battery is 10.0 kwh, then the total grid energy consumed with engine off and the total grid energy consumed with engine on may total to only 9.5 kwh.  </t>
  </si>
  <si>
    <t xml:space="preserve">Note G: The NODI value in the response message for the vehicle tracking data (ITIDs 0x16 - 0x29) shall be reported as 1. </t>
  </si>
  <si>
    <t>48 bytes</t>
  </si>
  <si>
    <t>(4.2.2)(E)</t>
  </si>
  <si>
    <t>M - all, so equipped 2005 MY+ CAN, 2019 MY+ (4.2.2)(C), diesel, so equipped 2010 MY+ (4.2.3)(D)</t>
  </si>
  <si>
    <t>engine reference torque (PEMS), engine reference maximum torque in 1971.1</t>
  </si>
  <si>
    <t>DCTU2_CNTS-R xxxxxxxxxx cnts</t>
  </si>
  <si>
    <t>DCTE2_CNTS-L xxxxxxxxxx cnts</t>
  </si>
  <si>
    <t>DCTU2_CNTS-L xxxxxxxxxx cnts</t>
  </si>
  <si>
    <t>DCTE3_CNTS-R xxxxxxxxxx cnts</t>
  </si>
  <si>
    <t>DCTU3_CNTS-R xxxxxxxxxx cnts</t>
  </si>
  <si>
    <t>DCTE3_CNTS-L xxxxxxxxxx cnts</t>
  </si>
  <si>
    <t>DCTU3_CNTS-L xxxxxxxxxx cnts</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</si>
  <si>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</si>
  <si>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</si>
  <si>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</si>
  <si>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</si>
  <si>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</si>
  <si>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</si>
  <si>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A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</si>
  <si>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A for reset conditions, see Note C for freeze conditions.</t>
  </si>
  <si>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B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</si>
  <si>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B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</si>
  <si>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</si>
  <si>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</si>
  <si>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</si>
  <si>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</si>
  <si>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</si>
  <si>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</si>
  <si>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r>
      <t>J.6.4.1 Readiness status: in accordance with SAE J1979 provisions, OBD system shall indicate “complete” or “not complete” after the stored fault code was last cleared for each of the monitored components or systems specified and designed in J.4.1-J.4.8</t>
    </r>
    <r>
      <rPr>
        <sz val="10"/>
        <color rgb="FFFF0000"/>
        <rFont val="Arial"/>
        <family val="2"/>
      </rPr>
      <t xml:space="preserve"> [Catalytic convertor monitoring, Heated catalytic convertor monitoring, Misfire monitoring, Evaporative system monitoring, Secondary air system monitoring, Fuel system monitoring, Exhaust gas sensor monitoring, Exhaust gas recirculation (EGR) system monitoring],</t>
    </r>
    <r>
      <rPr>
        <sz val="10"/>
        <color theme="1"/>
        <rFont val="Arial"/>
        <family val="2"/>
      </rPr>
      <t xml:space="preserve">  J.4.14</t>
    </r>
    <r>
      <rPr>
        <sz val="10"/>
        <color rgb="FFFF0000"/>
        <rFont val="Arial"/>
        <family val="2"/>
      </rPr>
      <t xml:space="preserve"> [Comprehensive component monitoring]</t>
    </r>
    <r>
      <rPr>
        <sz val="10"/>
        <color theme="1"/>
        <rFont val="Arial"/>
        <family val="2"/>
      </rPr>
      <t xml:space="preserve">, J.5.1-J.5.4 </t>
    </r>
    <r>
      <rPr>
        <sz val="10"/>
        <color rgb="FFFF0000"/>
        <rFont val="Arial"/>
        <family val="2"/>
      </rPr>
      <t>[Non-methane hydrocarbon (NMHC) catalytic convertor monitoring, Nitrogen oxide (NOx) catalytic convertor monitoring, Misfire monitoring, Monitoring of fuel system]</t>
    </r>
    <r>
      <rPr>
        <sz val="10"/>
        <color theme="1"/>
        <rFont val="Arial"/>
        <family val="2"/>
      </rPr>
      <t xml:space="preserve">, J.5.6 </t>
    </r>
    <r>
      <rPr>
        <sz val="10"/>
        <color rgb="FFFF0000"/>
        <rFont val="Arial"/>
        <family val="2"/>
      </rPr>
      <t>[Exhaust gas recirculation (EGR) system monitoring]</t>
    </r>
    <r>
      <rPr>
        <sz val="10"/>
        <color theme="1"/>
        <rFont val="Arial"/>
        <family val="2"/>
      </rPr>
      <t xml:space="preserve">, J.5.8 </t>
    </r>
    <r>
      <rPr>
        <sz val="10"/>
        <color rgb="FFFF0000"/>
        <rFont val="Arial"/>
        <family val="2"/>
      </rPr>
      <t>[NOx adsorber monitoring]</t>
    </r>
    <r>
      <rPr>
        <sz val="10"/>
        <color theme="1"/>
        <rFont val="Arial"/>
        <family val="2"/>
      </rPr>
      <t>, and J.5.14</t>
    </r>
    <r>
      <rPr>
        <sz val="10"/>
        <color rgb="FFFF0000"/>
        <rFont val="Arial"/>
        <family val="2"/>
      </rPr>
      <t xml:space="preserve"> [Comprehensive component monitoring]</t>
    </r>
    <r>
      <rPr>
        <sz val="10"/>
        <color theme="1"/>
        <rFont val="Arial"/>
        <family val="2"/>
      </rPr>
      <t xml:space="preserve">, diesel vehicles shall additionally indicate readiness status for monitor components defined in J.5.5 </t>
    </r>
    <r>
      <rPr>
        <sz val="10"/>
        <color rgb="FFFF0000"/>
        <rFont val="Arial"/>
        <family val="2"/>
      </rPr>
      <t>[Exhaust gas sensor monitoring]</t>
    </r>
    <r>
      <rPr>
        <sz val="10"/>
        <color theme="1"/>
        <rFont val="Arial"/>
        <family val="2"/>
      </rPr>
      <t xml:space="preserve">, J.5.7 </t>
    </r>
    <r>
      <rPr>
        <sz val="10"/>
        <color rgb="FFFF0000"/>
        <rFont val="Arial"/>
        <family val="2"/>
      </rPr>
      <t>[Boost pressure control system monitoring]</t>
    </r>
    <r>
      <rPr>
        <sz val="10"/>
        <color theme="1"/>
        <rFont val="Arial"/>
        <family val="2"/>
      </rPr>
      <t xml:space="preserve"> and J.5.9 </t>
    </r>
    <r>
      <rPr>
        <sz val="10"/>
        <color rgb="FFFF0000"/>
        <rFont val="Arial"/>
        <family val="2"/>
      </rPr>
      <t>[Particulate matter (PM) filter monitoring]</t>
    </r>
    <r>
      <rPr>
        <sz val="10"/>
        <color theme="1"/>
        <rFont val="Arial"/>
        <family val="2"/>
      </rPr>
      <t xml:space="preserve">. All vehicles equipped with VVT system monitoring function and subject to the test results requirements specified in J.6.4.5.4 (C) shall additionally indicate readiness status for VVT system monitors specified in J.4.12 </t>
    </r>
    <r>
      <rPr>
        <sz val="10"/>
        <color rgb="FFFF0000"/>
        <rFont val="Arial"/>
        <family val="2"/>
      </rPr>
      <t>[VVT system monitoring]</t>
    </r>
    <r>
      <rPr>
        <sz val="10"/>
        <color theme="1"/>
        <rFont val="Arial"/>
        <family val="2"/>
      </rPr>
      <t xml:space="preserve"> and J.5.13</t>
    </r>
    <r>
      <rPr>
        <sz val="10"/>
        <color rgb="FFFF0000"/>
        <rFont val="Arial"/>
        <family val="2"/>
      </rPr>
      <t xml:space="preserve"> [VVT system monitoring]</t>
    </r>
    <r>
      <rPr>
        <sz val="10"/>
        <color theme="1"/>
        <rFont val="Arial"/>
        <family val="2"/>
      </rPr>
      <t>.</t>
    </r>
  </si>
  <si>
    <t>J.3.5 Standardized tracking and reporting of monitor performance</t>
  </si>
  <si>
    <r>
      <t>(E) Gasoline Oxygen Sensor: sections (e)(7.2.1)(A), (e)(7.2.1)(D), (e)(7.2.2)(A), and (e)(7.2.2)(C)</t>
    </r>
    <r>
      <rPr>
        <sz val="10"/>
        <color rgb="FFFF0000"/>
        <rFont val="Arial"/>
        <family val="2"/>
      </rPr>
      <t xml:space="preserve"> [Response rate monitor or any other characteristic for primary sensor, rear O2 response, any other characteristic]</t>
    </r>
  </si>
  <si>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</si>
  <si>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</si>
  <si>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</si>
  <si>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</si>
  <si>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</si>
  <si>
    <t>Note H: For the Off-cycle Credit Technology InfoTypes (ITIDs 0x1D - 0x29), if data is "Not Supported" (e.g. only grille shutter A is supported) or Not Available" (e.g. grille shutter A Timer 2 is not utilized), or not being used to generate credits or not required to be tracked, the data shall be reported using the max value of 4,294,967,295 secs or  4,294,967,295 counts.</t>
  </si>
  <si>
    <t>Total Engine Run Time (Lifetime)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B for reset conditions, see Note C for freeze conditions.</t>
  </si>
  <si>
    <t>Total Engine Run Time (Recent)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A for reset conditions, see Note C for freeze conditions.</t>
  </si>
  <si>
    <r>
      <t xml:space="preserve">Data may be reported for the vehicle by a single ECU or may be reported by any OBD ECU that activates the MIL
Conditions for “Distance traveled” counter:
 - reset to $0000 when MIL state changes from deactivated to activated  
 - accumulate counts in km if MIL is activated (ON)
 -  do not change value while MIL is not activated (OFF)
 -  reset to $0000 if diagnostic information is cleared either by service $04 or at least 40 warm-up cycles without MIL activated
 -  do not wrap to $0000 if value is $FFFF
</t>
    </r>
    <r>
      <rPr>
        <sz val="8"/>
        <color rgb="FFFF0000"/>
        <rFont val="Arial"/>
        <family val="2"/>
      </rPr>
      <t xml:space="preserve"> -  freeze value if no source of vehicle speed available </t>
    </r>
  </si>
  <si>
    <r>
      <t xml:space="preserve">TQ_DD shall display the </t>
    </r>
    <r>
      <rPr>
        <strike/>
        <sz val="8"/>
        <color rgb="FFFF0000"/>
        <rFont val="Arial"/>
        <family val="2"/>
      </rPr>
      <t>requested</t>
    </r>
    <r>
      <rPr>
        <sz val="8"/>
        <rFont val="Arial"/>
        <family val="2"/>
      </rPr>
      <t xml:space="preserve"> torque </t>
    </r>
    <r>
      <rPr>
        <sz val="8"/>
        <color rgb="FFFF0000"/>
        <rFont val="Arial"/>
        <family val="2"/>
      </rPr>
      <t xml:space="preserve">requested from </t>
    </r>
    <r>
      <rPr>
        <strike/>
        <sz val="8"/>
        <color rgb="FFFF0000"/>
        <rFont val="Arial"/>
        <family val="2"/>
      </rPr>
      <t>output of</t>
    </r>
    <r>
      <rPr>
        <sz val="8"/>
        <rFont val="Arial"/>
        <family val="2"/>
      </rPr>
      <t xml:space="preserve"> the </t>
    </r>
    <r>
      <rPr>
        <sz val="8"/>
        <color rgb="FFFF0000"/>
        <rFont val="Arial"/>
        <family val="2"/>
      </rPr>
      <t>propulsion system</t>
    </r>
    <r>
      <rPr>
        <strike/>
        <sz val="8"/>
        <color rgb="FFFF0000"/>
        <rFont val="Arial"/>
        <family val="2"/>
      </rPr>
      <t xml:space="preserve"> engine</t>
    </r>
    <r>
      <rPr>
        <sz val="8"/>
        <rFont val="Arial"/>
        <family val="2"/>
      </rPr>
      <t xml:space="preserve"> by the driver. </t>
    </r>
    <r>
      <rPr>
        <sz val="8"/>
        <color rgb="FFFF0000"/>
        <rFont val="Arial"/>
        <family val="2"/>
      </rPr>
      <t>The torque requested from the propulsion system is the vehicle’s total available torque inclusive of all torque contributors such as engine system, hybrid system and others,</t>
    </r>
    <r>
      <rPr>
        <sz val="8"/>
        <rFont val="Arial"/>
        <family val="2"/>
      </rPr>
      <t xml:space="preserve"> based on input from the following requestors external to the</t>
    </r>
    <r>
      <rPr>
        <sz val="8"/>
        <color rgb="FFFF0000"/>
        <rFont val="Arial"/>
        <family val="2"/>
      </rPr>
      <t xml:space="preserve"> propulsion system</t>
    </r>
    <r>
      <rPr>
        <strike/>
        <sz val="8"/>
        <color rgb="FFFF0000"/>
        <rFont val="Arial"/>
        <family val="2"/>
      </rPr>
      <t xml:space="preserve"> engine</t>
    </r>
    <r>
      <rPr>
        <sz val="8"/>
        <rFont val="Arial"/>
        <family val="2"/>
      </rPr>
      <t>: operator (via the accelerator pedal), cruise control and/or road speed limit governor,</t>
    </r>
    <r>
      <rPr>
        <strike/>
        <sz val="8"/>
        <color rgb="FFFF0000"/>
        <rFont val="Arial"/>
        <family val="2"/>
      </rPr>
      <t xml:space="preserve"> transmission,</t>
    </r>
    <r>
      <rPr>
        <sz val="8"/>
        <color rgb="FFFF0000"/>
        <rFont val="Arial"/>
        <family val="2"/>
      </rPr>
      <t xml:space="preserve"> autonomous vehicle functions that replace the operator's commands,</t>
    </r>
    <r>
      <rPr>
        <sz val="8"/>
        <rFont val="Arial"/>
        <family val="2"/>
      </rPr>
      <t xml:space="preserve"> etc. 
Excluded from TQ_DD are (1) dynamic commands within the powertrain </t>
    </r>
    <r>
      <rPr>
        <sz val="8"/>
        <color rgb="FFFF0000"/>
        <rFont val="Arial"/>
        <family val="2"/>
      </rPr>
      <t>(including Engine, Hybrid, and Transmission modes)</t>
    </r>
    <r>
      <rPr>
        <sz val="8"/>
        <rFont val="Arial"/>
        <family val="2"/>
      </rPr>
      <t xml:space="preserve"> such as smoke control, noise control, and low and high speed engine governing,</t>
    </r>
    <r>
      <rPr>
        <sz val="8"/>
        <color rgb="FFFF0000"/>
        <rFont val="Arial"/>
        <family val="2"/>
      </rPr>
      <t xml:space="preserve"> transmission</t>
    </r>
    <r>
      <rPr>
        <sz val="8"/>
        <rFont val="Arial"/>
        <family val="2"/>
      </rPr>
      <t xml:space="preserve"> and (2) external </t>
    </r>
    <r>
      <rPr>
        <sz val="8"/>
        <color rgb="FFFF0000"/>
        <rFont val="Arial"/>
        <family val="2"/>
      </rPr>
      <t xml:space="preserve">non-propulsion related </t>
    </r>
    <r>
      <rPr>
        <sz val="8"/>
        <rFont val="Arial"/>
        <family val="2"/>
      </rPr>
      <t xml:space="preserve"> commands to the engine such as those generated by traction control, ABS, transmission,</t>
    </r>
    <r>
      <rPr>
        <sz val="8"/>
        <color rgb="FFFF0000"/>
        <rFont val="Arial"/>
        <family val="2"/>
      </rPr>
      <t xml:space="preserve"> hybrid, charging system.</t>
    </r>
    <r>
      <rPr>
        <sz val="8"/>
        <rFont val="Arial"/>
        <family val="2"/>
      </rPr>
      <t xml:space="preserve"> etc.  
The data is transmitted as a percent of the reference engine torque (see PID $63).
</t>
    </r>
    <r>
      <rPr>
        <strike/>
        <sz val="8"/>
        <color rgb="FFFF0000"/>
        <rFont val="Arial"/>
        <family val="2"/>
      </rPr>
      <t>Note: The data is transmitted in indicated torque. To obtain the flywheel equivalent of TQ_DD, subtract Friction Torque (PID $8E) from TQ_DD (PID $61).</t>
    </r>
    <r>
      <rPr>
        <sz val="8"/>
        <rFont val="Arial"/>
        <family val="2"/>
      </rPr>
      <t xml:space="preserve"> TQ_DD will be approximately zero at idle with zero vehicle speed (no driver demand torque).</t>
    </r>
    <r>
      <rPr>
        <sz val="8"/>
        <color rgb="FFFF0000"/>
        <rFont val="Arial"/>
        <family val="2"/>
      </rPr>
      <t>TQ_DD should not drop below zero with the pedal released at idle.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</si>
</sst>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6" formatCode="&quot;$&quot;#,##0_);[Red]\(&quot;$&quot;#,##0\)"/>
    <numFmt numFmtId="164" formatCode="0.0"/>
    <numFmt numFmtId="165" formatCode="0.000000"/>
    <numFmt numFmtId="166" formatCode="0.000"/>
    <numFmt numFmtId="167" formatCode="0.0000000"/>
    <numFmt numFmtId="168" formatCode="0.00000000"/>
    <numFmt numFmtId="169" formatCode="0.0000"/>
    <numFmt numFmtId="170" formatCode="0.00000"/>
    <numFmt numFmtId="171" formatCode="0.000000%"/>
  </numFmts>
  <fonts count="80"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vertAlign val="subscript"/>
      <sz val="8"/>
      <name val="Arial"/>
      <family val="2"/>
    </font>
    <font>
      <sz val="10"/>
      <name val="Arial"/>
      <family val="2"/>
    </font>
    <font>
      <b/>
      <sz val="10"/>
      <name val="Arial"/>
      <family val="2"/>
    </font>
    <font>
      <sz val="9"/>
      <name val="Arial"/>
      <family val="2"/>
    </font>
    <font>
      <b/>
      <sz val="9"/>
      <name val="Arial"/>
      <family val="2"/>
    </font>
    <font>
      <i/>
      <sz val="8"/>
      <name val="Arial"/>
      <family val="2"/>
    </font>
    <font>
      <b/>
      <sz val="8"/>
      <name val="Arial"/>
      <family val="2"/>
    </font>
    <font>
      <sz val="22"/>
      <name val="Arial"/>
      <family val="2"/>
    </font>
    <font>
      <b/>
      <sz val="16"/>
      <name val="Arial"/>
      <family val="2"/>
    </font>
    <font>
      <sz val="16"/>
      <name val="Arial"/>
      <family val="2"/>
    </font>
    <font>
      <strike/>
      <sz val="10"/>
      <name val="Arial"/>
      <family val="2"/>
    </font>
    <font>
      <sz val="8"/>
      <color indexed="10"/>
      <name val="Arial"/>
      <family val="2"/>
    </font>
    <font>
      <sz val="8"/>
      <name val="Symbol"/>
      <family val="1"/>
      <charset val="2"/>
    </font>
    <font>
      <strike/>
      <sz val="8"/>
      <color indexed="10"/>
      <name val="Arial"/>
      <family val="2"/>
    </font>
    <font>
      <strike/>
      <sz val="8"/>
      <name val="Arial"/>
      <family val="2"/>
    </font>
    <font>
      <sz val="8"/>
      <color rgb="FFFF0000"/>
      <name val="Arial"/>
      <family val="2"/>
    </font>
    <font>
      <sz val="8"/>
      <color theme="0"/>
      <name val="Arial"/>
      <family val="2"/>
    </font>
    <font>
      <b/>
      <strike/>
      <sz val="8"/>
      <color rgb="FFFF0000"/>
      <name val="Arial"/>
      <family val="2"/>
    </font>
    <font>
      <strike/>
      <sz val="8"/>
      <color rgb="FFFF0000"/>
      <name val="Arial"/>
      <family val="2"/>
    </font>
    <font>
      <b/>
      <strike/>
      <sz val="9"/>
      <color rgb="FFFF0000"/>
      <name val="Arial"/>
      <family val="2"/>
    </font>
    <font>
      <strike/>
      <sz val="9"/>
      <color rgb="FFFF0000"/>
      <name val="Arial"/>
      <family val="2"/>
    </font>
    <font>
      <sz val="8"/>
      <color theme="1"/>
      <name val="Arial"/>
      <family val="2"/>
    </font>
    <font>
      <sz val="11"/>
      <color rgb="FFFF0000"/>
      <name val="Arial"/>
      <family val="2"/>
    </font>
    <font>
      <sz val="9"/>
      <color rgb="FFFF0000"/>
      <name val="Arial"/>
      <family val="2"/>
    </font>
    <font>
      <b/>
      <sz val="8"/>
      <color rgb="FFFF0000"/>
      <name val="Arial"/>
      <family val="2"/>
    </font>
    <font>
      <sz val="10"/>
      <color rgb="FFFF0000"/>
      <name val="Arial"/>
      <family val="2"/>
    </font>
    <font>
      <b/>
      <i/>
      <sz val="8"/>
      <name val="Arial"/>
      <family val="2"/>
    </font>
    <font>
      <strike/>
      <vertAlign val="superscript"/>
      <sz val="8"/>
      <color rgb="FFFF0000"/>
      <name val="Arial"/>
      <family val="2"/>
    </font>
    <font>
      <vertAlign val="superscript"/>
      <sz val="10"/>
      <name val="Arial"/>
      <family val="2"/>
    </font>
    <font>
      <b/>
      <sz val="13"/>
      <color rgb="FF4F81BD"/>
      <name val="Cambria"/>
      <family val="1"/>
    </font>
    <font>
      <sz val="11"/>
      <name val="Calibri"/>
      <family val="2"/>
    </font>
    <font>
      <i/>
      <sz val="11"/>
      <name val="Calibri"/>
      <family val="2"/>
    </font>
    <font>
      <b/>
      <i/>
      <sz val="11"/>
      <name val="Calibri"/>
      <family val="2"/>
    </font>
    <font>
      <sz val="11"/>
      <name val="Symbol"/>
      <family val="1"/>
      <charset val="2"/>
    </font>
    <font>
      <sz val="7"/>
      <name val="Times New Roman"/>
      <family val="1"/>
    </font>
    <font>
      <b/>
      <sz val="11"/>
      <name val="Calibri"/>
      <family val="2"/>
    </font>
    <font>
      <sz val="11"/>
      <color rgb="FFFF0000"/>
      <name val="Calibri"/>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9"/>
      <color indexed="81"/>
      <name val="Tahoma"/>
      <family val="2"/>
    </font>
    <font>
      <u/>
      <sz val="8"/>
      <color rgb="FF00B050"/>
      <name val="Arial"/>
      <family val="2"/>
    </font>
    <font>
      <vertAlign val="superscript"/>
      <sz val="8"/>
      <color rgb="FFFF0000"/>
      <name val="Arial"/>
      <family val="2"/>
    </font>
    <font>
      <b/>
      <sz val="18"/>
      <color theme="3"/>
      <name val="Cambria"/>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10"/>
      <color theme="1"/>
      <name val="Arial"/>
      <family val="2"/>
    </font>
  </fonts>
  <fills count="45">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2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
      <patternFill patternType="solid">
        <fgColor rgb="FF00B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34998626667073579"/>
        <bgColor indexed="64"/>
      </patternFill>
    </fill>
  </fills>
  <borders count="114">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diagonal/>
    </border>
    <border>
      <left/>
      <right style="dotted">
        <color indexed="64"/>
      </right>
      <top style="dotted">
        <color indexed="64"/>
      </top>
      <bottom style="dotted">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thin">
        <color indexed="64"/>
      </top>
      <bottom/>
      <diagonal/>
    </border>
    <border>
      <left style="thick">
        <color indexed="64"/>
      </left>
      <right style="medium">
        <color indexed="64"/>
      </right>
      <top style="thin">
        <color indexed="64"/>
      </top>
      <bottom/>
      <diagonal/>
    </border>
    <border>
      <left style="medium">
        <color indexed="64"/>
      </left>
      <right style="medium">
        <color indexed="64"/>
      </right>
      <top style="thin">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thin">
        <color indexed="64"/>
      </top>
      <bottom style="dotted">
        <color indexed="64"/>
      </bottom>
      <diagonal/>
    </border>
    <border>
      <left style="medium">
        <color indexed="64"/>
      </left>
      <right/>
      <top/>
      <bottom style="thick">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medium">
        <color indexed="64"/>
      </left>
      <right style="dotted">
        <color indexed="64"/>
      </right>
      <top/>
      <bottom style="dotted">
        <color indexed="64"/>
      </bottom>
      <diagonal/>
    </border>
    <border>
      <left style="medium">
        <color indexed="64"/>
      </left>
      <right style="dotted">
        <color indexed="64"/>
      </right>
      <top style="thin">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thick">
        <color indexed="64"/>
      </right>
      <top style="medium">
        <color indexed="64"/>
      </top>
      <bottom/>
      <diagonal/>
    </border>
    <border>
      <left style="dotted">
        <color indexed="64"/>
      </left>
      <right style="medium">
        <color indexed="64"/>
      </right>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dotted">
        <color indexed="64"/>
      </top>
      <bottom style="dotted">
        <color indexed="64"/>
      </bottom>
      <diagonal/>
    </border>
    <border>
      <left/>
      <right style="dotted">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dotted">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medium">
        <color indexed="64"/>
      </left>
      <right style="medium">
        <color indexed="64"/>
      </right>
      <top/>
      <bottom/>
      <diagonal/>
    </border>
    <border>
      <left style="thick">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diagonal/>
    </border>
    <border>
      <left style="medium">
        <color indexed="64"/>
      </left>
      <right style="thin">
        <color indexed="64"/>
      </right>
      <top style="dotted">
        <color indexed="64"/>
      </top>
      <bottom style="dotted">
        <color indexed="64"/>
      </bottom>
      <diagonal/>
    </border>
    <border>
      <left style="dotted">
        <color indexed="64"/>
      </left>
      <right style="dotted">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64"/>
      </left>
      <right style="thin">
        <color indexed="64"/>
      </right>
      <top style="dotted">
        <color indexed="64"/>
      </top>
      <bottom style="dotted">
        <color indexed="64"/>
      </bottom>
      <diagonal/>
    </border>
    <border>
      <left/>
      <right style="dotted">
        <color indexed="64"/>
      </right>
      <top/>
      <bottom/>
      <diagonal/>
    </border>
    <border>
      <left style="dotted">
        <color indexed="64"/>
      </left>
      <right style="medium">
        <color indexed="64"/>
      </right>
      <top/>
      <bottom/>
      <diagonal/>
    </border>
    <border>
      <left style="dotted">
        <color indexed="64"/>
      </left>
      <right style="dotted">
        <color indexed="64"/>
      </right>
      <top style="medium">
        <color indexed="64"/>
      </top>
      <bottom style="medium">
        <color indexed="64"/>
      </bottom>
      <diagonal/>
    </border>
  </borders>
  <cellStyleXfs count="53">
    <xf numFmtId="0" fontId="0" fillId="0" borderId="0"/>
    <xf numFmtId="9" fontId="9" fillId="0" borderId="0" applyFont="0" applyFill="0" applyBorder="0" applyAlignment="0" applyProtection="0"/>
    <xf numFmtId="0" fontId="15" fillId="0" borderId="0"/>
    <xf numFmtId="9" fontId="15" fillId="0" borderId="0" applyFont="0" applyFill="0" applyBorder="0" applyAlignment="0" applyProtection="0"/>
    <xf numFmtId="0" fontId="61" fillId="0" borderId="0" applyNumberFormat="0" applyFill="0" applyBorder="0" applyAlignment="0" applyProtection="0"/>
    <xf numFmtId="0" fontId="62" fillId="0" borderId="0"/>
    <xf numFmtId="0" fontId="63" fillId="0" borderId="101"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0" applyNumberFormat="0" applyFill="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8" fillId="13" borderId="0" applyNumberFormat="0" applyBorder="0" applyAlignment="0" applyProtection="0"/>
    <xf numFmtId="0" fontId="69" fillId="14" borderId="104" applyNumberFormat="0" applyAlignment="0" applyProtection="0"/>
    <xf numFmtId="0" fontId="70" fillId="15" borderId="105" applyNumberFormat="0" applyAlignment="0" applyProtection="0"/>
    <xf numFmtId="0" fontId="71" fillId="15" borderId="104" applyNumberFormat="0" applyAlignment="0" applyProtection="0"/>
    <xf numFmtId="0" fontId="72" fillId="0" borderId="106" applyNumberFormat="0" applyFill="0" applyAlignment="0" applyProtection="0"/>
    <xf numFmtId="0" fontId="73" fillId="16" borderId="107" applyNumberFormat="0" applyAlignment="0" applyProtection="0"/>
    <xf numFmtId="0" fontId="74" fillId="0" borderId="0" applyNumberFormat="0" applyFill="0" applyBorder="0" applyAlignment="0" applyProtection="0"/>
    <xf numFmtId="0" fontId="62" fillId="17" borderId="108" applyNumberFormat="0" applyFont="0" applyAlignment="0" applyProtection="0"/>
    <xf numFmtId="0" fontId="75" fillId="0" borderId="0" applyNumberFormat="0" applyFill="0" applyBorder="0" applyAlignment="0" applyProtection="0"/>
    <xf numFmtId="0" fontId="76" fillId="0" borderId="109" applyNumberFormat="0" applyFill="0" applyAlignment="0" applyProtection="0"/>
    <xf numFmtId="0" fontId="77" fillId="18" borderId="0" applyNumberFormat="0" applyBorder="0" applyAlignment="0" applyProtection="0"/>
    <xf numFmtId="0" fontId="62" fillId="19" borderId="0" applyNumberFormat="0" applyBorder="0" applyAlignment="0" applyProtection="0"/>
    <xf numFmtId="0" fontId="62"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62" fillId="23" borderId="0" applyNumberFormat="0" applyBorder="0" applyAlignment="0" applyProtection="0"/>
    <xf numFmtId="0" fontId="62" fillId="24" borderId="0" applyNumberFormat="0" applyBorder="0" applyAlignment="0" applyProtection="0"/>
    <xf numFmtId="0" fontId="77" fillId="25" borderId="0" applyNumberFormat="0" applyBorder="0" applyAlignment="0" applyProtection="0"/>
    <xf numFmtId="0" fontId="77" fillId="26" borderId="0" applyNumberFormat="0" applyBorder="0" applyAlignment="0" applyProtection="0"/>
    <xf numFmtId="0" fontId="62" fillId="27" borderId="0" applyNumberFormat="0" applyBorder="0" applyAlignment="0" applyProtection="0"/>
    <xf numFmtId="0" fontId="62" fillId="28" borderId="0" applyNumberFormat="0" applyBorder="0" applyAlignment="0" applyProtection="0"/>
    <xf numFmtId="0" fontId="77" fillId="29" borderId="0" applyNumberFormat="0" applyBorder="0" applyAlignment="0" applyProtection="0"/>
    <xf numFmtId="0" fontId="77" fillId="30" borderId="0" applyNumberFormat="0" applyBorder="0" applyAlignment="0" applyProtection="0"/>
    <xf numFmtId="0" fontId="62" fillId="31" borderId="0" applyNumberFormat="0" applyBorder="0" applyAlignment="0" applyProtection="0"/>
    <xf numFmtId="0" fontId="62" fillId="32" borderId="0" applyNumberFormat="0" applyBorder="0" applyAlignment="0" applyProtection="0"/>
    <xf numFmtId="0" fontId="77" fillId="33" borderId="0" applyNumberFormat="0" applyBorder="0" applyAlignment="0" applyProtection="0"/>
    <xf numFmtId="0" fontId="77" fillId="34" borderId="0" applyNumberFormat="0" applyBorder="0" applyAlignment="0" applyProtection="0"/>
    <xf numFmtId="0" fontId="62" fillId="35" borderId="0" applyNumberFormat="0" applyBorder="0" applyAlignment="0" applyProtection="0"/>
    <xf numFmtId="0" fontId="62" fillId="36" borderId="0" applyNumberFormat="0" applyBorder="0" applyAlignment="0" applyProtection="0"/>
    <xf numFmtId="0" fontId="77" fillId="37" borderId="0" applyNumberFormat="0" applyBorder="0" applyAlignment="0" applyProtection="0"/>
    <xf numFmtId="0" fontId="77" fillId="38" borderId="0" applyNumberFormat="0" applyBorder="0" applyAlignment="0" applyProtection="0"/>
    <xf numFmtId="0" fontId="62" fillId="39" borderId="0" applyNumberFormat="0" applyBorder="0" applyAlignment="0" applyProtection="0"/>
    <xf numFmtId="0" fontId="62" fillId="40" borderId="0" applyNumberFormat="0" applyBorder="0" applyAlignment="0" applyProtection="0"/>
    <xf numFmtId="0" fontId="77" fillId="41" borderId="0" applyNumberFormat="0" applyBorder="0" applyAlignment="0" applyProtection="0"/>
    <xf numFmtId="0" fontId="62" fillId="0" borderId="0"/>
    <xf numFmtId="0" fontId="62" fillId="0" borderId="0"/>
    <xf numFmtId="0" fontId="7" fillId="0" borderId="0"/>
    <xf numFmtId="0" fontId="9" fillId="0" borderId="0"/>
    <xf numFmtId="0" fontId="9" fillId="0" borderId="0"/>
    <xf numFmtId="9" fontId="9" fillId="0" borderId="0" applyFont="0" applyFill="0" applyBorder="0" applyAlignment="0" applyProtection="0"/>
    <xf numFmtId="0" fontId="3" fillId="0" borderId="0"/>
  </cellStyleXfs>
  <cellXfs count="796">
    <xf numFmtId="0" fontId="0" fillId="0" borderId="0" xfId="0"/>
    <xf numFmtId="0" fontId="12" fillId="0" borderId="0" xfId="0" applyFont="1" applyFill="1" applyBorder="1" applyAlignment="1">
      <alignment wrapText="1"/>
    </xf>
    <xf numFmtId="0" fontId="12" fillId="0" borderId="0" xfId="0" applyFont="1" applyFill="1" applyBorder="1" applyAlignment="1">
      <alignment horizontal="center" wrapText="1"/>
    </xf>
    <xf numFmtId="0" fontId="12" fillId="0" borderId="0" xfId="0" applyFont="1" applyFill="1" applyBorder="1" applyAlignment="1"/>
    <xf numFmtId="0" fontId="12" fillId="0" borderId="0" xfId="0" applyFont="1" applyFill="1" applyBorder="1" applyAlignment="1">
      <alignment horizontal="center"/>
    </xf>
    <xf numFmtId="0" fontId="12" fillId="0" borderId="0" xfId="0" applyFont="1" applyFill="1" applyBorder="1" applyAlignment="1">
      <alignment horizontal="left" wrapText="1"/>
    </xf>
    <xf numFmtId="49" fontId="12" fillId="0" borderId="0" xfId="0" applyNumberFormat="1" applyFont="1" applyFill="1" applyBorder="1" applyAlignment="1">
      <alignment horizontal="center" wrapText="1"/>
    </xf>
    <xf numFmtId="49" fontId="12" fillId="0" borderId="0" xfId="0" applyNumberFormat="1" applyFont="1" applyFill="1" applyBorder="1" applyAlignment="1">
      <alignment horizontal="left" wrapText="1"/>
    </xf>
    <xf numFmtId="49" fontId="12" fillId="0" borderId="0" xfId="0" applyNumberFormat="1" applyFont="1" applyFill="1" applyBorder="1" applyAlignment="1"/>
    <xf numFmtId="49" fontId="12" fillId="0" borderId="0" xfId="0" applyNumberFormat="1" applyFont="1" applyFill="1" applyBorder="1" applyAlignment="1">
      <alignment wrapText="1"/>
    </xf>
    <xf numFmtId="0" fontId="11" fillId="0" borderId="0" xfId="0" applyFont="1" applyFill="1" applyBorder="1" applyAlignment="1">
      <alignment horizontal="center"/>
    </xf>
    <xf numFmtId="49" fontId="11" fillId="0" borderId="2" xfId="0" applyNumberFormat="1" applyFont="1" applyFill="1" applyBorder="1" applyAlignment="1">
      <alignment horizontal="center" wrapText="1"/>
    </xf>
    <xf numFmtId="0" fontId="11" fillId="0" borderId="2" xfId="0" applyFont="1" applyFill="1" applyBorder="1" applyAlignment="1">
      <alignment horizontal="left" wrapText="1"/>
    </xf>
    <xf numFmtId="0" fontId="11" fillId="0" borderId="2" xfId="0" applyFont="1" applyFill="1" applyBorder="1" applyAlignment="1">
      <alignment horizontal="center" wrapText="1"/>
    </xf>
    <xf numFmtId="0" fontId="11" fillId="0" borderId="2" xfId="0" applyFont="1" applyFill="1" applyBorder="1" applyAlignment="1">
      <alignment wrapText="1"/>
    </xf>
    <xf numFmtId="0" fontId="12" fillId="0" borderId="5" xfId="0" applyFont="1" applyFill="1" applyBorder="1" applyAlignment="1">
      <alignment horizontal="center" wrapText="1"/>
    </xf>
    <xf numFmtId="0" fontId="12" fillId="0" borderId="5" xfId="0" applyFont="1" applyFill="1" applyBorder="1" applyAlignment="1">
      <alignment horizontal="left" wrapText="1"/>
    </xf>
    <xf numFmtId="49" fontId="12" fillId="0" borderId="5" xfId="0" applyNumberFormat="1" applyFont="1" applyFill="1" applyBorder="1" applyAlignment="1">
      <alignment horizontal="center" wrapText="1"/>
    </xf>
    <xf numFmtId="49" fontId="12" fillId="0" borderId="5" xfId="0" applyNumberFormat="1" applyFont="1" applyFill="1" applyBorder="1" applyAlignment="1">
      <alignment horizontal="left" wrapText="1"/>
    </xf>
    <xf numFmtId="49" fontId="12" fillId="0" borderId="5" xfId="0" applyNumberFormat="1" applyFont="1" applyFill="1" applyBorder="1" applyAlignment="1">
      <alignment wrapText="1"/>
    </xf>
    <xf numFmtId="49" fontId="12" fillId="0" borderId="6" xfId="0" applyNumberFormat="1" applyFont="1" applyFill="1" applyBorder="1" applyAlignment="1">
      <alignment horizontal="center" wrapText="1"/>
    </xf>
    <xf numFmtId="0" fontId="12" fillId="0" borderId="6" xfId="0" applyFont="1" applyFill="1" applyBorder="1" applyAlignment="1">
      <alignment horizontal="center" wrapText="1"/>
    </xf>
    <xf numFmtId="0" fontId="12" fillId="0" borderId="5" xfId="0" applyFont="1" applyFill="1" applyBorder="1" applyAlignment="1">
      <alignment wrapText="1"/>
    </xf>
    <xf numFmtId="49" fontId="12" fillId="0" borderId="5" xfId="0" quotePrefix="1" applyNumberFormat="1" applyFont="1" applyFill="1" applyBorder="1" applyAlignment="1">
      <alignment horizontal="center" wrapText="1"/>
    </xf>
    <xf numFmtId="0" fontId="12" fillId="0" borderId="5" xfId="0" applyFont="1" applyFill="1" applyBorder="1" applyAlignment="1">
      <alignment horizontal="justify" wrapText="1"/>
    </xf>
    <xf numFmtId="10" fontId="12" fillId="0" borderId="5" xfId="0" applyNumberFormat="1" applyFont="1" applyFill="1" applyBorder="1" applyAlignment="1">
      <alignment horizontal="center" wrapText="1"/>
    </xf>
    <xf numFmtId="0" fontId="12" fillId="0" borderId="5" xfId="0" quotePrefix="1" applyFont="1" applyFill="1" applyBorder="1" applyAlignment="1">
      <alignment horizontal="left" wrapText="1"/>
    </xf>
    <xf numFmtId="9" fontId="12" fillId="0" borderId="5" xfId="0" applyNumberFormat="1" applyFont="1" applyFill="1" applyBorder="1" applyAlignment="1">
      <alignment horizontal="center" wrapText="1"/>
    </xf>
    <xf numFmtId="0" fontId="11" fillId="0" borderId="5" xfId="0" applyFont="1" applyFill="1" applyBorder="1" applyAlignment="1">
      <alignment horizontal="left" wrapText="1"/>
    </xf>
    <xf numFmtId="0" fontId="11" fillId="0" borderId="0" xfId="0" applyFont="1"/>
    <xf numFmtId="0" fontId="12" fillId="0" borderId="4" xfId="0" applyFont="1" applyFill="1" applyBorder="1" applyAlignment="1">
      <alignment horizontal="center"/>
    </xf>
    <xf numFmtId="0" fontId="12" fillId="0" borderId="0" xfId="0" applyFont="1"/>
    <xf numFmtId="0" fontId="11" fillId="0" borderId="4" xfId="0" applyFont="1" applyFill="1" applyBorder="1" applyAlignment="1">
      <alignment horizontal="center"/>
    </xf>
    <xf numFmtId="0" fontId="12" fillId="0" borderId="4" xfId="0" applyFont="1" applyBorder="1" applyAlignment="1">
      <alignment horizontal="center"/>
    </xf>
    <xf numFmtId="0" fontId="11" fillId="0" borderId="4" xfId="0" applyFont="1" applyBorder="1" applyAlignment="1">
      <alignment horizontal="center"/>
    </xf>
    <xf numFmtId="0" fontId="12" fillId="0" borderId="7" xfId="0" applyFont="1" applyBorder="1" applyAlignment="1">
      <alignment horizontal="center"/>
    </xf>
    <xf numFmtId="0" fontId="12" fillId="0" borderId="0" xfId="0" applyFont="1" applyAlignment="1">
      <alignment horizontal="center"/>
    </xf>
    <xf numFmtId="0" fontId="12" fillId="0" borderId="0" xfId="0" applyFont="1" applyAlignment="1">
      <alignment horizontal="left"/>
    </xf>
    <xf numFmtId="0" fontId="10" fillId="0" borderId="0" xfId="0" applyFont="1"/>
    <xf numFmtId="0" fontId="18" fillId="0" borderId="1" xfId="0" applyFont="1" applyBorder="1" applyAlignment="1">
      <alignment horizontal="center" vertical="top"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left"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7" xfId="0" applyFont="1" applyBorder="1" applyAlignment="1">
      <alignment horizontal="center" vertical="top" wrapText="1"/>
    </xf>
    <xf numFmtId="0" fontId="17" fillId="0" borderId="8" xfId="0" applyFont="1" applyBorder="1" applyAlignment="1">
      <alignment horizontal="left" vertical="top" wrapText="1"/>
    </xf>
    <xf numFmtId="0" fontId="18" fillId="0" borderId="6" xfId="0" applyFont="1" applyBorder="1" applyAlignment="1">
      <alignment horizontal="justify" vertical="top" wrapText="1"/>
    </xf>
    <xf numFmtId="0" fontId="17" fillId="0" borderId="6" xfId="0" applyFont="1" applyBorder="1" applyAlignment="1">
      <alignment horizontal="justify" vertical="top" wrapText="1"/>
    </xf>
    <xf numFmtId="0" fontId="17" fillId="0" borderId="9" xfId="0" applyFont="1" applyBorder="1" applyAlignment="1">
      <alignment horizontal="justify" vertical="top" wrapText="1"/>
    </xf>
    <xf numFmtId="0" fontId="12" fillId="0" borderId="0" xfId="0" applyFont="1" applyAlignment="1">
      <alignment horizontal="left" wrapText="1"/>
    </xf>
    <xf numFmtId="49" fontId="11" fillId="0" borderId="10" xfId="0" applyNumberFormat="1" applyFont="1" applyBorder="1" applyAlignment="1">
      <alignment horizontal="center"/>
    </xf>
    <xf numFmtId="49" fontId="11" fillId="0" borderId="10" xfId="0" applyNumberFormat="1" applyFont="1" applyFill="1" applyBorder="1" applyAlignment="1">
      <alignment horizontal="center"/>
    </xf>
    <xf numFmtId="49" fontId="11" fillId="0" borderId="5" xfId="0" applyNumberFormat="1" applyFont="1" applyFill="1" applyBorder="1" applyAlignment="1">
      <alignment horizontal="center"/>
    </xf>
    <xf numFmtId="49" fontId="11" fillId="0" borderId="5" xfId="0" applyNumberFormat="1" applyFont="1" applyBorder="1"/>
    <xf numFmtId="49" fontId="12" fillId="0" borderId="11" xfId="0" applyNumberFormat="1" applyFont="1" applyFill="1" applyBorder="1" applyAlignment="1">
      <alignment horizontal="center"/>
    </xf>
    <xf numFmtId="49" fontId="12" fillId="0" borderId="5" xfId="0" applyNumberFormat="1" applyFont="1" applyFill="1" applyBorder="1" applyAlignment="1">
      <alignment horizontal="center"/>
    </xf>
    <xf numFmtId="49" fontId="12" fillId="0" borderId="5" xfId="0" applyNumberFormat="1" applyFont="1" applyBorder="1"/>
    <xf numFmtId="49" fontId="12" fillId="0" borderId="12" xfId="0" applyNumberFormat="1" applyFont="1" applyBorder="1" applyAlignment="1">
      <alignment horizontal="center"/>
    </xf>
    <xf numFmtId="49" fontId="12" fillId="0" borderId="12" xfId="0" applyNumberFormat="1" applyFont="1" applyFill="1" applyBorder="1" applyAlignment="1">
      <alignment horizontal="center"/>
    </xf>
    <xf numFmtId="49" fontId="12" fillId="0" borderId="13" xfId="0" applyNumberFormat="1" applyFont="1" applyFill="1" applyBorder="1" applyAlignment="1">
      <alignment horizontal="center"/>
    </xf>
    <xf numFmtId="49" fontId="12" fillId="0" borderId="14" xfId="0" applyNumberFormat="1" applyFont="1" applyBorder="1" applyAlignment="1">
      <alignment horizontal="center"/>
    </xf>
    <xf numFmtId="49" fontId="12" fillId="0" borderId="14" xfId="0" applyNumberFormat="1" applyFont="1" applyFill="1" applyBorder="1" applyAlignment="1">
      <alignment horizontal="center"/>
    </xf>
    <xf numFmtId="49" fontId="12" fillId="0" borderId="15" xfId="0" applyNumberFormat="1" applyFont="1" applyFill="1" applyBorder="1" applyAlignment="1">
      <alignment horizontal="center"/>
    </xf>
    <xf numFmtId="49" fontId="12" fillId="0" borderId="16" xfId="0" applyNumberFormat="1" applyFont="1" applyFill="1" applyBorder="1" applyAlignment="1">
      <alignment horizontal="center"/>
    </xf>
    <xf numFmtId="49" fontId="12" fillId="0" borderId="17" xfId="0" applyNumberFormat="1" applyFont="1" applyFill="1" applyBorder="1" applyAlignment="1">
      <alignment horizontal="center"/>
    </xf>
    <xf numFmtId="49" fontId="12" fillId="0" borderId="18" xfId="0" applyNumberFormat="1" applyFont="1" applyFill="1" applyBorder="1" applyAlignment="1">
      <alignment horizontal="center"/>
    </xf>
    <xf numFmtId="49" fontId="12" fillId="0" borderId="15" xfId="0" applyNumberFormat="1" applyFont="1" applyBorder="1" applyAlignment="1">
      <alignment horizontal="center"/>
    </xf>
    <xf numFmtId="49" fontId="12" fillId="0" borderId="5" xfId="0" applyNumberFormat="1" applyFont="1" applyBorder="1" applyAlignment="1">
      <alignment horizontal="center"/>
    </xf>
    <xf numFmtId="49" fontId="11" fillId="0" borderId="5" xfId="0" applyNumberFormat="1" applyFont="1" applyBorder="1" applyAlignment="1">
      <alignment horizontal="center"/>
    </xf>
    <xf numFmtId="0" fontId="12" fillId="0" borderId="5" xfId="0" applyNumberFormat="1" applyFont="1" applyFill="1" applyBorder="1" applyAlignment="1">
      <alignment wrapText="1"/>
    </xf>
    <xf numFmtId="0" fontId="12" fillId="0" borderId="5" xfId="0" applyFont="1" applyBorder="1" applyAlignment="1">
      <alignment horizontal="center" wrapText="1"/>
    </xf>
    <xf numFmtId="0" fontId="0" fillId="0" borderId="6" xfId="0" applyBorder="1" applyAlignment="1">
      <alignment wrapText="1"/>
    </xf>
    <xf numFmtId="0" fontId="0" fillId="0" borderId="0" xfId="0" applyBorder="1" applyAlignment="1">
      <alignment wrapText="1"/>
    </xf>
    <xf numFmtId="0" fontId="11" fillId="0" borderId="19" xfId="0" applyFont="1" applyFill="1" applyBorder="1" applyAlignment="1">
      <alignment horizontal="left" wrapText="1"/>
    </xf>
    <xf numFmtId="0" fontId="11" fillId="0" borderId="19" xfId="0" applyFont="1" applyFill="1" applyBorder="1" applyAlignment="1">
      <alignment horizontal="center" wrapText="1"/>
    </xf>
    <xf numFmtId="0" fontId="11" fillId="0" borderId="19" xfId="0" applyFont="1" applyFill="1" applyBorder="1" applyAlignment="1">
      <alignment wrapText="1"/>
    </xf>
    <xf numFmtId="0" fontId="11" fillId="0" borderId="20" xfId="0" applyFont="1" applyFill="1" applyBorder="1" applyAlignment="1">
      <alignment wrapText="1"/>
    </xf>
    <xf numFmtId="0" fontId="10" fillId="0" borderId="21" xfId="0" applyFont="1" applyBorder="1" applyAlignment="1">
      <alignment horizontal="center" vertical="top" wrapText="1"/>
    </xf>
    <xf numFmtId="0" fontId="0" fillId="0" borderId="0" xfId="0" applyBorder="1"/>
    <xf numFmtId="0" fontId="10" fillId="0" borderId="24" xfId="0" applyFont="1" applyBorder="1" applyAlignment="1">
      <alignment horizontal="center" vertical="top" wrapText="1"/>
    </xf>
    <xf numFmtId="0" fontId="12" fillId="0" borderId="25" xfId="0" applyFont="1" applyBorder="1" applyAlignment="1">
      <alignment horizontal="center" vertical="top" wrapText="1"/>
    </xf>
    <xf numFmtId="0" fontId="12" fillId="0" borderId="24" xfId="0" applyFont="1" applyBorder="1" applyAlignment="1">
      <alignment horizontal="center" vertical="top" wrapText="1"/>
    </xf>
    <xf numFmtId="0" fontId="12" fillId="0" borderId="0" xfId="0" applyFont="1" applyAlignment="1">
      <alignment horizontal="justify"/>
    </xf>
    <xf numFmtId="0" fontId="11" fillId="0" borderId="26" xfId="0" applyFont="1" applyBorder="1" applyAlignment="1">
      <alignment horizontal="left" vertical="top"/>
    </xf>
    <xf numFmtId="0" fontId="20" fillId="0" borderId="26" xfId="0" applyFont="1" applyBorder="1" applyAlignment="1">
      <alignment horizontal="center" vertical="top" wrapText="1"/>
    </xf>
    <xf numFmtId="0" fontId="11" fillId="0" borderId="27" xfId="0" applyFont="1" applyBorder="1" applyAlignment="1">
      <alignment horizontal="left" vertical="top"/>
    </xf>
    <xf numFmtId="0" fontId="11" fillId="0" borderId="28" xfId="0" applyFont="1" applyBorder="1" applyAlignment="1">
      <alignment horizontal="left" vertical="top"/>
    </xf>
    <xf numFmtId="0" fontId="10" fillId="0" borderId="29" xfId="0" applyFont="1" applyBorder="1" applyAlignment="1">
      <alignment horizontal="center" vertical="top" wrapText="1"/>
    </xf>
    <xf numFmtId="0" fontId="12" fillId="0" borderId="30" xfId="0" applyFont="1" applyBorder="1" applyAlignment="1">
      <alignment horizontal="center" vertical="top" wrapText="1"/>
    </xf>
    <xf numFmtId="0" fontId="12" fillId="0" borderId="31" xfId="0" applyFont="1" applyBorder="1" applyAlignment="1">
      <alignment horizontal="center" vertical="top" wrapText="1"/>
    </xf>
    <xf numFmtId="0" fontId="12" fillId="0" borderId="32" xfId="0" applyFont="1" applyBorder="1" applyAlignment="1">
      <alignment horizontal="center" vertical="top" wrapText="1"/>
    </xf>
    <xf numFmtId="0" fontId="12" fillId="0" borderId="5" xfId="0" applyFont="1" applyBorder="1" applyAlignment="1">
      <alignment horizontal="center" vertical="top" wrapText="1"/>
    </xf>
    <xf numFmtId="0" fontId="12" fillId="0" borderId="10" xfId="0" applyFont="1" applyBorder="1" applyAlignment="1">
      <alignment horizontal="center" vertical="top" wrapText="1"/>
    </xf>
    <xf numFmtId="0" fontId="12" fillId="0" borderId="33" xfId="0" applyFont="1" applyBorder="1" applyAlignment="1">
      <alignment horizontal="center" vertical="top" wrapText="1"/>
    </xf>
    <xf numFmtId="0" fontId="20" fillId="0" borderId="34" xfId="0" applyFont="1" applyBorder="1" applyAlignment="1">
      <alignment horizontal="left" vertical="top"/>
    </xf>
    <xf numFmtId="2" fontId="0" fillId="0" borderId="35" xfId="0" applyNumberFormat="1" applyBorder="1"/>
    <xf numFmtId="0" fontId="0" fillId="0" borderId="35" xfId="0" applyBorder="1" applyAlignment="1" applyProtection="1">
      <protection locked="0"/>
    </xf>
    <xf numFmtId="0" fontId="0" fillId="0" borderId="35" xfId="0" applyBorder="1"/>
    <xf numFmtId="0" fontId="12" fillId="0" borderId="36" xfId="0" applyFont="1" applyBorder="1" applyAlignment="1">
      <alignment horizontal="center" vertical="top" wrapText="1"/>
    </xf>
    <xf numFmtId="0" fontId="20" fillId="0" borderId="37" xfId="0" applyFont="1" applyBorder="1" applyAlignment="1">
      <alignment horizontal="center" vertical="top" wrapText="1"/>
    </xf>
    <xf numFmtId="0" fontId="20" fillId="0" borderId="38" xfId="0" applyFont="1" applyBorder="1" applyAlignment="1">
      <alignment horizontal="center" vertical="top" wrapText="1"/>
    </xf>
    <xf numFmtId="0" fontId="20" fillId="0" borderId="39" xfId="0" applyFont="1" applyBorder="1" applyAlignment="1">
      <alignment horizontal="center" vertical="top" wrapText="1"/>
    </xf>
    <xf numFmtId="0" fontId="10" fillId="0" borderId="21" xfId="0" applyFont="1" applyBorder="1" applyAlignment="1">
      <alignment horizontal="center" wrapText="1"/>
    </xf>
    <xf numFmtId="0" fontId="0" fillId="0" borderId="21" xfId="0" applyBorder="1" applyAlignment="1">
      <alignment wrapText="1"/>
    </xf>
    <xf numFmtId="0" fontId="0" fillId="0" borderId="24" xfId="0" applyBorder="1" applyAlignment="1">
      <alignment wrapText="1"/>
    </xf>
    <xf numFmtId="0" fontId="10" fillId="0" borderId="29" xfId="0" applyFont="1" applyBorder="1" applyAlignment="1">
      <alignment horizontal="center" wrapText="1"/>
    </xf>
    <xf numFmtId="0" fontId="10" fillId="0" borderId="24" xfId="0" applyFont="1" applyBorder="1" applyAlignment="1">
      <alignment horizontal="center" wrapText="1"/>
    </xf>
    <xf numFmtId="0" fontId="0" fillId="0" borderId="40" xfId="0" applyBorder="1"/>
    <xf numFmtId="0" fontId="0" fillId="0" borderId="41" xfId="0" applyBorder="1"/>
    <xf numFmtId="0" fontId="11" fillId="0" borderId="42" xfId="0" applyFont="1" applyBorder="1" applyAlignment="1">
      <alignment horizontal="center" vertical="top" wrapText="1"/>
    </xf>
    <xf numFmtId="0" fontId="11" fillId="0" borderId="43" xfId="0" applyFont="1" applyBorder="1" applyAlignment="1">
      <alignment horizontal="center" vertical="top" wrapText="1"/>
    </xf>
    <xf numFmtId="0" fontId="20" fillId="0" borderId="43" xfId="0" applyFont="1" applyBorder="1" applyAlignment="1">
      <alignment horizontal="center" vertical="top" wrapText="1"/>
    </xf>
    <xf numFmtId="0" fontId="20" fillId="0" borderId="44" xfId="0" applyFont="1" applyBorder="1" applyAlignment="1">
      <alignment horizontal="center" vertical="top" wrapText="1"/>
    </xf>
    <xf numFmtId="0" fontId="11" fillId="0" borderId="34" xfId="0" applyFont="1" applyBorder="1" applyAlignment="1">
      <alignment horizontal="left" vertical="top"/>
    </xf>
    <xf numFmtId="0" fontId="12" fillId="0" borderId="45" xfId="0" applyFont="1" applyBorder="1" applyAlignment="1">
      <alignment horizontal="center" vertical="top" wrapText="1"/>
    </xf>
    <xf numFmtId="0" fontId="12" fillId="0" borderId="4" xfId="0" applyFont="1" applyBorder="1" applyAlignment="1">
      <alignment horizontal="center" vertical="top" wrapText="1"/>
    </xf>
    <xf numFmtId="0" fontId="12" fillId="0" borderId="22" xfId="0" applyFont="1" applyBorder="1" applyAlignment="1">
      <alignment horizontal="center" vertical="top" wrapText="1"/>
    </xf>
    <xf numFmtId="0" fontId="12" fillId="0" borderId="46" xfId="0" applyFont="1" applyBorder="1" applyAlignment="1">
      <alignment horizontal="center" vertical="top" wrapText="1"/>
    </xf>
    <xf numFmtId="0" fontId="11" fillId="0" borderId="47" xfId="0" applyFont="1" applyBorder="1" applyAlignment="1">
      <alignment vertical="top"/>
    </xf>
    <xf numFmtId="0" fontId="11" fillId="0" borderId="48" xfId="0" applyFont="1" applyBorder="1" applyAlignment="1">
      <alignment vertical="top"/>
    </xf>
    <xf numFmtId="0" fontId="11" fillId="0" borderId="49" xfId="0" applyFont="1" applyBorder="1" applyAlignment="1">
      <alignment vertical="top"/>
    </xf>
    <xf numFmtId="0" fontId="11" fillId="0" borderId="37" xfId="0" applyFont="1" applyBorder="1" applyAlignment="1">
      <alignment vertical="top"/>
    </xf>
    <xf numFmtId="0" fontId="11" fillId="0" borderId="38" xfId="0" applyFont="1" applyBorder="1" applyAlignment="1">
      <alignment vertical="top"/>
    </xf>
    <xf numFmtId="0" fontId="11" fillId="0" borderId="39" xfId="0" applyFont="1" applyBorder="1" applyAlignment="1">
      <alignment horizontal="left" vertical="top"/>
    </xf>
    <xf numFmtId="0" fontId="12" fillId="0" borderId="50" xfId="0" applyFont="1" applyBorder="1" applyAlignment="1">
      <alignment horizontal="center" wrapText="1"/>
    </xf>
    <xf numFmtId="0" fontId="12" fillId="0" borderId="6" xfId="0" applyFont="1" applyBorder="1" applyAlignment="1">
      <alignment horizontal="center" wrapText="1"/>
    </xf>
    <xf numFmtId="0" fontId="0" fillId="0" borderId="23" xfId="0" applyBorder="1" applyAlignment="1">
      <alignment wrapText="1"/>
    </xf>
    <xf numFmtId="0" fontId="12" fillId="0" borderId="51" xfId="0" applyFont="1" applyBorder="1" applyAlignment="1">
      <alignment horizontal="center" wrapText="1"/>
    </xf>
    <xf numFmtId="0" fontId="12" fillId="0" borderId="23" xfId="0" applyFont="1" applyBorder="1" applyAlignment="1">
      <alignment horizontal="center" wrapText="1"/>
    </xf>
    <xf numFmtId="0" fontId="17" fillId="0" borderId="6" xfId="0" applyFont="1" applyBorder="1" applyAlignment="1">
      <alignment horizontal="center" wrapText="1"/>
    </xf>
    <xf numFmtId="0" fontId="17" fillId="0" borderId="8" xfId="0" applyFont="1" applyBorder="1" applyAlignment="1">
      <alignment horizontal="center" vertical="top" wrapText="1"/>
    </xf>
    <xf numFmtId="0" fontId="12" fillId="0" borderId="8" xfId="0" applyFont="1" applyBorder="1" applyAlignment="1">
      <alignment horizontal="center" vertical="top" wrapText="1"/>
    </xf>
    <xf numFmtId="0" fontId="17" fillId="0" borderId="9" xfId="0" applyFont="1" applyBorder="1" applyAlignment="1">
      <alignment horizontal="center" wrapText="1"/>
    </xf>
    <xf numFmtId="0" fontId="11" fillId="0" borderId="42" xfId="0" applyFont="1" applyBorder="1" applyAlignment="1">
      <alignment horizontal="center" vertical="top"/>
    </xf>
    <xf numFmtId="0" fontId="11" fillId="0" borderId="43" xfId="0" applyFont="1" applyBorder="1" applyAlignment="1">
      <alignment horizontal="center" vertical="top"/>
    </xf>
    <xf numFmtId="0" fontId="11" fillId="0" borderId="44" xfId="0" applyFont="1" applyBorder="1" applyAlignment="1">
      <alignment horizontal="center" vertical="top"/>
    </xf>
    <xf numFmtId="0" fontId="10" fillId="0" borderId="0" xfId="0" applyFont="1" applyBorder="1" applyAlignment="1">
      <alignment horizontal="center" vertical="top" wrapText="1"/>
    </xf>
    <xf numFmtId="0" fontId="12" fillId="0" borderId="0" xfId="0" applyFont="1" applyAlignment="1">
      <alignment wrapText="1"/>
    </xf>
    <xf numFmtId="0" fontId="12" fillId="0" borderId="5" xfId="0" applyFont="1" applyBorder="1" applyAlignment="1">
      <alignment wrapText="1"/>
    </xf>
    <xf numFmtId="0" fontId="12" fillId="0" borderId="0" xfId="0" applyFont="1" applyBorder="1" applyAlignment="1">
      <alignment wrapText="1"/>
    </xf>
    <xf numFmtId="0" fontId="12" fillId="0" borderId="4" xfId="0" applyNumberFormat="1" applyFont="1" applyFill="1" applyBorder="1" applyAlignment="1">
      <alignment horizontal="center"/>
    </xf>
    <xf numFmtId="0" fontId="11" fillId="0" borderId="1" xfId="0" applyNumberFormat="1" applyFont="1" applyFill="1" applyBorder="1" applyAlignment="1">
      <alignment horizontal="center" wrapText="1"/>
    </xf>
    <xf numFmtId="0" fontId="12" fillId="0" borderId="52" xfId="0" applyFont="1" applyFill="1" applyBorder="1" applyAlignment="1">
      <alignment horizontal="center"/>
    </xf>
    <xf numFmtId="0" fontId="11" fillId="0" borderId="52" xfId="0" applyFont="1" applyFill="1" applyBorder="1" applyAlignment="1">
      <alignment horizontal="center"/>
    </xf>
    <xf numFmtId="0" fontId="12" fillId="0" borderId="52" xfId="0" applyNumberFormat="1" applyFont="1" applyFill="1" applyBorder="1" applyAlignment="1">
      <alignment horizontal="center"/>
    </xf>
    <xf numFmtId="0" fontId="12" fillId="0" borderId="52" xfId="0" applyFont="1" applyBorder="1" applyAlignment="1">
      <alignment horizontal="center"/>
    </xf>
    <xf numFmtId="0" fontId="11" fillId="0" borderId="52" xfId="0" applyFont="1" applyBorder="1" applyAlignment="1">
      <alignment horizontal="center"/>
    </xf>
    <xf numFmtId="0" fontId="12" fillId="0" borderId="53" xfId="0" applyFont="1" applyBorder="1" applyAlignment="1">
      <alignment horizontal="center"/>
    </xf>
    <xf numFmtId="0" fontId="11" fillId="0" borderId="54" xfId="0" applyFont="1" applyFill="1" applyBorder="1" applyAlignment="1">
      <alignment horizontal="center" wrapText="1"/>
    </xf>
    <xf numFmtId="0" fontId="11" fillId="0" borderId="55" xfId="0" applyFont="1" applyFill="1" applyBorder="1" applyAlignment="1">
      <alignment horizontal="center" wrapText="1"/>
    </xf>
    <xf numFmtId="0" fontId="12" fillId="0" borderId="5" xfId="0" applyNumberFormat="1" applyFont="1" applyFill="1" applyBorder="1" applyAlignment="1">
      <alignment horizontal="center" wrapText="1"/>
    </xf>
    <xf numFmtId="49" fontId="12" fillId="0" borderId="5" xfId="0" applyNumberFormat="1" applyFont="1" applyBorder="1" applyAlignment="1">
      <alignment horizontal="center" wrapText="1"/>
    </xf>
    <xf numFmtId="0" fontId="12" fillId="0" borderId="8" xfId="0" applyNumberFormat="1" applyFont="1" applyFill="1" applyBorder="1" applyAlignment="1">
      <alignment horizontal="center" wrapText="1"/>
    </xf>
    <xf numFmtId="49" fontId="12" fillId="0" borderId="18" xfId="0" applyNumberFormat="1" applyFont="1" applyBorder="1" applyAlignment="1">
      <alignment horizontal="center"/>
    </xf>
    <xf numFmtId="49" fontId="12" fillId="0" borderId="16" xfId="0" applyNumberFormat="1" applyFont="1" applyBorder="1" applyAlignment="1">
      <alignment horizontal="center"/>
    </xf>
    <xf numFmtId="49" fontId="12" fillId="0" borderId="56" xfId="0" applyNumberFormat="1" applyFont="1" applyBorder="1" applyAlignment="1">
      <alignment horizontal="center"/>
    </xf>
    <xf numFmtId="49" fontId="12" fillId="0" borderId="57" xfId="0" applyNumberFormat="1" applyFont="1" applyBorder="1" applyAlignment="1">
      <alignment horizontal="center"/>
    </xf>
    <xf numFmtId="49" fontId="11" fillId="0" borderId="5" xfId="0" applyNumberFormat="1" applyFont="1" applyFill="1" applyBorder="1" applyAlignment="1">
      <alignment horizontal="left" wrapText="1"/>
    </xf>
    <xf numFmtId="49" fontId="0" fillId="0" borderId="0" xfId="0" applyNumberFormat="1"/>
    <xf numFmtId="49" fontId="12" fillId="0" borderId="56" xfId="0" applyNumberFormat="1" applyFont="1" applyFill="1" applyBorder="1" applyAlignment="1">
      <alignment horizontal="center"/>
    </xf>
    <xf numFmtId="49" fontId="12" fillId="0" borderId="57" xfId="0" applyNumberFormat="1" applyFont="1" applyFill="1" applyBorder="1" applyAlignment="1">
      <alignment horizontal="center"/>
    </xf>
    <xf numFmtId="49" fontId="12" fillId="0" borderId="58" xfId="0" applyNumberFormat="1" applyFont="1" applyFill="1" applyBorder="1" applyAlignment="1">
      <alignment horizontal="center"/>
    </xf>
    <xf numFmtId="49" fontId="12" fillId="0" borderId="59" xfId="0" applyNumberFormat="1" applyFont="1" applyFill="1" applyBorder="1" applyAlignment="1">
      <alignment horizontal="center"/>
    </xf>
    <xf numFmtId="49" fontId="12" fillId="0" borderId="58" xfId="0" applyNumberFormat="1" applyFont="1" applyBorder="1" applyAlignment="1">
      <alignment horizontal="center"/>
    </xf>
    <xf numFmtId="1" fontId="12" fillId="0" borderId="13" xfId="0" applyNumberFormat="1" applyFont="1" applyFill="1" applyBorder="1" applyAlignment="1">
      <alignment horizontal="center"/>
    </xf>
    <xf numFmtId="165" fontId="12" fillId="0" borderId="13" xfId="0" applyNumberFormat="1" applyFont="1" applyFill="1" applyBorder="1" applyAlignment="1">
      <alignment horizontal="center"/>
    </xf>
    <xf numFmtId="165" fontId="12" fillId="0" borderId="17" xfId="0" applyNumberFormat="1" applyFont="1" applyFill="1" applyBorder="1" applyAlignment="1">
      <alignment horizontal="center"/>
    </xf>
    <xf numFmtId="165" fontId="12" fillId="0" borderId="5" xfId="0" applyNumberFormat="1" applyFont="1" applyBorder="1" applyAlignment="1">
      <alignment horizontal="center"/>
    </xf>
    <xf numFmtId="165" fontId="0" fillId="0" borderId="0" xfId="0" applyNumberFormat="1"/>
    <xf numFmtId="1" fontId="12" fillId="0" borderId="59" xfId="0" applyNumberFormat="1" applyFont="1" applyFill="1" applyBorder="1" applyAlignment="1">
      <alignment horizontal="center"/>
    </xf>
    <xf numFmtId="164" fontId="12" fillId="0" borderId="59" xfId="0" applyNumberFormat="1" applyFont="1" applyFill="1" applyBorder="1" applyAlignment="1">
      <alignment horizontal="center"/>
    </xf>
    <xf numFmtId="2" fontId="12" fillId="0" borderId="59" xfId="0" applyNumberFormat="1" applyFont="1" applyFill="1" applyBorder="1" applyAlignment="1">
      <alignment horizontal="center"/>
    </xf>
    <xf numFmtId="166" fontId="12" fillId="0" borderId="59" xfId="0" applyNumberFormat="1" applyFont="1" applyFill="1" applyBorder="1" applyAlignment="1">
      <alignment horizontal="center"/>
    </xf>
    <xf numFmtId="166" fontId="12" fillId="0" borderId="15" xfId="0" applyNumberFormat="1" applyFont="1" applyFill="1" applyBorder="1" applyAlignment="1">
      <alignment horizontal="center"/>
    </xf>
    <xf numFmtId="1" fontId="12" fillId="0" borderId="15" xfId="0" applyNumberFormat="1" applyFont="1" applyFill="1" applyBorder="1" applyAlignment="1">
      <alignment horizontal="center"/>
    </xf>
    <xf numFmtId="2" fontId="12" fillId="0" borderId="15" xfId="0" applyNumberFormat="1" applyFont="1" applyFill="1" applyBorder="1" applyAlignment="1">
      <alignment horizontal="center"/>
    </xf>
    <xf numFmtId="49" fontId="10" fillId="0" borderId="16" xfId="0" applyNumberFormat="1" applyFont="1" applyBorder="1" applyAlignment="1">
      <alignment horizontal="center"/>
    </xf>
    <xf numFmtId="165" fontId="12" fillId="0" borderId="59" xfId="0" applyNumberFormat="1" applyFont="1" applyFill="1" applyBorder="1" applyAlignment="1">
      <alignment horizontal="center"/>
    </xf>
    <xf numFmtId="49" fontId="0" fillId="0" borderId="0" xfId="0" applyNumberFormat="1" applyAlignment="1">
      <alignment horizontal="center"/>
    </xf>
    <xf numFmtId="0" fontId="11" fillId="0" borderId="10" xfId="0" applyNumberFormat="1" applyFont="1" applyFill="1" applyBorder="1" applyAlignment="1">
      <alignment horizontal="center"/>
    </xf>
    <xf numFmtId="0" fontId="12" fillId="0" borderId="13" xfId="0" applyNumberFormat="1" applyFont="1" applyFill="1" applyBorder="1" applyAlignment="1">
      <alignment horizontal="center"/>
    </xf>
    <xf numFmtId="0" fontId="12" fillId="0" borderId="5" xfId="0" applyNumberFormat="1" applyFont="1" applyBorder="1" applyAlignment="1">
      <alignment horizontal="center"/>
    </xf>
    <xf numFmtId="0" fontId="11" fillId="0" borderId="5" xfId="0" applyNumberFormat="1" applyFont="1" applyBorder="1" applyAlignment="1">
      <alignment horizontal="center"/>
    </xf>
    <xf numFmtId="0" fontId="0" fillId="0" borderId="0" xfId="0" applyNumberFormat="1"/>
    <xf numFmtId="0" fontId="12" fillId="0" borderId="60" xfId="0" applyNumberFormat="1" applyFont="1" applyFill="1" applyBorder="1" applyAlignment="1">
      <alignment horizontal="center"/>
    </xf>
    <xf numFmtId="0" fontId="12" fillId="0" borderId="61" xfId="0" applyNumberFormat="1" applyFont="1" applyFill="1" applyBorder="1" applyAlignment="1">
      <alignment horizontal="center"/>
    </xf>
    <xf numFmtId="0" fontId="11" fillId="0" borderId="5" xfId="0" applyNumberFormat="1" applyFont="1" applyFill="1" applyBorder="1" applyAlignment="1">
      <alignment horizontal="left"/>
    </xf>
    <xf numFmtId="0" fontId="11" fillId="0" borderId="5" xfId="0" applyNumberFormat="1" applyFont="1" applyFill="1" applyBorder="1" applyAlignment="1">
      <alignment horizontal="center"/>
    </xf>
    <xf numFmtId="0" fontId="12" fillId="0" borderId="5" xfId="0" applyNumberFormat="1" applyFont="1" applyFill="1" applyBorder="1" applyAlignment="1">
      <alignment horizontal="center"/>
    </xf>
    <xf numFmtId="0" fontId="0" fillId="0" borderId="0" xfId="0" applyNumberFormat="1" applyAlignment="1">
      <alignment horizontal="center"/>
    </xf>
    <xf numFmtId="165" fontId="12" fillId="0" borderId="5" xfId="0" applyNumberFormat="1" applyFont="1" applyBorder="1"/>
    <xf numFmtId="16" fontId="12" fillId="0" borderId="5" xfId="0" applyNumberFormat="1" applyFont="1" applyFill="1" applyBorder="1" applyAlignment="1">
      <alignment horizontal="center" wrapText="1"/>
    </xf>
    <xf numFmtId="0" fontId="12" fillId="0" borderId="62" xfId="0" applyFont="1" applyBorder="1" applyAlignment="1">
      <alignment horizontal="center"/>
    </xf>
    <xf numFmtId="49" fontId="12" fillId="0" borderId="32" xfId="0" applyNumberFormat="1" applyFont="1" applyBorder="1" applyAlignment="1">
      <alignment horizontal="center" wrapText="1"/>
    </xf>
    <xf numFmtId="49" fontId="12" fillId="0" borderId="32" xfId="0" applyNumberFormat="1" applyFont="1" applyFill="1" applyBorder="1" applyAlignment="1">
      <alignment horizontal="center" wrapText="1"/>
    </xf>
    <xf numFmtId="49" fontId="12" fillId="0" borderId="32" xfId="0" applyNumberFormat="1" applyFont="1" applyFill="1" applyBorder="1" applyAlignment="1">
      <alignment horizontal="left" wrapText="1"/>
    </xf>
    <xf numFmtId="0" fontId="11" fillId="0" borderId="54" xfId="0" applyNumberFormat="1" applyFont="1" applyFill="1" applyBorder="1" applyAlignment="1">
      <alignment horizontal="center" wrapText="1"/>
    </xf>
    <xf numFmtId="0" fontId="11" fillId="0" borderId="63" xfId="0" applyNumberFormat="1" applyFont="1" applyFill="1" applyBorder="1" applyAlignment="1">
      <alignment horizontal="center" wrapText="1"/>
    </xf>
    <xf numFmtId="0" fontId="15" fillId="0" borderId="0" xfId="0" applyFont="1" applyFill="1" applyBorder="1" applyAlignment="1">
      <alignment horizontal="center"/>
    </xf>
    <xf numFmtId="0" fontId="0" fillId="0" borderId="64" xfId="0" applyFill="1" applyBorder="1" applyAlignment="1">
      <alignment horizontal="center"/>
    </xf>
    <xf numFmtId="0" fontId="0" fillId="0" borderId="0" xfId="0" applyFill="1" applyBorder="1" applyAlignment="1">
      <alignment horizontal="center"/>
    </xf>
    <xf numFmtId="0" fontId="16" fillId="0" borderId="65" xfId="0" applyFont="1" applyFill="1" applyBorder="1" applyAlignment="1">
      <alignment horizontal="center"/>
    </xf>
    <xf numFmtId="0" fontId="16" fillId="0" borderId="64" xfId="0" applyFont="1" applyFill="1" applyBorder="1" applyAlignment="1">
      <alignment horizontal="center"/>
    </xf>
    <xf numFmtId="0" fontId="16" fillId="0" borderId="0" xfId="0" applyFont="1" applyFill="1" applyBorder="1" applyAlignment="1">
      <alignment horizontal="center"/>
    </xf>
    <xf numFmtId="0" fontId="0" fillId="0" borderId="40" xfId="0" applyFill="1" applyBorder="1"/>
    <xf numFmtId="0" fontId="0" fillId="0" borderId="41" xfId="0" applyFill="1" applyBorder="1"/>
    <xf numFmtId="0" fontId="0" fillId="0" borderId="24" xfId="0" applyFill="1" applyBorder="1" applyAlignment="1">
      <alignment wrapText="1"/>
    </xf>
    <xf numFmtId="0" fontId="0" fillId="0" borderId="0" xfId="0" applyFill="1" applyBorder="1"/>
    <xf numFmtId="0" fontId="0" fillId="0" borderId="0" xfId="0" applyAlignment="1"/>
    <xf numFmtId="0" fontId="24" fillId="0" borderId="0" xfId="0" quotePrefix="1" applyFont="1" applyBorder="1" applyAlignment="1"/>
    <xf numFmtId="0" fontId="24" fillId="0" borderId="0" xfId="0" quotePrefix="1" applyFont="1" applyAlignment="1"/>
    <xf numFmtId="0" fontId="0" fillId="0" borderId="55" xfId="0" applyFill="1" applyBorder="1"/>
    <xf numFmtId="0" fontId="0" fillId="0" borderId="65" xfId="0" applyFill="1" applyBorder="1" applyAlignment="1">
      <alignment horizontal="center" vertical="center"/>
    </xf>
    <xf numFmtId="0" fontId="16" fillId="2" borderId="64" xfId="0" applyFont="1" applyFill="1" applyBorder="1" applyAlignment="1">
      <alignment horizontal="center"/>
    </xf>
    <xf numFmtId="0" fontId="0" fillId="0" borderId="0" xfId="0" applyBorder="1" applyAlignment="1"/>
    <xf numFmtId="0" fontId="0" fillId="0" borderId="65" xfId="0" applyFill="1" applyBorder="1" applyAlignment="1">
      <alignment horizontal="center"/>
    </xf>
    <xf numFmtId="0" fontId="0" fillId="0" borderId="47" xfId="0" applyFill="1" applyBorder="1" applyAlignment="1">
      <alignment horizontal="center"/>
    </xf>
    <xf numFmtId="0" fontId="0" fillId="0" borderId="66" xfId="0" applyFill="1" applyBorder="1"/>
    <xf numFmtId="0" fontId="16" fillId="2" borderId="47" xfId="0" applyFont="1" applyFill="1" applyBorder="1" applyAlignment="1">
      <alignment horizontal="center"/>
    </xf>
    <xf numFmtId="0" fontId="0" fillId="0" borderId="40" xfId="0" applyFill="1" applyBorder="1" applyAlignment="1">
      <alignment horizontal="center"/>
    </xf>
    <xf numFmtId="0" fontId="0" fillId="0" borderId="24" xfId="0" applyFill="1" applyBorder="1"/>
    <xf numFmtId="0" fontId="16" fillId="2" borderId="40" xfId="0" applyFont="1" applyFill="1" applyBorder="1" applyAlignment="1">
      <alignment horizontal="center"/>
    </xf>
    <xf numFmtId="0" fontId="16" fillId="2" borderId="65" xfId="0" applyFont="1" applyFill="1" applyBorder="1" applyAlignment="1">
      <alignment horizontal="center"/>
    </xf>
    <xf numFmtId="0" fontId="0" fillId="0" borderId="0" xfId="0" applyFill="1" applyBorder="1" applyAlignment="1">
      <alignment horizontal="center" vertical="center"/>
    </xf>
    <xf numFmtId="0" fontId="16" fillId="3" borderId="55" xfId="0" applyFont="1" applyFill="1" applyBorder="1" applyAlignment="1">
      <alignment horizontal="center"/>
    </xf>
    <xf numFmtId="0" fontId="16" fillId="2" borderId="25" xfId="0" applyFont="1" applyFill="1" applyBorder="1" applyAlignment="1">
      <alignment horizontal="center"/>
    </xf>
    <xf numFmtId="0" fontId="16" fillId="2" borderId="36" xfId="0" applyFont="1" applyFill="1" applyBorder="1" applyAlignment="1">
      <alignment horizontal="center"/>
    </xf>
    <xf numFmtId="49" fontId="16" fillId="0" borderId="10" xfId="0" applyNumberFormat="1" applyFont="1" applyFill="1" applyBorder="1" applyAlignment="1">
      <alignment horizontal="left"/>
    </xf>
    <xf numFmtId="9" fontId="12" fillId="0" borderId="5" xfId="0" applyNumberFormat="1" applyFont="1" applyFill="1" applyBorder="1" applyAlignment="1">
      <alignment horizontal="left" wrapText="1"/>
    </xf>
    <xf numFmtId="6" fontId="12" fillId="0" borderId="5" xfId="0" quotePrefix="1" applyNumberFormat="1" applyFont="1" applyFill="1" applyBorder="1" applyAlignment="1">
      <alignment horizontal="left" wrapText="1"/>
    </xf>
    <xf numFmtId="49" fontId="12" fillId="0" borderId="10" xfId="0" applyNumberFormat="1" applyFont="1" applyBorder="1" applyAlignment="1">
      <alignment horizontal="center" wrapText="1"/>
    </xf>
    <xf numFmtId="49" fontId="12" fillId="0" borderId="10" xfId="0" applyNumberFormat="1" applyFont="1" applyFill="1" applyBorder="1" applyAlignment="1">
      <alignment horizontal="center" wrapText="1"/>
    </xf>
    <xf numFmtId="49" fontId="12" fillId="0" borderId="10" xfId="0" applyNumberFormat="1" applyFont="1" applyFill="1" applyBorder="1" applyAlignment="1">
      <alignment horizontal="left" wrapText="1"/>
    </xf>
    <xf numFmtId="49" fontId="12" fillId="0" borderId="10" xfId="0" applyNumberFormat="1" applyFont="1" applyFill="1" applyBorder="1" applyAlignment="1">
      <alignment wrapText="1"/>
    </xf>
    <xf numFmtId="49" fontId="12" fillId="0" borderId="23" xfId="0" applyNumberFormat="1" applyFont="1" applyFill="1" applyBorder="1" applyAlignment="1">
      <alignment horizontal="center" wrapText="1"/>
    </xf>
    <xf numFmtId="0" fontId="17" fillId="0" borderId="22" xfId="0" applyFont="1" applyBorder="1" applyAlignment="1">
      <alignment horizontal="center" vertical="top" wrapText="1"/>
    </xf>
    <xf numFmtId="0" fontId="17" fillId="0" borderId="10" xfId="0" applyFont="1" applyBorder="1" applyAlignment="1">
      <alignment horizontal="left" vertical="top" wrapText="1"/>
    </xf>
    <xf numFmtId="49" fontId="11" fillId="0" borderId="67" xfId="0" applyNumberFormat="1" applyFont="1" applyFill="1" applyBorder="1" applyAlignment="1">
      <alignment horizontal="left"/>
    </xf>
    <xf numFmtId="49" fontId="12" fillId="0" borderId="6" xfId="0" applyNumberFormat="1" applyFont="1" applyFill="1" applyBorder="1" applyAlignment="1">
      <alignment horizontal="left"/>
    </xf>
    <xf numFmtId="49" fontId="11" fillId="0" borderId="6" xfId="0" applyNumberFormat="1" applyFont="1" applyFill="1" applyBorder="1" applyAlignment="1">
      <alignment horizontal="left"/>
    </xf>
    <xf numFmtId="0" fontId="12" fillId="0" borderId="6" xfId="0" applyFont="1" applyFill="1" applyBorder="1" applyAlignment="1">
      <alignment horizontal="left"/>
    </xf>
    <xf numFmtId="0" fontId="12" fillId="0" borderId="6" xfId="0" applyFont="1" applyBorder="1" applyAlignment="1">
      <alignment horizontal="left"/>
    </xf>
    <xf numFmtId="0" fontId="11" fillId="0" borderId="6" xfId="0" applyFont="1" applyBorder="1" applyAlignment="1">
      <alignment horizontal="left"/>
    </xf>
    <xf numFmtId="0" fontId="12" fillId="0" borderId="9" xfId="0" applyFont="1" applyBorder="1" applyAlignment="1">
      <alignment horizontal="left"/>
    </xf>
    <xf numFmtId="0" fontId="17" fillId="0" borderId="23" xfId="0" applyFont="1" applyBorder="1" applyAlignment="1">
      <alignment horizontal="justify" vertical="top" wrapText="1"/>
    </xf>
    <xf numFmtId="6" fontId="17" fillId="0" borderId="4" xfId="0" quotePrefix="1" applyNumberFormat="1" applyFont="1" applyBorder="1" applyAlignment="1">
      <alignment horizontal="center" vertical="top" wrapText="1"/>
    </xf>
    <xf numFmtId="0" fontId="18" fillId="0" borderId="23" xfId="0" applyFont="1" applyBorder="1" applyAlignment="1">
      <alignment horizontal="justify" vertical="top" wrapText="1"/>
    </xf>
    <xf numFmtId="49" fontId="11" fillId="0" borderId="65" xfId="0" applyNumberFormat="1" applyFont="1" applyBorder="1" applyAlignment="1">
      <alignment horizontal="center"/>
    </xf>
    <xf numFmtId="49" fontId="11" fillId="0" borderId="65" xfId="0" applyNumberFormat="1" applyFont="1" applyFill="1" applyBorder="1" applyAlignment="1">
      <alignment horizontal="center"/>
    </xf>
    <xf numFmtId="49" fontId="11" fillId="0" borderId="64" xfId="0" applyNumberFormat="1" applyFont="1" applyFill="1" applyBorder="1" applyAlignment="1">
      <alignment horizontal="center"/>
    </xf>
    <xf numFmtId="49" fontId="11" fillId="0" borderId="65" xfId="0" applyNumberFormat="1" applyFont="1" applyFill="1" applyBorder="1" applyAlignment="1">
      <alignment horizontal="left"/>
    </xf>
    <xf numFmtId="49" fontId="0" fillId="0" borderId="68" xfId="0" applyNumberFormat="1" applyBorder="1"/>
    <xf numFmtId="0" fontId="11" fillId="0" borderId="55" xfId="0" applyNumberFormat="1" applyFont="1" applyFill="1" applyBorder="1" applyAlignment="1">
      <alignment horizontal="center"/>
    </xf>
    <xf numFmtId="49" fontId="12" fillId="0" borderId="69" xfId="0" applyNumberFormat="1" applyFont="1" applyFill="1" applyBorder="1" applyAlignment="1">
      <alignment horizontal="center"/>
    </xf>
    <xf numFmtId="49" fontId="12" fillId="0" borderId="70" xfId="0" applyNumberFormat="1" applyFont="1" applyFill="1" applyBorder="1" applyAlignment="1">
      <alignment horizontal="center"/>
    </xf>
    <xf numFmtId="0" fontId="12" fillId="0" borderId="71" xfId="0" applyNumberFormat="1" applyFont="1" applyFill="1" applyBorder="1" applyAlignment="1">
      <alignment horizontal="center"/>
    </xf>
    <xf numFmtId="49" fontId="12" fillId="0" borderId="72" xfId="0" applyNumberFormat="1" applyFont="1" applyFill="1" applyBorder="1" applyAlignment="1">
      <alignment horizontal="center"/>
    </xf>
    <xf numFmtId="1" fontId="12" fillId="0" borderId="17" xfId="0" applyNumberFormat="1" applyFont="1" applyFill="1" applyBorder="1" applyAlignment="1">
      <alignment horizontal="center"/>
    </xf>
    <xf numFmtId="1" fontId="12" fillId="0" borderId="73" xfId="0" applyNumberFormat="1" applyFont="1" applyFill="1" applyBorder="1" applyAlignment="1">
      <alignment horizontal="center"/>
    </xf>
    <xf numFmtId="49" fontId="12" fillId="0" borderId="74" xfId="0" applyNumberFormat="1" applyFont="1" applyFill="1" applyBorder="1" applyAlignment="1">
      <alignment horizontal="center"/>
    </xf>
    <xf numFmtId="165" fontId="12" fillId="0" borderId="12" xfId="0" applyNumberFormat="1" applyFont="1" applyFill="1" applyBorder="1" applyAlignment="1">
      <alignment horizontal="center"/>
    </xf>
    <xf numFmtId="49" fontId="0" fillId="0" borderId="48" xfId="0" applyNumberFormat="1" applyBorder="1"/>
    <xf numFmtId="164" fontId="12" fillId="0" borderId="15" xfId="0" applyNumberFormat="1" applyFont="1" applyFill="1" applyBorder="1" applyAlignment="1">
      <alignment horizontal="center"/>
    </xf>
    <xf numFmtId="164" fontId="12" fillId="0" borderId="75" xfId="0" applyNumberFormat="1" applyFont="1" applyFill="1" applyBorder="1" applyAlignment="1">
      <alignment horizontal="center"/>
    </xf>
    <xf numFmtId="164" fontId="12" fillId="0" borderId="17" xfId="0" applyNumberFormat="1" applyFont="1" applyFill="1" applyBorder="1" applyAlignment="1">
      <alignment horizontal="center"/>
    </xf>
    <xf numFmtId="164" fontId="12" fillId="0" borderId="73" xfId="0" applyNumberFormat="1" applyFont="1" applyFill="1" applyBorder="1" applyAlignment="1">
      <alignment horizontal="center"/>
    </xf>
    <xf numFmtId="2" fontId="12" fillId="0" borderId="17" xfId="0" applyNumberFormat="1" applyFont="1" applyFill="1" applyBorder="1" applyAlignment="1">
      <alignment horizontal="center"/>
    </xf>
    <xf numFmtId="2" fontId="12" fillId="0" borderId="73" xfId="0" applyNumberFormat="1" applyFont="1" applyFill="1" applyBorder="1" applyAlignment="1">
      <alignment horizontal="center"/>
    </xf>
    <xf numFmtId="166" fontId="12" fillId="0" borderId="17" xfId="0" applyNumberFormat="1" applyFont="1" applyFill="1" applyBorder="1" applyAlignment="1">
      <alignment horizontal="center"/>
    </xf>
    <xf numFmtId="166" fontId="12" fillId="0" borderId="72" xfId="0" applyNumberFormat="1" applyFont="1" applyFill="1" applyBorder="1" applyAlignment="1">
      <alignment horizontal="center"/>
    </xf>
    <xf numFmtId="167" fontId="12" fillId="0" borderId="59" xfId="0" applyNumberFormat="1" applyFont="1" applyFill="1" applyBorder="1" applyAlignment="1">
      <alignment horizontal="center"/>
    </xf>
    <xf numFmtId="2" fontId="12" fillId="0" borderId="76" xfId="0" applyNumberFormat="1" applyFont="1" applyFill="1" applyBorder="1" applyAlignment="1">
      <alignment horizontal="center"/>
    </xf>
    <xf numFmtId="0" fontId="12" fillId="0" borderId="66" xfId="0" applyNumberFormat="1" applyFont="1" applyFill="1" applyBorder="1" applyAlignment="1">
      <alignment horizontal="center"/>
    </xf>
    <xf numFmtId="0" fontId="12" fillId="0" borderId="77" xfId="0" applyNumberFormat="1" applyFont="1" applyFill="1" applyBorder="1" applyAlignment="1">
      <alignment horizontal="center"/>
    </xf>
    <xf numFmtId="0" fontId="12" fillId="0" borderId="78" xfId="0" applyNumberFormat="1" applyFont="1" applyFill="1" applyBorder="1" applyAlignment="1">
      <alignment horizontal="center"/>
    </xf>
    <xf numFmtId="0" fontId="12" fillId="0" borderId="12" xfId="0" applyNumberFormat="1" applyFont="1" applyFill="1" applyBorder="1" applyAlignment="1">
      <alignment horizontal="center"/>
    </xf>
    <xf numFmtId="2" fontId="12" fillId="0" borderId="75" xfId="0" applyNumberFormat="1" applyFont="1" applyFill="1" applyBorder="1" applyAlignment="1">
      <alignment horizontal="center"/>
    </xf>
    <xf numFmtId="49" fontId="12" fillId="0" borderId="59" xfId="0" applyNumberFormat="1" applyFont="1" applyBorder="1" applyAlignment="1">
      <alignment horizontal="center"/>
    </xf>
    <xf numFmtId="0" fontId="12" fillId="0" borderId="79" xfId="0" applyNumberFormat="1" applyFont="1" applyFill="1" applyBorder="1" applyAlignment="1">
      <alignment horizontal="center"/>
    </xf>
    <xf numFmtId="1" fontId="12" fillId="0" borderId="75" xfId="0" applyNumberFormat="1" applyFont="1" applyFill="1" applyBorder="1" applyAlignment="1">
      <alignment horizontal="center"/>
    </xf>
    <xf numFmtId="1" fontId="12" fillId="0" borderId="80" xfId="0" applyNumberFormat="1" applyFont="1" applyFill="1" applyBorder="1" applyAlignment="1">
      <alignment horizontal="center"/>
    </xf>
    <xf numFmtId="165" fontId="12" fillId="0" borderId="75" xfId="0" applyNumberFormat="1" applyFont="1" applyFill="1" applyBorder="1" applyAlignment="1">
      <alignment horizontal="center"/>
    </xf>
    <xf numFmtId="0" fontId="12" fillId="0" borderId="81" xfId="0" applyNumberFormat="1" applyFont="1" applyFill="1" applyBorder="1" applyAlignment="1">
      <alignment horizontal="center"/>
    </xf>
    <xf numFmtId="166" fontId="12" fillId="0" borderId="75" xfId="0" applyNumberFormat="1" applyFont="1" applyFill="1" applyBorder="1" applyAlignment="1">
      <alignment horizontal="center"/>
    </xf>
    <xf numFmtId="2" fontId="12" fillId="0" borderId="80" xfId="0" applyNumberFormat="1" applyFont="1" applyFill="1" applyBorder="1" applyAlignment="1">
      <alignment horizontal="center"/>
    </xf>
    <xf numFmtId="0" fontId="12" fillId="0" borderId="70" xfId="0" applyNumberFormat="1" applyFont="1" applyFill="1" applyBorder="1" applyAlignment="1">
      <alignment horizontal="center"/>
    </xf>
    <xf numFmtId="168" fontId="12" fillId="0" borderId="15" xfId="0" applyNumberFormat="1" applyFont="1" applyFill="1" applyBorder="1" applyAlignment="1">
      <alignment horizontal="center"/>
    </xf>
    <xf numFmtId="49" fontId="10" fillId="0" borderId="16" xfId="0" applyNumberFormat="1" applyFont="1" applyFill="1" applyBorder="1" applyAlignment="1">
      <alignment horizontal="center"/>
    </xf>
    <xf numFmtId="49" fontId="12" fillId="0" borderId="5" xfId="0" applyNumberFormat="1" applyFont="1" applyFill="1" applyBorder="1"/>
    <xf numFmtId="165" fontId="12" fillId="0" borderId="5" xfId="0" applyNumberFormat="1" applyFont="1" applyFill="1" applyBorder="1" applyAlignment="1">
      <alignment horizontal="center"/>
    </xf>
    <xf numFmtId="49" fontId="11" fillId="0" borderId="5" xfId="0" applyNumberFormat="1" applyFont="1" applyFill="1" applyBorder="1"/>
    <xf numFmtId="166" fontId="12" fillId="0" borderId="80" xfId="0" applyNumberFormat="1" applyFont="1" applyFill="1" applyBorder="1" applyAlignment="1">
      <alignment horizontal="center"/>
    </xf>
    <xf numFmtId="1" fontId="12" fillId="0" borderId="72" xfId="0" applyNumberFormat="1" applyFont="1" applyFill="1" applyBorder="1" applyAlignment="1">
      <alignment horizontal="center"/>
    </xf>
    <xf numFmtId="166" fontId="12" fillId="0" borderId="73" xfId="0" applyNumberFormat="1" applyFont="1" applyFill="1" applyBorder="1" applyAlignment="1">
      <alignment horizontal="center"/>
    </xf>
    <xf numFmtId="49" fontId="12" fillId="0" borderId="10" xfId="0" applyNumberFormat="1" applyFont="1" applyBorder="1"/>
    <xf numFmtId="0" fontId="12" fillId="0" borderId="10" xfId="0" applyNumberFormat="1" applyFont="1" applyBorder="1" applyAlignment="1">
      <alignment horizontal="center"/>
    </xf>
    <xf numFmtId="49" fontId="12" fillId="0" borderId="10" xfId="0" applyNumberFormat="1" applyFont="1" applyBorder="1" applyAlignment="1">
      <alignment horizontal="center"/>
    </xf>
    <xf numFmtId="0" fontId="12" fillId="0" borderId="82" xfId="0" applyNumberFormat="1" applyFont="1" applyFill="1" applyBorder="1" applyAlignment="1">
      <alignment horizontal="center"/>
    </xf>
    <xf numFmtId="49" fontId="12" fillId="0" borderId="32" xfId="0" applyNumberFormat="1" applyFont="1" applyBorder="1"/>
    <xf numFmtId="0" fontId="12" fillId="0" borderId="32" xfId="0" applyNumberFormat="1" applyFont="1" applyBorder="1" applyAlignment="1">
      <alignment horizontal="center"/>
    </xf>
    <xf numFmtId="49" fontId="12" fillId="0" borderId="32" xfId="0" applyNumberFormat="1" applyFont="1" applyBorder="1" applyAlignment="1">
      <alignment horizontal="center"/>
    </xf>
    <xf numFmtId="49" fontId="13" fillId="0" borderId="15" xfId="0" applyNumberFormat="1" applyFont="1" applyFill="1" applyBorder="1" applyAlignment="1">
      <alignment horizontal="center"/>
    </xf>
    <xf numFmtId="49" fontId="13" fillId="0" borderId="71" xfId="0" applyNumberFormat="1" applyFont="1" applyFill="1" applyBorder="1" applyAlignment="1">
      <alignment horizontal="center"/>
    </xf>
    <xf numFmtId="49" fontId="13" fillId="0" borderId="16" xfId="0" applyNumberFormat="1" applyFont="1" applyFill="1" applyBorder="1" applyAlignment="1">
      <alignment horizontal="center"/>
    </xf>
    <xf numFmtId="49" fontId="13" fillId="0" borderId="17" xfId="0" applyNumberFormat="1" applyFont="1" applyFill="1" applyBorder="1" applyAlignment="1">
      <alignment horizontal="center"/>
    </xf>
    <xf numFmtId="164" fontId="12" fillId="0" borderId="80" xfId="0" applyNumberFormat="1" applyFont="1" applyFill="1" applyBorder="1" applyAlignment="1">
      <alignment horizontal="center"/>
    </xf>
    <xf numFmtId="49" fontId="13" fillId="0" borderId="81" xfId="0" applyNumberFormat="1" applyFont="1" applyFill="1" applyBorder="1" applyAlignment="1">
      <alignment horizontal="center"/>
    </xf>
    <xf numFmtId="2" fontId="12" fillId="0" borderId="72" xfId="0" applyNumberFormat="1" applyFont="1" applyFill="1" applyBorder="1" applyAlignment="1">
      <alignment horizontal="center"/>
    </xf>
    <xf numFmtId="169" fontId="12" fillId="0" borderId="15" xfId="0" applyNumberFormat="1" applyFont="1" applyFill="1" applyBorder="1" applyAlignment="1">
      <alignment horizontal="center"/>
    </xf>
    <xf numFmtId="169" fontId="12" fillId="0" borderId="59" xfId="0" applyNumberFormat="1" applyFont="1" applyFill="1" applyBorder="1" applyAlignment="1">
      <alignment horizontal="center"/>
    </xf>
    <xf numFmtId="169" fontId="12" fillId="0" borderId="17" xfId="0" applyNumberFormat="1" applyFont="1" applyFill="1" applyBorder="1" applyAlignment="1">
      <alignment horizontal="center"/>
    </xf>
    <xf numFmtId="169" fontId="12" fillId="0" borderId="72" xfId="0" applyNumberFormat="1" applyFont="1" applyFill="1" applyBorder="1" applyAlignment="1">
      <alignment horizontal="center"/>
    </xf>
    <xf numFmtId="49" fontId="13" fillId="0" borderId="72" xfId="0" applyNumberFormat="1" applyFont="1" applyFill="1" applyBorder="1" applyAlignment="1">
      <alignment horizontal="center"/>
    </xf>
    <xf numFmtId="164" fontId="12" fillId="0" borderId="72" xfId="0" applyNumberFormat="1" applyFont="1" applyFill="1" applyBorder="1" applyAlignment="1">
      <alignment horizontal="center"/>
    </xf>
    <xf numFmtId="167" fontId="12" fillId="0" borderId="72" xfId="0" applyNumberFormat="1" applyFont="1" applyFill="1" applyBorder="1" applyAlignment="1">
      <alignment horizontal="center"/>
    </xf>
    <xf numFmtId="167" fontId="12" fillId="0" borderId="15" xfId="0" applyNumberFormat="1" applyFont="1" applyFill="1" applyBorder="1" applyAlignment="1">
      <alignment horizontal="center"/>
    </xf>
    <xf numFmtId="167" fontId="12" fillId="0" borderId="17" xfId="0" applyNumberFormat="1" applyFont="1" applyFill="1" applyBorder="1" applyAlignment="1">
      <alignment horizontal="center"/>
    </xf>
    <xf numFmtId="49" fontId="12" fillId="4" borderId="5" xfId="0" applyNumberFormat="1" applyFont="1" applyFill="1" applyBorder="1" applyAlignment="1">
      <alignment horizontal="center" wrapText="1"/>
    </xf>
    <xf numFmtId="0" fontId="12" fillId="4" borderId="5" xfId="0" applyFont="1" applyFill="1" applyBorder="1" applyAlignment="1">
      <alignment horizontal="left" wrapText="1"/>
    </xf>
    <xf numFmtId="0" fontId="12" fillId="4" borderId="5" xfId="0" applyFont="1" applyFill="1" applyBorder="1" applyAlignment="1">
      <alignment horizontal="center" wrapText="1"/>
    </xf>
    <xf numFmtId="0" fontId="20" fillId="0" borderId="83" xfId="0" applyFont="1" applyBorder="1" applyAlignment="1">
      <alignment horizontal="left" vertical="top"/>
    </xf>
    <xf numFmtId="0" fontId="11" fillId="0" borderId="84" xfId="0" applyFont="1" applyBorder="1" applyAlignment="1">
      <alignment horizontal="left" vertical="top"/>
    </xf>
    <xf numFmtId="0" fontId="11" fillId="0" borderId="85" xfId="0" applyFont="1" applyBorder="1" applyAlignment="1">
      <alignment horizontal="left" vertical="top"/>
    </xf>
    <xf numFmtId="0" fontId="12" fillId="0" borderId="86" xfId="0" applyFont="1" applyBorder="1" applyAlignment="1" applyProtection="1">
      <alignment horizontal="center" vertical="top"/>
      <protection locked="0"/>
    </xf>
    <xf numFmtId="0" fontId="12" fillId="0" borderId="87" xfId="0" applyFont="1" applyBorder="1" applyAlignment="1" applyProtection="1">
      <alignment horizontal="center" vertical="top"/>
      <protection locked="0"/>
    </xf>
    <xf numFmtId="2" fontId="0" fillId="0" borderId="40" xfId="0" applyNumberFormat="1" applyBorder="1"/>
    <xf numFmtId="169" fontId="12" fillId="0" borderId="75" xfId="0" applyNumberFormat="1" applyFont="1" applyFill="1" applyBorder="1" applyAlignment="1">
      <alignment horizontal="center"/>
    </xf>
    <xf numFmtId="49" fontId="11" fillId="0" borderId="65" xfId="0" applyNumberFormat="1" applyFont="1" applyFill="1" applyBorder="1" applyAlignment="1"/>
    <xf numFmtId="2" fontId="12" fillId="0" borderId="71" xfId="0" applyNumberFormat="1" applyFont="1" applyFill="1" applyBorder="1" applyAlignment="1">
      <alignment horizontal="center"/>
    </xf>
    <xf numFmtId="2" fontId="12" fillId="0" borderId="79" xfId="0" applyNumberFormat="1" applyFont="1" applyFill="1" applyBorder="1" applyAlignment="1">
      <alignment horizontal="center"/>
    </xf>
    <xf numFmtId="2" fontId="12" fillId="0" borderId="60" xfId="0" applyNumberFormat="1" applyFont="1" applyFill="1" applyBorder="1" applyAlignment="1">
      <alignment horizontal="center"/>
    </xf>
    <xf numFmtId="2" fontId="12" fillId="0" borderId="81" xfId="0" applyNumberFormat="1" applyFont="1" applyFill="1" applyBorder="1" applyAlignment="1">
      <alignment horizontal="center"/>
    </xf>
    <xf numFmtId="49" fontId="12" fillId="0" borderId="58" xfId="0" applyNumberFormat="1" applyFont="1" applyFill="1" applyBorder="1" applyAlignment="1">
      <alignment horizontal="center" wrapText="1"/>
    </xf>
    <xf numFmtId="10" fontId="12" fillId="0" borderId="15" xfId="1" applyNumberFormat="1" applyFont="1" applyFill="1" applyBorder="1" applyAlignment="1">
      <alignment horizontal="center"/>
    </xf>
    <xf numFmtId="10" fontId="12" fillId="0" borderId="17" xfId="1" applyNumberFormat="1" applyFont="1" applyFill="1" applyBorder="1" applyAlignment="1">
      <alignment horizontal="center"/>
    </xf>
    <xf numFmtId="165" fontId="12" fillId="0" borderId="15" xfId="0" applyNumberFormat="1" applyFont="1" applyFill="1" applyBorder="1" applyAlignment="1">
      <alignment horizontal="center"/>
    </xf>
    <xf numFmtId="171" fontId="12" fillId="0" borderId="15" xfId="1" applyNumberFormat="1" applyFont="1" applyFill="1" applyBorder="1" applyAlignment="1">
      <alignment horizontal="center"/>
    </xf>
    <xf numFmtId="171" fontId="12" fillId="0" borderId="17" xfId="1" applyNumberFormat="1" applyFont="1" applyFill="1" applyBorder="1" applyAlignment="1">
      <alignment horizontal="center"/>
    </xf>
    <xf numFmtId="168" fontId="12" fillId="0" borderId="17" xfId="0" applyNumberFormat="1" applyFont="1" applyFill="1" applyBorder="1" applyAlignment="1">
      <alignment horizontal="center"/>
    </xf>
    <xf numFmtId="168" fontId="12" fillId="0" borderId="59" xfId="0" applyNumberFormat="1" applyFont="1" applyFill="1" applyBorder="1" applyAlignment="1">
      <alignment horizontal="center"/>
    </xf>
    <xf numFmtId="168" fontId="12" fillId="0" borderId="72" xfId="0" applyNumberFormat="1" applyFont="1" applyFill="1" applyBorder="1" applyAlignment="1">
      <alignment horizontal="center"/>
    </xf>
    <xf numFmtId="165" fontId="12" fillId="0" borderId="72" xfId="0" applyNumberFormat="1" applyFont="1" applyFill="1" applyBorder="1" applyAlignment="1">
      <alignment horizontal="center"/>
    </xf>
    <xf numFmtId="0" fontId="16" fillId="0" borderId="0" xfId="0" applyFont="1" applyAlignment="1">
      <alignment horizontal="center"/>
    </xf>
    <xf numFmtId="0" fontId="29" fillId="0" borderId="32" xfId="0" applyFont="1" applyBorder="1" applyAlignment="1">
      <alignment horizontal="center" vertical="top" wrapText="1"/>
    </xf>
    <xf numFmtId="0" fontId="29" fillId="0" borderId="5" xfId="0" applyFont="1" applyBorder="1" applyAlignment="1">
      <alignment horizontal="center" vertical="top" wrapText="1"/>
    </xf>
    <xf numFmtId="0" fontId="29" fillId="0" borderId="10" xfId="0" applyFont="1" applyBorder="1" applyAlignment="1">
      <alignment horizontal="center" vertical="top" wrapText="1"/>
    </xf>
    <xf numFmtId="0" fontId="29" fillId="0" borderId="33" xfId="0" applyFont="1" applyBorder="1" applyAlignment="1">
      <alignment horizontal="center" vertical="top" wrapText="1"/>
    </xf>
    <xf numFmtId="0" fontId="15" fillId="0" borderId="0" xfId="0" applyFont="1" applyFill="1"/>
    <xf numFmtId="0" fontId="15" fillId="0" borderId="0" xfId="0" applyFont="1"/>
    <xf numFmtId="0" fontId="15" fillId="0" borderId="0" xfId="0" applyFont="1" applyAlignment="1">
      <alignment wrapText="1"/>
    </xf>
    <xf numFmtId="0" fontId="12" fillId="0" borderId="5" xfId="0" applyFont="1" applyBorder="1" applyAlignment="1">
      <alignment horizontal="left" wrapText="1"/>
    </xf>
    <xf numFmtId="0" fontId="12" fillId="0" borderId="0" xfId="0" applyFont="1" applyAlignment="1">
      <alignment horizontal="center" wrapText="1"/>
    </xf>
    <xf numFmtId="0" fontId="15" fillId="0" borderId="5" xfId="0" applyFont="1" applyBorder="1" applyAlignment="1">
      <alignment wrapText="1"/>
    </xf>
    <xf numFmtId="0" fontId="15" fillId="0" borderId="6" xfId="0" applyFont="1" applyBorder="1" applyAlignment="1">
      <alignment wrapText="1"/>
    </xf>
    <xf numFmtId="0" fontId="15" fillId="0" borderId="8" xfId="0" applyFont="1" applyBorder="1" applyAlignment="1">
      <alignment wrapText="1"/>
    </xf>
    <xf numFmtId="0" fontId="15" fillId="0" borderId="8" xfId="0" applyFont="1" applyBorder="1" applyAlignment="1">
      <alignment horizontal="center" wrapText="1"/>
    </xf>
    <xf numFmtId="0" fontId="15" fillId="0" borderId="9" xfId="0" applyFont="1" applyBorder="1" applyAlignment="1">
      <alignment wrapText="1"/>
    </xf>
    <xf numFmtId="0" fontId="15" fillId="0" borderId="32" xfId="0" applyFont="1" applyBorder="1" applyAlignment="1">
      <alignment wrapText="1"/>
    </xf>
    <xf numFmtId="0" fontId="15" fillId="0" borderId="32" xfId="0" applyFont="1" applyBorder="1" applyAlignment="1">
      <alignment horizontal="center" wrapText="1"/>
    </xf>
    <xf numFmtId="0" fontId="15" fillId="0" borderId="5" xfId="0" applyFont="1" applyBorder="1" applyAlignment="1">
      <alignment horizontal="center" wrapText="1"/>
    </xf>
    <xf numFmtId="0" fontId="15" fillId="0" borderId="10" xfId="0" applyFont="1" applyBorder="1" applyAlignment="1">
      <alignment wrapText="1"/>
    </xf>
    <xf numFmtId="0" fontId="15" fillId="0" borderId="10" xfId="0" applyFont="1" applyBorder="1" applyAlignment="1">
      <alignment horizontal="center" wrapText="1"/>
    </xf>
    <xf numFmtId="0" fontId="15" fillId="0" borderId="0" xfId="0" applyFont="1" applyAlignment="1">
      <alignment horizontal="center" wrapText="1"/>
    </xf>
    <xf numFmtId="0" fontId="29" fillId="0" borderId="5" xfId="0" applyFont="1" applyFill="1" applyBorder="1" applyAlignment="1">
      <alignment horizontal="left" wrapText="1"/>
    </xf>
    <xf numFmtId="0" fontId="29" fillId="0" borderId="5" xfId="0" applyFont="1" applyFill="1" applyBorder="1" applyAlignment="1">
      <alignment horizontal="center" wrapText="1"/>
    </xf>
    <xf numFmtId="49" fontId="29" fillId="0" borderId="10" xfId="0" applyNumberFormat="1" applyFont="1" applyFill="1" applyBorder="1" applyAlignment="1">
      <alignment horizontal="center" wrapText="1"/>
    </xf>
    <xf numFmtId="49" fontId="29" fillId="0" borderId="10" xfId="0" applyNumberFormat="1" applyFont="1" applyFill="1" applyBorder="1" applyAlignment="1">
      <alignment horizontal="left" wrapText="1"/>
    </xf>
    <xf numFmtId="49" fontId="29" fillId="0" borderId="5" xfId="0" applyNumberFormat="1" applyFont="1" applyFill="1" applyBorder="1" applyAlignment="1">
      <alignment horizontal="center" wrapText="1"/>
    </xf>
    <xf numFmtId="49" fontId="29" fillId="0" borderId="10" xfId="0" applyNumberFormat="1" applyFont="1" applyFill="1" applyBorder="1" applyAlignment="1">
      <alignment wrapText="1"/>
    </xf>
    <xf numFmtId="169" fontId="12" fillId="0" borderId="80" xfId="0" applyNumberFormat="1" applyFont="1" applyFill="1" applyBorder="1" applyAlignment="1">
      <alignment horizontal="center"/>
    </xf>
    <xf numFmtId="169" fontId="12" fillId="0" borderId="12" xfId="0" applyNumberFormat="1" applyFont="1" applyFill="1" applyBorder="1" applyAlignment="1">
      <alignment horizontal="center"/>
    </xf>
    <xf numFmtId="170" fontId="12" fillId="0" borderId="75" xfId="0" applyNumberFormat="1" applyFont="1" applyFill="1" applyBorder="1" applyAlignment="1">
      <alignment horizontal="center"/>
    </xf>
    <xf numFmtId="170" fontId="12" fillId="0" borderId="80" xfId="0" applyNumberFormat="1" applyFont="1" applyFill="1" applyBorder="1" applyAlignment="1">
      <alignment horizontal="center"/>
    </xf>
    <xf numFmtId="49" fontId="26" fillId="0" borderId="15" xfId="0" applyNumberFormat="1" applyFont="1" applyFill="1" applyBorder="1" applyAlignment="1">
      <alignment horizontal="center"/>
    </xf>
    <xf numFmtId="49" fontId="26" fillId="0" borderId="17" xfId="0" applyNumberFormat="1" applyFont="1" applyFill="1" applyBorder="1" applyAlignment="1">
      <alignment horizontal="center"/>
    </xf>
    <xf numFmtId="49" fontId="15" fillId="0" borderId="0" xfId="0" applyNumberFormat="1" applyFont="1" applyAlignment="1">
      <alignment horizontal="center"/>
    </xf>
    <xf numFmtId="49" fontId="30" fillId="0" borderId="58" xfId="0" applyNumberFormat="1" applyFont="1" applyFill="1" applyBorder="1" applyAlignment="1">
      <alignment horizontal="center"/>
    </xf>
    <xf numFmtId="1" fontId="12" fillId="0" borderId="15" xfId="1" applyNumberFormat="1" applyFont="1" applyFill="1" applyBorder="1" applyAlignment="1">
      <alignment horizontal="center"/>
    </xf>
    <xf numFmtId="165" fontId="12" fillId="0" borderId="15" xfId="1" applyNumberFormat="1" applyFont="1" applyFill="1" applyBorder="1" applyAlignment="1">
      <alignment horizontal="center"/>
    </xf>
    <xf numFmtId="165" fontId="12" fillId="0" borderId="17" xfId="1" applyNumberFormat="1" applyFont="1" applyFill="1" applyBorder="1" applyAlignment="1">
      <alignment horizontal="center"/>
    </xf>
    <xf numFmtId="1" fontId="12" fillId="0" borderId="17" xfId="1" applyNumberFormat="1" applyFont="1" applyFill="1" applyBorder="1" applyAlignment="1">
      <alignment horizontal="center"/>
    </xf>
    <xf numFmtId="168" fontId="12" fillId="0" borderId="15" xfId="1" applyNumberFormat="1" applyFont="1" applyFill="1" applyBorder="1" applyAlignment="1">
      <alignment horizontal="center"/>
    </xf>
    <xf numFmtId="168" fontId="12" fillId="0" borderId="17" xfId="1" applyNumberFormat="1" applyFont="1" applyFill="1" applyBorder="1" applyAlignment="1">
      <alignment horizontal="center"/>
    </xf>
    <xf numFmtId="164" fontId="12" fillId="0" borderId="15" xfId="1" applyNumberFormat="1" applyFont="1" applyFill="1" applyBorder="1" applyAlignment="1">
      <alignment horizontal="center"/>
    </xf>
    <xf numFmtId="2" fontId="12" fillId="0" borderId="15" xfId="1" applyNumberFormat="1" applyFont="1" applyFill="1" applyBorder="1" applyAlignment="1">
      <alignment horizontal="center"/>
    </xf>
    <xf numFmtId="164" fontId="12" fillId="0" borderId="17" xfId="1" applyNumberFormat="1" applyFont="1" applyFill="1" applyBorder="1" applyAlignment="1">
      <alignment horizontal="center"/>
    </xf>
    <xf numFmtId="2" fontId="12" fillId="0" borderId="17" xfId="1" applyNumberFormat="1" applyFont="1" applyFill="1" applyBorder="1" applyAlignment="1">
      <alignment horizontal="center"/>
    </xf>
    <xf numFmtId="166" fontId="12" fillId="0" borderId="76" xfId="0" applyNumberFormat="1" applyFont="1" applyFill="1" applyBorder="1" applyAlignment="1">
      <alignment horizontal="center"/>
    </xf>
    <xf numFmtId="49" fontId="30" fillId="0" borderId="88" xfId="0" applyNumberFormat="1" applyFont="1" applyFill="1" applyBorder="1" applyAlignment="1">
      <alignment horizontal="center"/>
    </xf>
    <xf numFmtId="49" fontId="30" fillId="0" borderId="89" xfId="0" applyNumberFormat="1" applyFont="1" applyFill="1" applyBorder="1" applyAlignment="1">
      <alignment horizontal="center"/>
    </xf>
    <xf numFmtId="49" fontId="30" fillId="0" borderId="90" xfId="0" applyNumberFormat="1" applyFont="1" applyFill="1" applyBorder="1" applyAlignment="1">
      <alignment horizontal="center"/>
    </xf>
    <xf numFmtId="49" fontId="30" fillId="0" borderId="91" xfId="0" applyNumberFormat="1" applyFont="1" applyFill="1" applyBorder="1" applyAlignment="1">
      <alignment horizontal="center"/>
    </xf>
    <xf numFmtId="49" fontId="30" fillId="0" borderId="92" xfId="0" applyNumberFormat="1" applyFont="1" applyFill="1" applyBorder="1" applyAlignment="1">
      <alignment horizontal="center"/>
    </xf>
    <xf numFmtId="165" fontId="12" fillId="0" borderId="80" xfId="0" applyNumberFormat="1" applyFont="1" applyFill="1" applyBorder="1" applyAlignment="1">
      <alignment horizontal="center"/>
    </xf>
    <xf numFmtId="49" fontId="12" fillId="0" borderId="0" xfId="0" applyNumberFormat="1" applyFont="1" applyBorder="1" applyAlignment="1">
      <alignment horizontal="center"/>
    </xf>
    <xf numFmtId="49" fontId="0" fillId="0" borderId="0" xfId="0" applyNumberFormat="1" applyBorder="1"/>
    <xf numFmtId="0" fontId="29" fillId="0" borderId="5" xfId="0" applyFont="1" applyFill="1" applyBorder="1" applyAlignment="1">
      <alignment wrapText="1"/>
    </xf>
    <xf numFmtId="0" fontId="15" fillId="0" borderId="0" xfId="0" applyFont="1" applyBorder="1" applyAlignment="1">
      <alignment wrapText="1"/>
    </xf>
    <xf numFmtId="0" fontId="17" fillId="0" borderId="0" xfId="0" applyFont="1" applyAlignment="1">
      <alignment wrapText="1"/>
    </xf>
    <xf numFmtId="0" fontId="17" fillId="0" borderId="26" xfId="0" applyFont="1" applyBorder="1" applyAlignment="1">
      <alignment horizontal="left" vertical="center" wrapText="1"/>
    </xf>
    <xf numFmtId="0" fontId="10" fillId="0" borderId="0" xfId="0" applyFont="1" applyFill="1" applyBorder="1" applyAlignment="1">
      <alignment wrapText="1"/>
    </xf>
    <xf numFmtId="49" fontId="10" fillId="0" borderId="0" xfId="0" applyNumberFormat="1" applyFont="1" applyFill="1" applyBorder="1" applyAlignment="1">
      <alignment wrapText="1"/>
    </xf>
    <xf numFmtId="0" fontId="11" fillId="5" borderId="2" xfId="0" applyFont="1" applyFill="1" applyBorder="1" applyAlignment="1">
      <alignment wrapText="1"/>
    </xf>
    <xf numFmtId="0" fontId="10" fillId="0" borderId="5" xfId="0" applyFont="1" applyFill="1" applyBorder="1" applyAlignment="1">
      <alignment wrapText="1"/>
    </xf>
    <xf numFmtId="0" fontId="12" fillId="0" borderId="5" xfId="0" applyFont="1" applyFill="1" applyBorder="1" applyAlignment="1">
      <alignment horizontal="justify"/>
    </xf>
    <xf numFmtId="0" fontId="15" fillId="0" borderId="5" xfId="0" applyFont="1" applyFill="1" applyBorder="1"/>
    <xf numFmtId="0" fontId="10" fillId="0" borderId="5" xfId="0" applyFont="1" applyFill="1" applyBorder="1" applyAlignment="1">
      <alignment horizontal="left" wrapText="1"/>
    </xf>
    <xf numFmtId="0" fontId="10" fillId="0" borderId="5" xfId="0" applyFont="1" applyFill="1" applyBorder="1"/>
    <xf numFmtId="0" fontId="10" fillId="0" borderId="5" xfId="0" applyFont="1" applyFill="1" applyBorder="1" applyAlignment="1">
      <alignment vertical="center" wrapText="1"/>
    </xf>
    <xf numFmtId="0" fontId="10" fillId="0" borderId="5" xfId="0" applyFont="1" applyFill="1" applyBorder="1" applyAlignment="1">
      <alignment horizontal="center" wrapText="1"/>
    </xf>
    <xf numFmtId="16" fontId="12" fillId="0" borderId="5" xfId="0" applyNumberFormat="1" applyFont="1" applyFill="1" applyBorder="1" applyAlignment="1">
      <alignment horizontal="left" wrapText="1"/>
    </xf>
    <xf numFmtId="49" fontId="10" fillId="0" borderId="5" xfId="0" applyNumberFormat="1" applyFont="1" applyFill="1" applyBorder="1" applyAlignment="1">
      <alignment wrapText="1"/>
    </xf>
    <xf numFmtId="0" fontId="11" fillId="6" borderId="2" xfId="0" applyFont="1" applyFill="1" applyBorder="1" applyAlignment="1">
      <alignment wrapText="1"/>
    </xf>
    <xf numFmtId="0" fontId="11" fillId="7" borderId="2" xfId="0" applyFont="1" applyFill="1" applyBorder="1" applyAlignment="1">
      <alignment wrapText="1"/>
    </xf>
    <xf numFmtId="0" fontId="11" fillId="8" borderId="2" xfId="0" applyFont="1" applyFill="1" applyBorder="1" applyAlignment="1">
      <alignment wrapText="1"/>
    </xf>
    <xf numFmtId="0" fontId="11" fillId="0" borderId="3" xfId="0" applyFont="1" applyFill="1" applyBorder="1" applyAlignment="1">
      <alignment horizontal="center" wrapText="1"/>
    </xf>
    <xf numFmtId="49" fontId="12" fillId="4" borderId="4" xfId="0" applyNumberFormat="1" applyFont="1" applyFill="1" applyBorder="1" applyAlignment="1">
      <alignment horizontal="center" wrapText="1"/>
    </xf>
    <xf numFmtId="49" fontId="12" fillId="0" borderId="4" xfId="0" applyNumberFormat="1" applyFont="1" applyFill="1" applyBorder="1" applyAlignment="1">
      <alignment horizontal="center" wrapText="1"/>
    </xf>
    <xf numFmtId="0" fontId="12" fillId="0" borderId="4" xfId="0" applyFont="1" applyFill="1" applyBorder="1" applyAlignment="1">
      <alignment horizontal="center" wrapText="1"/>
    </xf>
    <xf numFmtId="0" fontId="12" fillId="0" borderId="4" xfId="0" applyFont="1" applyFill="1" applyBorder="1" applyAlignment="1">
      <alignment wrapText="1"/>
    </xf>
    <xf numFmtId="0" fontId="12" fillId="4" borderId="4" xfId="0" applyFont="1" applyFill="1" applyBorder="1" applyAlignment="1">
      <alignment horizontal="center" wrapText="1"/>
    </xf>
    <xf numFmtId="0" fontId="10" fillId="0" borderId="6" xfId="0" applyFont="1" applyFill="1" applyBorder="1" applyAlignment="1">
      <alignment horizontal="center" wrapText="1"/>
    </xf>
    <xf numFmtId="0" fontId="12" fillId="0" borderId="8" xfId="0" applyNumberFormat="1" applyFont="1" applyFill="1" applyBorder="1" applyAlignment="1">
      <alignment horizontal="left"/>
    </xf>
    <xf numFmtId="49" fontId="12" fillId="0" borderId="8" xfId="0" applyNumberFormat="1" applyFont="1" applyFill="1" applyBorder="1" applyAlignment="1">
      <alignment wrapText="1"/>
    </xf>
    <xf numFmtId="49" fontId="12" fillId="0" borderId="8" xfId="0" applyNumberFormat="1" applyFont="1" applyFill="1" applyBorder="1" applyAlignment="1">
      <alignment horizontal="left" wrapText="1"/>
    </xf>
    <xf numFmtId="49" fontId="10" fillId="0" borderId="8" xfId="0" applyNumberFormat="1" applyFont="1" applyFill="1" applyBorder="1" applyAlignment="1">
      <alignment wrapText="1"/>
    </xf>
    <xf numFmtId="49" fontId="12" fillId="0" borderId="9" xfId="0" applyNumberFormat="1" applyFont="1" applyFill="1" applyBorder="1" applyAlignment="1">
      <alignment horizontal="center" wrapText="1"/>
    </xf>
    <xf numFmtId="0" fontId="11" fillId="0" borderId="2" xfId="0" applyNumberFormat="1" applyFont="1" applyFill="1" applyBorder="1" applyAlignment="1">
      <alignment horizontal="center" wrapText="1"/>
    </xf>
    <xf numFmtId="49" fontId="12" fillId="0" borderId="7" xfId="0" applyNumberFormat="1" applyFont="1" applyFill="1" applyBorder="1" applyAlignment="1">
      <alignment horizontal="center" wrapText="1"/>
    </xf>
    <xf numFmtId="49" fontId="10" fillId="0" borderId="10" xfId="0" applyNumberFormat="1" applyFont="1" applyFill="1" applyBorder="1" applyAlignment="1">
      <alignment wrapText="1"/>
    </xf>
    <xf numFmtId="49" fontId="10" fillId="0" borderId="10" xfId="0" applyNumberFormat="1" applyFont="1" applyFill="1" applyBorder="1" applyAlignment="1">
      <alignment horizontal="center" wrapText="1"/>
    </xf>
    <xf numFmtId="0" fontId="10" fillId="0" borderId="8" xfId="0" applyFont="1" applyFill="1" applyBorder="1" applyAlignment="1">
      <alignment horizontal="center" wrapText="1"/>
    </xf>
    <xf numFmtId="0" fontId="10" fillId="0" borderId="5" xfId="0" quotePrefix="1" applyFont="1" applyFill="1" applyBorder="1" applyAlignment="1">
      <alignment horizontal="left" wrapText="1"/>
    </xf>
    <xf numFmtId="49" fontId="10" fillId="0" borderId="5" xfId="0" applyNumberFormat="1" applyFont="1" applyFill="1" applyBorder="1" applyAlignment="1">
      <alignment horizontal="center" wrapText="1"/>
    </xf>
    <xf numFmtId="0" fontId="10" fillId="0" borderId="5" xfId="0" applyFont="1" applyFill="1" applyBorder="1" applyAlignment="1">
      <alignment horizontal="justify" wrapText="1"/>
    </xf>
    <xf numFmtId="49" fontId="10" fillId="0" borderId="12" xfId="0" applyNumberFormat="1" applyFont="1" applyFill="1" applyBorder="1" applyAlignment="1">
      <alignment horizontal="center"/>
    </xf>
    <xf numFmtId="0" fontId="10" fillId="0" borderId="61" xfId="0" applyNumberFormat="1" applyFont="1" applyFill="1" applyBorder="1" applyAlignment="1">
      <alignment horizontal="center"/>
    </xf>
    <xf numFmtId="49" fontId="10" fillId="0" borderId="13" xfId="0" applyNumberFormat="1" applyFont="1" applyFill="1" applyBorder="1" applyAlignment="1">
      <alignment horizontal="center"/>
    </xf>
    <xf numFmtId="49" fontId="26" fillId="0" borderId="12" xfId="0" applyNumberFormat="1" applyFont="1" applyFill="1" applyBorder="1" applyAlignment="1">
      <alignment horizontal="center"/>
    </xf>
    <xf numFmtId="0" fontId="10" fillId="0" borderId="82" xfId="0" applyNumberFormat="1" applyFont="1" applyFill="1" applyBorder="1" applyAlignment="1">
      <alignment horizontal="center"/>
    </xf>
    <xf numFmtId="49" fontId="13" fillId="0" borderId="12" xfId="0" applyNumberFormat="1" applyFont="1" applyFill="1" applyBorder="1" applyAlignment="1">
      <alignment horizontal="center"/>
    </xf>
    <xf numFmtId="0" fontId="10" fillId="0" borderId="5" xfId="0" applyNumberFormat="1" applyFont="1" applyFill="1" applyBorder="1" applyAlignment="1">
      <alignment wrapText="1"/>
    </xf>
    <xf numFmtId="49" fontId="10" fillId="0" borderId="5" xfId="0" applyNumberFormat="1" applyFont="1" applyFill="1" applyBorder="1" applyAlignment="1">
      <alignment horizontal="left" wrapText="1"/>
    </xf>
    <xf numFmtId="49" fontId="10" fillId="0" borderId="15" xfId="0" applyNumberFormat="1" applyFont="1" applyFill="1" applyBorder="1" applyAlignment="1">
      <alignment horizontal="center"/>
    </xf>
    <xf numFmtId="49" fontId="10" fillId="0" borderId="17" xfId="0" applyNumberFormat="1" applyFont="1" applyFill="1" applyBorder="1" applyAlignment="1">
      <alignment horizontal="center"/>
    </xf>
    <xf numFmtId="0" fontId="10" fillId="0" borderId="4" xfId="0" applyFont="1" applyFill="1" applyBorder="1" applyAlignment="1">
      <alignment horizontal="center" wrapText="1"/>
    </xf>
    <xf numFmtId="49" fontId="10" fillId="0" borderId="5" xfId="0" quotePrefix="1" applyNumberFormat="1" applyFont="1" applyFill="1" applyBorder="1" applyAlignment="1">
      <alignment horizontal="center" wrapText="1"/>
    </xf>
    <xf numFmtId="49" fontId="10" fillId="4" borderId="4" xfId="0" applyNumberFormat="1" applyFont="1" applyFill="1" applyBorder="1" applyAlignment="1">
      <alignment horizontal="center" wrapText="1"/>
    </xf>
    <xf numFmtId="49" fontId="10" fillId="4" borderId="5" xfId="0" applyNumberFormat="1" applyFont="1" applyFill="1" applyBorder="1" applyAlignment="1">
      <alignment horizontal="center" wrapText="1"/>
    </xf>
    <xf numFmtId="0" fontId="10" fillId="4" borderId="5" xfId="0" applyFont="1" applyFill="1" applyBorder="1" applyAlignment="1">
      <alignment horizontal="left" wrapText="1"/>
    </xf>
    <xf numFmtId="49" fontId="10" fillId="0" borderId="74" xfId="0" applyNumberFormat="1" applyFont="1" applyFill="1" applyBorder="1" applyAlignment="1">
      <alignment horizontal="center"/>
    </xf>
    <xf numFmtId="49" fontId="10" fillId="0" borderId="18" xfId="0" applyNumberFormat="1" applyFont="1" applyFill="1" applyBorder="1" applyAlignment="1">
      <alignment horizontal="center"/>
    </xf>
    <xf numFmtId="165" fontId="10" fillId="0" borderId="12" xfId="0" applyNumberFormat="1" applyFont="1" applyFill="1" applyBorder="1" applyAlignment="1">
      <alignment horizontal="center"/>
    </xf>
    <xf numFmtId="0" fontId="10" fillId="0" borderId="12" xfId="0" applyNumberFormat="1" applyFont="1" applyFill="1" applyBorder="1" applyAlignment="1">
      <alignment horizontal="center"/>
    </xf>
    <xf numFmtId="0" fontId="10" fillId="0" borderId="13" xfId="0" applyNumberFormat="1" applyFont="1" applyFill="1" applyBorder="1" applyAlignment="1">
      <alignment horizontal="center"/>
    </xf>
    <xf numFmtId="0" fontId="10" fillId="0" borderId="66" xfId="0" applyNumberFormat="1" applyFont="1" applyFill="1" applyBorder="1" applyAlignment="1">
      <alignment horizontal="center"/>
    </xf>
    <xf numFmtId="49" fontId="15" fillId="0" borderId="0" xfId="0" applyNumberFormat="1" applyFont="1"/>
    <xf numFmtId="0" fontId="15" fillId="0" borderId="0" xfId="0" applyNumberFormat="1" applyFont="1" applyAlignment="1">
      <alignment horizontal="center"/>
    </xf>
    <xf numFmtId="49" fontId="10" fillId="0" borderId="58" xfId="0" applyNumberFormat="1" applyFont="1" applyFill="1" applyBorder="1" applyAlignment="1">
      <alignment horizontal="center"/>
    </xf>
    <xf numFmtId="49" fontId="10" fillId="0" borderId="59" xfId="0" applyNumberFormat="1" applyFont="1" applyFill="1" applyBorder="1" applyAlignment="1">
      <alignment horizontal="center"/>
    </xf>
    <xf numFmtId="164" fontId="10" fillId="0" borderId="15" xfId="0" applyNumberFormat="1" applyFont="1" applyFill="1" applyBorder="1" applyAlignment="1">
      <alignment horizontal="center"/>
    </xf>
    <xf numFmtId="164" fontId="10" fillId="0" borderId="75" xfId="0" applyNumberFormat="1" applyFont="1" applyFill="1" applyBorder="1" applyAlignment="1">
      <alignment horizontal="center"/>
    </xf>
    <xf numFmtId="0" fontId="10" fillId="0" borderId="71" xfId="0" applyNumberFormat="1" applyFont="1" applyFill="1" applyBorder="1" applyAlignment="1">
      <alignment horizontal="center"/>
    </xf>
    <xf numFmtId="49" fontId="10" fillId="0" borderId="14" xfId="0" applyNumberFormat="1" applyFont="1" applyFill="1" applyBorder="1" applyAlignment="1">
      <alignment horizontal="center"/>
    </xf>
    <xf numFmtId="0" fontId="10" fillId="0" borderId="79" xfId="0" applyNumberFormat="1" applyFont="1" applyFill="1" applyBorder="1" applyAlignment="1">
      <alignment horizontal="center"/>
    </xf>
    <xf numFmtId="164" fontId="10" fillId="0" borderId="17" xfId="0" applyNumberFormat="1" applyFont="1" applyFill="1" applyBorder="1" applyAlignment="1">
      <alignment horizontal="center"/>
    </xf>
    <xf numFmtId="0" fontId="10" fillId="0" borderId="60" xfId="0" applyNumberFormat="1" applyFont="1" applyFill="1" applyBorder="1" applyAlignment="1">
      <alignment horizontal="center"/>
    </xf>
    <xf numFmtId="2" fontId="10" fillId="0" borderId="15" xfId="0" applyNumberFormat="1" applyFont="1" applyFill="1" applyBorder="1" applyAlignment="1">
      <alignment horizontal="center"/>
    </xf>
    <xf numFmtId="165" fontId="10" fillId="0" borderId="59" xfId="0" applyNumberFormat="1" applyFont="1" applyFill="1" applyBorder="1" applyAlignment="1">
      <alignment horizontal="center"/>
    </xf>
    <xf numFmtId="2" fontId="10" fillId="0" borderId="59" xfId="0" applyNumberFormat="1" applyFont="1" applyFill="1" applyBorder="1" applyAlignment="1">
      <alignment horizontal="center"/>
    </xf>
    <xf numFmtId="165" fontId="10" fillId="0" borderId="75" xfId="0" applyNumberFormat="1" applyFont="1" applyFill="1" applyBorder="1" applyAlignment="1">
      <alignment horizontal="center"/>
    </xf>
    <xf numFmtId="49" fontId="10" fillId="0" borderId="56" xfId="0" applyNumberFormat="1" applyFont="1" applyFill="1" applyBorder="1" applyAlignment="1">
      <alignment horizontal="center"/>
    </xf>
    <xf numFmtId="49" fontId="10" fillId="0" borderId="72" xfId="0" applyNumberFormat="1" applyFont="1" applyFill="1" applyBorder="1" applyAlignment="1">
      <alignment horizontal="center"/>
    </xf>
    <xf numFmtId="2" fontId="10" fillId="0" borderId="17" xfId="0" applyNumberFormat="1" applyFont="1" applyFill="1" applyBorder="1" applyAlignment="1">
      <alignment horizontal="center"/>
    </xf>
    <xf numFmtId="165" fontId="10" fillId="0" borderId="72" xfId="0" applyNumberFormat="1" applyFont="1" applyFill="1" applyBorder="1" applyAlignment="1">
      <alignment horizontal="center"/>
    </xf>
    <xf numFmtId="165" fontId="10" fillId="0" borderId="17" xfId="0" applyNumberFormat="1" applyFont="1" applyFill="1" applyBorder="1" applyAlignment="1">
      <alignment horizontal="center"/>
    </xf>
    <xf numFmtId="49" fontId="10" fillId="0" borderId="82" xfId="0" applyNumberFormat="1" applyFont="1" applyFill="1" applyBorder="1" applyAlignment="1">
      <alignment horizontal="center"/>
    </xf>
    <xf numFmtId="1" fontId="10" fillId="0" borderId="15" xfId="0" applyNumberFormat="1" applyFont="1" applyFill="1" applyBorder="1" applyAlignment="1">
      <alignment horizontal="center"/>
    </xf>
    <xf numFmtId="1" fontId="10" fillId="0" borderId="15" xfId="1" applyNumberFormat="1" applyFont="1" applyFill="1" applyBorder="1" applyAlignment="1">
      <alignment horizontal="center"/>
    </xf>
    <xf numFmtId="49" fontId="10" fillId="0" borderId="71" xfId="0" applyNumberFormat="1" applyFont="1" applyFill="1" applyBorder="1" applyAlignment="1">
      <alignment horizontal="center"/>
    </xf>
    <xf numFmtId="49" fontId="10" fillId="0" borderId="79" xfId="0" applyNumberFormat="1" applyFont="1" applyFill="1" applyBorder="1" applyAlignment="1">
      <alignment horizontal="center"/>
    </xf>
    <xf numFmtId="49" fontId="10" fillId="0" borderId="14" xfId="0" applyNumberFormat="1" applyFont="1" applyBorder="1" applyAlignment="1">
      <alignment horizontal="center"/>
    </xf>
    <xf numFmtId="1" fontId="10" fillId="0" borderId="17" xfId="0" applyNumberFormat="1" applyFont="1" applyFill="1" applyBorder="1" applyAlignment="1">
      <alignment horizontal="center"/>
    </xf>
    <xf numFmtId="1" fontId="10" fillId="0" borderId="17" xfId="1" applyNumberFormat="1" applyFont="1" applyFill="1" applyBorder="1" applyAlignment="1">
      <alignment horizontal="center"/>
    </xf>
    <xf numFmtId="49" fontId="10" fillId="0" borderId="60" xfId="0" applyNumberFormat="1" applyFont="1" applyFill="1" applyBorder="1" applyAlignment="1">
      <alignment horizontal="center"/>
    </xf>
    <xf numFmtId="166" fontId="10" fillId="0" borderId="15" xfId="1" applyNumberFormat="1" applyFont="1" applyFill="1" applyBorder="1" applyAlignment="1">
      <alignment horizontal="center"/>
    </xf>
    <xf numFmtId="2" fontId="10" fillId="0" borderId="71" xfId="0" applyNumberFormat="1" applyFont="1" applyFill="1" applyBorder="1" applyAlignment="1">
      <alignment horizontal="center"/>
    </xf>
    <xf numFmtId="166" fontId="10" fillId="0" borderId="17" xfId="1" applyNumberFormat="1" applyFont="1" applyFill="1" applyBorder="1" applyAlignment="1">
      <alignment horizontal="center"/>
    </xf>
    <xf numFmtId="2" fontId="10" fillId="0" borderId="81" xfId="0" applyNumberFormat="1" applyFont="1" applyFill="1" applyBorder="1" applyAlignment="1">
      <alignment horizontal="center"/>
    </xf>
    <xf numFmtId="2" fontId="10" fillId="0" borderId="75" xfId="0" applyNumberFormat="1" applyFont="1" applyFill="1" applyBorder="1" applyAlignment="1">
      <alignment horizontal="center"/>
    </xf>
    <xf numFmtId="2" fontId="10" fillId="0" borderId="80" xfId="0" applyNumberFormat="1" applyFont="1" applyFill="1" applyBorder="1" applyAlignment="1">
      <alignment horizontal="center"/>
    </xf>
    <xf numFmtId="0" fontId="10" fillId="0" borderId="81" xfId="0" applyNumberFormat="1" applyFont="1" applyFill="1" applyBorder="1" applyAlignment="1">
      <alignment horizontal="center"/>
    </xf>
    <xf numFmtId="2" fontId="10" fillId="0" borderId="61" xfId="0" applyNumberFormat="1" applyFont="1" applyFill="1" applyBorder="1" applyAlignment="1">
      <alignment horizontal="center"/>
    </xf>
    <xf numFmtId="164" fontId="10" fillId="0" borderId="15" xfId="1" applyNumberFormat="1" applyFont="1" applyFill="1" applyBorder="1" applyAlignment="1">
      <alignment horizontal="center"/>
    </xf>
    <xf numFmtId="49" fontId="10" fillId="0" borderId="57" xfId="0" applyNumberFormat="1" applyFont="1" applyBorder="1" applyAlignment="1">
      <alignment horizontal="center"/>
    </xf>
    <xf numFmtId="164" fontId="10" fillId="0" borderId="17" xfId="1" applyNumberFormat="1" applyFont="1" applyFill="1" applyBorder="1" applyAlignment="1">
      <alignment horizontal="center"/>
    </xf>
    <xf numFmtId="2" fontId="10" fillId="0" borderId="15" xfId="1" applyNumberFormat="1" applyFont="1" applyFill="1" applyBorder="1" applyAlignment="1">
      <alignment horizontal="center"/>
    </xf>
    <xf numFmtId="2" fontId="10" fillId="0" borderId="17" xfId="1" applyNumberFormat="1" applyFont="1" applyFill="1" applyBorder="1" applyAlignment="1">
      <alignment horizontal="center"/>
    </xf>
    <xf numFmtId="49" fontId="10" fillId="0" borderId="1" xfId="0" applyNumberFormat="1" applyFont="1" applyFill="1" applyBorder="1" applyAlignment="1">
      <alignment horizontal="center"/>
    </xf>
    <xf numFmtId="49" fontId="10" fillId="0" borderId="2" xfId="0" applyNumberFormat="1" applyFont="1" applyFill="1" applyBorder="1" applyAlignment="1">
      <alignment horizontal="center"/>
    </xf>
    <xf numFmtId="2" fontId="10" fillId="0" borderId="3" xfId="0" applyNumberFormat="1" applyFont="1" applyFill="1" applyBorder="1" applyAlignment="1">
      <alignment horizontal="center"/>
    </xf>
    <xf numFmtId="49" fontId="10" fillId="0" borderId="5" xfId="0" applyNumberFormat="1" applyFont="1" applyFill="1" applyBorder="1" applyAlignment="1">
      <alignment horizontal="center"/>
    </xf>
    <xf numFmtId="2" fontId="10" fillId="0" borderId="6" xfId="0" applyNumberFormat="1" applyFont="1" applyFill="1" applyBorder="1" applyAlignment="1">
      <alignment horizontal="center"/>
    </xf>
    <xf numFmtId="49" fontId="13" fillId="0" borderId="5" xfId="0" applyNumberFormat="1" applyFont="1" applyFill="1" applyBorder="1" applyAlignment="1">
      <alignment horizontal="center"/>
    </xf>
    <xf numFmtId="49" fontId="10" fillId="0" borderId="8" xfId="0" applyNumberFormat="1" applyFont="1" applyFill="1" applyBorder="1" applyAlignment="1">
      <alignment horizontal="center"/>
    </xf>
    <xf numFmtId="49" fontId="13" fillId="0" borderId="8" xfId="0" applyNumberFormat="1" applyFont="1" applyFill="1" applyBorder="1" applyAlignment="1">
      <alignment horizontal="center"/>
    </xf>
    <xf numFmtId="2" fontId="10" fillId="0" borderId="9" xfId="0" applyNumberFormat="1" applyFont="1" applyFill="1" applyBorder="1" applyAlignment="1">
      <alignment horizontal="center"/>
    </xf>
    <xf numFmtId="164" fontId="10" fillId="0" borderId="76" xfId="0" applyNumberFormat="1" applyFont="1" applyFill="1" applyBorder="1" applyAlignment="1">
      <alignment horizontal="center"/>
    </xf>
    <xf numFmtId="164" fontId="10" fillId="0" borderId="80" xfId="0" applyNumberFormat="1" applyFont="1" applyFill="1" applyBorder="1" applyAlignment="1">
      <alignment horizontal="center"/>
    </xf>
    <xf numFmtId="0" fontId="10" fillId="0" borderId="5" xfId="0" applyFont="1" applyBorder="1" applyAlignment="1">
      <alignment wrapText="1"/>
    </xf>
    <xf numFmtId="0" fontId="10" fillId="0" borderId="5" xfId="0" applyFont="1" applyBorder="1" applyAlignment="1">
      <alignment horizontal="center" wrapText="1"/>
    </xf>
    <xf numFmtId="0" fontId="10" fillId="0" borderId="0" xfId="0" applyFont="1" applyAlignment="1">
      <alignment wrapText="1"/>
    </xf>
    <xf numFmtId="0" fontId="10" fillId="0" borderId="5" xfId="0" applyFont="1" applyBorder="1" applyAlignment="1">
      <alignment horizontal="left" wrapText="1"/>
    </xf>
    <xf numFmtId="0" fontId="10" fillId="0" borderId="93" xfId="0" applyFont="1" applyFill="1" applyBorder="1" applyAlignment="1">
      <alignment horizontal="center" wrapText="1"/>
    </xf>
    <xf numFmtId="49" fontId="10" fillId="0" borderId="10" xfId="0" applyNumberFormat="1" applyFont="1" applyFill="1" applyBorder="1" applyAlignment="1">
      <alignment horizontal="left" wrapText="1"/>
    </xf>
    <xf numFmtId="49" fontId="10" fillId="0" borderId="23" xfId="0" applyNumberFormat="1" applyFont="1" applyFill="1" applyBorder="1" applyAlignment="1">
      <alignment horizontal="center" wrapText="1"/>
    </xf>
    <xf numFmtId="49" fontId="10" fillId="0" borderId="0" xfId="0" applyNumberFormat="1" applyFont="1" applyFill="1" applyBorder="1" applyAlignment="1">
      <alignment horizontal="center" wrapText="1"/>
    </xf>
    <xf numFmtId="49" fontId="10" fillId="0" borderId="0" xfId="0" applyNumberFormat="1" applyFont="1" applyFill="1" applyBorder="1" applyAlignment="1"/>
    <xf numFmtId="0" fontId="29" fillId="0" borderId="5" xfId="0" applyFont="1" applyBorder="1" applyAlignment="1">
      <alignment horizontal="left" wrapText="1"/>
    </xf>
    <xf numFmtId="0" fontId="29" fillId="0" borderId="5" xfId="0" applyFont="1" applyBorder="1" applyAlignment="1">
      <alignment horizontal="center" wrapText="1"/>
    </xf>
    <xf numFmtId="0" fontId="17" fillId="0" borderId="5" xfId="0" applyFont="1" applyBorder="1" applyAlignment="1">
      <alignment horizontal="left" vertical="top" wrapText="1"/>
    </xf>
    <xf numFmtId="0" fontId="17" fillId="0" borderId="4" xfId="0" applyFont="1" applyBorder="1" applyAlignment="1">
      <alignment horizontal="center" vertical="top" wrapText="1"/>
    </xf>
    <xf numFmtId="0" fontId="35" fillId="0" borderId="5" xfId="0" applyFont="1" applyFill="1" applyBorder="1" applyAlignment="1">
      <alignment horizontal="left" wrapText="1"/>
    </xf>
    <xf numFmtId="0" fontId="36" fillId="0" borderId="0" xfId="0" applyFont="1"/>
    <xf numFmtId="0" fontId="17" fillId="0" borderId="0" xfId="0" applyFont="1" applyBorder="1" applyAlignment="1">
      <alignment horizontal="center" vertical="top" wrapText="1"/>
    </xf>
    <xf numFmtId="0" fontId="17" fillId="0" borderId="0" xfId="0" applyFont="1" applyBorder="1" applyAlignment="1">
      <alignment horizontal="left" vertical="top" wrapText="1"/>
    </xf>
    <xf numFmtId="0" fontId="36" fillId="0" borderId="0" xfId="0" applyFont="1" applyBorder="1" applyAlignment="1">
      <alignment horizontal="left" vertical="top"/>
    </xf>
    <xf numFmtId="0" fontId="29" fillId="0" borderId="4" xfId="0" applyFont="1" applyFill="1" applyBorder="1" applyAlignment="1">
      <alignment horizontal="center" wrapText="1"/>
    </xf>
    <xf numFmtId="0" fontId="38" fillId="0" borderId="5" xfId="0" applyFont="1" applyFill="1" applyBorder="1" applyAlignment="1">
      <alignment horizontal="left" wrapText="1"/>
    </xf>
    <xf numFmtId="0" fontId="29" fillId="0" borderId="5" xfId="0" applyFont="1" applyFill="1" applyBorder="1" applyAlignment="1">
      <alignment horizontal="justify" wrapText="1"/>
    </xf>
    <xf numFmtId="0" fontId="29" fillId="0" borderId="6" xfId="0" applyFont="1" applyFill="1" applyBorder="1" applyAlignment="1">
      <alignment horizontal="center" wrapText="1"/>
    </xf>
    <xf numFmtId="0" fontId="29" fillId="0" borderId="0" xfId="0" applyFont="1" applyFill="1" applyBorder="1" applyAlignment="1">
      <alignment wrapText="1"/>
    </xf>
    <xf numFmtId="49" fontId="29" fillId="0" borderId="5" xfId="0" applyNumberFormat="1" applyFont="1" applyFill="1" applyBorder="1" applyAlignment="1">
      <alignment horizontal="left" wrapText="1"/>
    </xf>
    <xf numFmtId="49" fontId="29" fillId="0" borderId="74" xfId="0" applyNumberFormat="1" applyFont="1" applyFill="1" applyBorder="1" applyAlignment="1">
      <alignment horizontal="center"/>
    </xf>
    <xf numFmtId="49" fontId="29" fillId="0" borderId="18" xfId="0" applyNumberFormat="1" applyFont="1" applyFill="1" applyBorder="1" applyAlignment="1">
      <alignment horizontal="center"/>
    </xf>
    <xf numFmtId="49" fontId="29" fillId="0" borderId="13" xfId="0" applyNumberFormat="1" applyFont="1" applyFill="1" applyBorder="1" applyAlignment="1">
      <alignment horizontal="center"/>
    </xf>
    <xf numFmtId="165" fontId="29" fillId="0" borderId="12" xfId="0" applyNumberFormat="1" applyFont="1" applyFill="1" applyBorder="1" applyAlignment="1">
      <alignment horizontal="center"/>
    </xf>
    <xf numFmtId="0" fontId="29" fillId="0" borderId="12" xfId="0" applyNumberFormat="1" applyFont="1" applyFill="1" applyBorder="1" applyAlignment="1">
      <alignment horizontal="center"/>
    </xf>
    <xf numFmtId="0" fontId="29" fillId="0" borderId="13" xfId="0" applyNumberFormat="1" applyFont="1" applyFill="1" applyBorder="1" applyAlignment="1">
      <alignment horizontal="center"/>
    </xf>
    <xf numFmtId="0" fontId="29" fillId="0" borderId="82" xfId="0" applyNumberFormat="1" applyFont="1" applyFill="1" applyBorder="1" applyAlignment="1">
      <alignment horizontal="center"/>
    </xf>
    <xf numFmtId="49" fontId="39" fillId="0" borderId="0" xfId="0" applyNumberFormat="1" applyFont="1"/>
    <xf numFmtId="0" fontId="39" fillId="0" borderId="0" xfId="0" applyNumberFormat="1" applyFont="1" applyAlignment="1">
      <alignment horizontal="center"/>
    </xf>
    <xf numFmtId="49" fontId="39" fillId="0" borderId="0" xfId="0" applyNumberFormat="1" applyFont="1" applyAlignment="1">
      <alignment horizontal="center"/>
    </xf>
    <xf numFmtId="49" fontId="29" fillId="0" borderId="58" xfId="0" applyNumberFormat="1" applyFont="1" applyFill="1" applyBorder="1" applyAlignment="1">
      <alignment horizontal="center"/>
    </xf>
    <xf numFmtId="49" fontId="29" fillId="0" borderId="59" xfId="0" applyNumberFormat="1" applyFont="1" applyFill="1" applyBorder="1" applyAlignment="1">
      <alignment horizontal="center"/>
    </xf>
    <xf numFmtId="1" fontId="29" fillId="0" borderId="15" xfId="0" applyNumberFormat="1" applyFont="1" applyFill="1" applyBorder="1" applyAlignment="1">
      <alignment horizontal="center"/>
    </xf>
    <xf numFmtId="164" fontId="29" fillId="0" borderId="76" xfId="0" applyNumberFormat="1" applyFont="1" applyFill="1" applyBorder="1" applyAlignment="1">
      <alignment horizontal="center"/>
    </xf>
    <xf numFmtId="0" fontId="29" fillId="0" borderId="79" xfId="0" applyNumberFormat="1" applyFont="1" applyFill="1" applyBorder="1" applyAlignment="1">
      <alignment horizontal="center"/>
    </xf>
    <xf numFmtId="49" fontId="29" fillId="0" borderId="14" xfId="0" applyNumberFormat="1" applyFont="1" applyFill="1" applyBorder="1" applyAlignment="1">
      <alignment horizontal="center"/>
    </xf>
    <xf numFmtId="49" fontId="29" fillId="0" borderId="15" xfId="0" applyNumberFormat="1" applyFont="1" applyFill="1" applyBorder="1" applyAlignment="1">
      <alignment horizontal="center"/>
    </xf>
    <xf numFmtId="49" fontId="29" fillId="0" borderId="14" xfId="0" applyNumberFormat="1" applyFont="1" applyBorder="1" applyAlignment="1">
      <alignment horizontal="center"/>
    </xf>
    <xf numFmtId="49" fontId="29" fillId="0" borderId="16" xfId="0" applyNumberFormat="1" applyFont="1" applyFill="1" applyBorder="1" applyAlignment="1">
      <alignment horizontal="center"/>
    </xf>
    <xf numFmtId="49" fontId="29" fillId="0" borderId="16" xfId="0" applyNumberFormat="1" applyFont="1" applyBorder="1" applyAlignment="1">
      <alignment horizontal="center"/>
    </xf>
    <xf numFmtId="49" fontId="29" fillId="0" borderId="17" xfId="0" applyNumberFormat="1" applyFont="1" applyFill="1" applyBorder="1" applyAlignment="1">
      <alignment horizontal="center"/>
    </xf>
    <xf numFmtId="1" fontId="29" fillId="0" borderId="17" xfId="0" applyNumberFormat="1" applyFont="1" applyFill="1" applyBorder="1" applyAlignment="1">
      <alignment horizontal="center"/>
    </xf>
    <xf numFmtId="164" fontId="29" fillId="0" borderId="80" xfId="0" applyNumberFormat="1" applyFont="1" applyFill="1" applyBorder="1" applyAlignment="1">
      <alignment horizontal="center"/>
    </xf>
    <xf numFmtId="0" fontId="29" fillId="0" borderId="81" xfId="0" applyNumberFormat="1" applyFont="1" applyFill="1" applyBorder="1" applyAlignment="1">
      <alignment horizontal="center"/>
    </xf>
    <xf numFmtId="49" fontId="29" fillId="0" borderId="6" xfId="0" applyNumberFormat="1" applyFont="1" applyFill="1" applyBorder="1" applyAlignment="1">
      <alignment horizontal="center" wrapText="1"/>
    </xf>
    <xf numFmtId="49" fontId="29" fillId="0" borderId="5" xfId="0" applyNumberFormat="1" applyFont="1" applyFill="1" applyBorder="1" applyAlignment="1">
      <alignment wrapText="1"/>
    </xf>
    <xf numFmtId="0" fontId="12" fillId="0" borderId="15" xfId="0" applyFont="1" applyFill="1" applyBorder="1" applyAlignment="1">
      <alignment horizontal="left"/>
    </xf>
    <xf numFmtId="0" fontId="11" fillId="0" borderId="94" xfId="0" applyFont="1" applyFill="1" applyBorder="1" applyAlignment="1">
      <alignment horizontal="center"/>
    </xf>
    <xf numFmtId="0" fontId="10" fillId="0" borderId="13" xfId="0" applyFont="1" applyFill="1" applyBorder="1" applyAlignment="1">
      <alignment horizontal="center"/>
    </xf>
    <xf numFmtId="0" fontId="11" fillId="0" borderId="13" xfId="0" applyFont="1" applyFill="1" applyBorder="1" applyAlignment="1">
      <alignment horizontal="center"/>
    </xf>
    <xf numFmtId="0" fontId="11" fillId="0" borderId="13" xfId="0" applyFont="1" applyBorder="1"/>
    <xf numFmtId="0" fontId="11" fillId="0" borderId="82" xfId="0" applyFont="1" applyBorder="1"/>
    <xf numFmtId="0" fontId="12" fillId="0" borderId="95" xfId="0" applyFont="1" applyFill="1" applyBorder="1" applyAlignment="1">
      <alignment horizontal="left"/>
    </xf>
    <xf numFmtId="0" fontId="12" fillId="0" borderId="71" xfId="0" applyFont="1" applyFill="1" applyBorder="1" applyAlignment="1">
      <alignment horizontal="left"/>
    </xf>
    <xf numFmtId="0" fontId="12" fillId="0" borderId="15" xfId="0" applyFont="1" applyBorder="1"/>
    <xf numFmtId="0" fontId="12" fillId="0" borderId="71" xfId="0" applyFont="1" applyBorder="1"/>
    <xf numFmtId="0" fontId="12" fillId="0" borderId="96" xfId="0" applyFont="1" applyBorder="1"/>
    <xf numFmtId="0" fontId="12" fillId="0" borderId="17" xfId="0" applyFont="1" applyBorder="1"/>
    <xf numFmtId="0" fontId="12" fillId="0" borderId="81" xfId="0" applyFont="1" applyBorder="1"/>
    <xf numFmtId="0" fontId="12" fillId="0" borderId="15" xfId="0" applyFont="1" applyBorder="1" applyAlignment="1">
      <alignment horizontal="left"/>
    </xf>
    <xf numFmtId="49" fontId="12" fillId="0" borderId="15" xfId="0" applyNumberFormat="1" applyFont="1" applyFill="1" applyBorder="1" applyAlignment="1">
      <alignment horizontal="left"/>
    </xf>
    <xf numFmtId="0" fontId="12" fillId="0" borderId="94" xfId="0" applyFont="1" applyFill="1" applyBorder="1" applyAlignment="1">
      <alignment horizontal="center"/>
    </xf>
    <xf numFmtId="0" fontId="12" fillId="0" borderId="13" xfId="0" applyFont="1" applyFill="1" applyBorder="1" applyAlignment="1">
      <alignment horizontal="center"/>
    </xf>
    <xf numFmtId="0" fontId="12" fillId="0" borderId="13" xfId="0" applyFont="1" applyBorder="1"/>
    <xf numFmtId="0" fontId="12" fillId="0" borderId="82" xfId="0" applyFont="1" applyBorder="1"/>
    <xf numFmtId="0" fontId="12" fillId="0" borderId="71" xfId="0" applyFont="1" applyBorder="1" applyAlignment="1">
      <alignment horizontal="left"/>
    </xf>
    <xf numFmtId="49" fontId="12" fillId="0" borderId="71" xfId="0" applyNumberFormat="1" applyFont="1" applyFill="1" applyBorder="1" applyAlignment="1">
      <alignment horizontal="left"/>
    </xf>
    <xf numFmtId="0" fontId="12" fillId="0" borderId="96" xfId="0" applyFont="1" applyFill="1" applyBorder="1" applyAlignment="1">
      <alignment horizontal="left"/>
    </xf>
    <xf numFmtId="49" fontId="12" fillId="0" borderId="17" xfId="0" applyNumberFormat="1" applyFont="1" applyFill="1" applyBorder="1" applyAlignment="1">
      <alignment horizontal="left"/>
    </xf>
    <xf numFmtId="0" fontId="12" fillId="0" borderId="17" xfId="0" applyFont="1" applyFill="1" applyBorder="1" applyAlignment="1">
      <alignment horizontal="left"/>
    </xf>
    <xf numFmtId="49" fontId="12" fillId="0" borderId="81" xfId="0" applyNumberFormat="1" applyFont="1" applyFill="1" applyBorder="1" applyAlignment="1">
      <alignment horizontal="left"/>
    </xf>
    <xf numFmtId="0" fontId="12" fillId="0" borderId="13" xfId="0" applyFont="1" applyFill="1" applyBorder="1" applyAlignment="1">
      <alignment horizontal="left"/>
    </xf>
    <xf numFmtId="49" fontId="12" fillId="0" borderId="82" xfId="0" applyNumberFormat="1" applyFont="1" applyFill="1" applyBorder="1" applyAlignment="1">
      <alignment horizontal="center"/>
    </xf>
    <xf numFmtId="0" fontId="12" fillId="0" borderId="17" xfId="0" applyFont="1" applyBorder="1" applyAlignment="1">
      <alignment horizontal="left"/>
    </xf>
    <xf numFmtId="0" fontId="12" fillId="0" borderId="81" xfId="0" applyFont="1" applyBorder="1" applyAlignment="1">
      <alignment horizontal="left"/>
    </xf>
    <xf numFmtId="0" fontId="12" fillId="0" borderId="15" xfId="0" applyFont="1" applyFill="1" applyBorder="1"/>
    <xf numFmtId="0" fontId="12" fillId="0" borderId="71" xfId="0" applyFont="1" applyFill="1" applyBorder="1"/>
    <xf numFmtId="0" fontId="12" fillId="0" borderId="95" xfId="0" applyFont="1" applyFill="1" applyBorder="1"/>
    <xf numFmtId="0" fontId="10" fillId="0" borderId="95" xfId="0" applyFont="1" applyFill="1" applyBorder="1"/>
    <xf numFmtId="0" fontId="10" fillId="0" borderId="15" xfId="0" applyFont="1" applyFill="1" applyBorder="1"/>
    <xf numFmtId="0" fontId="10" fillId="0" borderId="71" xfId="0" applyFont="1" applyFill="1" applyBorder="1"/>
    <xf numFmtId="49" fontId="10" fillId="0" borderId="15" xfId="0" applyNumberFormat="1" applyFont="1" applyFill="1" applyBorder="1" applyAlignment="1">
      <alignment horizontal="left"/>
    </xf>
    <xf numFmtId="0" fontId="10" fillId="0" borderId="95" xfId="0" applyFont="1" applyFill="1" applyBorder="1" applyAlignment="1">
      <alignment horizontal="left"/>
    </xf>
    <xf numFmtId="0" fontId="10" fillId="0" borderId="15" xfId="0" applyFont="1" applyFill="1" applyBorder="1" applyAlignment="1">
      <alignment horizontal="left"/>
    </xf>
    <xf numFmtId="0" fontId="10" fillId="0" borderId="71" xfId="0" applyFont="1" applyFill="1" applyBorder="1" applyAlignment="1">
      <alignment horizontal="left"/>
    </xf>
    <xf numFmtId="0" fontId="12" fillId="9" borderId="95" xfId="0" applyFont="1" applyFill="1" applyBorder="1" applyAlignment="1">
      <alignment horizontal="left"/>
    </xf>
    <xf numFmtId="0" fontId="12" fillId="9" borderId="15" xfId="0" applyFont="1" applyFill="1" applyBorder="1" applyAlignment="1">
      <alignment horizontal="left"/>
    </xf>
    <xf numFmtId="0" fontId="12" fillId="9" borderId="71" xfId="0" applyFont="1" applyFill="1" applyBorder="1" applyAlignment="1">
      <alignment horizontal="left"/>
    </xf>
    <xf numFmtId="0" fontId="12" fillId="9" borderId="95" xfId="0" applyFont="1" applyFill="1" applyBorder="1"/>
    <xf numFmtId="0" fontId="12" fillId="9" borderId="15" xfId="0" applyFont="1" applyFill="1" applyBorder="1"/>
    <xf numFmtId="0" fontId="12" fillId="9" borderId="71" xfId="0" applyFont="1" applyFill="1" applyBorder="1"/>
    <xf numFmtId="49" fontId="10" fillId="9" borderId="15" xfId="0" applyNumberFormat="1" applyFont="1" applyFill="1" applyBorder="1" applyAlignment="1"/>
    <xf numFmtId="49" fontId="12" fillId="9" borderId="71" xfId="0" applyNumberFormat="1" applyFont="1" applyFill="1" applyBorder="1" applyAlignment="1">
      <alignment horizontal="left"/>
    </xf>
    <xf numFmtId="49" fontId="12" fillId="9" borderId="15" xfId="0" applyNumberFormat="1" applyFont="1" applyFill="1" applyBorder="1" applyAlignment="1">
      <alignment horizontal="left"/>
    </xf>
    <xf numFmtId="0" fontId="11" fillId="0" borderId="0" xfId="0" applyFont="1" applyAlignment="1">
      <alignment horizontal="center" wrapText="1"/>
    </xf>
    <xf numFmtId="0" fontId="10" fillId="9" borderId="15" xfId="0" applyFont="1" applyFill="1" applyBorder="1"/>
    <xf numFmtId="0" fontId="10" fillId="0" borderId="96" xfId="0" applyFont="1" applyFill="1" applyBorder="1" applyAlignment="1">
      <alignment horizontal="left"/>
    </xf>
    <xf numFmtId="0" fontId="10" fillId="0" borderId="95" xfId="0" applyFont="1" applyBorder="1"/>
    <xf numFmtId="0" fontId="10" fillId="0" borderId="4" xfId="0" applyFont="1" applyFill="1" applyBorder="1" applyAlignment="1">
      <alignment horizontal="center"/>
    </xf>
    <xf numFmtId="0" fontId="10" fillId="0" borderId="52" xfId="0" applyFont="1" applyFill="1" applyBorder="1" applyAlignment="1">
      <alignment horizontal="center"/>
    </xf>
    <xf numFmtId="0" fontId="29" fillId="0" borderId="4" xfId="0" applyFont="1" applyFill="1" applyBorder="1" applyAlignment="1">
      <alignment horizontal="center"/>
    </xf>
    <xf numFmtId="0" fontId="29" fillId="0" borderId="52" xfId="0" applyFont="1" applyFill="1" applyBorder="1" applyAlignment="1">
      <alignment horizontal="center"/>
    </xf>
    <xf numFmtId="49" fontId="29" fillId="0" borderId="6" xfId="0" applyNumberFormat="1" applyFont="1" applyFill="1" applyBorder="1" applyAlignment="1">
      <alignment horizontal="left"/>
    </xf>
    <xf numFmtId="0" fontId="29" fillId="0" borderId="6" xfId="0" applyFont="1" applyBorder="1" applyAlignment="1">
      <alignment horizontal="left"/>
    </xf>
    <xf numFmtId="49" fontId="29" fillId="0" borderId="23" xfId="0" applyNumberFormat="1" applyFont="1" applyFill="1" applyBorder="1" applyAlignment="1">
      <alignment horizontal="center" wrapText="1"/>
    </xf>
    <xf numFmtId="49" fontId="29" fillId="0" borderId="0" xfId="0" applyNumberFormat="1" applyFont="1" applyFill="1" applyBorder="1" applyAlignment="1">
      <alignment horizontal="center" wrapText="1"/>
    </xf>
    <xf numFmtId="49" fontId="29" fillId="0" borderId="0" xfId="0" applyNumberFormat="1" applyFont="1" applyFill="1" applyBorder="1" applyAlignment="1"/>
    <xf numFmtId="0" fontId="39" fillId="0" borderId="0" xfId="0" applyFont="1"/>
    <xf numFmtId="0" fontId="15" fillId="0" borderId="0" xfId="0" applyFont="1" applyAlignment="1">
      <alignment horizontal="center"/>
    </xf>
    <xf numFmtId="0" fontId="0" fillId="0" borderId="0" xfId="0" applyAlignment="1">
      <alignment horizontal="center"/>
    </xf>
    <xf numFmtId="0" fontId="29" fillId="0" borderId="0" xfId="0" applyFont="1" applyAlignment="1">
      <alignment wrapText="1"/>
    </xf>
    <xf numFmtId="0" fontId="0" fillId="0" borderId="0" xfId="0" applyNumberFormat="1" applyFill="1" applyAlignment="1">
      <alignment horizontal="center"/>
    </xf>
    <xf numFmtId="0" fontId="15" fillId="0" borderId="0" xfId="0" applyNumberFormat="1" applyFont="1" applyFill="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167" fontId="0" fillId="0" borderId="0" xfId="0" applyNumberFormat="1" applyAlignment="1">
      <alignment horizontal="center"/>
    </xf>
    <xf numFmtId="49" fontId="29" fillId="9" borderId="10" xfId="0" applyNumberFormat="1" applyFont="1" applyFill="1" applyBorder="1" applyAlignment="1">
      <alignment horizontal="center" wrapText="1"/>
    </xf>
    <xf numFmtId="49" fontId="29" fillId="9" borderId="10" xfId="0" applyNumberFormat="1" applyFont="1" applyFill="1" applyBorder="1" applyAlignment="1">
      <alignment horizontal="left" wrapText="1"/>
    </xf>
    <xf numFmtId="49" fontId="29" fillId="9" borderId="10" xfId="0" applyNumberFormat="1" applyFont="1" applyFill="1" applyBorder="1" applyAlignment="1">
      <alignment wrapText="1"/>
    </xf>
    <xf numFmtId="49" fontId="29" fillId="9" borderId="23" xfId="0" applyNumberFormat="1" applyFont="1" applyFill="1" applyBorder="1" applyAlignment="1">
      <alignment horizontal="center" wrapText="1"/>
    </xf>
    <xf numFmtId="49" fontId="29" fillId="9" borderId="0" xfId="0" applyNumberFormat="1" applyFont="1" applyFill="1" applyBorder="1" applyAlignment="1">
      <alignment horizontal="center" wrapText="1"/>
    </xf>
    <xf numFmtId="49" fontId="29" fillId="9" borderId="0" xfId="0" applyNumberFormat="1" applyFont="1" applyFill="1" applyBorder="1" applyAlignment="1"/>
    <xf numFmtId="0" fontId="39" fillId="9" borderId="0" xfId="0" applyFont="1" applyFill="1"/>
    <xf numFmtId="0" fontId="43" fillId="0" borderId="0" xfId="0" applyFont="1" applyAlignment="1">
      <alignment vertical="center"/>
    </xf>
    <xf numFmtId="0" fontId="44" fillId="0" borderId="0" xfId="0" applyFont="1" applyAlignment="1">
      <alignment vertical="center"/>
    </xf>
    <xf numFmtId="0" fontId="44" fillId="0" borderId="0" xfId="0" applyFont="1" applyAlignment="1">
      <alignment horizontal="left" vertical="center" indent="4"/>
    </xf>
    <xf numFmtId="0" fontId="45" fillId="0" borderId="0" xfId="0" applyFont="1" applyAlignment="1">
      <alignment vertical="center"/>
    </xf>
    <xf numFmtId="0" fontId="45" fillId="0" borderId="0" xfId="0" applyFont="1" applyAlignment="1">
      <alignment horizontal="left" vertical="center" indent="4"/>
    </xf>
    <xf numFmtId="0" fontId="47" fillId="0" borderId="0" xfId="0" applyFont="1" applyAlignment="1">
      <alignment horizontal="left" vertical="center" indent="4"/>
    </xf>
    <xf numFmtId="0" fontId="49" fillId="0" borderId="0" xfId="0" applyFont="1" applyAlignment="1">
      <alignment vertical="center"/>
    </xf>
    <xf numFmtId="0" fontId="50" fillId="0" borderId="0" xfId="0" applyFont="1" applyAlignment="1">
      <alignment vertical="center"/>
    </xf>
    <xf numFmtId="0" fontId="44" fillId="0" borderId="0" xfId="0" applyFont="1"/>
    <xf numFmtId="49" fontId="10" fillId="0" borderId="58" xfId="0" applyNumberFormat="1" applyFont="1" applyBorder="1" applyAlignment="1">
      <alignment horizontal="center"/>
    </xf>
    <xf numFmtId="0" fontId="29" fillId="0" borderId="5" xfId="0" applyFont="1" applyFill="1" applyBorder="1" applyAlignment="1">
      <alignment vertical="center" wrapText="1"/>
    </xf>
    <xf numFmtId="166" fontId="0" fillId="0" borderId="0" xfId="0" applyNumberFormat="1" applyAlignment="1">
      <alignment horizontal="center"/>
    </xf>
    <xf numFmtId="0" fontId="0" fillId="6" borderId="0" xfId="0" applyFill="1" applyAlignment="1">
      <alignment horizontal="center"/>
    </xf>
    <xf numFmtId="0" fontId="52" fillId="0" borderId="39" xfId="0" applyFont="1" applyBorder="1" applyAlignment="1">
      <alignment horizontal="center" vertical="center" wrapText="1"/>
    </xf>
    <xf numFmtId="0" fontId="52" fillId="0" borderId="97" xfId="0" applyFont="1" applyBorder="1" applyAlignment="1">
      <alignment horizontal="center" vertical="center" wrapText="1"/>
    </xf>
    <xf numFmtId="0" fontId="52" fillId="0" borderId="98" xfId="0" applyFont="1" applyBorder="1" applyAlignment="1">
      <alignment horizontal="center" vertical="center" wrapText="1"/>
    </xf>
    <xf numFmtId="0" fontId="51" fillId="0" borderId="99" xfId="0" applyFont="1" applyBorder="1" applyAlignment="1">
      <alignment horizontal="center" vertical="center" wrapText="1"/>
    </xf>
    <xf numFmtId="0" fontId="51" fillId="0" borderId="100" xfId="0" applyFont="1" applyBorder="1" applyAlignment="1">
      <alignment horizontal="center" vertical="center" wrapText="1"/>
    </xf>
    <xf numFmtId="0" fontId="51" fillId="0" borderId="28" xfId="0" applyFont="1" applyBorder="1" applyAlignment="1">
      <alignment horizontal="center" vertical="center" wrapText="1"/>
    </xf>
    <xf numFmtId="0" fontId="0" fillId="0" borderId="0" xfId="0" applyAlignment="1">
      <alignment horizontal="right"/>
    </xf>
    <xf numFmtId="0" fontId="16" fillId="0" borderId="0" xfId="0" applyFont="1"/>
    <xf numFmtId="0" fontId="16" fillId="0" borderId="15" xfId="0" applyFont="1" applyBorder="1"/>
    <xf numFmtId="0" fontId="0" fillId="0" borderId="15" xfId="0" applyBorder="1"/>
    <xf numFmtId="0" fontId="0" fillId="0" borderId="15" xfId="0" applyBorder="1" applyAlignment="1">
      <alignment horizontal="left"/>
    </xf>
    <xf numFmtId="0" fontId="0" fillId="0" borderId="0" xfId="0" applyFill="1"/>
    <xf numFmtId="0" fontId="0" fillId="0" borderId="0" xfId="0" applyFill="1" applyAlignment="1">
      <alignment horizontal="center"/>
    </xf>
    <xf numFmtId="0" fontId="15" fillId="0" borderId="0" xfId="0" applyFont="1" applyFill="1" applyAlignment="1">
      <alignment horizontal="center"/>
    </xf>
    <xf numFmtId="164" fontId="15" fillId="0" borderId="0" xfId="0" applyNumberFormat="1" applyFont="1" applyFill="1" applyAlignment="1">
      <alignment horizontal="center"/>
    </xf>
    <xf numFmtId="164" fontId="0" fillId="0" borderId="0" xfId="0" applyNumberFormat="1" applyFill="1" applyAlignment="1">
      <alignment horizontal="center"/>
    </xf>
    <xf numFmtId="169" fontId="0" fillId="0" borderId="0" xfId="0" applyNumberFormat="1" applyFill="1" applyAlignment="1">
      <alignment horizontal="center"/>
    </xf>
    <xf numFmtId="169" fontId="0" fillId="0" borderId="0" xfId="0" applyNumberFormat="1" applyAlignment="1">
      <alignment horizontal="center"/>
    </xf>
    <xf numFmtId="169" fontId="0" fillId="10" borderId="0" xfId="0" applyNumberFormat="1" applyFill="1" applyAlignment="1">
      <alignment horizontal="center"/>
    </xf>
    <xf numFmtId="166" fontId="0" fillId="8" borderId="0" xfId="0" applyNumberFormat="1" applyFill="1" applyAlignment="1">
      <alignment horizontal="center"/>
    </xf>
    <xf numFmtId="170" fontId="0" fillId="6" borderId="0" xfId="0" applyNumberFormat="1" applyFill="1" applyAlignment="1">
      <alignment horizontal="center"/>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left" wrapText="1"/>
    </xf>
    <xf numFmtId="49" fontId="29" fillId="9" borderId="10" xfId="2" applyNumberFormat="1" applyFont="1" applyFill="1" applyBorder="1" applyAlignment="1">
      <alignment horizontal="center" wrapText="1"/>
    </xf>
    <xf numFmtId="49" fontId="29" fillId="9" borderId="10" xfId="2" applyNumberFormat="1" applyFont="1" applyFill="1" applyBorder="1" applyAlignment="1">
      <alignment horizontal="left" wrapText="1"/>
    </xf>
    <xf numFmtId="49" fontId="59" fillId="9" borderId="10" xfId="2" applyNumberFormat="1" applyFont="1" applyFill="1" applyBorder="1" applyAlignment="1">
      <alignment wrapText="1"/>
    </xf>
    <xf numFmtId="49" fontId="29" fillId="0" borderId="10" xfId="2" applyNumberFormat="1" applyFont="1" applyFill="1" applyBorder="1" applyAlignment="1">
      <alignment horizontal="center" wrapText="1"/>
    </xf>
    <xf numFmtId="49" fontId="29" fillId="0" borderId="10" xfId="2" applyNumberFormat="1" applyFont="1" applyFill="1" applyBorder="1" applyAlignment="1">
      <alignment horizontal="left" wrapText="1"/>
    </xf>
    <xf numFmtId="49" fontId="29" fillId="0" borderId="10" xfId="2" applyNumberFormat="1" applyFont="1" applyFill="1" applyBorder="1" applyAlignment="1">
      <alignment wrapText="1"/>
    </xf>
    <xf numFmtId="49" fontId="29" fillId="9" borderId="10" xfId="2" applyNumberFormat="1" applyFont="1" applyFill="1" applyBorder="1" applyAlignment="1">
      <alignment horizontal="center" wrapText="1"/>
    </xf>
    <xf numFmtId="49" fontId="29" fillId="9" borderId="10" xfId="2" applyNumberFormat="1" applyFont="1" applyFill="1" applyBorder="1" applyAlignment="1">
      <alignment horizontal="left" wrapText="1"/>
    </xf>
    <xf numFmtId="49" fontId="59" fillId="9" borderId="10" xfId="2" applyNumberFormat="1" applyFont="1" applyFill="1" applyBorder="1" applyAlignment="1">
      <alignment wrapText="1"/>
    </xf>
    <xf numFmtId="0" fontId="15" fillId="0" borderId="0" xfId="0" applyFont="1" applyAlignment="1">
      <alignment horizontal="left"/>
    </xf>
    <xf numFmtId="0" fontId="8" fillId="0" borderId="0" xfId="5" applyFont="1" applyAlignment="1">
      <alignment horizontal="center"/>
    </xf>
    <xf numFmtId="0" fontId="8" fillId="0" borderId="0" xfId="46" applyFont="1" applyAlignment="1">
      <alignment horizontal="center"/>
    </xf>
    <xf numFmtId="0" fontId="8" fillId="0" borderId="0" xfId="5" applyFont="1" applyFill="1" applyAlignment="1">
      <alignment horizontal="center"/>
    </xf>
    <xf numFmtId="49" fontId="30" fillId="0" borderId="4" xfId="0" applyNumberFormat="1" applyFont="1" applyFill="1" applyBorder="1" applyAlignment="1">
      <alignment horizontal="center"/>
    </xf>
    <xf numFmtId="49" fontId="30" fillId="0" borderId="7" xfId="0" applyNumberFormat="1" applyFont="1" applyFill="1" applyBorder="1" applyAlignment="1">
      <alignment horizontal="center"/>
    </xf>
    <xf numFmtId="0" fontId="39" fillId="0" borderId="0" xfId="0" applyFont="1" applyFill="1"/>
    <xf numFmtId="49" fontId="29" fillId="0" borderId="56" xfId="0" applyNumberFormat="1" applyFont="1" applyFill="1" applyBorder="1" applyAlignment="1">
      <alignment horizontal="center"/>
    </xf>
    <xf numFmtId="49" fontId="29" fillId="0" borderId="12" xfId="0" applyNumberFormat="1" applyFont="1" applyFill="1" applyBorder="1" applyAlignment="1">
      <alignment horizontal="center"/>
    </xf>
    <xf numFmtId="0" fontId="29" fillId="0" borderId="61" xfId="0" applyNumberFormat="1" applyFont="1" applyFill="1" applyBorder="1" applyAlignment="1">
      <alignment horizontal="center"/>
    </xf>
    <xf numFmtId="2" fontId="29" fillId="0" borderId="75" xfId="0" applyNumberFormat="1" applyFont="1" applyFill="1" applyBorder="1" applyAlignment="1">
      <alignment horizontal="center"/>
    </xf>
    <xf numFmtId="2" fontId="29" fillId="0" borderId="71" xfId="0" applyNumberFormat="1" applyFont="1" applyFill="1" applyBorder="1" applyAlignment="1">
      <alignment horizontal="center"/>
    </xf>
    <xf numFmtId="49" fontId="29" fillId="0" borderId="59" xfId="0" applyNumberFormat="1" applyFont="1" applyBorder="1" applyAlignment="1">
      <alignment horizontal="center"/>
    </xf>
    <xf numFmtId="2" fontId="29" fillId="0" borderId="79" xfId="0" applyNumberFormat="1" applyFont="1" applyFill="1" applyBorder="1" applyAlignment="1">
      <alignment horizontal="center"/>
    </xf>
    <xf numFmtId="2" fontId="29" fillId="0" borderId="17" xfId="0" applyNumberFormat="1" applyFont="1" applyFill="1" applyBorder="1" applyAlignment="1">
      <alignment horizontal="center"/>
    </xf>
    <xf numFmtId="2" fontId="29" fillId="0" borderId="60" xfId="0" applyNumberFormat="1" applyFont="1" applyFill="1" applyBorder="1" applyAlignment="1">
      <alignment horizontal="center"/>
    </xf>
    <xf numFmtId="49" fontId="29" fillId="0" borderId="110" xfId="0" applyNumberFormat="1" applyFont="1" applyFill="1" applyBorder="1" applyAlignment="1">
      <alignment horizontal="center"/>
    </xf>
    <xf numFmtId="49" fontId="30" fillId="0" borderId="14" xfId="0" applyNumberFormat="1" applyFont="1" applyFill="1" applyBorder="1" applyAlignment="1">
      <alignment horizontal="center"/>
    </xf>
    <xf numFmtId="0" fontId="7" fillId="0" borderId="0" xfId="48" applyAlignment="1">
      <alignment wrapText="1"/>
    </xf>
    <xf numFmtId="0" fontId="7" fillId="0" borderId="0" xfId="48"/>
    <xf numFmtId="0" fontId="7" fillId="42" borderId="0" xfId="48" applyFill="1" applyAlignment="1">
      <alignment wrapText="1"/>
    </xf>
    <xf numFmtId="0" fontId="10" fillId="8" borderId="5" xfId="50" applyFont="1" applyFill="1" applyBorder="1" applyAlignment="1">
      <alignment wrapText="1"/>
    </xf>
    <xf numFmtId="0" fontId="79" fillId="0" borderId="0" xfId="48" applyFont="1" applyAlignment="1">
      <alignment wrapText="1"/>
    </xf>
    <xf numFmtId="0" fontId="7" fillId="43" borderId="0" xfId="48" applyFill="1" applyAlignment="1">
      <alignment wrapText="1"/>
    </xf>
    <xf numFmtId="0" fontId="9" fillId="42" borderId="0" xfId="48" applyFont="1" applyFill="1" applyAlignment="1">
      <alignment wrapText="1"/>
    </xf>
    <xf numFmtId="0" fontId="7" fillId="7" borderId="0" xfId="48" applyFill="1"/>
    <xf numFmtId="0" fontId="10" fillId="8" borderId="5" xfId="50" applyFont="1" applyFill="1" applyBorder="1" applyAlignment="1">
      <alignment horizontal="left" wrapText="1"/>
    </xf>
    <xf numFmtId="0" fontId="10" fillId="7" borderId="5" xfId="50" applyFont="1" applyFill="1" applyBorder="1" applyAlignment="1">
      <alignment wrapText="1"/>
    </xf>
    <xf numFmtId="0" fontId="7" fillId="8" borderId="0" xfId="48" applyFill="1"/>
    <xf numFmtId="0" fontId="10" fillId="7" borderId="5" xfId="50" applyFont="1" applyFill="1" applyBorder="1" applyAlignment="1">
      <alignment horizontal="left" wrapText="1"/>
    </xf>
    <xf numFmtId="0" fontId="10" fillId="5" borderId="5" xfId="50" applyFont="1" applyFill="1" applyBorder="1" applyAlignment="1">
      <alignment horizontal="center" wrapText="1"/>
    </xf>
    <xf numFmtId="0" fontId="10" fillId="0" borderId="5" xfId="50" applyFont="1" applyFill="1" applyBorder="1" applyAlignment="1">
      <alignment horizontal="center" wrapText="1"/>
    </xf>
    <xf numFmtId="0" fontId="10" fillId="0" borderId="5" xfId="50" applyFont="1" applyFill="1" applyBorder="1" applyAlignment="1">
      <alignment horizontal="left" wrapText="1"/>
    </xf>
    <xf numFmtId="0" fontId="10" fillId="0" borderId="5" xfId="50" applyFont="1" applyFill="1" applyBorder="1" applyAlignment="1">
      <alignment wrapText="1"/>
    </xf>
    <xf numFmtId="0" fontId="7" fillId="0" borderId="0" xfId="48"/>
    <xf numFmtId="0" fontId="0" fillId="0" borderId="0" xfId="0" applyAlignment="1">
      <alignment wrapText="1"/>
    </xf>
    <xf numFmtId="0" fontId="6" fillId="0" borderId="0" xfId="48" applyFont="1" applyAlignment="1">
      <alignment wrapText="1"/>
    </xf>
    <xf numFmtId="0" fontId="4" fillId="43" borderId="0" xfId="48" applyFont="1" applyFill="1" applyAlignment="1">
      <alignment wrapText="1"/>
    </xf>
    <xf numFmtId="0" fontId="5" fillId="42" borderId="0" xfId="48" applyFont="1" applyFill="1" applyAlignment="1">
      <alignment horizontal="center" wrapText="1"/>
    </xf>
    <xf numFmtId="0" fontId="5" fillId="43" borderId="0" xfId="48" applyFont="1" applyFill="1" applyAlignment="1">
      <alignment horizontal="center" wrapText="1"/>
    </xf>
    <xf numFmtId="49" fontId="29" fillId="0" borderId="5" xfId="0" applyNumberFormat="1" applyFont="1" applyBorder="1" applyAlignment="1">
      <alignment horizontal="center" wrapText="1"/>
    </xf>
    <xf numFmtId="0" fontId="29" fillId="0" borderId="5" xfId="0" applyFont="1" applyBorder="1" applyAlignment="1">
      <alignment wrapText="1"/>
    </xf>
    <xf numFmtId="0" fontId="38" fillId="0" borderId="2" xfId="0" applyFont="1" applyFill="1" applyBorder="1" applyAlignment="1">
      <alignment horizontal="center" wrapText="1"/>
    </xf>
    <xf numFmtId="0" fontId="29" fillId="0" borderId="5" xfId="0" quotePrefix="1" applyFont="1" applyFill="1" applyBorder="1" applyAlignment="1">
      <alignment horizontal="center" wrapText="1"/>
    </xf>
    <xf numFmtId="49" fontId="29" fillId="0" borderId="8" xfId="0" applyNumberFormat="1" applyFont="1" applyFill="1" applyBorder="1" applyAlignment="1">
      <alignment horizontal="center" wrapText="1"/>
    </xf>
    <xf numFmtId="0" fontId="29" fillId="0" borderId="0" xfId="0" applyFont="1" applyFill="1" applyBorder="1" applyAlignment="1">
      <alignment horizontal="center" wrapText="1"/>
    </xf>
    <xf numFmtId="0" fontId="10" fillId="0" borderId="5" xfId="0" applyNumberFormat="1" applyFont="1" applyFill="1" applyBorder="1" applyAlignment="1">
      <alignment horizontal="center" wrapText="1"/>
    </xf>
    <xf numFmtId="0" fontId="12" fillId="0" borderId="10" xfId="0" applyNumberFormat="1" applyFont="1" applyFill="1" applyBorder="1" applyAlignment="1">
      <alignment horizontal="center" wrapText="1"/>
    </xf>
    <xf numFmtId="0" fontId="10" fillId="0" borderId="10" xfId="0" applyNumberFormat="1" applyFont="1" applyFill="1" applyBorder="1" applyAlignment="1">
      <alignment horizontal="center" wrapText="1"/>
    </xf>
    <xf numFmtId="49" fontId="59" fillId="9" borderId="10" xfId="2" applyNumberFormat="1" applyFont="1" applyFill="1" applyBorder="1" applyAlignment="1">
      <alignment horizontal="center" wrapText="1"/>
    </xf>
    <xf numFmtId="0" fontId="12" fillId="0" borderId="10" xfId="0" applyFont="1" applyBorder="1" applyAlignment="1">
      <alignment wrapText="1"/>
    </xf>
    <xf numFmtId="0" fontId="15" fillId="0" borderId="2" xfId="0" applyFont="1" applyBorder="1" applyAlignment="1">
      <alignment wrapText="1"/>
    </xf>
    <xf numFmtId="49" fontId="29" fillId="0" borderId="10" xfId="50" applyNumberFormat="1" applyFont="1" applyFill="1" applyBorder="1" applyAlignment="1">
      <alignment wrapText="1"/>
    </xf>
    <xf numFmtId="49" fontId="29" fillId="0" borderId="10" xfId="50" applyNumberFormat="1" applyFont="1" applyFill="1" applyBorder="1" applyAlignment="1">
      <alignment horizontal="center" wrapText="1"/>
    </xf>
    <xf numFmtId="49" fontId="29" fillId="0" borderId="10" xfId="50" applyNumberFormat="1" applyFont="1" applyFill="1" applyBorder="1" applyAlignment="1">
      <alignment wrapText="1"/>
    </xf>
    <xf numFmtId="49" fontId="29" fillId="0" borderId="10" xfId="50" applyNumberFormat="1" applyFont="1" applyFill="1" applyBorder="1" applyAlignment="1">
      <alignment horizontal="left" wrapText="1"/>
    </xf>
    <xf numFmtId="0" fontId="29" fillId="0" borderId="10" xfId="0" applyFont="1" applyFill="1" applyBorder="1" applyAlignment="1">
      <alignment horizontal="center" wrapText="1"/>
    </xf>
    <xf numFmtId="0" fontId="38" fillId="0" borderId="113" xfId="0" applyFont="1" applyFill="1" applyBorder="1" applyAlignment="1">
      <alignment horizontal="center" wrapText="1"/>
    </xf>
    <xf numFmtId="0" fontId="10" fillId="44" borderId="93" xfId="0" applyFont="1" applyFill="1" applyBorder="1" applyAlignment="1">
      <alignment horizontal="center" wrapText="1"/>
    </xf>
    <xf numFmtId="0" fontId="10" fillId="44" borderId="93" xfId="0" applyFont="1" applyFill="1" applyBorder="1" applyAlignment="1">
      <alignment wrapText="1"/>
    </xf>
    <xf numFmtId="0" fontId="29" fillId="44" borderId="32" xfId="0" applyFont="1" applyFill="1" applyBorder="1" applyAlignment="1">
      <alignment horizontal="center" wrapText="1"/>
    </xf>
    <xf numFmtId="0" fontId="10" fillId="44" borderId="112" xfId="0" applyFont="1" applyFill="1" applyBorder="1" applyAlignment="1">
      <alignment wrapText="1"/>
    </xf>
    <xf numFmtId="0" fontId="10" fillId="44" borderId="0" xfId="0" applyFont="1" applyFill="1" applyBorder="1" applyAlignment="1">
      <alignment wrapText="1"/>
    </xf>
    <xf numFmtId="49" fontId="29" fillId="44" borderId="10" xfId="0" applyNumberFormat="1" applyFont="1" applyFill="1" applyBorder="1" applyAlignment="1">
      <alignment horizontal="center" wrapText="1"/>
    </xf>
    <xf numFmtId="49" fontId="29" fillId="44" borderId="10" xfId="2" applyNumberFormat="1" applyFont="1" applyFill="1" applyBorder="1" applyAlignment="1">
      <alignment horizontal="center" wrapText="1"/>
    </xf>
    <xf numFmtId="49" fontId="29" fillId="44" borderId="10" xfId="0" applyNumberFormat="1" applyFont="1" applyFill="1" applyBorder="1" applyAlignment="1">
      <alignment horizontal="left" wrapText="1"/>
    </xf>
    <xf numFmtId="49" fontId="29" fillId="44" borderId="23" xfId="0" applyNumberFormat="1" applyFont="1" applyFill="1" applyBorder="1" applyAlignment="1">
      <alignment horizontal="center" wrapText="1"/>
    </xf>
    <xf numFmtId="49" fontId="29" fillId="44" borderId="0" xfId="0" applyNumberFormat="1" applyFont="1" applyFill="1" applyBorder="1" applyAlignment="1">
      <alignment horizontal="center" wrapText="1"/>
    </xf>
    <xf numFmtId="49" fontId="29" fillId="44" borderId="0" xfId="0" applyNumberFormat="1" applyFont="1" applyFill="1" applyBorder="1" applyAlignment="1"/>
    <xf numFmtId="0" fontId="39" fillId="44" borderId="0" xfId="0" applyFont="1" applyFill="1"/>
    <xf numFmtId="0" fontId="29" fillId="44" borderId="5" xfId="0" applyFont="1" applyFill="1" applyBorder="1" applyAlignment="1">
      <alignment horizontal="left" wrapText="1"/>
    </xf>
    <xf numFmtId="0" fontId="29" fillId="44" borderId="111" xfId="0" applyNumberFormat="1" applyFont="1" applyFill="1" applyBorder="1" applyAlignment="1">
      <alignment horizontal="center" wrapText="1"/>
    </xf>
    <xf numFmtId="0" fontId="15" fillId="0" borderId="0" xfId="0" applyFont="1" applyAlignment="1">
      <alignment wrapText="1"/>
    </xf>
    <xf numFmtId="0" fontId="9" fillId="0" borderId="0" xfId="0" applyFont="1" applyAlignment="1">
      <alignment wrapText="1"/>
    </xf>
    <xf numFmtId="0" fontId="9" fillId="0" borderId="0" xfId="0" applyFont="1"/>
    <xf numFmtId="0" fontId="2" fillId="0" borderId="0" xfId="48" applyFont="1" applyAlignment="1">
      <alignment wrapText="1"/>
    </xf>
    <xf numFmtId="0" fontId="2" fillId="43" borderId="0" xfId="48" applyFont="1" applyFill="1" applyAlignment="1">
      <alignment wrapText="1"/>
    </xf>
    <xf numFmtId="0" fontId="0" fillId="0" borderId="0" xfId="0" applyAlignment="1">
      <alignment wrapText="1"/>
    </xf>
    <xf numFmtId="0" fontId="15" fillId="0" borderId="0" xfId="0" applyFont="1" applyAlignment="1">
      <alignment wrapText="1"/>
    </xf>
    <xf numFmtId="0" fontId="9" fillId="0" borderId="0" xfId="0" applyFont="1" applyAlignment="1">
      <alignment wrapText="1"/>
    </xf>
    <xf numFmtId="0" fontId="17" fillId="0" borderId="8" xfId="0" applyFont="1" applyBorder="1" applyAlignment="1">
      <alignment horizontal="left" vertical="top" wrapText="1"/>
    </xf>
    <xf numFmtId="0" fontId="0" fillId="0" borderId="8" xfId="0" applyBorder="1" applyAlignment="1"/>
    <xf numFmtId="0" fontId="0" fillId="0" borderId="9" xfId="0" applyBorder="1" applyAlignment="1"/>
    <xf numFmtId="0" fontId="17" fillId="0" borderId="5" xfId="0" applyFont="1" applyBorder="1" applyAlignment="1">
      <alignment horizontal="left" vertical="top" wrapText="1"/>
    </xf>
    <xf numFmtId="0" fontId="0" fillId="0" borderId="5" xfId="0" applyBorder="1" applyAlignment="1"/>
    <xf numFmtId="0" fontId="0" fillId="0" borderId="6" xfId="0" applyBorder="1" applyAlignment="1"/>
    <xf numFmtId="0" fontId="17" fillId="0" borderId="4" xfId="0" applyFont="1" applyBorder="1" applyAlignment="1">
      <alignment horizontal="center" vertical="top" wrapText="1"/>
    </xf>
    <xf numFmtId="0" fontId="0" fillId="0" borderId="25" xfId="0" applyFill="1" applyBorder="1" applyAlignment="1">
      <alignment horizontal="center" wrapText="1"/>
    </xf>
    <xf numFmtId="0" fontId="0" fillId="0" borderId="36" xfId="0" applyFill="1" applyBorder="1" applyAlignment="1">
      <alignment horizontal="center"/>
    </xf>
    <xf numFmtId="0" fontId="0" fillId="0" borderId="25" xfId="0" applyFill="1" applyBorder="1" applyAlignment="1">
      <alignment horizontal="center" vertical="center"/>
    </xf>
    <xf numFmtId="0" fontId="0" fillId="0" borderId="36" xfId="0" applyFill="1" applyBorder="1" applyAlignment="1">
      <alignment horizontal="center" vertical="center"/>
    </xf>
    <xf numFmtId="0" fontId="0" fillId="0" borderId="86" xfId="0" applyFill="1" applyBorder="1" applyAlignment="1">
      <alignment horizontal="center" vertical="center"/>
    </xf>
    <xf numFmtId="0" fontId="0" fillId="0" borderId="25" xfId="0" applyFill="1" applyBorder="1" applyAlignment="1">
      <alignment horizontal="center" vertical="center" wrapText="1"/>
    </xf>
    <xf numFmtId="0" fontId="21" fillId="0" borderId="0" xfId="0" applyFont="1" applyBorder="1" applyAlignment="1">
      <alignment horizontal="center" vertical="top" wrapText="1"/>
    </xf>
    <xf numFmtId="0" fontId="0" fillId="0" borderId="36" xfId="0" applyFill="1" applyBorder="1" applyAlignment="1">
      <alignment horizontal="center" vertical="center" wrapText="1"/>
    </xf>
    <xf numFmtId="0" fontId="0" fillId="0" borderId="86" xfId="0" applyFill="1" applyBorder="1" applyAlignment="1">
      <alignment horizontal="center" vertical="center" wrapText="1"/>
    </xf>
    <xf numFmtId="0" fontId="22" fillId="0" borderId="25" xfId="0" applyFont="1" applyFill="1" applyBorder="1" applyAlignment="1">
      <alignment horizontal="center" vertical="center" wrapText="1"/>
    </xf>
    <xf numFmtId="0" fontId="22" fillId="0" borderId="36" xfId="0" applyFont="1" applyFill="1" applyBorder="1" applyAlignment="1">
      <alignment horizontal="center" vertical="center" wrapText="1"/>
    </xf>
    <xf numFmtId="0" fontId="0" fillId="0" borderId="64" xfId="0" applyBorder="1" applyAlignment="1">
      <alignment horizontal="center"/>
    </xf>
    <xf numFmtId="0" fontId="0" fillId="0" borderId="55" xfId="0" applyBorder="1" applyAlignment="1">
      <alignment horizontal="center"/>
    </xf>
    <xf numFmtId="0" fontId="0" fillId="0" borderId="64" xfId="0" applyFill="1" applyBorder="1" applyAlignment="1">
      <alignment horizontal="center"/>
    </xf>
    <xf numFmtId="0" fontId="0" fillId="0" borderId="68" xfId="0" applyFill="1" applyBorder="1" applyAlignment="1">
      <alignment horizontal="center"/>
    </xf>
    <xf numFmtId="0" fontId="0" fillId="0" borderId="55" xfId="0" applyFill="1" applyBorder="1" applyAlignment="1">
      <alignment horizontal="center"/>
    </xf>
    <xf numFmtId="0" fontId="15" fillId="0" borderId="64" xfId="0" applyFont="1" applyFill="1" applyBorder="1" applyAlignment="1">
      <alignment horizontal="center"/>
    </xf>
    <xf numFmtId="0" fontId="15" fillId="0" borderId="68" xfId="0" applyFont="1" applyFill="1" applyBorder="1" applyAlignment="1">
      <alignment horizontal="center"/>
    </xf>
    <xf numFmtId="0" fontId="15" fillId="0" borderId="55" xfId="0" applyFont="1" applyFill="1" applyBorder="1" applyAlignment="1">
      <alignment horizontal="center"/>
    </xf>
    <xf numFmtId="0" fontId="16" fillId="0" borderId="64" xfId="0" applyFont="1" applyFill="1" applyBorder="1" applyAlignment="1">
      <alignment horizontal="center"/>
    </xf>
    <xf numFmtId="0" fontId="16" fillId="0" borderId="55" xfId="0" applyFont="1" applyFill="1" applyBorder="1" applyAlignment="1">
      <alignment horizontal="center"/>
    </xf>
    <xf numFmtId="0" fontId="16" fillId="0" borderId="68" xfId="0" applyFont="1" applyFill="1" applyBorder="1" applyAlignment="1">
      <alignment horizontal="center"/>
    </xf>
  </cellXfs>
  <cellStyles count="53">
    <cellStyle name="20% - Accent1 2" xfId="23"/>
    <cellStyle name="20% - Accent2 2" xfId="27"/>
    <cellStyle name="20% - Accent3 2" xfId="31"/>
    <cellStyle name="20% - Accent4 2" xfId="35"/>
    <cellStyle name="20% - Accent5 2" xfId="39"/>
    <cellStyle name="20% - Accent6 2" xfId="43"/>
    <cellStyle name="40% - Accent1 2" xfId="24"/>
    <cellStyle name="40% - Accent2 2" xfId="28"/>
    <cellStyle name="40% - Accent3 2" xfId="32"/>
    <cellStyle name="40% - Accent4 2" xfId="36"/>
    <cellStyle name="40% - Accent5 2" xfId="40"/>
    <cellStyle name="40% - Accent6 2" xfId="44"/>
    <cellStyle name="60% - Accent1 2" xfId="25"/>
    <cellStyle name="60% - Accent2 2" xfId="29"/>
    <cellStyle name="60% - Accent3 2" xfId="33"/>
    <cellStyle name="60% - Accent4 2" xfId="37"/>
    <cellStyle name="60% - Accent5 2" xfId="41"/>
    <cellStyle name="60% - Accent6 2" xfId="45"/>
    <cellStyle name="Accent1 2" xfId="22"/>
    <cellStyle name="Accent2 2" xfId="26"/>
    <cellStyle name="Accent3 2" xfId="30"/>
    <cellStyle name="Accent4 2" xfId="34"/>
    <cellStyle name="Accent5 2" xfId="38"/>
    <cellStyle name="Accent6 2" xfId="42"/>
    <cellStyle name="Bad 2" xfId="11"/>
    <cellStyle name="Calculation 2" xfId="15"/>
    <cellStyle name="Check Cell 2" xfId="17"/>
    <cellStyle name="Explanatory Text 2" xfId="20"/>
    <cellStyle name="Good 2" xfId="10"/>
    <cellStyle name="Heading 1 2" xfId="6"/>
    <cellStyle name="Heading 2 2" xfId="7"/>
    <cellStyle name="Heading 3 2" xfId="8"/>
    <cellStyle name="Heading 4 2" xfId="9"/>
    <cellStyle name="Input 2" xfId="13"/>
    <cellStyle name="Linked Cell 2" xfId="16"/>
    <cellStyle name="Neutral 2" xfId="12"/>
    <cellStyle name="Normal" xfId="0" builtinId="0"/>
    <cellStyle name="Normal 2" xfId="2"/>
    <cellStyle name="Normal 2 2" xfId="46"/>
    <cellStyle name="Normal 2 3" xfId="50"/>
    <cellStyle name="Normal 3" xfId="5"/>
    <cellStyle name="Normal 4" xfId="47"/>
    <cellStyle name="Normal 5" xfId="48"/>
    <cellStyle name="Normal 5 2" xfId="52"/>
    <cellStyle name="Normal 6" xfId="49"/>
    <cellStyle name="Note 2" xfId="19"/>
    <cellStyle name="Output 2" xfId="14"/>
    <cellStyle name="Percent" xfId="1" builtinId="5"/>
    <cellStyle name="Percent 2" xfId="3"/>
    <cellStyle name="Percent 2 2" xfId="51"/>
    <cellStyle name="Title" xfId="4" builtinId="15" customBuiltin="1"/>
    <cellStyle name="Total 2" xfId="21"/>
    <cellStyle name="Warning Text 2" xf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533400</xdr:colOff>
      <xdr:row>8</xdr:row>
      <xdr:rowOff>57150</xdr:rowOff>
    </xdr:from>
    <xdr:to>
      <xdr:col>2</xdr:col>
      <xdr:colOff>0</xdr:colOff>
      <xdr:row>8</xdr:row>
      <xdr:rowOff>57150</xdr:rowOff>
    </xdr:to>
    <xdr:sp macro="" textlink="">
      <xdr:nvSpPr>
        <xdr:cNvPr id="26704" name="Line 1">
          <a:extLst>
            <a:ext uri="{FF2B5EF4-FFF2-40B4-BE49-F238E27FC236}">
              <a16:creationId xmlns:a16="http://schemas.microsoft.com/office/drawing/2014/main" id="{00000000-0008-0000-0800-000050680000}"/>
            </a:ext>
          </a:extLst>
        </xdr:cNvPr>
        <xdr:cNvSpPr>
          <a:spLocks noChangeShapeType="1"/>
        </xdr:cNvSpPr>
      </xdr:nvSpPr>
      <xdr:spPr bwMode="auto">
        <a:xfrm>
          <a:off x="533400" y="2695575"/>
          <a:ext cx="5524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533400</xdr:colOff>
      <xdr:row>18</xdr:row>
      <xdr:rowOff>85725</xdr:rowOff>
    </xdr:from>
    <xdr:to>
      <xdr:col>2</xdr:col>
      <xdr:colOff>0</xdr:colOff>
      <xdr:row>18</xdr:row>
      <xdr:rowOff>85725</xdr:rowOff>
    </xdr:to>
    <xdr:sp macro="" textlink="">
      <xdr:nvSpPr>
        <xdr:cNvPr id="26705" name="Line 2">
          <a:extLst>
            <a:ext uri="{FF2B5EF4-FFF2-40B4-BE49-F238E27FC236}">
              <a16:creationId xmlns:a16="http://schemas.microsoft.com/office/drawing/2014/main" id="{00000000-0008-0000-0800-000051680000}"/>
            </a:ext>
          </a:extLst>
        </xdr:cNvPr>
        <xdr:cNvSpPr>
          <a:spLocks noChangeShapeType="1"/>
        </xdr:cNvSpPr>
      </xdr:nvSpPr>
      <xdr:spPr bwMode="auto">
        <a:xfrm>
          <a:off x="533400" y="4429125"/>
          <a:ext cx="5524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19050</xdr:colOff>
      <xdr:row>6</xdr:row>
      <xdr:rowOff>85725</xdr:rowOff>
    </xdr:from>
    <xdr:to>
      <xdr:col>3</xdr:col>
      <xdr:colOff>885825</xdr:colOff>
      <xdr:row>7</xdr:row>
      <xdr:rowOff>161925</xdr:rowOff>
    </xdr:to>
    <xdr:sp macro="" textlink="">
      <xdr:nvSpPr>
        <xdr:cNvPr id="26706" name="Line 3">
          <a:extLst>
            <a:ext uri="{FF2B5EF4-FFF2-40B4-BE49-F238E27FC236}">
              <a16:creationId xmlns:a16="http://schemas.microsoft.com/office/drawing/2014/main" id="{00000000-0008-0000-0800-000052680000}"/>
            </a:ext>
          </a:extLst>
        </xdr:cNvPr>
        <xdr:cNvSpPr>
          <a:spLocks noChangeShapeType="1"/>
        </xdr:cNvSpPr>
      </xdr:nvSpPr>
      <xdr:spPr bwMode="auto">
        <a:xfrm flipV="1">
          <a:off x="2000250" y="2381250"/>
          <a:ext cx="866775" cy="2476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885825</xdr:colOff>
      <xdr:row>8</xdr:row>
      <xdr:rowOff>19050</xdr:rowOff>
    </xdr:from>
    <xdr:to>
      <xdr:col>3</xdr:col>
      <xdr:colOff>866775</xdr:colOff>
      <xdr:row>9</xdr:row>
      <xdr:rowOff>161925</xdr:rowOff>
    </xdr:to>
    <xdr:sp macro="" textlink="">
      <xdr:nvSpPr>
        <xdr:cNvPr id="26707" name="Line 4">
          <a:extLst>
            <a:ext uri="{FF2B5EF4-FFF2-40B4-BE49-F238E27FC236}">
              <a16:creationId xmlns:a16="http://schemas.microsoft.com/office/drawing/2014/main" id="{00000000-0008-0000-0800-000053680000}"/>
            </a:ext>
          </a:extLst>
        </xdr:cNvPr>
        <xdr:cNvSpPr>
          <a:spLocks noChangeShapeType="1"/>
        </xdr:cNvSpPr>
      </xdr:nvSpPr>
      <xdr:spPr bwMode="auto">
        <a:xfrm>
          <a:off x="1971675" y="2657475"/>
          <a:ext cx="876300" cy="3143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14</xdr:row>
      <xdr:rowOff>76200</xdr:rowOff>
    </xdr:from>
    <xdr:to>
      <xdr:col>3</xdr:col>
      <xdr:colOff>885825</xdr:colOff>
      <xdr:row>18</xdr:row>
      <xdr:rowOff>57150</xdr:rowOff>
    </xdr:to>
    <xdr:sp macro="" textlink="">
      <xdr:nvSpPr>
        <xdr:cNvPr id="26708" name="Line 5">
          <a:extLst>
            <a:ext uri="{FF2B5EF4-FFF2-40B4-BE49-F238E27FC236}">
              <a16:creationId xmlns:a16="http://schemas.microsoft.com/office/drawing/2014/main" id="{00000000-0008-0000-0800-000054680000}"/>
            </a:ext>
          </a:extLst>
        </xdr:cNvPr>
        <xdr:cNvSpPr>
          <a:spLocks noChangeShapeType="1"/>
        </xdr:cNvSpPr>
      </xdr:nvSpPr>
      <xdr:spPr bwMode="auto">
        <a:xfrm flipV="1">
          <a:off x="1990725" y="3733800"/>
          <a:ext cx="876300" cy="6667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95250</xdr:rowOff>
    </xdr:from>
    <xdr:to>
      <xdr:col>3</xdr:col>
      <xdr:colOff>876300</xdr:colOff>
      <xdr:row>21</xdr:row>
      <xdr:rowOff>0</xdr:rowOff>
    </xdr:to>
    <xdr:sp macro="" textlink="">
      <xdr:nvSpPr>
        <xdr:cNvPr id="26709" name="Line 6">
          <a:extLst>
            <a:ext uri="{FF2B5EF4-FFF2-40B4-BE49-F238E27FC236}">
              <a16:creationId xmlns:a16="http://schemas.microsoft.com/office/drawing/2014/main" id="{00000000-0008-0000-0800-000055680000}"/>
            </a:ext>
          </a:extLst>
        </xdr:cNvPr>
        <xdr:cNvSpPr>
          <a:spLocks noChangeShapeType="1"/>
        </xdr:cNvSpPr>
      </xdr:nvSpPr>
      <xdr:spPr bwMode="auto">
        <a:xfrm>
          <a:off x="1981200" y="4438650"/>
          <a:ext cx="876300" cy="409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xdr:colOff>
      <xdr:row>6</xdr:row>
      <xdr:rowOff>76200</xdr:rowOff>
    </xdr:from>
    <xdr:to>
      <xdr:col>5</xdr:col>
      <xdr:colOff>409575</xdr:colOff>
      <xdr:row>6</xdr:row>
      <xdr:rowOff>76200</xdr:rowOff>
    </xdr:to>
    <xdr:sp macro="" textlink="">
      <xdr:nvSpPr>
        <xdr:cNvPr id="26710" name="Line 7">
          <a:extLst>
            <a:ext uri="{FF2B5EF4-FFF2-40B4-BE49-F238E27FC236}">
              <a16:creationId xmlns:a16="http://schemas.microsoft.com/office/drawing/2014/main" id="{00000000-0008-0000-0800-000056680000}"/>
            </a:ext>
          </a:extLst>
        </xdr:cNvPr>
        <xdr:cNvSpPr>
          <a:spLocks noChangeShapeType="1"/>
        </xdr:cNvSpPr>
      </xdr:nvSpPr>
      <xdr:spPr bwMode="auto">
        <a:xfrm>
          <a:off x="3638550" y="237172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10</xdr:row>
      <xdr:rowOff>0</xdr:rowOff>
    </xdr:from>
    <xdr:to>
      <xdr:col>6</xdr:col>
      <xdr:colOff>0</xdr:colOff>
      <xdr:row>10</xdr:row>
      <xdr:rowOff>0</xdr:rowOff>
    </xdr:to>
    <xdr:sp macro="" textlink="">
      <xdr:nvSpPr>
        <xdr:cNvPr id="26711" name="Line 8">
          <a:extLst>
            <a:ext uri="{FF2B5EF4-FFF2-40B4-BE49-F238E27FC236}">
              <a16:creationId xmlns:a16="http://schemas.microsoft.com/office/drawing/2014/main" id="{00000000-0008-0000-0800-000057680000}"/>
            </a:ext>
          </a:extLst>
        </xdr:cNvPr>
        <xdr:cNvSpPr>
          <a:spLocks noChangeShapeType="1"/>
        </xdr:cNvSpPr>
      </xdr:nvSpPr>
      <xdr:spPr bwMode="auto">
        <a:xfrm>
          <a:off x="3648075" y="2971800"/>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xdr:colOff>
      <xdr:row>14</xdr:row>
      <xdr:rowOff>85725</xdr:rowOff>
    </xdr:from>
    <xdr:to>
      <xdr:col>5</xdr:col>
      <xdr:colOff>409575</xdr:colOff>
      <xdr:row>14</xdr:row>
      <xdr:rowOff>85725</xdr:rowOff>
    </xdr:to>
    <xdr:sp macro="" textlink="">
      <xdr:nvSpPr>
        <xdr:cNvPr id="26712" name="Line 9">
          <a:extLst>
            <a:ext uri="{FF2B5EF4-FFF2-40B4-BE49-F238E27FC236}">
              <a16:creationId xmlns:a16="http://schemas.microsoft.com/office/drawing/2014/main" id="{00000000-0008-0000-0800-000058680000}"/>
            </a:ext>
          </a:extLst>
        </xdr:cNvPr>
        <xdr:cNvSpPr>
          <a:spLocks noChangeShapeType="1"/>
        </xdr:cNvSpPr>
      </xdr:nvSpPr>
      <xdr:spPr bwMode="auto">
        <a:xfrm>
          <a:off x="3638550" y="374332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22</xdr:row>
      <xdr:rowOff>0</xdr:rowOff>
    </xdr:from>
    <xdr:to>
      <xdr:col>5</xdr:col>
      <xdr:colOff>400050</xdr:colOff>
      <xdr:row>22</xdr:row>
      <xdr:rowOff>0</xdr:rowOff>
    </xdr:to>
    <xdr:sp macro="" textlink="">
      <xdr:nvSpPr>
        <xdr:cNvPr id="26713" name="Line 10">
          <a:extLst>
            <a:ext uri="{FF2B5EF4-FFF2-40B4-BE49-F238E27FC236}">
              <a16:creationId xmlns:a16="http://schemas.microsoft.com/office/drawing/2014/main" id="{00000000-0008-0000-0800-000059680000}"/>
            </a:ext>
          </a:extLst>
        </xdr:cNvPr>
        <xdr:cNvSpPr>
          <a:spLocks noChangeShapeType="1"/>
        </xdr:cNvSpPr>
      </xdr:nvSpPr>
      <xdr:spPr bwMode="auto">
        <a:xfrm>
          <a:off x="3629025" y="501967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22</xdr:row>
      <xdr:rowOff>0</xdr:rowOff>
    </xdr:from>
    <xdr:to>
      <xdr:col>7</xdr:col>
      <xdr:colOff>476250</xdr:colOff>
      <xdr:row>22</xdr:row>
      <xdr:rowOff>0</xdr:rowOff>
    </xdr:to>
    <xdr:sp macro="" textlink="">
      <xdr:nvSpPr>
        <xdr:cNvPr id="26714" name="Line 11">
          <a:extLst>
            <a:ext uri="{FF2B5EF4-FFF2-40B4-BE49-F238E27FC236}">
              <a16:creationId xmlns:a16="http://schemas.microsoft.com/office/drawing/2014/main" id="{00000000-0008-0000-0800-00005A680000}"/>
            </a:ext>
          </a:extLst>
        </xdr:cNvPr>
        <xdr:cNvSpPr>
          <a:spLocks noChangeShapeType="1"/>
        </xdr:cNvSpPr>
      </xdr:nvSpPr>
      <xdr:spPr bwMode="auto">
        <a:xfrm>
          <a:off x="4629150" y="5019675"/>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19</xdr:row>
      <xdr:rowOff>9525</xdr:rowOff>
    </xdr:from>
    <xdr:to>
      <xdr:col>7</xdr:col>
      <xdr:colOff>476250</xdr:colOff>
      <xdr:row>22</xdr:row>
      <xdr:rowOff>0</xdr:rowOff>
    </xdr:to>
    <xdr:sp macro="" textlink="">
      <xdr:nvSpPr>
        <xdr:cNvPr id="26715" name="Line 12">
          <a:extLst>
            <a:ext uri="{FF2B5EF4-FFF2-40B4-BE49-F238E27FC236}">
              <a16:creationId xmlns:a16="http://schemas.microsoft.com/office/drawing/2014/main" id="{00000000-0008-0000-0800-00005B680000}"/>
            </a:ext>
          </a:extLst>
        </xdr:cNvPr>
        <xdr:cNvSpPr>
          <a:spLocks noChangeShapeType="1"/>
        </xdr:cNvSpPr>
      </xdr:nvSpPr>
      <xdr:spPr bwMode="auto">
        <a:xfrm flipV="1">
          <a:off x="4629150" y="4514850"/>
          <a:ext cx="466725" cy="5048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571500</xdr:colOff>
      <xdr:row>22</xdr:row>
      <xdr:rowOff>0</xdr:rowOff>
    </xdr:from>
    <xdr:to>
      <xdr:col>8</xdr:col>
      <xdr:colOff>0</xdr:colOff>
      <xdr:row>25</xdr:row>
      <xdr:rowOff>0</xdr:rowOff>
    </xdr:to>
    <xdr:sp macro="" textlink="">
      <xdr:nvSpPr>
        <xdr:cNvPr id="26716" name="Line 13">
          <a:extLst>
            <a:ext uri="{FF2B5EF4-FFF2-40B4-BE49-F238E27FC236}">
              <a16:creationId xmlns:a16="http://schemas.microsoft.com/office/drawing/2014/main" id="{00000000-0008-0000-0800-00005C680000}"/>
            </a:ext>
          </a:extLst>
        </xdr:cNvPr>
        <xdr:cNvSpPr>
          <a:spLocks noChangeShapeType="1"/>
        </xdr:cNvSpPr>
      </xdr:nvSpPr>
      <xdr:spPr bwMode="auto">
        <a:xfrm>
          <a:off x="4610100" y="5019675"/>
          <a:ext cx="495300" cy="5143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28575</xdr:colOff>
      <xdr:row>14</xdr:row>
      <xdr:rowOff>85725</xdr:rowOff>
    </xdr:from>
    <xdr:to>
      <xdr:col>8</xdr:col>
      <xdr:colOff>9525</xdr:colOff>
      <xdr:row>14</xdr:row>
      <xdr:rowOff>85725</xdr:rowOff>
    </xdr:to>
    <xdr:sp macro="" textlink="">
      <xdr:nvSpPr>
        <xdr:cNvPr id="26717" name="Line 14">
          <a:extLst>
            <a:ext uri="{FF2B5EF4-FFF2-40B4-BE49-F238E27FC236}">
              <a16:creationId xmlns:a16="http://schemas.microsoft.com/office/drawing/2014/main" id="{00000000-0008-0000-0800-00005D680000}"/>
            </a:ext>
          </a:extLst>
        </xdr:cNvPr>
        <xdr:cNvSpPr>
          <a:spLocks noChangeShapeType="1"/>
        </xdr:cNvSpPr>
      </xdr:nvSpPr>
      <xdr:spPr bwMode="auto">
        <a:xfrm>
          <a:off x="4648200" y="3743325"/>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10</xdr:row>
      <xdr:rowOff>0</xdr:rowOff>
    </xdr:from>
    <xdr:to>
      <xdr:col>8</xdr:col>
      <xdr:colOff>0</xdr:colOff>
      <xdr:row>10</xdr:row>
      <xdr:rowOff>0</xdr:rowOff>
    </xdr:to>
    <xdr:sp macro="" textlink="">
      <xdr:nvSpPr>
        <xdr:cNvPr id="26718" name="Line 15">
          <a:extLst>
            <a:ext uri="{FF2B5EF4-FFF2-40B4-BE49-F238E27FC236}">
              <a16:creationId xmlns:a16="http://schemas.microsoft.com/office/drawing/2014/main" id="{00000000-0008-0000-0800-00005E680000}"/>
            </a:ext>
          </a:extLst>
        </xdr:cNvPr>
        <xdr:cNvSpPr>
          <a:spLocks noChangeShapeType="1"/>
        </xdr:cNvSpPr>
      </xdr:nvSpPr>
      <xdr:spPr bwMode="auto">
        <a:xfrm>
          <a:off x="4638675" y="2971800"/>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12</xdr:row>
      <xdr:rowOff>95250</xdr:rowOff>
    </xdr:from>
    <xdr:to>
      <xdr:col>7</xdr:col>
      <xdr:colOff>476250</xdr:colOff>
      <xdr:row>14</xdr:row>
      <xdr:rowOff>85725</xdr:rowOff>
    </xdr:to>
    <xdr:sp macro="" textlink="">
      <xdr:nvSpPr>
        <xdr:cNvPr id="26719" name="Line 16">
          <a:extLst>
            <a:ext uri="{FF2B5EF4-FFF2-40B4-BE49-F238E27FC236}">
              <a16:creationId xmlns:a16="http://schemas.microsoft.com/office/drawing/2014/main" id="{00000000-0008-0000-0800-00005F680000}"/>
            </a:ext>
          </a:extLst>
        </xdr:cNvPr>
        <xdr:cNvSpPr>
          <a:spLocks noChangeShapeType="1"/>
        </xdr:cNvSpPr>
      </xdr:nvSpPr>
      <xdr:spPr bwMode="auto">
        <a:xfrm flipV="1">
          <a:off x="4619625" y="3409950"/>
          <a:ext cx="476250" cy="3333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14</xdr:row>
      <xdr:rowOff>76200</xdr:rowOff>
    </xdr:from>
    <xdr:to>
      <xdr:col>8</xdr:col>
      <xdr:colOff>0</xdr:colOff>
      <xdr:row>16</xdr:row>
      <xdr:rowOff>104775</xdr:rowOff>
    </xdr:to>
    <xdr:sp macro="" textlink="">
      <xdr:nvSpPr>
        <xdr:cNvPr id="26720" name="Line 17">
          <a:extLst>
            <a:ext uri="{FF2B5EF4-FFF2-40B4-BE49-F238E27FC236}">
              <a16:creationId xmlns:a16="http://schemas.microsoft.com/office/drawing/2014/main" id="{00000000-0008-0000-0800-000060680000}"/>
            </a:ext>
          </a:extLst>
        </xdr:cNvPr>
        <xdr:cNvSpPr>
          <a:spLocks noChangeShapeType="1"/>
        </xdr:cNvSpPr>
      </xdr:nvSpPr>
      <xdr:spPr bwMode="auto">
        <a:xfrm>
          <a:off x="4629150" y="3733800"/>
          <a:ext cx="476250" cy="3714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5</xdr:row>
      <xdr:rowOff>95250</xdr:rowOff>
    </xdr:from>
    <xdr:to>
      <xdr:col>8</xdr:col>
      <xdr:colOff>0</xdr:colOff>
      <xdr:row>6</xdr:row>
      <xdr:rowOff>85725</xdr:rowOff>
    </xdr:to>
    <xdr:sp macro="" textlink="">
      <xdr:nvSpPr>
        <xdr:cNvPr id="26721" name="Line 18">
          <a:extLst>
            <a:ext uri="{FF2B5EF4-FFF2-40B4-BE49-F238E27FC236}">
              <a16:creationId xmlns:a16="http://schemas.microsoft.com/office/drawing/2014/main" id="{00000000-0008-0000-0800-000061680000}"/>
            </a:ext>
          </a:extLst>
        </xdr:cNvPr>
        <xdr:cNvSpPr>
          <a:spLocks noChangeShapeType="1"/>
        </xdr:cNvSpPr>
      </xdr:nvSpPr>
      <xdr:spPr bwMode="auto">
        <a:xfrm flipV="1">
          <a:off x="4600575" y="2219325"/>
          <a:ext cx="504825" cy="1619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6</xdr:row>
      <xdr:rowOff>95250</xdr:rowOff>
    </xdr:from>
    <xdr:to>
      <xdr:col>7</xdr:col>
      <xdr:colOff>476250</xdr:colOff>
      <xdr:row>7</xdr:row>
      <xdr:rowOff>85725</xdr:rowOff>
    </xdr:to>
    <xdr:sp macro="" textlink="">
      <xdr:nvSpPr>
        <xdr:cNvPr id="26722" name="Line 19">
          <a:extLst>
            <a:ext uri="{FF2B5EF4-FFF2-40B4-BE49-F238E27FC236}">
              <a16:creationId xmlns:a16="http://schemas.microsoft.com/office/drawing/2014/main" id="{00000000-0008-0000-0800-000062680000}"/>
            </a:ext>
          </a:extLst>
        </xdr:cNvPr>
        <xdr:cNvSpPr>
          <a:spLocks noChangeShapeType="1"/>
        </xdr:cNvSpPr>
      </xdr:nvSpPr>
      <xdr:spPr bwMode="auto">
        <a:xfrm>
          <a:off x="4629150" y="2390775"/>
          <a:ext cx="466725" cy="1619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9525</xdr:colOff>
      <xdr:row>5</xdr:row>
      <xdr:rowOff>95250</xdr:rowOff>
    </xdr:from>
    <xdr:to>
      <xdr:col>10</xdr:col>
      <xdr:colOff>476250</xdr:colOff>
      <xdr:row>5</xdr:row>
      <xdr:rowOff>95250</xdr:rowOff>
    </xdr:to>
    <xdr:sp macro="" textlink="">
      <xdr:nvSpPr>
        <xdr:cNvPr id="26723" name="Line 20">
          <a:extLst>
            <a:ext uri="{FF2B5EF4-FFF2-40B4-BE49-F238E27FC236}">
              <a16:creationId xmlns:a16="http://schemas.microsoft.com/office/drawing/2014/main" id="{00000000-0008-0000-0800-000063680000}"/>
            </a:ext>
          </a:extLst>
        </xdr:cNvPr>
        <xdr:cNvSpPr>
          <a:spLocks noChangeShapeType="1"/>
        </xdr:cNvSpPr>
      </xdr:nvSpPr>
      <xdr:spPr bwMode="auto">
        <a:xfrm>
          <a:off x="6572250" y="2219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7</xdr:row>
      <xdr:rowOff>95250</xdr:rowOff>
    </xdr:from>
    <xdr:to>
      <xdr:col>10</xdr:col>
      <xdr:colOff>476250</xdr:colOff>
      <xdr:row>7</xdr:row>
      <xdr:rowOff>95250</xdr:rowOff>
    </xdr:to>
    <xdr:sp macro="" textlink="">
      <xdr:nvSpPr>
        <xdr:cNvPr id="26724" name="Line 21">
          <a:extLst>
            <a:ext uri="{FF2B5EF4-FFF2-40B4-BE49-F238E27FC236}">
              <a16:creationId xmlns:a16="http://schemas.microsoft.com/office/drawing/2014/main" id="{00000000-0008-0000-0800-000064680000}"/>
            </a:ext>
          </a:extLst>
        </xdr:cNvPr>
        <xdr:cNvSpPr>
          <a:spLocks noChangeShapeType="1"/>
        </xdr:cNvSpPr>
      </xdr:nvSpPr>
      <xdr:spPr bwMode="auto">
        <a:xfrm>
          <a:off x="6572250" y="25622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9</xdr:row>
      <xdr:rowOff>152400</xdr:rowOff>
    </xdr:from>
    <xdr:to>
      <xdr:col>10</xdr:col>
      <xdr:colOff>476250</xdr:colOff>
      <xdr:row>9</xdr:row>
      <xdr:rowOff>152400</xdr:rowOff>
    </xdr:to>
    <xdr:sp macro="" textlink="">
      <xdr:nvSpPr>
        <xdr:cNvPr id="26725" name="Line 22">
          <a:extLst>
            <a:ext uri="{FF2B5EF4-FFF2-40B4-BE49-F238E27FC236}">
              <a16:creationId xmlns:a16="http://schemas.microsoft.com/office/drawing/2014/main" id="{00000000-0008-0000-0800-000065680000}"/>
            </a:ext>
          </a:extLst>
        </xdr:cNvPr>
        <xdr:cNvSpPr>
          <a:spLocks noChangeShapeType="1"/>
        </xdr:cNvSpPr>
      </xdr:nvSpPr>
      <xdr:spPr bwMode="auto">
        <a:xfrm>
          <a:off x="6572250" y="296227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19050</xdr:colOff>
      <xdr:row>12</xdr:row>
      <xdr:rowOff>85725</xdr:rowOff>
    </xdr:from>
    <xdr:to>
      <xdr:col>11</xdr:col>
      <xdr:colOff>0</xdr:colOff>
      <xdr:row>12</xdr:row>
      <xdr:rowOff>85725</xdr:rowOff>
    </xdr:to>
    <xdr:sp macro="" textlink="">
      <xdr:nvSpPr>
        <xdr:cNvPr id="26726" name="Line 23">
          <a:extLst>
            <a:ext uri="{FF2B5EF4-FFF2-40B4-BE49-F238E27FC236}">
              <a16:creationId xmlns:a16="http://schemas.microsoft.com/office/drawing/2014/main" id="{00000000-0008-0000-0800-000066680000}"/>
            </a:ext>
          </a:extLst>
        </xdr:cNvPr>
        <xdr:cNvSpPr>
          <a:spLocks noChangeShapeType="1"/>
        </xdr:cNvSpPr>
      </xdr:nvSpPr>
      <xdr:spPr bwMode="auto">
        <a:xfrm>
          <a:off x="6581775" y="34004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19050</xdr:colOff>
      <xdr:row>14</xdr:row>
      <xdr:rowOff>85725</xdr:rowOff>
    </xdr:from>
    <xdr:to>
      <xdr:col>11</xdr:col>
      <xdr:colOff>0</xdr:colOff>
      <xdr:row>14</xdr:row>
      <xdr:rowOff>85725</xdr:rowOff>
    </xdr:to>
    <xdr:sp macro="" textlink="">
      <xdr:nvSpPr>
        <xdr:cNvPr id="26727" name="Line 24">
          <a:extLst>
            <a:ext uri="{FF2B5EF4-FFF2-40B4-BE49-F238E27FC236}">
              <a16:creationId xmlns:a16="http://schemas.microsoft.com/office/drawing/2014/main" id="{00000000-0008-0000-0800-000067680000}"/>
            </a:ext>
          </a:extLst>
        </xdr:cNvPr>
        <xdr:cNvSpPr>
          <a:spLocks noChangeShapeType="1"/>
        </xdr:cNvSpPr>
      </xdr:nvSpPr>
      <xdr:spPr bwMode="auto">
        <a:xfrm>
          <a:off x="6581775" y="3743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16</xdr:row>
      <xdr:rowOff>85725</xdr:rowOff>
    </xdr:from>
    <xdr:to>
      <xdr:col>10</xdr:col>
      <xdr:colOff>476250</xdr:colOff>
      <xdr:row>16</xdr:row>
      <xdr:rowOff>85725</xdr:rowOff>
    </xdr:to>
    <xdr:sp macro="" textlink="">
      <xdr:nvSpPr>
        <xdr:cNvPr id="26728" name="Line 25">
          <a:extLst>
            <a:ext uri="{FF2B5EF4-FFF2-40B4-BE49-F238E27FC236}">
              <a16:creationId xmlns:a16="http://schemas.microsoft.com/office/drawing/2014/main" id="{00000000-0008-0000-0800-000068680000}"/>
            </a:ext>
          </a:extLst>
        </xdr:cNvPr>
        <xdr:cNvSpPr>
          <a:spLocks noChangeShapeType="1"/>
        </xdr:cNvSpPr>
      </xdr:nvSpPr>
      <xdr:spPr bwMode="auto">
        <a:xfrm>
          <a:off x="6572250" y="40862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0</xdr:colOff>
      <xdr:row>19</xdr:row>
      <xdr:rowOff>0</xdr:rowOff>
    </xdr:from>
    <xdr:to>
      <xdr:col>10</xdr:col>
      <xdr:colOff>466725</xdr:colOff>
      <xdr:row>19</xdr:row>
      <xdr:rowOff>0</xdr:rowOff>
    </xdr:to>
    <xdr:sp macro="" textlink="">
      <xdr:nvSpPr>
        <xdr:cNvPr id="26729" name="Line 26">
          <a:extLst>
            <a:ext uri="{FF2B5EF4-FFF2-40B4-BE49-F238E27FC236}">
              <a16:creationId xmlns:a16="http://schemas.microsoft.com/office/drawing/2014/main" id="{00000000-0008-0000-0800-000069680000}"/>
            </a:ext>
          </a:extLst>
        </xdr:cNvPr>
        <xdr:cNvSpPr>
          <a:spLocks noChangeShapeType="1"/>
        </xdr:cNvSpPr>
      </xdr:nvSpPr>
      <xdr:spPr bwMode="auto">
        <a:xfrm>
          <a:off x="6562725" y="4505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0</xdr:colOff>
      <xdr:row>22</xdr:row>
      <xdr:rowOff>0</xdr:rowOff>
    </xdr:from>
    <xdr:to>
      <xdr:col>10</xdr:col>
      <xdr:colOff>466725</xdr:colOff>
      <xdr:row>22</xdr:row>
      <xdr:rowOff>0</xdr:rowOff>
    </xdr:to>
    <xdr:sp macro="" textlink="">
      <xdr:nvSpPr>
        <xdr:cNvPr id="26730" name="Line 27">
          <a:extLst>
            <a:ext uri="{FF2B5EF4-FFF2-40B4-BE49-F238E27FC236}">
              <a16:creationId xmlns:a16="http://schemas.microsoft.com/office/drawing/2014/main" id="{00000000-0008-0000-0800-00006A680000}"/>
            </a:ext>
          </a:extLst>
        </xdr:cNvPr>
        <xdr:cNvSpPr>
          <a:spLocks noChangeShapeType="1"/>
        </xdr:cNvSpPr>
      </xdr:nvSpPr>
      <xdr:spPr bwMode="auto">
        <a:xfrm>
          <a:off x="6562725" y="501967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25</xdr:row>
      <xdr:rowOff>0</xdr:rowOff>
    </xdr:from>
    <xdr:to>
      <xdr:col>10</xdr:col>
      <xdr:colOff>476250</xdr:colOff>
      <xdr:row>25</xdr:row>
      <xdr:rowOff>0</xdr:rowOff>
    </xdr:to>
    <xdr:sp macro="" textlink="">
      <xdr:nvSpPr>
        <xdr:cNvPr id="26731" name="Line 28">
          <a:extLst>
            <a:ext uri="{FF2B5EF4-FFF2-40B4-BE49-F238E27FC236}">
              <a16:creationId xmlns:a16="http://schemas.microsoft.com/office/drawing/2014/main" id="{00000000-0008-0000-0800-00006B680000}"/>
            </a:ext>
          </a:extLst>
        </xdr:cNvPr>
        <xdr:cNvSpPr>
          <a:spLocks noChangeShapeType="1"/>
        </xdr:cNvSpPr>
      </xdr:nvSpPr>
      <xdr:spPr bwMode="auto">
        <a:xfrm>
          <a:off x="6572250" y="55340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53</xdr:row>
      <xdr:rowOff>85725</xdr:rowOff>
    </xdr:from>
    <xdr:to>
      <xdr:col>10</xdr:col>
      <xdr:colOff>66675</xdr:colOff>
      <xdr:row>75</xdr:row>
      <xdr:rowOff>47625</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0153650"/>
          <a:ext cx="6486525" cy="415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1.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2.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142"/>
  <sheetViews>
    <sheetView workbookViewId="0">
      <selection activeCell="K110" sqref="K110"/>
    </sheetView>
  </sheetViews>
  <sheetFormatPr defaultRowHeight="12.75" x14ac:dyDescent="0.2"/>
  <cols>
    <col min="3" max="3" width="25.42578125" customWidth="1"/>
    <col min="4" max="4" width="26.28515625" customWidth="1"/>
    <col min="5" max="5" width="23.140625" customWidth="1"/>
    <col min="6" max="6" width="32.28515625" customWidth="1"/>
    <col min="7" max="7" width="31.85546875" customWidth="1"/>
  </cols>
  <sheetData>
    <row r="3" spans="1:7" x14ac:dyDescent="0.2">
      <c r="A3" s="350" t="s">
        <v>4795</v>
      </c>
    </row>
    <row r="4" spans="1:7" x14ac:dyDescent="0.2">
      <c r="A4" t="s">
        <v>4750</v>
      </c>
    </row>
    <row r="6" spans="1:7" x14ac:dyDescent="0.2">
      <c r="C6" s="350" t="s">
        <v>4796</v>
      </c>
    </row>
    <row r="7" spans="1:7" ht="13.5" thickBot="1" x14ac:dyDescent="0.25"/>
    <row r="8" spans="1:7" ht="18.75" customHeight="1" thickTop="1" thickBot="1" x14ac:dyDescent="0.25">
      <c r="C8" s="651" t="s">
        <v>4751</v>
      </c>
      <c r="D8" s="652" t="s">
        <v>4752</v>
      </c>
      <c r="E8" s="652" t="s">
        <v>4753</v>
      </c>
      <c r="F8" s="653" t="s">
        <v>4754</v>
      </c>
    </row>
    <row r="9" spans="1:7" ht="21.75" customHeight="1" thickTop="1" thickBot="1" x14ac:dyDescent="0.25">
      <c r="C9" s="654" t="s">
        <v>4755</v>
      </c>
      <c r="D9" s="655" t="s">
        <v>4755</v>
      </c>
      <c r="E9" s="655" t="s">
        <v>4755</v>
      </c>
      <c r="F9" s="656" t="s">
        <v>4755</v>
      </c>
    </row>
    <row r="10" spans="1:7" ht="13.5" thickTop="1" x14ac:dyDescent="0.2"/>
    <row r="11" spans="1:7" x14ac:dyDescent="0.2">
      <c r="A11" s="350" t="s">
        <v>4797</v>
      </c>
    </row>
    <row r="12" spans="1:7" ht="39.75" customHeight="1" x14ac:dyDescent="0.2">
      <c r="A12" s="764" t="s">
        <v>4793</v>
      </c>
      <c r="B12" s="764"/>
      <c r="C12" s="764"/>
      <c r="D12" s="764"/>
      <c r="E12" s="764"/>
      <c r="F12" s="764"/>
      <c r="G12" s="764"/>
    </row>
    <row r="13" spans="1:7" x14ac:dyDescent="0.2">
      <c r="B13" t="s">
        <v>4756</v>
      </c>
    </row>
    <row r="14" spans="1:7" x14ac:dyDescent="0.2">
      <c r="B14" t="s">
        <v>4757</v>
      </c>
    </row>
    <row r="15" spans="1:7" x14ac:dyDescent="0.2">
      <c r="A15" s="350" t="s">
        <v>4758</v>
      </c>
    </row>
    <row r="16" spans="1:7" ht="52.5" customHeight="1" x14ac:dyDescent="0.2">
      <c r="B16" s="764" t="s">
        <v>4794</v>
      </c>
      <c r="C16" s="764"/>
      <c r="D16" s="764"/>
      <c r="E16" s="764"/>
      <c r="F16" s="764"/>
      <c r="G16" s="764"/>
    </row>
    <row r="17" spans="1:7" ht="30" customHeight="1" x14ac:dyDescent="0.2">
      <c r="B17" s="765" t="s">
        <v>4798</v>
      </c>
      <c r="C17" s="765"/>
      <c r="D17" s="765"/>
      <c r="E17" s="765"/>
      <c r="F17" s="765"/>
      <c r="G17" s="765"/>
    </row>
    <row r="18" spans="1:7" ht="42" customHeight="1" x14ac:dyDescent="0.2">
      <c r="B18" s="765" t="s">
        <v>4799</v>
      </c>
      <c r="C18" s="765"/>
      <c r="D18" s="765"/>
      <c r="E18" s="765"/>
      <c r="F18" s="765"/>
      <c r="G18" s="765"/>
    </row>
    <row r="19" spans="1:7" x14ac:dyDescent="0.2">
      <c r="A19" t="s">
        <v>4759</v>
      </c>
    </row>
    <row r="20" spans="1:7" x14ac:dyDescent="0.2">
      <c r="B20" t="s">
        <v>4760</v>
      </c>
    </row>
    <row r="21" spans="1:7" x14ac:dyDescent="0.2">
      <c r="A21" s="350" t="s">
        <v>4800</v>
      </c>
    </row>
    <row r="22" spans="1:7" x14ac:dyDescent="0.2">
      <c r="A22" t="s">
        <v>4761</v>
      </c>
    </row>
    <row r="46" spans="1:4" x14ac:dyDescent="0.2">
      <c r="D46" t="s">
        <v>4790</v>
      </c>
    </row>
    <row r="47" spans="1:4" x14ac:dyDescent="0.2">
      <c r="A47" t="s">
        <v>4762</v>
      </c>
    </row>
    <row r="48" spans="1:4" x14ac:dyDescent="0.2">
      <c r="A48">
        <v>1</v>
      </c>
      <c r="B48" t="s">
        <v>4763</v>
      </c>
    </row>
    <row r="49" spans="1:2" x14ac:dyDescent="0.2">
      <c r="A49">
        <v>2</v>
      </c>
      <c r="B49" t="s">
        <v>4764</v>
      </c>
    </row>
    <row r="50" spans="1:2" x14ac:dyDescent="0.2">
      <c r="A50">
        <v>3</v>
      </c>
      <c r="B50" t="s">
        <v>4765</v>
      </c>
    </row>
    <row r="51" spans="1:2" x14ac:dyDescent="0.2">
      <c r="A51">
        <v>4</v>
      </c>
      <c r="B51" t="s">
        <v>4766</v>
      </c>
    </row>
    <row r="52" spans="1:2" x14ac:dyDescent="0.2">
      <c r="A52">
        <v>5</v>
      </c>
      <c r="B52" t="s">
        <v>4767</v>
      </c>
    </row>
    <row r="53" spans="1:2" x14ac:dyDescent="0.2">
      <c r="A53">
        <v>6</v>
      </c>
      <c r="B53" t="s">
        <v>4768</v>
      </c>
    </row>
    <row r="54" spans="1:2" x14ac:dyDescent="0.2">
      <c r="A54">
        <v>7</v>
      </c>
      <c r="B54" t="s">
        <v>4769</v>
      </c>
    </row>
    <row r="55" spans="1:2" x14ac:dyDescent="0.2">
      <c r="A55">
        <v>8</v>
      </c>
      <c r="B55" t="s">
        <v>4770</v>
      </c>
    </row>
    <row r="56" spans="1:2" x14ac:dyDescent="0.2">
      <c r="A56">
        <v>9</v>
      </c>
      <c r="B56" t="s">
        <v>4771</v>
      </c>
    </row>
    <row r="57" spans="1:2" x14ac:dyDescent="0.2">
      <c r="A57" s="657" t="s">
        <v>4772</v>
      </c>
      <c r="B57" t="s">
        <v>4773</v>
      </c>
    </row>
    <row r="58" spans="1:2" x14ac:dyDescent="0.2">
      <c r="A58" s="657" t="s">
        <v>4774</v>
      </c>
      <c r="B58" t="s">
        <v>4484</v>
      </c>
    </row>
    <row r="59" spans="1:2" x14ac:dyDescent="0.2">
      <c r="A59" s="657" t="s">
        <v>4775</v>
      </c>
      <c r="B59" t="s">
        <v>4776</v>
      </c>
    </row>
    <row r="60" spans="1:2" x14ac:dyDescent="0.2">
      <c r="A60" s="657" t="s">
        <v>4777</v>
      </c>
      <c r="B60" t="s">
        <v>4778</v>
      </c>
    </row>
    <row r="61" spans="1:2" x14ac:dyDescent="0.2">
      <c r="A61" s="657" t="s">
        <v>4779</v>
      </c>
      <c r="B61" t="s">
        <v>4780</v>
      </c>
    </row>
    <row r="62" spans="1:2" x14ac:dyDescent="0.2">
      <c r="A62" s="657" t="s">
        <v>4781</v>
      </c>
      <c r="B62" t="s">
        <v>4782</v>
      </c>
    </row>
    <row r="63" spans="1:2" x14ac:dyDescent="0.2">
      <c r="A63" s="657" t="s">
        <v>4783</v>
      </c>
      <c r="B63" t="s">
        <v>1093</v>
      </c>
    </row>
    <row r="64" spans="1:2" x14ac:dyDescent="0.2">
      <c r="A64" s="657" t="s">
        <v>4784</v>
      </c>
      <c r="B64" t="s">
        <v>4785</v>
      </c>
    </row>
    <row r="65" spans="1:2" x14ac:dyDescent="0.2">
      <c r="A65" s="657" t="s">
        <v>4786</v>
      </c>
      <c r="B65" t="s">
        <v>4787</v>
      </c>
    </row>
    <row r="66" spans="1:2" x14ac:dyDescent="0.2">
      <c r="A66" s="657" t="s">
        <v>4788</v>
      </c>
      <c r="B66" t="s">
        <v>4789</v>
      </c>
    </row>
    <row r="68" spans="1:2" x14ac:dyDescent="0.2">
      <c r="A68" s="350" t="s">
        <v>4801</v>
      </c>
    </row>
    <row r="69" spans="1:2" x14ac:dyDescent="0.2">
      <c r="A69" t="s">
        <v>4791</v>
      </c>
    </row>
    <row r="70" spans="1:2" x14ac:dyDescent="0.2">
      <c r="A70" t="s">
        <v>4792</v>
      </c>
    </row>
    <row r="72" spans="1:2" x14ac:dyDescent="0.2">
      <c r="A72" s="350" t="s">
        <v>4802</v>
      </c>
    </row>
    <row r="74" spans="1:2" x14ac:dyDescent="0.2">
      <c r="A74" s="658" t="s">
        <v>4803</v>
      </c>
    </row>
    <row r="75" spans="1:2" x14ac:dyDescent="0.2">
      <c r="B75" s="761" t="s">
        <v>5545</v>
      </c>
    </row>
    <row r="76" spans="1:2" x14ac:dyDescent="0.2">
      <c r="B76" s="350" t="s">
        <v>4891</v>
      </c>
    </row>
    <row r="77" spans="1:2" ht="14.25" x14ac:dyDescent="0.2">
      <c r="B77" s="761" t="s">
        <v>5546</v>
      </c>
    </row>
    <row r="78" spans="1:2" x14ac:dyDescent="0.2">
      <c r="B78" s="350" t="s">
        <v>4804</v>
      </c>
    </row>
    <row r="79" spans="1:2" x14ac:dyDescent="0.2">
      <c r="B79" s="761" t="s">
        <v>5542</v>
      </c>
    </row>
    <row r="80" spans="1:2" ht="14.25" x14ac:dyDescent="0.2">
      <c r="B80" s="350" t="s">
        <v>4805</v>
      </c>
    </row>
    <row r="81" spans="1:4" ht="15.75" x14ac:dyDescent="0.3">
      <c r="B81" s="350" t="s">
        <v>4806</v>
      </c>
    </row>
    <row r="82" spans="1:4" ht="15.75" x14ac:dyDescent="0.3">
      <c r="B82" s="350" t="s">
        <v>4807</v>
      </c>
    </row>
    <row r="83" spans="1:4" x14ac:dyDescent="0.2">
      <c r="B83" s="350" t="s">
        <v>4809</v>
      </c>
    </row>
    <row r="84" spans="1:4" ht="15.75" x14ac:dyDescent="0.3">
      <c r="B84" s="350" t="s">
        <v>4808</v>
      </c>
    </row>
    <row r="85" spans="1:4" x14ac:dyDescent="0.2">
      <c r="B85" s="350" t="s">
        <v>4810</v>
      </c>
    </row>
    <row r="86" spans="1:4" ht="14.25" x14ac:dyDescent="0.2">
      <c r="B86" s="350" t="s">
        <v>4811</v>
      </c>
    </row>
    <row r="88" spans="1:4" ht="14.25" x14ac:dyDescent="0.2">
      <c r="C88" s="659" t="s">
        <v>4818</v>
      </c>
      <c r="D88" s="659" t="s">
        <v>4819</v>
      </c>
    </row>
    <row r="89" spans="1:4" x14ac:dyDescent="0.2">
      <c r="C89" s="660" t="s">
        <v>4812</v>
      </c>
      <c r="D89" s="661">
        <v>1829</v>
      </c>
    </row>
    <row r="90" spans="1:4" x14ac:dyDescent="0.2">
      <c r="C90" s="660" t="s">
        <v>4813</v>
      </c>
      <c r="D90" s="661">
        <v>4508</v>
      </c>
    </row>
    <row r="91" spans="1:4" x14ac:dyDescent="0.2">
      <c r="C91" s="660" t="s">
        <v>4814</v>
      </c>
      <c r="D91" s="661">
        <v>4536</v>
      </c>
    </row>
    <row r="92" spans="1:4" x14ac:dyDescent="0.2">
      <c r="C92" s="660" t="s">
        <v>4815</v>
      </c>
      <c r="D92" s="661">
        <v>5343</v>
      </c>
    </row>
    <row r="93" spans="1:4" x14ac:dyDescent="0.2">
      <c r="C93" s="660" t="s">
        <v>4816</v>
      </c>
      <c r="D93" s="661">
        <v>5454</v>
      </c>
    </row>
    <row r="94" spans="1:4" x14ac:dyDescent="0.2">
      <c r="C94" s="660" t="s">
        <v>4817</v>
      </c>
      <c r="D94" s="661">
        <v>5879</v>
      </c>
    </row>
    <row r="96" spans="1:4" x14ac:dyDescent="0.2">
      <c r="A96" s="658" t="s">
        <v>4820</v>
      </c>
    </row>
    <row r="97" spans="1:7" x14ac:dyDescent="0.2">
      <c r="B97" s="761" t="s">
        <v>5541</v>
      </c>
    </row>
    <row r="98" spans="1:7" x14ac:dyDescent="0.2">
      <c r="B98" t="s">
        <v>4824</v>
      </c>
    </row>
    <row r="99" spans="1:7" x14ac:dyDescent="0.2">
      <c r="B99" s="350" t="s">
        <v>4825</v>
      </c>
    </row>
    <row r="100" spans="1:7" x14ac:dyDescent="0.2">
      <c r="B100" s="761" t="s">
        <v>5542</v>
      </c>
    </row>
    <row r="101" spans="1:7" x14ac:dyDescent="0.2">
      <c r="B101" s="350" t="s">
        <v>4821</v>
      </c>
    </row>
    <row r="102" spans="1:7" x14ac:dyDescent="0.2">
      <c r="B102" s="350" t="s">
        <v>4822</v>
      </c>
    </row>
    <row r="103" spans="1:7" x14ac:dyDescent="0.2">
      <c r="B103" s="350" t="s">
        <v>4823</v>
      </c>
    </row>
    <row r="104" spans="1:7" x14ac:dyDescent="0.2">
      <c r="B104" s="761" t="s">
        <v>5543</v>
      </c>
    </row>
    <row r="106" spans="1:7" x14ac:dyDescent="0.2">
      <c r="A106" s="658" t="s">
        <v>4849</v>
      </c>
    </row>
    <row r="107" spans="1:7" ht="81" customHeight="1" x14ac:dyDescent="0.2">
      <c r="B107" s="766" t="s">
        <v>5564</v>
      </c>
      <c r="C107" s="765"/>
      <c r="D107" s="765"/>
      <c r="E107" s="765"/>
      <c r="F107" s="765"/>
      <c r="G107" s="765"/>
    </row>
    <row r="109" spans="1:7" x14ac:dyDescent="0.2">
      <c r="A109" s="658" t="s">
        <v>4892</v>
      </c>
    </row>
    <row r="110" spans="1:7" ht="108.75" customHeight="1" x14ac:dyDescent="0.2">
      <c r="B110" s="766" t="s">
        <v>5560</v>
      </c>
      <c r="C110" s="765"/>
      <c r="D110" s="765"/>
      <c r="E110" s="765"/>
      <c r="F110" s="765"/>
      <c r="G110" s="765"/>
    </row>
    <row r="112" spans="1:7" x14ac:dyDescent="0.2">
      <c r="A112" s="658" t="s">
        <v>4914</v>
      </c>
    </row>
    <row r="113" spans="1:7" ht="66" customHeight="1" x14ac:dyDescent="0.2">
      <c r="B113" s="766" t="s">
        <v>4915</v>
      </c>
      <c r="C113" s="765"/>
      <c r="D113" s="765"/>
      <c r="E113" s="765"/>
      <c r="F113" s="765"/>
      <c r="G113" s="765"/>
    </row>
    <row r="115" spans="1:7" x14ac:dyDescent="0.2">
      <c r="A115" s="658" t="s">
        <v>4916</v>
      </c>
    </row>
    <row r="116" spans="1:7" ht="66.75" customHeight="1" x14ac:dyDescent="0.2">
      <c r="B116" s="766" t="s">
        <v>5561</v>
      </c>
      <c r="C116" s="765"/>
      <c r="D116" s="765"/>
      <c r="E116" s="765"/>
      <c r="F116" s="765"/>
      <c r="G116" s="765"/>
    </row>
    <row r="117" spans="1:7" ht="12.75" customHeight="1" x14ac:dyDescent="0.2">
      <c r="B117" s="760"/>
      <c r="C117" s="759"/>
      <c r="D117" s="759"/>
      <c r="E117" s="759"/>
      <c r="F117" s="759"/>
      <c r="G117" s="759"/>
    </row>
    <row r="118" spans="1:7" ht="12.75" customHeight="1" x14ac:dyDescent="0.2">
      <c r="A118" s="658" t="s">
        <v>5562</v>
      </c>
      <c r="B118" s="760"/>
      <c r="C118" s="759"/>
      <c r="D118" s="759"/>
      <c r="E118" s="759"/>
      <c r="F118" s="759"/>
      <c r="G118" s="759"/>
    </row>
    <row r="119" spans="1:7" ht="28.5" customHeight="1" x14ac:dyDescent="0.2">
      <c r="B119" s="766" t="s">
        <v>5563</v>
      </c>
      <c r="C119" s="766"/>
      <c r="D119" s="766"/>
      <c r="E119" s="766"/>
      <c r="F119" s="766"/>
      <c r="G119" s="766"/>
    </row>
    <row r="120" spans="1:7" x14ac:dyDescent="0.2">
      <c r="A120" s="658" t="s">
        <v>4917</v>
      </c>
    </row>
    <row r="121" spans="1:7" ht="115.5" customHeight="1" x14ac:dyDescent="0.2">
      <c r="B121" s="766" t="s">
        <v>4918</v>
      </c>
      <c r="C121" s="765"/>
      <c r="D121" s="765"/>
      <c r="E121" s="765"/>
      <c r="F121" s="765"/>
      <c r="G121" s="765"/>
    </row>
    <row r="123" spans="1:7" x14ac:dyDescent="0.2">
      <c r="A123" s="658" t="s">
        <v>4919</v>
      </c>
    </row>
    <row r="124" spans="1:7" ht="91.5" customHeight="1" x14ac:dyDescent="0.2">
      <c r="B124" s="766" t="s">
        <v>4920</v>
      </c>
      <c r="C124" s="765"/>
      <c r="D124" s="765"/>
      <c r="E124" s="765"/>
      <c r="F124" s="765"/>
      <c r="G124" s="765"/>
    </row>
    <row r="126" spans="1:7" x14ac:dyDescent="0.2">
      <c r="A126" s="658" t="s">
        <v>4921</v>
      </c>
    </row>
    <row r="127" spans="1:7" ht="68.25" customHeight="1" x14ac:dyDescent="0.2">
      <c r="B127" s="766" t="s">
        <v>4922</v>
      </c>
      <c r="C127" s="765"/>
      <c r="D127" s="765"/>
      <c r="E127" s="765"/>
      <c r="F127" s="765"/>
      <c r="G127" s="765"/>
    </row>
    <row r="129" spans="1:7" x14ac:dyDescent="0.2">
      <c r="A129" s="658" t="s">
        <v>5203</v>
      </c>
    </row>
    <row r="130" spans="1:7" ht="26.25" customHeight="1" x14ac:dyDescent="0.2">
      <c r="B130" s="766" t="s">
        <v>5202</v>
      </c>
      <c r="C130" s="766"/>
      <c r="D130" s="766"/>
      <c r="E130" s="766"/>
      <c r="F130" s="766"/>
      <c r="G130" s="766"/>
    </row>
    <row r="132" spans="1:7" x14ac:dyDescent="0.2">
      <c r="A132" s="658" t="s">
        <v>5204</v>
      </c>
    </row>
    <row r="133" spans="1:7" x14ac:dyDescent="0.2">
      <c r="B133" s="764" t="s">
        <v>5205</v>
      </c>
      <c r="C133" s="764"/>
      <c r="D133" s="764"/>
      <c r="E133" s="764"/>
      <c r="F133" s="764"/>
      <c r="G133" s="764"/>
    </row>
    <row r="135" spans="1:7" x14ac:dyDescent="0.2">
      <c r="A135" s="658" t="s">
        <v>5206</v>
      </c>
    </row>
    <row r="136" spans="1:7" ht="39" customHeight="1" x14ac:dyDescent="0.2">
      <c r="B136" s="764" t="s">
        <v>5544</v>
      </c>
      <c r="C136" s="764"/>
      <c r="D136" s="764"/>
      <c r="E136" s="764"/>
      <c r="F136" s="764"/>
      <c r="G136" s="764"/>
    </row>
    <row r="138" spans="1:7" x14ac:dyDescent="0.2">
      <c r="A138" s="658" t="s">
        <v>5208</v>
      </c>
    </row>
    <row r="139" spans="1:7" ht="29.25" customHeight="1" x14ac:dyDescent="0.2">
      <c r="B139" s="764" t="s">
        <v>5207</v>
      </c>
      <c r="C139" s="764"/>
      <c r="D139" s="764"/>
      <c r="E139" s="764"/>
      <c r="F139" s="764"/>
      <c r="G139" s="764"/>
    </row>
    <row r="141" spans="1:7" x14ac:dyDescent="0.2">
      <c r="A141" s="658" t="s">
        <v>5210</v>
      </c>
    </row>
    <row r="142" spans="1:7" ht="27.75" customHeight="1" x14ac:dyDescent="0.2">
      <c r="B142" s="764" t="s">
        <v>5209</v>
      </c>
      <c r="C142" s="764"/>
      <c r="D142" s="764"/>
      <c r="E142" s="764"/>
      <c r="F142" s="764"/>
      <c r="G142" s="764"/>
    </row>
  </sheetData>
  <mergeCells count="17">
    <mergeCell ref="B130:G130"/>
    <mergeCell ref="B133:G133"/>
    <mergeCell ref="B136:G136"/>
    <mergeCell ref="B139:G139"/>
    <mergeCell ref="B142:G142"/>
    <mergeCell ref="B121:G121"/>
    <mergeCell ref="B124:G124"/>
    <mergeCell ref="B127:G127"/>
    <mergeCell ref="B107:G107"/>
    <mergeCell ref="B110:G110"/>
    <mergeCell ref="B113:G113"/>
    <mergeCell ref="B119:G119"/>
    <mergeCell ref="A12:G12"/>
    <mergeCell ref="B16:G16"/>
    <mergeCell ref="B17:G17"/>
    <mergeCell ref="B18:G18"/>
    <mergeCell ref="B116:G116"/>
  </mergeCells>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1"/>
  <sheetViews>
    <sheetView workbookViewId="0">
      <selection activeCell="E4" sqref="E4"/>
    </sheetView>
  </sheetViews>
  <sheetFormatPr defaultRowHeight="12.75" x14ac:dyDescent="0.2"/>
  <cols>
    <col min="5" max="5" width="10.85546875" customWidth="1"/>
    <col min="10" max="10" width="16.28515625" customWidth="1"/>
  </cols>
  <sheetData>
    <row r="1" spans="1:10" ht="45.75" thickBot="1" x14ac:dyDescent="0.25">
      <c r="A1" s="322" t="s">
        <v>2778</v>
      </c>
      <c r="B1" s="323"/>
      <c r="C1" s="323"/>
      <c r="D1" s="324"/>
      <c r="E1" s="101" t="s">
        <v>3331</v>
      </c>
      <c r="F1" s="101"/>
      <c r="G1" s="101"/>
      <c r="H1" s="101"/>
      <c r="I1" s="101"/>
      <c r="J1" s="102"/>
    </row>
    <row r="2" spans="1:10" ht="24" thickTop="1" thickBot="1" x14ac:dyDescent="0.25">
      <c r="A2" s="96" t="s">
        <v>2777</v>
      </c>
      <c r="B2" s="87"/>
      <c r="C2" s="87"/>
      <c r="D2" s="88"/>
      <c r="E2" s="86" t="s">
        <v>3332</v>
      </c>
      <c r="F2" s="86"/>
      <c r="G2" s="86"/>
      <c r="H2" s="86"/>
      <c r="I2" s="86"/>
      <c r="J2" s="103"/>
    </row>
    <row r="3" spans="1:10" ht="14.25" thickTop="1" thickBot="1" x14ac:dyDescent="0.25">
      <c r="A3" s="111" t="s">
        <v>2768</v>
      </c>
      <c r="B3" s="112" t="s">
        <v>2769</v>
      </c>
      <c r="C3" s="112" t="s">
        <v>2770</v>
      </c>
      <c r="D3" s="112" t="s">
        <v>2771</v>
      </c>
      <c r="E3" s="113" t="s">
        <v>3337</v>
      </c>
      <c r="F3" s="113" t="s">
        <v>2768</v>
      </c>
      <c r="G3" s="113" t="s">
        <v>2769</v>
      </c>
      <c r="H3" s="113" t="s">
        <v>2770</v>
      </c>
      <c r="I3" s="113" t="s">
        <v>2771</v>
      </c>
      <c r="J3" s="114" t="s">
        <v>3338</v>
      </c>
    </row>
    <row r="4" spans="1:10" ht="14.25" customHeight="1" x14ac:dyDescent="0.2">
      <c r="A4" s="82" t="s">
        <v>2772</v>
      </c>
      <c r="B4" s="82" t="s">
        <v>2772</v>
      </c>
      <c r="C4" s="82" t="s">
        <v>2772</v>
      </c>
      <c r="D4" s="82" t="s">
        <v>2772</v>
      </c>
      <c r="E4" s="79" t="s">
        <v>2759</v>
      </c>
      <c r="F4" s="79" t="s">
        <v>2779</v>
      </c>
      <c r="G4" s="79" t="s">
        <v>2779</v>
      </c>
      <c r="H4" s="79" t="s">
        <v>2779</v>
      </c>
      <c r="I4" s="79" t="s">
        <v>2779</v>
      </c>
      <c r="J4" s="104" t="s">
        <v>2760</v>
      </c>
    </row>
    <row r="5" spans="1:10" ht="14.25" customHeight="1" x14ac:dyDescent="0.2">
      <c r="A5" s="97"/>
      <c r="B5" s="80"/>
      <c r="C5" s="80"/>
      <c r="D5" s="80"/>
      <c r="E5" s="79" t="s">
        <v>2761</v>
      </c>
      <c r="F5" s="79" t="s">
        <v>2780</v>
      </c>
      <c r="G5" s="79" t="s">
        <v>2780</v>
      </c>
      <c r="H5" s="79" t="s">
        <v>2780</v>
      </c>
      <c r="I5" s="79" t="s">
        <v>2780</v>
      </c>
      <c r="J5" s="104" t="s">
        <v>2762</v>
      </c>
    </row>
    <row r="6" spans="1:10" ht="14.25" customHeight="1" x14ac:dyDescent="0.2">
      <c r="A6" s="97"/>
      <c r="B6" s="80"/>
      <c r="C6" s="80"/>
      <c r="D6" s="80"/>
      <c r="E6" s="79" t="s">
        <v>2065</v>
      </c>
      <c r="F6" s="79" t="s">
        <v>2065</v>
      </c>
      <c r="G6" s="79" t="s">
        <v>2065</v>
      </c>
      <c r="H6" s="79" t="s">
        <v>2065</v>
      </c>
      <c r="I6" s="79" t="s">
        <v>2065</v>
      </c>
      <c r="J6" s="105"/>
    </row>
    <row r="7" spans="1:10" ht="14.25" customHeight="1" thickBot="1" x14ac:dyDescent="0.25">
      <c r="A7" s="327"/>
      <c r="B7" s="110"/>
      <c r="C7" s="110"/>
      <c r="D7" s="110"/>
      <c r="E7" s="81" t="s">
        <v>2763</v>
      </c>
      <c r="F7" s="81" t="s">
        <v>2773</v>
      </c>
      <c r="G7" s="81" t="s">
        <v>2773</v>
      </c>
      <c r="H7" s="81" t="s">
        <v>2773</v>
      </c>
      <c r="I7" s="81" t="s">
        <v>2773</v>
      </c>
      <c r="J7" s="106"/>
    </row>
    <row r="8" spans="1:10" ht="14.25" customHeight="1" x14ac:dyDescent="0.2">
      <c r="A8" s="325" t="s">
        <v>2773</v>
      </c>
      <c r="B8" s="326" t="s">
        <v>2773</v>
      </c>
      <c r="C8" s="326" t="s">
        <v>2773</v>
      </c>
      <c r="D8" s="326" t="s">
        <v>2773</v>
      </c>
      <c r="E8" s="89" t="s">
        <v>2759</v>
      </c>
      <c r="F8" s="89" t="s">
        <v>2781</v>
      </c>
      <c r="G8" s="89" t="s">
        <v>2781</v>
      </c>
      <c r="H8" s="89" t="s">
        <v>2781</v>
      </c>
      <c r="I8" s="89" t="s">
        <v>2781</v>
      </c>
      <c r="J8" s="107" t="s">
        <v>2760</v>
      </c>
    </row>
    <row r="9" spans="1:10" ht="14.25" customHeight="1" x14ac:dyDescent="0.2">
      <c r="A9" s="98"/>
      <c r="B9" s="80"/>
      <c r="C9" s="80"/>
      <c r="D9" s="80"/>
      <c r="E9" s="79" t="s">
        <v>2761</v>
      </c>
      <c r="F9" s="79" t="s">
        <v>2782</v>
      </c>
      <c r="G9" s="79" t="s">
        <v>2782</v>
      </c>
      <c r="H9" s="79" t="s">
        <v>2782</v>
      </c>
      <c r="I9" s="79" t="s">
        <v>2782</v>
      </c>
      <c r="J9" s="104" t="s">
        <v>2762</v>
      </c>
    </row>
    <row r="10" spans="1:10" ht="14.25" customHeight="1" x14ac:dyDescent="0.2">
      <c r="A10" s="98"/>
      <c r="B10" s="80"/>
      <c r="C10" s="80"/>
      <c r="D10" s="80"/>
      <c r="E10" s="79" t="s">
        <v>2065</v>
      </c>
      <c r="F10" s="79" t="s">
        <v>2065</v>
      </c>
      <c r="G10" s="79" t="s">
        <v>2065</v>
      </c>
      <c r="H10" s="79" t="s">
        <v>2065</v>
      </c>
      <c r="I10" s="79" t="s">
        <v>2065</v>
      </c>
      <c r="J10" s="105"/>
    </row>
    <row r="11" spans="1:10" ht="13.5" thickBot="1" x14ac:dyDescent="0.25">
      <c r="A11" s="98"/>
      <c r="B11" s="80"/>
      <c r="C11" s="80"/>
      <c r="D11" s="80"/>
      <c r="E11" s="81" t="s">
        <v>2763</v>
      </c>
      <c r="F11" s="81" t="s">
        <v>2774</v>
      </c>
      <c r="G11" s="81" t="s">
        <v>2774</v>
      </c>
      <c r="H11" s="81" t="s">
        <v>2774</v>
      </c>
      <c r="I11" s="81" t="s">
        <v>2774</v>
      </c>
      <c r="J11" s="106"/>
    </row>
    <row r="12" spans="1:10" ht="14.25" customHeight="1" x14ac:dyDescent="0.2">
      <c r="A12" s="91" t="s">
        <v>2774</v>
      </c>
      <c r="B12" s="90" t="s">
        <v>2774</v>
      </c>
      <c r="C12" s="90" t="s">
        <v>2774</v>
      </c>
      <c r="D12" s="90" t="s">
        <v>2774</v>
      </c>
      <c r="E12" s="89" t="s">
        <v>2759</v>
      </c>
      <c r="F12" s="89" t="s">
        <v>2783</v>
      </c>
      <c r="G12" s="89" t="s">
        <v>2783</v>
      </c>
      <c r="H12" s="89" t="s">
        <v>2783</v>
      </c>
      <c r="I12" s="89" t="s">
        <v>2783</v>
      </c>
      <c r="J12" s="107" t="s">
        <v>2760</v>
      </c>
    </row>
    <row r="13" spans="1:10" ht="14.25" customHeight="1" x14ac:dyDescent="0.2">
      <c r="A13" s="99"/>
      <c r="B13" s="80"/>
      <c r="C13" s="80"/>
      <c r="D13" s="80"/>
      <c r="E13" s="79" t="s">
        <v>2761</v>
      </c>
      <c r="F13" s="79" t="s">
        <v>2784</v>
      </c>
      <c r="G13" s="79" t="s">
        <v>2784</v>
      </c>
      <c r="H13" s="79" t="s">
        <v>2784</v>
      </c>
      <c r="I13" s="79" t="s">
        <v>2784</v>
      </c>
      <c r="J13" s="104" t="s">
        <v>2762</v>
      </c>
    </row>
    <row r="14" spans="1:10" ht="14.25" customHeight="1" x14ac:dyDescent="0.2">
      <c r="A14" s="99"/>
      <c r="B14" s="80"/>
      <c r="C14" s="80"/>
      <c r="D14" s="80"/>
      <c r="E14" s="79" t="s">
        <v>2065</v>
      </c>
      <c r="F14" s="79" t="s">
        <v>2065</v>
      </c>
      <c r="G14" s="79" t="s">
        <v>2065</v>
      </c>
      <c r="H14" s="79" t="s">
        <v>2065</v>
      </c>
      <c r="I14" s="79" t="s">
        <v>2065</v>
      </c>
      <c r="J14" s="105"/>
    </row>
    <row r="15" spans="1:10" ht="14.25" customHeight="1" thickBot="1" x14ac:dyDescent="0.25">
      <c r="A15" s="109"/>
      <c r="B15" s="110"/>
      <c r="C15" s="110"/>
      <c r="D15" s="110"/>
      <c r="E15" s="81" t="s">
        <v>2763</v>
      </c>
      <c r="F15" s="81" t="s">
        <v>2785</v>
      </c>
      <c r="G15" s="81" t="s">
        <v>2785</v>
      </c>
      <c r="H15" s="81" t="s">
        <v>2785</v>
      </c>
      <c r="I15" s="81" t="s">
        <v>2785</v>
      </c>
      <c r="J15" s="106"/>
    </row>
    <row r="16" spans="1:10" ht="13.5" thickBot="1" x14ac:dyDescent="0.25">
      <c r="A16" s="100" t="s">
        <v>2065</v>
      </c>
      <c r="B16" s="83" t="s">
        <v>2065</v>
      </c>
      <c r="C16" s="83" t="s">
        <v>2065</v>
      </c>
      <c r="D16" s="83" t="s">
        <v>2065</v>
      </c>
      <c r="E16" s="81" t="s">
        <v>2065</v>
      </c>
      <c r="F16" s="81" t="s">
        <v>2065</v>
      </c>
      <c r="G16" s="81" t="s">
        <v>2065</v>
      </c>
      <c r="H16" s="81" t="s">
        <v>2065</v>
      </c>
      <c r="I16" s="81" t="s">
        <v>2065</v>
      </c>
      <c r="J16" s="108" t="s">
        <v>2065</v>
      </c>
    </row>
    <row r="17" spans="1:10" ht="14.25" customHeight="1" x14ac:dyDescent="0.2">
      <c r="A17" s="91" t="s">
        <v>2775</v>
      </c>
      <c r="B17" s="90" t="s">
        <v>2775</v>
      </c>
      <c r="C17" s="90" t="s">
        <v>2775</v>
      </c>
      <c r="D17" s="90" t="s">
        <v>2775</v>
      </c>
      <c r="E17" s="89" t="s">
        <v>2759</v>
      </c>
      <c r="F17" s="89" t="s">
        <v>2786</v>
      </c>
      <c r="G17" s="89" t="s">
        <v>2786</v>
      </c>
      <c r="H17" s="89" t="s">
        <v>2786</v>
      </c>
      <c r="I17" s="89" t="s">
        <v>2786</v>
      </c>
      <c r="J17" s="107" t="s">
        <v>2760</v>
      </c>
    </row>
    <row r="18" spans="1:10" ht="14.25" customHeight="1" x14ac:dyDescent="0.2">
      <c r="A18" s="99"/>
      <c r="B18" s="80"/>
      <c r="C18" s="80"/>
      <c r="D18" s="80"/>
      <c r="E18" s="79" t="s">
        <v>2761</v>
      </c>
      <c r="F18" s="79" t="s">
        <v>2787</v>
      </c>
      <c r="G18" s="79" t="s">
        <v>2787</v>
      </c>
      <c r="H18" s="79" t="s">
        <v>2787</v>
      </c>
      <c r="I18" s="79" t="s">
        <v>2787</v>
      </c>
      <c r="J18" s="104" t="s">
        <v>2762</v>
      </c>
    </row>
    <row r="19" spans="1:10" ht="14.25" customHeight="1" x14ac:dyDescent="0.2">
      <c r="A19" s="99"/>
      <c r="B19" s="80"/>
      <c r="C19" s="80"/>
      <c r="D19" s="80"/>
      <c r="E19" s="79" t="s">
        <v>2065</v>
      </c>
      <c r="F19" s="79" t="s">
        <v>2065</v>
      </c>
      <c r="G19" s="79" t="s">
        <v>2065</v>
      </c>
      <c r="H19" s="79" t="s">
        <v>2065</v>
      </c>
      <c r="I19" s="79" t="s">
        <v>2065</v>
      </c>
      <c r="J19" s="105"/>
    </row>
    <row r="20" spans="1:10" ht="14.25" customHeight="1" thickBot="1" x14ac:dyDescent="0.25">
      <c r="A20" s="99"/>
      <c r="B20" s="80"/>
      <c r="C20" s="80"/>
      <c r="D20" s="80"/>
      <c r="E20" s="81" t="s">
        <v>2763</v>
      </c>
      <c r="F20" s="81" t="s">
        <v>2776</v>
      </c>
      <c r="G20" s="81" t="s">
        <v>2776</v>
      </c>
      <c r="H20" s="81" t="s">
        <v>2776</v>
      </c>
      <c r="I20" s="81" t="s">
        <v>2776</v>
      </c>
      <c r="J20" s="106"/>
    </row>
    <row r="21" spans="1:10" ht="14.25" customHeight="1" x14ac:dyDescent="0.2">
      <c r="A21" s="91" t="s">
        <v>2776</v>
      </c>
      <c r="B21" s="90" t="s">
        <v>2776</v>
      </c>
      <c r="C21" s="90" t="s">
        <v>2776</v>
      </c>
      <c r="D21" s="90" t="s">
        <v>2776</v>
      </c>
      <c r="E21" s="89" t="s">
        <v>2759</v>
      </c>
      <c r="F21" s="89" t="s">
        <v>2788</v>
      </c>
      <c r="G21" s="89" t="s">
        <v>2788</v>
      </c>
      <c r="H21" s="89" t="s">
        <v>2788</v>
      </c>
      <c r="I21" s="89" t="s">
        <v>2788</v>
      </c>
      <c r="J21" s="107" t="s">
        <v>2760</v>
      </c>
    </row>
    <row r="22" spans="1:10" ht="14.25" customHeight="1" x14ac:dyDescent="0.2">
      <c r="A22" s="99"/>
      <c r="B22" s="80"/>
      <c r="C22" s="80"/>
      <c r="D22" s="80"/>
      <c r="E22" s="79" t="s">
        <v>2761</v>
      </c>
      <c r="F22" s="79" t="s">
        <v>2789</v>
      </c>
      <c r="G22" s="79" t="s">
        <v>2789</v>
      </c>
      <c r="H22" s="79" t="s">
        <v>2789</v>
      </c>
      <c r="I22" s="79" t="s">
        <v>2789</v>
      </c>
      <c r="J22" s="104" t="s">
        <v>2762</v>
      </c>
    </row>
    <row r="23" spans="1:10" x14ac:dyDescent="0.2">
      <c r="A23" s="99"/>
      <c r="B23" s="80"/>
      <c r="C23" s="80"/>
      <c r="D23" s="80"/>
      <c r="E23" s="79" t="s">
        <v>2065</v>
      </c>
      <c r="F23" s="79" t="s">
        <v>2065</v>
      </c>
      <c r="G23" s="79" t="s">
        <v>2065</v>
      </c>
      <c r="H23" s="79" t="s">
        <v>2065</v>
      </c>
      <c r="I23" s="79" t="s">
        <v>2065</v>
      </c>
      <c r="J23" s="105"/>
    </row>
    <row r="24" spans="1:10" ht="13.5" thickBot="1" x14ac:dyDescent="0.25">
      <c r="A24" s="109"/>
      <c r="B24" s="110"/>
      <c r="C24" s="110"/>
      <c r="D24" s="110"/>
      <c r="E24" s="81" t="s">
        <v>2764</v>
      </c>
      <c r="F24" s="81" t="s">
        <v>2790</v>
      </c>
      <c r="G24" s="81" t="s">
        <v>2790</v>
      </c>
      <c r="H24" s="81" t="s">
        <v>2790</v>
      </c>
      <c r="I24" s="81" t="s">
        <v>2790</v>
      </c>
      <c r="J24" s="106"/>
    </row>
    <row r="25" spans="1:10" ht="14.25" customHeight="1" thickBot="1" x14ac:dyDescent="0.25">
      <c r="A25" s="109"/>
      <c r="B25" s="110"/>
      <c r="C25" s="110"/>
      <c r="D25" s="110"/>
      <c r="E25" s="81" t="s">
        <v>2763</v>
      </c>
      <c r="F25" s="81" t="s">
        <v>2772</v>
      </c>
      <c r="G25" s="81" t="s">
        <v>2765</v>
      </c>
      <c r="H25" s="81" t="s">
        <v>2765</v>
      </c>
      <c r="I25" s="81" t="s">
        <v>2765</v>
      </c>
      <c r="J25" s="106"/>
    </row>
    <row r="26" spans="1:10" x14ac:dyDescent="0.2">
      <c r="A26" s="80"/>
      <c r="B26" s="80"/>
      <c r="C26" s="80"/>
      <c r="D26" s="80"/>
      <c r="E26" s="138"/>
      <c r="F26" s="138"/>
      <c r="G26" s="138"/>
      <c r="H26" s="138"/>
      <c r="I26" s="138"/>
      <c r="J26" s="74"/>
    </row>
    <row r="27" spans="1:10" x14ac:dyDescent="0.2">
      <c r="A27" s="80"/>
      <c r="B27" s="80"/>
      <c r="C27" s="80"/>
      <c r="D27" s="80"/>
      <c r="E27" s="138"/>
      <c r="F27" s="138"/>
      <c r="G27" s="138"/>
      <c r="H27" s="138"/>
      <c r="I27" s="138"/>
      <c r="J27" s="74"/>
    </row>
    <row r="28" spans="1:10" x14ac:dyDescent="0.2">
      <c r="A28" s="80"/>
      <c r="B28" s="80"/>
      <c r="C28" s="80"/>
      <c r="D28" s="80"/>
      <c r="E28" s="138"/>
      <c r="F28" s="138"/>
      <c r="G28" s="138"/>
      <c r="H28" s="138"/>
      <c r="I28" s="138"/>
      <c r="J28" s="74"/>
    </row>
    <row r="29" spans="1:10" x14ac:dyDescent="0.2">
      <c r="A29" s="80"/>
      <c r="B29" s="80"/>
      <c r="C29" s="80"/>
      <c r="D29" s="80"/>
      <c r="E29" s="138"/>
      <c r="F29" s="138"/>
      <c r="G29" s="138"/>
      <c r="H29" s="138"/>
      <c r="I29" s="138"/>
      <c r="J29" s="74"/>
    </row>
    <row r="30" spans="1:10" x14ac:dyDescent="0.2">
      <c r="A30" s="80"/>
      <c r="B30" s="80"/>
      <c r="C30" s="80"/>
      <c r="D30" s="80"/>
      <c r="E30" s="138"/>
      <c r="F30" s="138"/>
      <c r="G30" s="138"/>
      <c r="H30" s="138"/>
      <c r="I30" s="138"/>
      <c r="J30" s="74"/>
    </row>
    <row r="31" spans="1:10" x14ac:dyDescent="0.2">
      <c r="A31" s="80"/>
      <c r="B31" s="80"/>
      <c r="C31" s="80"/>
      <c r="D31" s="80"/>
      <c r="E31" s="138"/>
      <c r="F31" s="138"/>
      <c r="G31" s="138"/>
      <c r="H31" s="138"/>
      <c r="I31" s="138"/>
      <c r="J31" s="74"/>
    </row>
    <row r="32" spans="1:10" x14ac:dyDescent="0.2">
      <c r="A32" s="80"/>
      <c r="B32" s="80"/>
      <c r="C32" s="80"/>
      <c r="D32" s="80"/>
      <c r="E32" s="138"/>
      <c r="F32" s="138"/>
      <c r="G32" s="138"/>
      <c r="H32" s="138"/>
      <c r="I32" s="138"/>
      <c r="J32" s="74"/>
    </row>
    <row r="33" spans="1:13" x14ac:dyDescent="0.2">
      <c r="A33" s="80"/>
      <c r="B33" s="80"/>
      <c r="C33" s="80"/>
      <c r="D33" s="80"/>
      <c r="E33" s="138"/>
      <c r="F33" s="138"/>
      <c r="G33" s="138"/>
      <c r="H33" s="138"/>
      <c r="I33" s="138"/>
      <c r="J33" s="74"/>
    </row>
    <row r="34" spans="1:13" x14ac:dyDescent="0.2">
      <c r="A34" s="80"/>
      <c r="B34" s="80"/>
      <c r="C34" s="80"/>
      <c r="D34" s="80"/>
      <c r="E34" s="138"/>
      <c r="F34" s="138"/>
      <c r="G34" s="138"/>
      <c r="H34" s="138"/>
      <c r="I34" s="138"/>
      <c r="J34" s="74"/>
      <c r="M34" s="344" t="s">
        <v>3608</v>
      </c>
    </row>
    <row r="35" spans="1:13" ht="13.5" thickBot="1" x14ac:dyDescent="0.25">
      <c r="A35" s="84"/>
    </row>
    <row r="36" spans="1:13" ht="13.5" thickBot="1" x14ac:dyDescent="0.25">
      <c r="A36" s="120" t="s">
        <v>3143</v>
      </c>
      <c r="B36" s="121"/>
      <c r="C36" s="121"/>
      <c r="D36" s="122"/>
      <c r="E36" s="123" t="s">
        <v>3331</v>
      </c>
      <c r="F36" s="123"/>
      <c r="G36" s="123"/>
      <c r="H36" s="123"/>
      <c r="I36" s="123"/>
      <c r="J36" s="124"/>
      <c r="M36" s="123"/>
    </row>
    <row r="37" spans="1:13" ht="14.25" thickTop="1" thickBot="1" x14ac:dyDescent="0.25">
      <c r="A37" s="115" t="s">
        <v>2791</v>
      </c>
      <c r="B37" s="87"/>
      <c r="C37" s="87"/>
      <c r="D37" s="88"/>
      <c r="E37" s="85" t="s">
        <v>3332</v>
      </c>
      <c r="F37" s="85"/>
      <c r="G37" s="85"/>
      <c r="H37" s="85"/>
      <c r="I37" s="85"/>
      <c r="J37" s="125"/>
      <c r="M37" s="85"/>
    </row>
    <row r="38" spans="1:13" ht="14.25" thickTop="1" thickBot="1" x14ac:dyDescent="0.25">
      <c r="A38" s="135" t="s">
        <v>3333</v>
      </c>
      <c r="B38" s="136" t="s">
        <v>3334</v>
      </c>
      <c r="C38" s="136" t="s">
        <v>3335</v>
      </c>
      <c r="D38" s="136" t="s">
        <v>3336</v>
      </c>
      <c r="E38" s="136" t="s">
        <v>3337</v>
      </c>
      <c r="F38" s="136" t="s">
        <v>3333</v>
      </c>
      <c r="G38" s="136" t="s">
        <v>3334</v>
      </c>
      <c r="H38" s="136" t="s">
        <v>3335</v>
      </c>
      <c r="I38" s="136" t="s">
        <v>3336</v>
      </c>
      <c r="J38" s="137" t="s">
        <v>3338</v>
      </c>
      <c r="M38" s="136" t="s">
        <v>3335</v>
      </c>
    </row>
    <row r="39" spans="1:13" x14ac:dyDescent="0.2">
      <c r="A39" s="116" t="s">
        <v>2442</v>
      </c>
      <c r="B39" s="92" t="s">
        <v>3153</v>
      </c>
      <c r="C39" s="92" t="s">
        <v>3154</v>
      </c>
      <c r="D39" s="92" t="s">
        <v>3155</v>
      </c>
      <c r="E39" s="92" t="s">
        <v>2759</v>
      </c>
      <c r="F39" s="92" t="s">
        <v>2443</v>
      </c>
      <c r="G39" s="92" t="s">
        <v>3148</v>
      </c>
      <c r="H39" s="92" t="s">
        <v>1332</v>
      </c>
      <c r="I39" s="92" t="s">
        <v>1333</v>
      </c>
      <c r="J39" s="126" t="s">
        <v>2760</v>
      </c>
      <c r="M39" s="345" t="s">
        <v>3609</v>
      </c>
    </row>
    <row r="40" spans="1:13" x14ac:dyDescent="0.2">
      <c r="A40" s="117"/>
      <c r="B40" s="93"/>
      <c r="C40" s="93"/>
      <c r="D40" s="93"/>
      <c r="E40" s="93" t="s">
        <v>2761</v>
      </c>
      <c r="F40" s="93" t="s">
        <v>2444</v>
      </c>
      <c r="G40" s="93" t="s">
        <v>3149</v>
      </c>
      <c r="H40" s="93" t="s">
        <v>346</v>
      </c>
      <c r="I40" s="93" t="s">
        <v>1334</v>
      </c>
      <c r="J40" s="127" t="s">
        <v>2762</v>
      </c>
      <c r="M40" s="346" t="s">
        <v>3610</v>
      </c>
    </row>
    <row r="41" spans="1:13" x14ac:dyDescent="0.2">
      <c r="A41" s="117"/>
      <c r="B41" s="93"/>
      <c r="C41" s="93"/>
      <c r="D41" s="93"/>
      <c r="E41" s="93" t="s">
        <v>2065</v>
      </c>
      <c r="F41" s="93" t="s">
        <v>2065</v>
      </c>
      <c r="G41" s="93" t="s">
        <v>2065</v>
      </c>
      <c r="H41" s="93" t="s">
        <v>2065</v>
      </c>
      <c r="I41" s="93" t="s">
        <v>2065</v>
      </c>
      <c r="J41" s="73"/>
      <c r="M41" s="346" t="s">
        <v>2065</v>
      </c>
    </row>
    <row r="42" spans="1:13" x14ac:dyDescent="0.2">
      <c r="A42" s="118"/>
      <c r="B42" s="94"/>
      <c r="C42" s="94"/>
      <c r="D42" s="94"/>
      <c r="E42" s="94" t="s">
        <v>2763</v>
      </c>
      <c r="F42" s="94" t="s">
        <v>2474</v>
      </c>
      <c r="G42" s="94" t="s">
        <v>3150</v>
      </c>
      <c r="H42" s="94" t="s">
        <v>3151</v>
      </c>
      <c r="I42" s="94" t="s">
        <v>3152</v>
      </c>
      <c r="J42" s="128"/>
      <c r="M42" s="347" t="s">
        <v>3611</v>
      </c>
    </row>
    <row r="43" spans="1:13" x14ac:dyDescent="0.2">
      <c r="A43" s="119" t="s">
        <v>2474</v>
      </c>
      <c r="B43" s="95" t="s">
        <v>3150</v>
      </c>
      <c r="C43" s="95" t="s">
        <v>3151</v>
      </c>
      <c r="D43" s="95" t="s">
        <v>3152</v>
      </c>
      <c r="E43" s="95" t="s">
        <v>2759</v>
      </c>
      <c r="F43" s="95" t="s">
        <v>2475</v>
      </c>
      <c r="G43" s="95" t="s">
        <v>3156</v>
      </c>
      <c r="H43" s="95" t="s">
        <v>1332</v>
      </c>
      <c r="I43" s="95" t="s">
        <v>3157</v>
      </c>
      <c r="J43" s="129" t="s">
        <v>2760</v>
      </c>
      <c r="M43" s="348" t="s">
        <v>3609</v>
      </c>
    </row>
    <row r="44" spans="1:13" x14ac:dyDescent="0.2">
      <c r="A44" s="117"/>
      <c r="B44" s="93"/>
      <c r="C44" s="93"/>
      <c r="D44" s="93"/>
      <c r="E44" s="93" t="s">
        <v>2761</v>
      </c>
      <c r="F44" s="93" t="s">
        <v>2476</v>
      </c>
      <c r="G44" s="93" t="s">
        <v>3158</v>
      </c>
      <c r="H44" s="93" t="s">
        <v>3159</v>
      </c>
      <c r="I44" s="93" t="s">
        <v>3160</v>
      </c>
      <c r="J44" s="127" t="s">
        <v>2762</v>
      </c>
      <c r="M44" s="346" t="s">
        <v>3612</v>
      </c>
    </row>
    <row r="45" spans="1:13" x14ac:dyDescent="0.2">
      <c r="A45" s="117"/>
      <c r="B45" s="93"/>
      <c r="C45" s="93"/>
      <c r="D45" s="93"/>
      <c r="E45" s="93" t="s">
        <v>2065</v>
      </c>
      <c r="F45" s="93" t="s">
        <v>2065</v>
      </c>
      <c r="G45" s="93" t="s">
        <v>2065</v>
      </c>
      <c r="H45" s="93" t="s">
        <v>2065</v>
      </c>
      <c r="I45" s="93" t="s">
        <v>2065</v>
      </c>
      <c r="J45" s="73"/>
      <c r="M45" s="346" t="s">
        <v>2065</v>
      </c>
    </row>
    <row r="46" spans="1:13" x14ac:dyDescent="0.2">
      <c r="A46" s="118"/>
      <c r="B46" s="94"/>
      <c r="C46" s="94"/>
      <c r="D46" s="94"/>
      <c r="E46" s="94" t="s">
        <v>2763</v>
      </c>
      <c r="F46" s="94" t="s">
        <v>2505</v>
      </c>
      <c r="G46" s="94" t="s">
        <v>3161</v>
      </c>
      <c r="H46" s="94" t="s">
        <v>3162</v>
      </c>
      <c r="I46" s="94" t="s">
        <v>3163</v>
      </c>
      <c r="J46" s="128"/>
      <c r="M46" s="347" t="s">
        <v>3613</v>
      </c>
    </row>
    <row r="47" spans="1:13" x14ac:dyDescent="0.2">
      <c r="A47" s="119" t="s">
        <v>2505</v>
      </c>
      <c r="B47" s="95" t="s">
        <v>3161</v>
      </c>
      <c r="C47" s="95" t="s">
        <v>3162</v>
      </c>
      <c r="D47" s="95" t="s">
        <v>3163</v>
      </c>
      <c r="E47" s="95" t="s">
        <v>2759</v>
      </c>
      <c r="F47" s="95" t="s">
        <v>2506</v>
      </c>
      <c r="G47" s="95" t="s">
        <v>3164</v>
      </c>
      <c r="H47" s="95" t="s">
        <v>3165</v>
      </c>
      <c r="I47" s="95" t="s">
        <v>3166</v>
      </c>
      <c r="J47" s="129" t="s">
        <v>2760</v>
      </c>
      <c r="M47" s="348" t="s">
        <v>3614</v>
      </c>
    </row>
    <row r="48" spans="1:13" x14ac:dyDescent="0.2">
      <c r="A48" s="117"/>
      <c r="B48" s="93"/>
      <c r="C48" s="93"/>
      <c r="D48" s="93"/>
      <c r="E48" s="93" t="s">
        <v>2761</v>
      </c>
      <c r="F48" s="93" t="s">
        <v>2507</v>
      </c>
      <c r="G48" s="93" t="s">
        <v>3167</v>
      </c>
      <c r="H48" s="93" t="s">
        <v>3168</v>
      </c>
      <c r="I48" s="93" t="s">
        <v>3169</v>
      </c>
      <c r="J48" s="127" t="s">
        <v>2762</v>
      </c>
      <c r="M48" s="346" t="s">
        <v>3615</v>
      </c>
    </row>
    <row r="49" spans="1:13" x14ac:dyDescent="0.2">
      <c r="A49" s="117"/>
      <c r="B49" s="93"/>
      <c r="C49" s="93"/>
      <c r="D49" s="93"/>
      <c r="E49" s="93" t="s">
        <v>2065</v>
      </c>
      <c r="F49" s="93" t="s">
        <v>2065</v>
      </c>
      <c r="G49" s="93" t="s">
        <v>2065</v>
      </c>
      <c r="H49" s="93" t="s">
        <v>2065</v>
      </c>
      <c r="I49" s="93" t="s">
        <v>2065</v>
      </c>
      <c r="J49" s="73"/>
      <c r="M49" s="346" t="s">
        <v>2065</v>
      </c>
    </row>
    <row r="50" spans="1:13" x14ac:dyDescent="0.2">
      <c r="A50" s="117"/>
      <c r="B50" s="93"/>
      <c r="C50" s="93"/>
      <c r="D50" s="93"/>
      <c r="E50" s="93" t="s">
        <v>2763</v>
      </c>
      <c r="F50" s="93" t="s">
        <v>1284</v>
      </c>
      <c r="G50" s="93" t="s">
        <v>3170</v>
      </c>
      <c r="H50" s="93" t="s">
        <v>3171</v>
      </c>
      <c r="I50" s="93" t="s">
        <v>3172</v>
      </c>
      <c r="J50" s="73"/>
      <c r="M50" s="346" t="s">
        <v>3616</v>
      </c>
    </row>
    <row r="51" spans="1:13" x14ac:dyDescent="0.2">
      <c r="A51" s="118" t="s">
        <v>2065</v>
      </c>
      <c r="B51" s="94" t="s">
        <v>2065</v>
      </c>
      <c r="C51" s="94" t="s">
        <v>2065</v>
      </c>
      <c r="D51" s="94" t="s">
        <v>2065</v>
      </c>
      <c r="E51" s="94" t="s">
        <v>2065</v>
      </c>
      <c r="F51" s="94" t="s">
        <v>2065</v>
      </c>
      <c r="G51" s="94" t="s">
        <v>2065</v>
      </c>
      <c r="H51" s="94" t="s">
        <v>2065</v>
      </c>
      <c r="I51" s="94" t="s">
        <v>2065</v>
      </c>
      <c r="J51" s="130" t="s">
        <v>2065</v>
      </c>
      <c r="M51" s="347" t="s">
        <v>2065</v>
      </c>
    </row>
    <row r="52" spans="1:13" x14ac:dyDescent="0.2">
      <c r="A52" s="119" t="s">
        <v>3173</v>
      </c>
      <c r="B52" s="95" t="s">
        <v>3174</v>
      </c>
      <c r="C52" s="95" t="s">
        <v>3175</v>
      </c>
      <c r="D52" s="95" t="s">
        <v>3176</v>
      </c>
      <c r="E52" s="95" t="s">
        <v>2759</v>
      </c>
      <c r="F52" s="95" t="s">
        <v>3177</v>
      </c>
      <c r="G52" s="95" t="s">
        <v>3178</v>
      </c>
      <c r="H52" s="95" t="s">
        <v>3179</v>
      </c>
      <c r="I52" s="95" t="s">
        <v>3180</v>
      </c>
      <c r="J52" s="129" t="s">
        <v>2760</v>
      </c>
      <c r="M52" s="348" t="s">
        <v>3617</v>
      </c>
    </row>
    <row r="53" spans="1:13" x14ac:dyDescent="0.2">
      <c r="A53" s="117"/>
      <c r="B53" s="93"/>
      <c r="C53" s="93"/>
      <c r="D53" s="93"/>
      <c r="E53" s="93" t="s">
        <v>2761</v>
      </c>
      <c r="F53" s="93" t="s">
        <v>3181</v>
      </c>
      <c r="G53" s="93" t="s">
        <v>3182</v>
      </c>
      <c r="H53" s="93" t="s">
        <v>3183</v>
      </c>
      <c r="I53" s="93" t="s">
        <v>3184</v>
      </c>
      <c r="J53" s="127" t="s">
        <v>2762</v>
      </c>
      <c r="M53" s="346" t="s">
        <v>3618</v>
      </c>
    </row>
    <row r="54" spans="1:13" x14ac:dyDescent="0.2">
      <c r="A54" s="117"/>
      <c r="B54" s="93"/>
      <c r="C54" s="93"/>
      <c r="D54" s="93"/>
      <c r="E54" s="93" t="s">
        <v>2065</v>
      </c>
      <c r="F54" s="93" t="s">
        <v>2065</v>
      </c>
      <c r="G54" s="93" t="s">
        <v>2065</v>
      </c>
      <c r="H54" s="93" t="s">
        <v>2065</v>
      </c>
      <c r="I54" s="93" t="s">
        <v>2065</v>
      </c>
      <c r="J54" s="73"/>
      <c r="M54" s="346" t="s">
        <v>2065</v>
      </c>
    </row>
    <row r="55" spans="1:13" x14ac:dyDescent="0.2">
      <c r="A55" s="118"/>
      <c r="B55" s="94"/>
      <c r="C55" s="94"/>
      <c r="D55" s="94"/>
      <c r="E55" s="94" t="s">
        <v>2763</v>
      </c>
      <c r="F55" s="94" t="s">
        <v>3185</v>
      </c>
      <c r="G55" s="94" t="s">
        <v>3186</v>
      </c>
      <c r="H55" s="94" t="s">
        <v>3187</v>
      </c>
      <c r="I55" s="94" t="s">
        <v>3188</v>
      </c>
      <c r="J55" s="128"/>
      <c r="M55" s="347" t="s">
        <v>3619</v>
      </c>
    </row>
    <row r="56" spans="1:13" x14ac:dyDescent="0.2">
      <c r="A56" s="119" t="s">
        <v>3185</v>
      </c>
      <c r="B56" s="95" t="s">
        <v>3186</v>
      </c>
      <c r="C56" s="95" t="s">
        <v>3187</v>
      </c>
      <c r="D56" s="95" t="s">
        <v>3188</v>
      </c>
      <c r="E56" s="95" t="s">
        <v>2759</v>
      </c>
      <c r="F56" s="95" t="s">
        <v>3189</v>
      </c>
      <c r="G56" s="95" t="s">
        <v>3190</v>
      </c>
      <c r="H56" s="95" t="s">
        <v>3191</v>
      </c>
      <c r="I56" s="95" t="s">
        <v>3192</v>
      </c>
      <c r="J56" s="129" t="s">
        <v>2760</v>
      </c>
      <c r="M56" s="348" t="s">
        <v>3620</v>
      </c>
    </row>
    <row r="57" spans="1:13" x14ac:dyDescent="0.2">
      <c r="A57" s="117"/>
      <c r="B57" s="93"/>
      <c r="C57" s="93"/>
      <c r="D57" s="93"/>
      <c r="E57" s="93" t="s">
        <v>2761</v>
      </c>
      <c r="F57" s="93" t="s">
        <v>3193</v>
      </c>
      <c r="G57" s="93" t="s">
        <v>3194</v>
      </c>
      <c r="H57" s="93" t="s">
        <v>3195</v>
      </c>
      <c r="I57" s="93" t="s">
        <v>3196</v>
      </c>
      <c r="J57" s="127" t="s">
        <v>2762</v>
      </c>
      <c r="M57" s="346" t="s">
        <v>3621</v>
      </c>
    </row>
    <row r="58" spans="1:13" x14ac:dyDescent="0.2">
      <c r="A58" s="117"/>
      <c r="B58" s="93"/>
      <c r="C58" s="93"/>
      <c r="D58" s="93"/>
      <c r="E58" s="93" t="s">
        <v>2065</v>
      </c>
      <c r="F58" s="93" t="s">
        <v>2065</v>
      </c>
      <c r="G58" s="93" t="s">
        <v>2065</v>
      </c>
      <c r="H58" s="93" t="s">
        <v>2065</v>
      </c>
      <c r="I58" s="93" t="s">
        <v>2065</v>
      </c>
      <c r="J58" s="73"/>
      <c r="M58" s="346" t="s">
        <v>2065</v>
      </c>
    </row>
    <row r="59" spans="1:13" x14ac:dyDescent="0.2">
      <c r="A59" s="117"/>
      <c r="B59" s="93"/>
      <c r="C59" s="93"/>
      <c r="D59" s="93"/>
      <c r="E59" s="93" t="s">
        <v>2764</v>
      </c>
      <c r="F59" s="93" t="s">
        <v>2065</v>
      </c>
      <c r="G59" s="93" t="s">
        <v>2065</v>
      </c>
      <c r="H59" s="93" t="s">
        <v>3197</v>
      </c>
      <c r="I59" s="93" t="s">
        <v>3198</v>
      </c>
      <c r="J59" s="73"/>
      <c r="M59" s="346" t="s">
        <v>3622</v>
      </c>
    </row>
    <row r="60" spans="1:13" x14ac:dyDescent="0.2">
      <c r="A60" s="118"/>
      <c r="B60" s="94"/>
      <c r="C60" s="94"/>
      <c r="D60" s="94"/>
      <c r="E60" s="94" t="s">
        <v>2763</v>
      </c>
      <c r="F60" s="94" t="s">
        <v>3199</v>
      </c>
      <c r="G60" s="94" t="s">
        <v>3200</v>
      </c>
      <c r="H60" s="94" t="s">
        <v>2765</v>
      </c>
      <c r="I60" s="94" t="s">
        <v>2765</v>
      </c>
      <c r="J60" s="128"/>
      <c r="M60" s="94" t="s">
        <v>2765</v>
      </c>
    </row>
    <row r="61" spans="1:13" x14ac:dyDescent="0.2">
      <c r="A61" s="119" t="s">
        <v>3199</v>
      </c>
      <c r="B61" s="95" t="s">
        <v>3200</v>
      </c>
      <c r="C61" s="95" t="s">
        <v>2765</v>
      </c>
      <c r="D61" s="95" t="s">
        <v>2765</v>
      </c>
      <c r="E61" s="95" t="s">
        <v>2759</v>
      </c>
      <c r="F61" s="95" t="s">
        <v>3201</v>
      </c>
      <c r="G61" s="95" t="s">
        <v>3202</v>
      </c>
      <c r="H61" s="95" t="s">
        <v>2765</v>
      </c>
      <c r="I61" s="95" t="s">
        <v>2765</v>
      </c>
      <c r="J61" s="129" t="s">
        <v>2760</v>
      </c>
      <c r="M61" s="95" t="s">
        <v>2765</v>
      </c>
    </row>
    <row r="62" spans="1:13" x14ac:dyDescent="0.2">
      <c r="A62" s="117"/>
      <c r="B62" s="93"/>
      <c r="C62" s="93"/>
      <c r="D62" s="93"/>
      <c r="E62" s="93" t="s">
        <v>2761</v>
      </c>
      <c r="F62" s="93" t="s">
        <v>3203</v>
      </c>
      <c r="G62" s="93" t="s">
        <v>3204</v>
      </c>
      <c r="H62" s="93"/>
      <c r="I62" s="93"/>
      <c r="J62" s="127" t="s">
        <v>2762</v>
      </c>
      <c r="M62" s="93"/>
    </row>
    <row r="63" spans="1:13" x14ac:dyDescent="0.2">
      <c r="A63" s="117"/>
      <c r="B63" s="93"/>
      <c r="C63" s="93"/>
      <c r="D63" s="93"/>
      <c r="E63" s="93" t="s">
        <v>2065</v>
      </c>
      <c r="F63" s="93" t="s">
        <v>2065</v>
      </c>
      <c r="G63" s="93" t="s">
        <v>2065</v>
      </c>
      <c r="H63" s="93"/>
      <c r="I63" s="93"/>
      <c r="J63" s="73"/>
      <c r="M63" s="93"/>
    </row>
    <row r="64" spans="1:13" x14ac:dyDescent="0.2">
      <c r="A64" s="117"/>
      <c r="B64" s="93"/>
      <c r="C64" s="93"/>
      <c r="D64" s="93"/>
      <c r="E64" s="93" t="s">
        <v>2763</v>
      </c>
      <c r="F64" s="93" t="s">
        <v>3205</v>
      </c>
      <c r="G64" s="93" t="s">
        <v>3206</v>
      </c>
      <c r="H64" s="93"/>
      <c r="I64" s="93"/>
      <c r="J64" s="73"/>
      <c r="M64" s="93"/>
    </row>
    <row r="65" spans="1:13" x14ac:dyDescent="0.2">
      <c r="A65" s="118" t="s">
        <v>2065</v>
      </c>
      <c r="B65" s="94" t="s">
        <v>2065</v>
      </c>
      <c r="C65" s="94" t="s">
        <v>2065</v>
      </c>
      <c r="D65" s="94" t="s">
        <v>2065</v>
      </c>
      <c r="E65" s="94" t="s">
        <v>2065</v>
      </c>
      <c r="F65" s="94" t="s">
        <v>2065</v>
      </c>
      <c r="G65" s="94" t="s">
        <v>2065</v>
      </c>
      <c r="H65" s="94" t="s">
        <v>2065</v>
      </c>
      <c r="I65" s="94" t="s">
        <v>2065</v>
      </c>
      <c r="J65" s="130" t="s">
        <v>2065</v>
      </c>
      <c r="M65" s="94" t="s">
        <v>2065</v>
      </c>
    </row>
    <row r="66" spans="1:13" x14ac:dyDescent="0.2">
      <c r="A66" s="119" t="s">
        <v>3207</v>
      </c>
      <c r="B66" s="95" t="s">
        <v>3208</v>
      </c>
      <c r="C66" s="95" t="s">
        <v>2765</v>
      </c>
      <c r="D66" s="95" t="s">
        <v>2765</v>
      </c>
      <c r="E66" s="95" t="s">
        <v>2759</v>
      </c>
      <c r="F66" s="95" t="s">
        <v>3209</v>
      </c>
      <c r="G66" s="95" t="s">
        <v>3210</v>
      </c>
      <c r="H66" s="95" t="s">
        <v>2765</v>
      </c>
      <c r="I66" s="95" t="s">
        <v>2765</v>
      </c>
      <c r="J66" s="129" t="s">
        <v>2760</v>
      </c>
      <c r="M66" s="95" t="s">
        <v>2765</v>
      </c>
    </row>
    <row r="67" spans="1:13" x14ac:dyDescent="0.2">
      <c r="A67" s="117"/>
      <c r="B67" s="93"/>
      <c r="C67" s="93"/>
      <c r="D67" s="93"/>
      <c r="E67" s="93" t="s">
        <v>2761</v>
      </c>
      <c r="F67" s="93" t="s">
        <v>3211</v>
      </c>
      <c r="G67" s="93" t="s">
        <v>3212</v>
      </c>
      <c r="H67" s="93"/>
      <c r="I67" s="93"/>
      <c r="J67" s="127" t="s">
        <v>2762</v>
      </c>
      <c r="M67" s="93"/>
    </row>
    <row r="68" spans="1:13" x14ac:dyDescent="0.2">
      <c r="A68" s="117"/>
      <c r="B68" s="93"/>
      <c r="C68" s="93"/>
      <c r="D68" s="93"/>
      <c r="E68" s="93" t="s">
        <v>2065</v>
      </c>
      <c r="F68" s="93" t="s">
        <v>2065</v>
      </c>
      <c r="G68" s="93" t="s">
        <v>2065</v>
      </c>
      <c r="H68" s="93"/>
      <c r="I68" s="93"/>
      <c r="J68" s="73"/>
      <c r="M68" s="93"/>
    </row>
    <row r="69" spans="1:13" x14ac:dyDescent="0.2">
      <c r="A69" s="117"/>
      <c r="B69" s="93"/>
      <c r="C69" s="93"/>
      <c r="D69" s="93"/>
      <c r="E69" s="93" t="s">
        <v>2764</v>
      </c>
      <c r="F69" s="93" t="s">
        <v>3213</v>
      </c>
      <c r="G69" s="93" t="s">
        <v>3214</v>
      </c>
      <c r="H69" s="93"/>
      <c r="I69" s="93"/>
      <c r="J69" s="73"/>
      <c r="M69" s="93"/>
    </row>
    <row r="70" spans="1:13" ht="22.5" x14ac:dyDescent="0.2">
      <c r="A70" s="42"/>
      <c r="B70" s="44"/>
      <c r="C70" s="93" t="s">
        <v>2765</v>
      </c>
      <c r="D70" s="93" t="s">
        <v>2765</v>
      </c>
      <c r="E70" s="93" t="s">
        <v>2763</v>
      </c>
      <c r="F70" s="93" t="s">
        <v>2766</v>
      </c>
      <c r="G70" s="93"/>
      <c r="H70" s="93"/>
      <c r="I70" s="93" t="s">
        <v>2765</v>
      </c>
      <c r="J70" s="131"/>
      <c r="M70" s="93"/>
    </row>
    <row r="71" spans="1:13" ht="13.5" thickBot="1" x14ac:dyDescent="0.25">
      <c r="A71" s="46"/>
      <c r="B71" s="132"/>
      <c r="C71" s="133"/>
      <c r="D71" s="133"/>
      <c r="E71" s="133"/>
      <c r="F71" s="133" t="s">
        <v>2767</v>
      </c>
      <c r="G71" s="133"/>
      <c r="H71" s="133"/>
      <c r="I71" s="133"/>
      <c r="J71" s="134"/>
      <c r="M71" s="133"/>
    </row>
  </sheetData>
  <customSheetViews>
    <customSheetView guid="{5F452B13-A369-42A4-9CF3-F2A6C45D1442}" showPageBreaks="1" showRuler="0" topLeftCell="A25">
      <selection activeCell="A26" sqref="A26:IV36"/>
      <pageMargins left="0.78740157480314965" right="0.78740157480314965" top="0.98425196850393704" bottom="0.98425196850393704" header="0.51181102362204722" footer="0.51181102362204722"/>
      <printOptions horizontalCentered="1"/>
      <pageSetup paperSize="9" orientation="landscape" r:id="rId1"/>
      <headerFooter alignWithMargins="0">
        <oddHeader>&amp;C&amp;"Arial,Fett"&amp;12Annex A - 
Supported Identifiers</oddHeader>
        <oddFooter>&amp;L&amp;F&amp;R&amp;P / &amp;N</oddFooter>
      </headerFooter>
    </customSheetView>
    <customSheetView guid="{85156661-CBE0-4E0C-831A-9FC01A4A4796}" showRuler="0">
      <selection activeCell="D12" sqref="D12"/>
      <pageMargins left="0.75" right="0.75" top="1" bottom="1" header="0.5" footer="0.5"/>
      <headerFooter alignWithMargins="0"/>
    </customSheetView>
  </customSheetViews>
  <phoneticPr fontId="1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240"/>
  <sheetViews>
    <sheetView tabSelected="1" zoomScaleNormal="100" workbookViewId="0">
      <pane xSplit="6675" ySplit="975" topLeftCell="D1" activePane="bottomRight"/>
      <selection activeCell="C1002" sqref="C1002"/>
      <selection pane="topRight" activeCell="K1" sqref="K1"/>
      <selection pane="bottomLeft" activeCell="I1185" sqref="I1185"/>
      <selection pane="bottomRight" activeCell="I440" sqref="I440"/>
    </sheetView>
  </sheetViews>
  <sheetFormatPr defaultColWidth="8.85546875" defaultRowHeight="11.25" x14ac:dyDescent="0.2"/>
  <cols>
    <col min="1" max="1" width="10" style="6" customWidth="1"/>
    <col min="2" max="2" width="8.28515625" style="6" customWidth="1"/>
    <col min="3" max="3" width="39.140625" style="5" customWidth="1"/>
    <col min="4" max="4" width="9.7109375" style="2" customWidth="1"/>
    <col min="5" max="5" width="10.140625" style="6" customWidth="1"/>
    <col min="6" max="6" width="12.5703125" style="6" customWidth="1"/>
    <col min="7" max="7" width="41.85546875" style="5" customWidth="1"/>
    <col min="8" max="8" width="27.140625" style="1" customWidth="1"/>
    <col min="9" max="9" width="38.7109375" style="1" customWidth="1"/>
    <col min="10" max="10" width="7.28515625" style="732" customWidth="1"/>
    <col min="11" max="11" width="16" style="1" customWidth="1"/>
    <col min="12" max="12" width="15.7109375" style="1" customWidth="1"/>
    <col min="13" max="13" width="16.42578125" style="1" customWidth="1"/>
    <col min="14" max="19" width="15.7109375" style="1" customWidth="1"/>
    <col min="20" max="20" width="15.7109375" style="402" customWidth="1"/>
    <col min="21" max="21" width="7.28515625" style="2" customWidth="1"/>
    <col min="22" max="16384" width="8.85546875" style="1"/>
  </cols>
  <sheetData>
    <row r="1" spans="1:21" ht="36" customHeight="1" x14ac:dyDescent="0.2">
      <c r="A1" s="143" t="s">
        <v>3144</v>
      </c>
      <c r="B1" s="429" t="s">
        <v>3142</v>
      </c>
      <c r="C1" s="12" t="s">
        <v>2233</v>
      </c>
      <c r="D1" s="13" t="s">
        <v>2234</v>
      </c>
      <c r="E1" s="11" t="s">
        <v>2235</v>
      </c>
      <c r="F1" s="11" t="s">
        <v>2236</v>
      </c>
      <c r="G1" s="12" t="s">
        <v>2237</v>
      </c>
      <c r="H1" s="14" t="s">
        <v>1014</v>
      </c>
      <c r="I1" s="14" t="s">
        <v>2238</v>
      </c>
      <c r="J1" s="729" t="s">
        <v>5186</v>
      </c>
      <c r="K1" s="404" t="s">
        <v>4957</v>
      </c>
      <c r="L1" s="404" t="s">
        <v>4924</v>
      </c>
      <c r="M1" s="404" t="s">
        <v>4925</v>
      </c>
      <c r="N1" s="404" t="s">
        <v>3795</v>
      </c>
      <c r="O1" s="414" t="s">
        <v>3796</v>
      </c>
      <c r="P1" s="414" t="s">
        <v>3797</v>
      </c>
      <c r="Q1" s="415" t="s">
        <v>3789</v>
      </c>
      <c r="R1" s="415" t="s">
        <v>3816</v>
      </c>
      <c r="S1" s="416" t="s">
        <v>3790</v>
      </c>
      <c r="T1" s="416" t="s">
        <v>3794</v>
      </c>
      <c r="U1" s="417" t="s">
        <v>3575</v>
      </c>
    </row>
    <row r="2" spans="1:21" x14ac:dyDescent="0.2">
      <c r="A2" s="418" t="s">
        <v>2772</v>
      </c>
      <c r="B2" s="319" t="s">
        <v>2442</v>
      </c>
      <c r="C2" s="451" t="s">
        <v>5252</v>
      </c>
      <c r="D2" s="15"/>
      <c r="E2" s="17"/>
      <c r="F2" s="17"/>
      <c r="G2" s="16"/>
      <c r="H2" s="22"/>
      <c r="I2" s="22"/>
      <c r="J2" s="366"/>
      <c r="K2" s="405" t="s">
        <v>1347</v>
      </c>
      <c r="L2" s="405" t="s">
        <v>1347</v>
      </c>
      <c r="M2" s="22" t="s">
        <v>1347</v>
      </c>
      <c r="N2" s="22"/>
      <c r="O2" s="22" t="s">
        <v>1347</v>
      </c>
      <c r="P2" s="22"/>
      <c r="Q2" s="22" t="s">
        <v>1347</v>
      </c>
      <c r="R2" s="22"/>
      <c r="S2" s="22" t="s">
        <v>1347</v>
      </c>
      <c r="T2" s="405"/>
      <c r="U2" s="423" t="s">
        <v>3576</v>
      </c>
    </row>
    <row r="3" spans="1:21" ht="15" customHeight="1" x14ac:dyDescent="0.2">
      <c r="A3" s="419" t="s">
        <v>2779</v>
      </c>
      <c r="B3" s="17" t="s">
        <v>2443</v>
      </c>
      <c r="C3" s="28" t="s">
        <v>3577</v>
      </c>
      <c r="D3" s="15"/>
      <c r="E3" s="17"/>
      <c r="F3" s="17"/>
      <c r="G3" s="16"/>
      <c r="H3" s="22"/>
      <c r="I3" s="22"/>
      <c r="J3" s="366" t="s">
        <v>3576</v>
      </c>
      <c r="K3" s="405" t="s">
        <v>4928</v>
      </c>
      <c r="L3" s="405" t="s">
        <v>4928</v>
      </c>
      <c r="M3" s="405" t="s">
        <v>4928</v>
      </c>
      <c r="N3" s="22"/>
      <c r="O3" s="22" t="s">
        <v>1347</v>
      </c>
      <c r="P3" s="22"/>
      <c r="Q3" s="22" t="s">
        <v>1347</v>
      </c>
      <c r="R3" s="22"/>
      <c r="S3" s="22" t="s">
        <v>1347</v>
      </c>
      <c r="T3" s="405"/>
      <c r="U3" s="21" t="s">
        <v>3576</v>
      </c>
    </row>
    <row r="4" spans="1:21" ht="56.25" x14ac:dyDescent="0.2">
      <c r="A4" s="419" t="s">
        <v>2779</v>
      </c>
      <c r="B4" s="17" t="s">
        <v>2443</v>
      </c>
      <c r="C4" s="16" t="s">
        <v>1376</v>
      </c>
      <c r="D4" s="15"/>
      <c r="E4" s="17"/>
      <c r="F4" s="17"/>
      <c r="G4" s="16"/>
      <c r="H4" s="22"/>
      <c r="I4" s="22" t="s">
        <v>3650</v>
      </c>
      <c r="J4" s="366"/>
      <c r="K4" s="22" t="s">
        <v>4928</v>
      </c>
      <c r="L4" s="22" t="s">
        <v>4928</v>
      </c>
      <c r="M4" s="405" t="s">
        <v>4928</v>
      </c>
      <c r="N4" s="22" t="s">
        <v>3130</v>
      </c>
      <c r="O4" s="22" t="s">
        <v>1347</v>
      </c>
      <c r="P4" s="405" t="s">
        <v>3811</v>
      </c>
      <c r="Q4" s="22" t="s">
        <v>1347</v>
      </c>
      <c r="R4" s="405" t="s">
        <v>3824</v>
      </c>
      <c r="S4" s="22" t="s">
        <v>1347</v>
      </c>
      <c r="T4" s="405" t="s">
        <v>3852</v>
      </c>
      <c r="U4" s="21"/>
    </row>
    <row r="5" spans="1:21" ht="22.5" x14ac:dyDescent="0.2">
      <c r="A5" s="419" t="s">
        <v>2779</v>
      </c>
      <c r="B5" s="17" t="s">
        <v>2443</v>
      </c>
      <c r="C5" s="28" t="s">
        <v>3857</v>
      </c>
      <c r="D5" s="411" t="s">
        <v>2239</v>
      </c>
      <c r="E5" s="17"/>
      <c r="F5" s="17"/>
      <c r="G5" s="16"/>
      <c r="H5" s="22"/>
      <c r="I5" s="405" t="s">
        <v>3858</v>
      </c>
      <c r="J5" s="366" t="s">
        <v>3576</v>
      </c>
      <c r="K5" s="22"/>
      <c r="L5" s="22"/>
      <c r="M5" s="22"/>
      <c r="N5" s="22"/>
      <c r="O5" s="22"/>
      <c r="P5" s="405"/>
      <c r="Q5" s="22"/>
      <c r="R5" s="405"/>
      <c r="S5" s="22"/>
      <c r="T5" s="405"/>
      <c r="U5" s="21"/>
    </row>
    <row r="6" spans="1:21" ht="69" customHeight="1" x14ac:dyDescent="0.2">
      <c r="A6" s="419" t="s">
        <v>2779</v>
      </c>
      <c r="B6" s="17" t="s">
        <v>2443</v>
      </c>
      <c r="C6" s="16" t="s">
        <v>1760</v>
      </c>
      <c r="D6" s="15" t="s">
        <v>1377</v>
      </c>
      <c r="E6" s="17" t="s">
        <v>1767</v>
      </c>
      <c r="F6" s="17" t="s">
        <v>1555</v>
      </c>
      <c r="G6" s="16" t="s">
        <v>1761</v>
      </c>
      <c r="H6" s="22" t="s">
        <v>1762</v>
      </c>
      <c r="I6" s="22" t="s">
        <v>3623</v>
      </c>
      <c r="J6" s="366" t="s">
        <v>3576</v>
      </c>
      <c r="K6" s="405" t="s">
        <v>4958</v>
      </c>
      <c r="L6" s="405" t="s">
        <v>4926</v>
      </c>
      <c r="M6" s="405" t="s">
        <v>4995</v>
      </c>
      <c r="N6" s="22" t="s">
        <v>718</v>
      </c>
      <c r="O6" s="22" t="s">
        <v>1347</v>
      </c>
      <c r="P6" s="22"/>
      <c r="Q6" s="22" t="s">
        <v>1347</v>
      </c>
      <c r="R6" s="22"/>
      <c r="S6" s="22" t="s">
        <v>1347</v>
      </c>
      <c r="T6" s="405" t="s">
        <v>718</v>
      </c>
      <c r="U6" s="21"/>
    </row>
    <row r="7" spans="1:21" ht="146.25" x14ac:dyDescent="0.2">
      <c r="A7" s="419" t="s">
        <v>2779</v>
      </c>
      <c r="B7" s="17" t="s">
        <v>2443</v>
      </c>
      <c r="C7" s="16" t="s">
        <v>1763</v>
      </c>
      <c r="D7" s="15" t="s">
        <v>1378</v>
      </c>
      <c r="E7" s="17"/>
      <c r="F7" s="17"/>
      <c r="G7" s="16" t="s">
        <v>1764</v>
      </c>
      <c r="H7" s="22" t="s">
        <v>1765</v>
      </c>
      <c r="I7" s="22" t="s">
        <v>3624</v>
      </c>
      <c r="J7" s="366" t="s">
        <v>3576</v>
      </c>
      <c r="K7" s="405" t="s">
        <v>4958</v>
      </c>
      <c r="L7" s="405" t="s">
        <v>4926</v>
      </c>
      <c r="M7" s="405" t="s">
        <v>4995</v>
      </c>
      <c r="N7" s="22" t="s">
        <v>3129</v>
      </c>
      <c r="O7" s="22" t="s">
        <v>1347</v>
      </c>
      <c r="P7" s="22"/>
      <c r="Q7" s="22" t="s">
        <v>1347</v>
      </c>
      <c r="R7" s="22"/>
      <c r="S7" s="22" t="s">
        <v>1347</v>
      </c>
      <c r="T7" s="405" t="s">
        <v>3129</v>
      </c>
      <c r="U7" s="21"/>
    </row>
    <row r="8" spans="1:21" ht="36" customHeight="1" x14ac:dyDescent="0.2">
      <c r="A8" s="419" t="s">
        <v>2779</v>
      </c>
      <c r="B8" s="17" t="s">
        <v>2443</v>
      </c>
      <c r="C8" s="28" t="s">
        <v>4075</v>
      </c>
      <c r="D8" s="411" t="s">
        <v>1766</v>
      </c>
      <c r="E8" s="17"/>
      <c r="F8" s="17"/>
      <c r="G8" s="16" t="s">
        <v>1759</v>
      </c>
      <c r="H8" s="22"/>
      <c r="I8" s="405" t="s">
        <v>3859</v>
      </c>
      <c r="J8" s="366"/>
      <c r="K8" s="22"/>
      <c r="L8" s="22"/>
      <c r="M8" s="22"/>
      <c r="N8" s="22"/>
      <c r="O8" s="22"/>
      <c r="P8" s="22"/>
      <c r="Q8" s="22"/>
      <c r="R8" s="22"/>
      <c r="S8" s="22"/>
      <c r="T8" s="405"/>
      <c r="U8" s="21"/>
    </row>
    <row r="9" spans="1:21" ht="22.5" x14ac:dyDescent="0.2">
      <c r="A9" s="419" t="s">
        <v>2779</v>
      </c>
      <c r="B9" s="17" t="s">
        <v>2443</v>
      </c>
      <c r="C9" s="16" t="s">
        <v>1139</v>
      </c>
      <c r="D9" s="15" t="s">
        <v>1379</v>
      </c>
      <c r="E9" s="17" t="s">
        <v>1767</v>
      </c>
      <c r="F9" s="17" t="s">
        <v>1554</v>
      </c>
      <c r="G9" s="16" t="s">
        <v>540</v>
      </c>
      <c r="H9" s="22" t="s">
        <v>1768</v>
      </c>
      <c r="I9" s="22" t="s">
        <v>2755</v>
      </c>
      <c r="J9" s="366"/>
      <c r="K9" s="22" t="s">
        <v>4928</v>
      </c>
      <c r="L9" s="22" t="s">
        <v>4928</v>
      </c>
      <c r="M9" s="405" t="s">
        <v>4928</v>
      </c>
      <c r="N9" s="22"/>
      <c r="O9" s="22" t="s">
        <v>1347</v>
      </c>
      <c r="P9" s="22"/>
      <c r="Q9" s="22" t="s">
        <v>1347</v>
      </c>
      <c r="R9" s="22"/>
      <c r="S9" s="22" t="s">
        <v>1347</v>
      </c>
      <c r="T9" s="405"/>
      <c r="U9" s="21"/>
    </row>
    <row r="10" spans="1:21" ht="33.75" x14ac:dyDescent="0.2">
      <c r="A10" s="419" t="s">
        <v>2779</v>
      </c>
      <c r="B10" s="17" t="s">
        <v>2443</v>
      </c>
      <c r="C10" s="16" t="s">
        <v>1140</v>
      </c>
      <c r="D10" s="15" t="s">
        <v>1380</v>
      </c>
      <c r="E10" s="17" t="s">
        <v>1767</v>
      </c>
      <c r="F10" s="17" t="s">
        <v>1554</v>
      </c>
      <c r="G10" s="16" t="s">
        <v>541</v>
      </c>
      <c r="H10" s="22" t="s">
        <v>1769</v>
      </c>
      <c r="I10" s="22" t="s">
        <v>2756</v>
      </c>
      <c r="J10" s="366"/>
      <c r="K10" s="22" t="s">
        <v>4928</v>
      </c>
      <c r="L10" s="22" t="s">
        <v>4928</v>
      </c>
      <c r="M10" s="405" t="s">
        <v>4928</v>
      </c>
      <c r="N10" s="22"/>
      <c r="O10" s="22" t="s">
        <v>1347</v>
      </c>
      <c r="P10" s="22"/>
      <c r="Q10" s="22" t="s">
        <v>1347</v>
      </c>
      <c r="R10" s="22"/>
      <c r="S10" s="22" t="s">
        <v>1347</v>
      </c>
      <c r="T10" s="405"/>
      <c r="U10" s="21"/>
    </row>
    <row r="11" spans="1:21" ht="22.5" x14ac:dyDescent="0.2">
      <c r="A11" s="419" t="s">
        <v>2779</v>
      </c>
      <c r="B11" s="17" t="s">
        <v>2443</v>
      </c>
      <c r="C11" s="16" t="s">
        <v>1179</v>
      </c>
      <c r="D11" s="15" t="s">
        <v>1382</v>
      </c>
      <c r="E11" s="17" t="s">
        <v>1767</v>
      </c>
      <c r="F11" s="17" t="s">
        <v>1554</v>
      </c>
      <c r="G11" s="16" t="s">
        <v>2203</v>
      </c>
      <c r="H11" s="22" t="s">
        <v>1770</v>
      </c>
      <c r="I11" s="22" t="s">
        <v>2757</v>
      </c>
      <c r="J11" s="366"/>
      <c r="K11" s="22" t="s">
        <v>4928</v>
      </c>
      <c r="L11" s="22" t="s">
        <v>4928</v>
      </c>
      <c r="M11" s="405" t="s">
        <v>4928</v>
      </c>
      <c r="N11" s="22"/>
      <c r="O11" s="22" t="s">
        <v>1347</v>
      </c>
      <c r="P11" s="22"/>
      <c r="Q11" s="22" t="s">
        <v>1347</v>
      </c>
      <c r="R11" s="22"/>
      <c r="S11" s="22" t="s">
        <v>1347</v>
      </c>
      <c r="T11" s="405"/>
      <c r="U11" s="21"/>
    </row>
    <row r="12" spans="1:21" ht="135" x14ac:dyDescent="0.2">
      <c r="A12" s="419" t="s">
        <v>2779</v>
      </c>
      <c r="B12" s="17" t="s">
        <v>2443</v>
      </c>
      <c r="C12" s="16" t="s">
        <v>1601</v>
      </c>
      <c r="D12" s="15" t="s">
        <v>1404</v>
      </c>
      <c r="E12" s="17" t="s">
        <v>1767</v>
      </c>
      <c r="F12" s="17" t="s">
        <v>1554</v>
      </c>
      <c r="G12" s="16" t="s">
        <v>1015</v>
      </c>
      <c r="H12" s="22" t="s">
        <v>1603</v>
      </c>
      <c r="I12" s="22" t="s">
        <v>3625</v>
      </c>
      <c r="J12" s="366"/>
      <c r="K12" s="22" t="s">
        <v>4928</v>
      </c>
      <c r="L12" s="22" t="s">
        <v>4930</v>
      </c>
      <c r="M12" s="405" t="s">
        <v>4928</v>
      </c>
      <c r="N12" s="22"/>
      <c r="O12" s="22" t="s">
        <v>1346</v>
      </c>
      <c r="P12" s="22"/>
      <c r="Q12" s="22" t="s">
        <v>1346</v>
      </c>
      <c r="R12" s="22"/>
      <c r="S12" s="22" t="s">
        <v>1346</v>
      </c>
      <c r="T12" s="405"/>
      <c r="U12" s="21"/>
    </row>
    <row r="13" spans="1:21" x14ac:dyDescent="0.2">
      <c r="A13" s="419" t="s">
        <v>2779</v>
      </c>
      <c r="B13" s="17" t="s">
        <v>2443</v>
      </c>
      <c r="C13" s="28" t="s">
        <v>3861</v>
      </c>
      <c r="D13" s="411" t="s">
        <v>1766</v>
      </c>
      <c r="E13" s="17"/>
      <c r="F13" s="17"/>
      <c r="G13" s="16"/>
      <c r="H13" s="22"/>
      <c r="I13" s="405" t="s">
        <v>3860</v>
      </c>
      <c r="J13" s="366"/>
      <c r="K13" s="22"/>
      <c r="L13" s="22"/>
      <c r="M13" s="22"/>
      <c r="N13" s="22"/>
      <c r="O13" s="22"/>
      <c r="P13" s="22"/>
      <c r="Q13" s="22"/>
      <c r="R13" s="22"/>
      <c r="S13" s="22"/>
      <c r="T13" s="405"/>
      <c r="U13" s="21"/>
    </row>
    <row r="14" spans="1:21" ht="78.75" x14ac:dyDescent="0.2">
      <c r="A14" s="419" t="s">
        <v>2779</v>
      </c>
      <c r="B14" s="17" t="s">
        <v>2443</v>
      </c>
      <c r="C14" s="16" t="s">
        <v>1552</v>
      </c>
      <c r="D14" s="15" t="s">
        <v>1381</v>
      </c>
      <c r="E14" s="17" t="s">
        <v>1767</v>
      </c>
      <c r="F14" s="17" t="s">
        <v>1554</v>
      </c>
      <c r="G14" s="16" t="s">
        <v>2204</v>
      </c>
      <c r="H14" s="22" t="s">
        <v>1771</v>
      </c>
      <c r="I14" s="405" t="s">
        <v>5031</v>
      </c>
      <c r="J14" s="366" t="s">
        <v>3576</v>
      </c>
      <c r="K14" s="22" t="s">
        <v>4928</v>
      </c>
      <c r="L14" s="22" t="s">
        <v>4928</v>
      </c>
      <c r="M14" s="405" t="s">
        <v>4928</v>
      </c>
      <c r="N14" s="22"/>
      <c r="O14" s="22" t="s">
        <v>1347</v>
      </c>
      <c r="P14" s="22"/>
      <c r="Q14" s="22" t="s">
        <v>1347</v>
      </c>
      <c r="R14" s="22"/>
      <c r="S14" s="22" t="s">
        <v>1347</v>
      </c>
      <c r="T14" s="405"/>
      <c r="U14" s="21"/>
    </row>
    <row r="15" spans="1:21" ht="112.5" x14ac:dyDescent="0.2">
      <c r="A15" s="419" t="s">
        <v>2779</v>
      </c>
      <c r="B15" s="17" t="s">
        <v>2443</v>
      </c>
      <c r="C15" s="16" t="s">
        <v>2191</v>
      </c>
      <c r="D15" s="15" t="s">
        <v>1383</v>
      </c>
      <c r="E15" s="17" t="s">
        <v>1767</v>
      </c>
      <c r="F15" s="17" t="s">
        <v>1554</v>
      </c>
      <c r="G15" s="16" t="s">
        <v>2607</v>
      </c>
      <c r="H15" s="22" t="s">
        <v>2021</v>
      </c>
      <c r="I15" s="22" t="s">
        <v>2935</v>
      </c>
      <c r="J15" s="366" t="s">
        <v>3576</v>
      </c>
      <c r="K15" s="22" t="s">
        <v>4928</v>
      </c>
      <c r="L15" s="22" t="s">
        <v>4928</v>
      </c>
      <c r="M15" s="405" t="s">
        <v>4928</v>
      </c>
      <c r="N15" s="22"/>
      <c r="O15" s="22" t="s">
        <v>1347</v>
      </c>
      <c r="P15" s="22"/>
      <c r="Q15" s="22" t="s">
        <v>1347</v>
      </c>
      <c r="R15" s="22"/>
      <c r="S15" s="22" t="s">
        <v>1347</v>
      </c>
      <c r="T15" s="405"/>
      <c r="U15" s="21"/>
    </row>
    <row r="16" spans="1:21" ht="168.75" x14ac:dyDescent="0.2">
      <c r="A16" s="419" t="s">
        <v>2779</v>
      </c>
      <c r="B16" s="17" t="s">
        <v>2443</v>
      </c>
      <c r="C16" s="16" t="s">
        <v>2192</v>
      </c>
      <c r="D16" s="15" t="s">
        <v>1384</v>
      </c>
      <c r="E16" s="17" t="s">
        <v>1767</v>
      </c>
      <c r="F16" s="17" t="s">
        <v>1554</v>
      </c>
      <c r="G16" s="16" t="s">
        <v>2608</v>
      </c>
      <c r="H16" s="22" t="s">
        <v>2022</v>
      </c>
      <c r="I16" s="405" t="s">
        <v>4140</v>
      </c>
      <c r="J16" s="366" t="s">
        <v>3576</v>
      </c>
      <c r="K16" s="22" t="s">
        <v>4928</v>
      </c>
      <c r="L16" s="22" t="s">
        <v>4928</v>
      </c>
      <c r="M16" s="405" t="s">
        <v>4928</v>
      </c>
      <c r="N16" s="22"/>
      <c r="O16" s="22" t="s">
        <v>1347</v>
      </c>
      <c r="P16" s="22"/>
      <c r="Q16" s="22" t="s">
        <v>1347</v>
      </c>
      <c r="R16" s="22"/>
      <c r="S16" s="22" t="s">
        <v>1347</v>
      </c>
      <c r="T16" s="405"/>
      <c r="U16" s="21"/>
    </row>
    <row r="17" spans="1:21" x14ac:dyDescent="0.2">
      <c r="A17" s="419" t="s">
        <v>2779</v>
      </c>
      <c r="B17" s="17" t="s">
        <v>2443</v>
      </c>
      <c r="C17" s="16" t="s">
        <v>2304</v>
      </c>
      <c r="D17" s="15" t="s">
        <v>1430</v>
      </c>
      <c r="E17" s="17"/>
      <c r="F17" s="17"/>
      <c r="G17" s="16" t="s">
        <v>2304</v>
      </c>
      <c r="H17" s="22"/>
      <c r="I17" s="22"/>
      <c r="J17" s="366"/>
      <c r="K17" s="22"/>
      <c r="L17" s="22"/>
      <c r="M17" s="22"/>
      <c r="N17" s="22"/>
      <c r="O17" s="22"/>
      <c r="P17" s="22"/>
      <c r="Q17" s="22"/>
      <c r="R17" s="22"/>
      <c r="S17" s="22"/>
      <c r="T17" s="405"/>
      <c r="U17" s="21"/>
    </row>
    <row r="18" spans="1:21" ht="26.25" customHeight="1" x14ac:dyDescent="0.2">
      <c r="A18" s="419" t="s">
        <v>2779</v>
      </c>
      <c r="B18" s="17" t="s">
        <v>2443</v>
      </c>
      <c r="C18" s="28" t="s">
        <v>4076</v>
      </c>
      <c r="D18" s="411" t="s">
        <v>1772</v>
      </c>
      <c r="E18" s="17"/>
      <c r="F18" s="17"/>
      <c r="G18" s="16" t="s">
        <v>1759</v>
      </c>
      <c r="H18" s="22"/>
      <c r="I18" s="405" t="s">
        <v>197</v>
      </c>
      <c r="J18" s="366"/>
      <c r="K18" s="22"/>
      <c r="L18" s="22"/>
      <c r="M18" s="22"/>
      <c r="N18" s="22"/>
      <c r="O18" s="22"/>
      <c r="P18" s="22"/>
      <c r="Q18" s="22"/>
      <c r="R18" s="22"/>
      <c r="S18" s="22"/>
      <c r="T18" s="405"/>
      <c r="U18" s="21"/>
    </row>
    <row r="19" spans="1:21" ht="22.5" x14ac:dyDescent="0.2">
      <c r="A19" s="419" t="s">
        <v>2779</v>
      </c>
      <c r="B19" s="17" t="s">
        <v>2443</v>
      </c>
      <c r="C19" s="16" t="s">
        <v>2290</v>
      </c>
      <c r="D19" s="15" t="s">
        <v>1385</v>
      </c>
      <c r="E19" s="17" t="s">
        <v>1767</v>
      </c>
      <c r="F19" s="17" t="s">
        <v>1554</v>
      </c>
      <c r="G19" s="16" t="s">
        <v>2609</v>
      </c>
      <c r="H19" s="22" t="s">
        <v>1773</v>
      </c>
      <c r="I19" s="22" t="s">
        <v>2950</v>
      </c>
      <c r="J19" s="366"/>
      <c r="K19" s="22" t="s">
        <v>4928</v>
      </c>
      <c r="L19" s="405" t="s">
        <v>4929</v>
      </c>
      <c r="M19" s="405" t="s">
        <v>4928</v>
      </c>
      <c r="N19" s="22"/>
      <c r="O19" s="22" t="s">
        <v>1348</v>
      </c>
      <c r="P19" s="22"/>
      <c r="Q19" s="22" t="s">
        <v>1348</v>
      </c>
      <c r="R19" s="22"/>
      <c r="S19" s="22" t="s">
        <v>1348</v>
      </c>
      <c r="T19" s="405"/>
      <c r="U19" s="21"/>
    </row>
    <row r="20" spans="1:21" ht="22.5" x14ac:dyDescent="0.2">
      <c r="A20" s="419" t="s">
        <v>2779</v>
      </c>
      <c r="B20" s="17" t="s">
        <v>2443</v>
      </c>
      <c r="C20" s="16" t="s">
        <v>1604</v>
      </c>
      <c r="D20" s="15" t="s">
        <v>1385</v>
      </c>
      <c r="E20" s="17" t="s">
        <v>1767</v>
      </c>
      <c r="F20" s="17" t="s">
        <v>1554</v>
      </c>
      <c r="G20" s="16" t="s">
        <v>1605</v>
      </c>
      <c r="H20" s="22" t="s">
        <v>2023</v>
      </c>
      <c r="I20" s="22" t="s">
        <v>2951</v>
      </c>
      <c r="J20" s="366"/>
      <c r="K20" s="22" t="s">
        <v>4928</v>
      </c>
      <c r="L20" s="405" t="s">
        <v>4930</v>
      </c>
      <c r="M20" s="405" t="s">
        <v>4928</v>
      </c>
      <c r="N20" s="22"/>
      <c r="O20" s="22" t="s">
        <v>1349</v>
      </c>
      <c r="P20" s="22"/>
      <c r="Q20" s="22" t="s">
        <v>1349</v>
      </c>
      <c r="R20" s="22"/>
      <c r="S20" s="22" t="s">
        <v>1349</v>
      </c>
      <c r="T20" s="405"/>
      <c r="U20" s="21"/>
    </row>
    <row r="21" spans="1:21" ht="22.5" x14ac:dyDescent="0.2">
      <c r="A21" s="419" t="s">
        <v>2779</v>
      </c>
      <c r="B21" s="17" t="s">
        <v>2443</v>
      </c>
      <c r="C21" s="16" t="s">
        <v>2291</v>
      </c>
      <c r="D21" s="15" t="s">
        <v>1386</v>
      </c>
      <c r="E21" s="17" t="s">
        <v>1767</v>
      </c>
      <c r="F21" s="17" t="s">
        <v>1554</v>
      </c>
      <c r="G21" s="16" t="s">
        <v>2610</v>
      </c>
      <c r="H21" s="22" t="s">
        <v>1774</v>
      </c>
      <c r="I21" s="22" t="s">
        <v>2952</v>
      </c>
      <c r="J21" s="366"/>
      <c r="K21" s="22" t="s">
        <v>4928</v>
      </c>
      <c r="L21" s="22" t="s">
        <v>4929</v>
      </c>
      <c r="M21" s="405" t="s">
        <v>4928</v>
      </c>
      <c r="N21" s="22"/>
      <c r="O21" s="22" t="s">
        <v>1348</v>
      </c>
      <c r="P21" s="22"/>
      <c r="Q21" s="22" t="s">
        <v>1348</v>
      </c>
      <c r="R21" s="22"/>
      <c r="S21" s="22" t="s">
        <v>1348</v>
      </c>
      <c r="T21" s="405"/>
      <c r="U21" s="21"/>
    </row>
    <row r="22" spans="1:21" ht="22.5" x14ac:dyDescent="0.2">
      <c r="A22" s="419" t="s">
        <v>2779</v>
      </c>
      <c r="B22" s="17" t="s">
        <v>2443</v>
      </c>
      <c r="C22" s="16" t="s">
        <v>837</v>
      </c>
      <c r="D22" s="15" t="s">
        <v>1386</v>
      </c>
      <c r="E22" s="17" t="s">
        <v>1767</v>
      </c>
      <c r="F22" s="17" t="s">
        <v>1554</v>
      </c>
      <c r="G22" s="16" t="s">
        <v>1237</v>
      </c>
      <c r="H22" s="22" t="s">
        <v>1606</v>
      </c>
      <c r="I22" s="22" t="s">
        <v>2953</v>
      </c>
      <c r="J22" s="366"/>
      <c r="K22" s="22" t="s">
        <v>4928</v>
      </c>
      <c r="L22" s="22" t="s">
        <v>4930</v>
      </c>
      <c r="M22" s="405" t="s">
        <v>4928</v>
      </c>
      <c r="N22" s="22"/>
      <c r="O22" s="22" t="s">
        <v>1349</v>
      </c>
      <c r="P22" s="22"/>
      <c r="Q22" s="22" t="s">
        <v>1349</v>
      </c>
      <c r="R22" s="22"/>
      <c r="S22" s="22" t="s">
        <v>1349</v>
      </c>
      <c r="T22" s="405"/>
      <c r="U22" s="21"/>
    </row>
    <row r="23" spans="1:21" ht="67.5" x14ac:dyDescent="0.2">
      <c r="A23" s="419" t="s">
        <v>2779</v>
      </c>
      <c r="B23" s="17" t="s">
        <v>2443</v>
      </c>
      <c r="C23" s="16" t="s">
        <v>3626</v>
      </c>
      <c r="D23" s="15" t="s">
        <v>1387</v>
      </c>
      <c r="E23" s="17" t="s">
        <v>1767</v>
      </c>
      <c r="F23" s="17" t="s">
        <v>1554</v>
      </c>
      <c r="G23" s="16" t="s">
        <v>1052</v>
      </c>
      <c r="H23" s="22" t="s">
        <v>1775</v>
      </c>
      <c r="I23" s="22" t="s">
        <v>2954</v>
      </c>
      <c r="J23" s="366"/>
      <c r="K23" s="22" t="s">
        <v>4928</v>
      </c>
      <c r="L23" s="22" t="s">
        <v>4929</v>
      </c>
      <c r="M23" s="405" t="s">
        <v>4928</v>
      </c>
      <c r="N23" s="22"/>
      <c r="O23" s="22" t="s">
        <v>1348</v>
      </c>
      <c r="P23" s="22"/>
      <c r="Q23" s="22" t="s">
        <v>1348</v>
      </c>
      <c r="R23" s="22"/>
      <c r="S23" s="22" t="s">
        <v>1348</v>
      </c>
      <c r="T23" s="405"/>
      <c r="U23" s="21"/>
    </row>
    <row r="24" spans="1:21" ht="22.5" x14ac:dyDescent="0.2">
      <c r="A24" s="419" t="s">
        <v>2779</v>
      </c>
      <c r="B24" s="17" t="s">
        <v>2443</v>
      </c>
      <c r="C24" s="16" t="s">
        <v>904</v>
      </c>
      <c r="D24" s="15" t="s">
        <v>1387</v>
      </c>
      <c r="E24" s="17"/>
      <c r="F24" s="17"/>
      <c r="G24" s="16" t="s">
        <v>2304</v>
      </c>
      <c r="H24" s="22"/>
      <c r="I24" s="22"/>
      <c r="J24" s="366"/>
      <c r="K24" s="22" t="s">
        <v>4928</v>
      </c>
      <c r="L24" s="22" t="s">
        <v>4930</v>
      </c>
      <c r="M24" s="405" t="s">
        <v>4928</v>
      </c>
      <c r="N24" s="22"/>
      <c r="O24" s="22" t="s">
        <v>1349</v>
      </c>
      <c r="P24" s="22"/>
      <c r="Q24" s="22" t="s">
        <v>1349</v>
      </c>
      <c r="R24" s="22"/>
      <c r="S24" s="22" t="s">
        <v>1349</v>
      </c>
      <c r="T24" s="405"/>
      <c r="U24" s="21"/>
    </row>
    <row r="25" spans="1:21" ht="22.5" x14ac:dyDescent="0.2">
      <c r="A25" s="419" t="s">
        <v>2779</v>
      </c>
      <c r="B25" s="17" t="s">
        <v>2443</v>
      </c>
      <c r="C25" s="16" t="s">
        <v>2292</v>
      </c>
      <c r="D25" s="15" t="s">
        <v>1388</v>
      </c>
      <c r="E25" s="17" t="s">
        <v>1767</v>
      </c>
      <c r="F25" s="17" t="s">
        <v>1554</v>
      </c>
      <c r="G25" s="16" t="s">
        <v>2414</v>
      </c>
      <c r="H25" s="22" t="s">
        <v>1206</v>
      </c>
      <c r="I25" s="22" t="s">
        <v>2955</v>
      </c>
      <c r="J25" s="366"/>
      <c r="K25" s="22" t="s">
        <v>4928</v>
      </c>
      <c r="L25" s="22" t="s">
        <v>4929</v>
      </c>
      <c r="M25" s="405" t="s">
        <v>4928</v>
      </c>
      <c r="N25" s="22"/>
      <c r="O25" s="22" t="s">
        <v>1348</v>
      </c>
      <c r="P25" s="22"/>
      <c r="Q25" s="22" t="s">
        <v>1348</v>
      </c>
      <c r="R25" s="22"/>
      <c r="S25" s="22" t="s">
        <v>1348</v>
      </c>
      <c r="T25" s="405"/>
      <c r="U25" s="21"/>
    </row>
    <row r="26" spans="1:21" ht="22.5" x14ac:dyDescent="0.2">
      <c r="A26" s="419" t="s">
        <v>2779</v>
      </c>
      <c r="B26" s="17" t="s">
        <v>2443</v>
      </c>
      <c r="C26" s="16" t="s">
        <v>1550</v>
      </c>
      <c r="D26" s="15" t="s">
        <v>1388</v>
      </c>
      <c r="E26" s="17" t="s">
        <v>1767</v>
      </c>
      <c r="F26" s="17" t="s">
        <v>1554</v>
      </c>
      <c r="G26" s="16" t="s">
        <v>2415</v>
      </c>
      <c r="H26" s="22" t="s">
        <v>2416</v>
      </c>
      <c r="I26" s="22" t="s">
        <v>2956</v>
      </c>
      <c r="J26" s="366"/>
      <c r="K26" s="22" t="s">
        <v>4928</v>
      </c>
      <c r="L26" s="22" t="s">
        <v>4930</v>
      </c>
      <c r="M26" s="405" t="s">
        <v>4928</v>
      </c>
      <c r="N26" s="22"/>
      <c r="O26" s="22" t="s">
        <v>1349</v>
      </c>
      <c r="P26" s="22"/>
      <c r="Q26" s="22" t="s">
        <v>1349</v>
      </c>
      <c r="R26" s="22"/>
      <c r="S26" s="22" t="s">
        <v>1349</v>
      </c>
      <c r="T26" s="405"/>
      <c r="U26" s="21"/>
    </row>
    <row r="27" spans="1:21" ht="22.5" x14ac:dyDescent="0.2">
      <c r="A27" s="419" t="s">
        <v>2779</v>
      </c>
      <c r="B27" s="17" t="s">
        <v>2443</v>
      </c>
      <c r="C27" s="16" t="s">
        <v>903</v>
      </c>
      <c r="D27" s="15" t="s">
        <v>1389</v>
      </c>
      <c r="E27" s="17"/>
      <c r="F27" s="17"/>
      <c r="G27" s="16" t="s">
        <v>2304</v>
      </c>
      <c r="H27" s="22"/>
      <c r="I27" s="22"/>
      <c r="J27" s="366"/>
      <c r="K27" s="22" t="s">
        <v>4928</v>
      </c>
      <c r="L27" s="22" t="s">
        <v>4929</v>
      </c>
      <c r="M27" s="405" t="s">
        <v>4928</v>
      </c>
      <c r="N27" s="22"/>
      <c r="O27" s="22" t="s">
        <v>1348</v>
      </c>
      <c r="P27" s="22"/>
      <c r="Q27" s="22" t="s">
        <v>1348</v>
      </c>
      <c r="R27" s="22"/>
      <c r="S27" s="22" t="s">
        <v>1348</v>
      </c>
      <c r="T27" s="405"/>
      <c r="U27" s="21"/>
    </row>
    <row r="28" spans="1:21" ht="22.5" x14ac:dyDescent="0.2">
      <c r="A28" s="419" t="s">
        <v>2779</v>
      </c>
      <c r="B28" s="17" t="s">
        <v>2443</v>
      </c>
      <c r="C28" s="16" t="s">
        <v>1790</v>
      </c>
      <c r="D28" s="15" t="s">
        <v>1390</v>
      </c>
      <c r="E28" s="17" t="s">
        <v>1767</v>
      </c>
      <c r="F28" s="17" t="s">
        <v>1554</v>
      </c>
      <c r="G28" s="16" t="s">
        <v>1791</v>
      </c>
      <c r="H28" s="22" t="s">
        <v>1207</v>
      </c>
      <c r="I28" s="22" t="s">
        <v>2957</v>
      </c>
      <c r="J28" s="366"/>
      <c r="K28" s="22" t="s">
        <v>4928</v>
      </c>
      <c r="L28" s="22" t="s">
        <v>4929</v>
      </c>
      <c r="M28" s="405" t="s">
        <v>4928</v>
      </c>
      <c r="N28" s="22"/>
      <c r="O28" s="22" t="s">
        <v>1348</v>
      </c>
      <c r="P28" s="22"/>
      <c r="Q28" s="22" t="s">
        <v>1348</v>
      </c>
      <c r="R28" s="22"/>
      <c r="S28" s="22" t="s">
        <v>1348</v>
      </c>
      <c r="T28" s="405"/>
      <c r="U28" s="21"/>
    </row>
    <row r="29" spans="1:21" ht="22.5" x14ac:dyDescent="0.2">
      <c r="A29" s="419" t="s">
        <v>2779</v>
      </c>
      <c r="B29" s="17" t="s">
        <v>2443</v>
      </c>
      <c r="C29" s="16" t="s">
        <v>1789</v>
      </c>
      <c r="D29" s="15" t="s">
        <v>1390</v>
      </c>
      <c r="E29" s="17" t="s">
        <v>1767</v>
      </c>
      <c r="F29" s="17" t="s">
        <v>1554</v>
      </c>
      <c r="G29" s="16" t="s">
        <v>2417</v>
      </c>
      <c r="H29" s="22" t="s">
        <v>2418</v>
      </c>
      <c r="I29" s="22" t="s">
        <v>2958</v>
      </c>
      <c r="J29" s="366"/>
      <c r="K29" s="22" t="s">
        <v>4928</v>
      </c>
      <c r="L29" s="22" t="s">
        <v>4930</v>
      </c>
      <c r="M29" s="405" t="s">
        <v>4928</v>
      </c>
      <c r="N29" s="22"/>
      <c r="O29" s="22" t="s">
        <v>1349</v>
      </c>
      <c r="P29" s="22"/>
      <c r="Q29" s="22" t="s">
        <v>1349</v>
      </c>
      <c r="R29" s="22"/>
      <c r="S29" s="22" t="s">
        <v>1349</v>
      </c>
      <c r="T29" s="405"/>
      <c r="U29" s="21"/>
    </row>
    <row r="30" spans="1:21" ht="22.5" x14ac:dyDescent="0.2">
      <c r="A30" s="419" t="s">
        <v>2779</v>
      </c>
      <c r="B30" s="17" t="s">
        <v>2443</v>
      </c>
      <c r="C30" s="16" t="s">
        <v>1551</v>
      </c>
      <c r="D30" s="15" t="s">
        <v>2419</v>
      </c>
      <c r="E30" s="17" t="s">
        <v>1767</v>
      </c>
      <c r="F30" s="17" t="s">
        <v>1554</v>
      </c>
      <c r="G30" s="16" t="s">
        <v>537</v>
      </c>
      <c r="H30" s="22" t="s">
        <v>1208</v>
      </c>
      <c r="I30" s="22" t="s">
        <v>2959</v>
      </c>
      <c r="J30" s="366"/>
      <c r="K30" s="22" t="s">
        <v>4928</v>
      </c>
      <c r="L30" s="22" t="s">
        <v>4929</v>
      </c>
      <c r="M30" s="405" t="s">
        <v>4928</v>
      </c>
      <c r="N30" s="22"/>
      <c r="O30" s="22" t="s">
        <v>1348</v>
      </c>
      <c r="P30" s="22"/>
      <c r="Q30" s="22" t="s">
        <v>1348</v>
      </c>
      <c r="R30" s="22"/>
      <c r="S30" s="22" t="s">
        <v>1348</v>
      </c>
      <c r="T30" s="405"/>
      <c r="U30" s="21"/>
    </row>
    <row r="31" spans="1:21" ht="22.5" x14ac:dyDescent="0.2">
      <c r="A31" s="419" t="s">
        <v>2779</v>
      </c>
      <c r="B31" s="17" t="s">
        <v>2443</v>
      </c>
      <c r="C31" s="16" t="s">
        <v>1016</v>
      </c>
      <c r="D31" s="15" t="s">
        <v>2419</v>
      </c>
      <c r="E31" s="17" t="s">
        <v>1767</v>
      </c>
      <c r="F31" s="17" t="s">
        <v>1554</v>
      </c>
      <c r="G31" s="16" t="s">
        <v>538</v>
      </c>
      <c r="H31" s="22" t="s">
        <v>539</v>
      </c>
      <c r="I31" s="22" t="s">
        <v>2960</v>
      </c>
      <c r="J31" s="366"/>
      <c r="K31" s="22" t="s">
        <v>4928</v>
      </c>
      <c r="L31" s="22" t="s">
        <v>4930</v>
      </c>
      <c r="M31" s="405" t="s">
        <v>4928</v>
      </c>
      <c r="N31" s="22"/>
      <c r="O31" s="22" t="s">
        <v>1349</v>
      </c>
      <c r="P31" s="22"/>
      <c r="Q31" s="22" t="s">
        <v>1349</v>
      </c>
      <c r="R31" s="22"/>
      <c r="S31" s="22" t="s">
        <v>1349</v>
      </c>
      <c r="T31" s="405"/>
      <c r="U31" s="21"/>
    </row>
    <row r="32" spans="1:21" ht="22.5" customHeight="1" x14ac:dyDescent="0.2">
      <c r="A32" s="419" t="s">
        <v>2779</v>
      </c>
      <c r="B32" s="17" t="s">
        <v>2443</v>
      </c>
      <c r="C32" s="16" t="s">
        <v>256</v>
      </c>
      <c r="D32" s="15" t="s">
        <v>1391</v>
      </c>
      <c r="E32" s="17" t="s">
        <v>1767</v>
      </c>
      <c r="F32" s="17" t="s">
        <v>1554</v>
      </c>
      <c r="G32" s="16" t="s">
        <v>255</v>
      </c>
      <c r="H32" s="22" t="s">
        <v>1209</v>
      </c>
      <c r="I32" s="22" t="s">
        <v>2961</v>
      </c>
      <c r="J32" s="366"/>
      <c r="K32" s="405" t="s">
        <v>4928</v>
      </c>
      <c r="L32" s="405" t="s">
        <v>4928</v>
      </c>
      <c r="M32" s="405" t="s">
        <v>4928</v>
      </c>
      <c r="N32" s="22"/>
      <c r="O32" s="22" t="s">
        <v>1347</v>
      </c>
      <c r="P32" s="22"/>
      <c r="Q32" s="22" t="s">
        <v>1347</v>
      </c>
      <c r="R32" s="22"/>
      <c r="S32" s="22" t="s">
        <v>1347</v>
      </c>
      <c r="T32" s="405"/>
      <c r="U32" s="21"/>
    </row>
    <row r="33" spans="1:21" ht="67.5" x14ac:dyDescent="0.2">
      <c r="A33" s="419" t="s">
        <v>2779</v>
      </c>
      <c r="B33" s="17" t="s">
        <v>2443</v>
      </c>
      <c r="C33" s="28" t="s">
        <v>4077</v>
      </c>
      <c r="D33" s="15"/>
      <c r="E33" s="17"/>
      <c r="F33" s="17"/>
      <c r="G33" s="16" t="s">
        <v>1759</v>
      </c>
      <c r="H33" s="22"/>
      <c r="I33" s="405" t="s">
        <v>2822</v>
      </c>
      <c r="J33" s="366"/>
      <c r="K33" s="22"/>
      <c r="L33" s="22"/>
      <c r="M33" s="22"/>
      <c r="N33" s="22"/>
      <c r="O33" s="22"/>
      <c r="P33" s="22"/>
      <c r="Q33" s="22"/>
      <c r="R33" s="22"/>
      <c r="S33" s="22"/>
      <c r="T33" s="405"/>
      <c r="U33" s="21"/>
    </row>
    <row r="34" spans="1:21" ht="33.75" x14ac:dyDescent="0.2">
      <c r="A34" s="419" t="s">
        <v>2779</v>
      </c>
      <c r="B34" s="17" t="s">
        <v>2443</v>
      </c>
      <c r="C34" s="16" t="s">
        <v>2193</v>
      </c>
      <c r="D34" s="15" t="s">
        <v>1392</v>
      </c>
      <c r="E34" s="17" t="s">
        <v>1767</v>
      </c>
      <c r="F34" s="17" t="s">
        <v>1554</v>
      </c>
      <c r="G34" s="16" t="s">
        <v>2637</v>
      </c>
      <c r="H34" s="22" t="s">
        <v>2936</v>
      </c>
      <c r="I34" s="22" t="s">
        <v>2962</v>
      </c>
      <c r="J34" s="366" t="s">
        <v>3576</v>
      </c>
      <c r="K34" s="22" t="s">
        <v>4928</v>
      </c>
      <c r="L34" s="22" t="s">
        <v>4929</v>
      </c>
      <c r="M34" s="405" t="s">
        <v>4928</v>
      </c>
      <c r="N34" s="22"/>
      <c r="O34" s="22" t="s">
        <v>1348</v>
      </c>
      <c r="P34" s="22"/>
      <c r="Q34" s="22" t="s">
        <v>1348</v>
      </c>
      <c r="R34" s="22"/>
      <c r="S34" s="22" t="s">
        <v>1348</v>
      </c>
      <c r="T34" s="405"/>
      <c r="U34" s="21"/>
    </row>
    <row r="35" spans="1:21" ht="33.75" x14ac:dyDescent="0.2">
      <c r="A35" s="419" t="s">
        <v>2779</v>
      </c>
      <c r="B35" s="17" t="s">
        <v>2443</v>
      </c>
      <c r="C35" s="16" t="s">
        <v>2194</v>
      </c>
      <c r="D35" s="15" t="s">
        <v>1392</v>
      </c>
      <c r="E35" s="17" t="s">
        <v>1767</v>
      </c>
      <c r="F35" s="17" t="s">
        <v>1554</v>
      </c>
      <c r="G35" s="16" t="s">
        <v>2637</v>
      </c>
      <c r="H35" s="22" t="s">
        <v>2937</v>
      </c>
      <c r="I35" s="22" t="s">
        <v>2963</v>
      </c>
      <c r="J35" s="366" t="s">
        <v>3576</v>
      </c>
      <c r="K35" s="22" t="s">
        <v>4928</v>
      </c>
      <c r="L35" s="22" t="s">
        <v>4930</v>
      </c>
      <c r="M35" s="405" t="s">
        <v>4928</v>
      </c>
      <c r="N35" s="22"/>
      <c r="O35" s="22" t="s">
        <v>1349</v>
      </c>
      <c r="P35" s="22"/>
      <c r="Q35" s="22" t="s">
        <v>1349</v>
      </c>
      <c r="R35" s="22"/>
      <c r="S35" s="22" t="s">
        <v>1349</v>
      </c>
      <c r="T35" s="405"/>
      <c r="U35" s="21"/>
    </row>
    <row r="36" spans="1:21" ht="33.75" x14ac:dyDescent="0.2">
      <c r="A36" s="419" t="s">
        <v>2779</v>
      </c>
      <c r="B36" s="17" t="s">
        <v>2443</v>
      </c>
      <c r="C36" s="16" t="s">
        <v>2195</v>
      </c>
      <c r="D36" s="15" t="s">
        <v>1393</v>
      </c>
      <c r="E36" s="17" t="s">
        <v>1767</v>
      </c>
      <c r="F36" s="17" t="s">
        <v>1554</v>
      </c>
      <c r="G36" s="16" t="s">
        <v>2948</v>
      </c>
      <c r="H36" s="22" t="s">
        <v>2938</v>
      </c>
      <c r="I36" s="22" t="s">
        <v>2964</v>
      </c>
      <c r="J36" s="366"/>
      <c r="K36" s="22" t="s">
        <v>4928</v>
      </c>
      <c r="L36" s="22" t="s">
        <v>4929</v>
      </c>
      <c r="M36" s="405" t="s">
        <v>4928</v>
      </c>
      <c r="N36" s="22"/>
      <c r="O36" s="22" t="s">
        <v>1348</v>
      </c>
      <c r="P36" s="22"/>
      <c r="Q36" s="22" t="s">
        <v>1348</v>
      </c>
      <c r="R36" s="22"/>
      <c r="S36" s="22" t="s">
        <v>1348</v>
      </c>
      <c r="T36" s="405"/>
      <c r="U36" s="21"/>
    </row>
    <row r="37" spans="1:21" ht="33.75" x14ac:dyDescent="0.2">
      <c r="A37" s="419" t="s">
        <v>2779</v>
      </c>
      <c r="B37" s="17" t="s">
        <v>2443</v>
      </c>
      <c r="C37" s="16" t="s">
        <v>1238</v>
      </c>
      <c r="D37" s="15" t="s">
        <v>1393</v>
      </c>
      <c r="E37" s="17" t="s">
        <v>1767</v>
      </c>
      <c r="F37" s="17" t="s">
        <v>1554</v>
      </c>
      <c r="G37" s="16" t="s">
        <v>2637</v>
      </c>
      <c r="H37" s="22" t="s">
        <v>2939</v>
      </c>
      <c r="I37" s="22" t="s">
        <v>2965</v>
      </c>
      <c r="J37" s="366" t="s">
        <v>3576</v>
      </c>
      <c r="K37" s="22" t="s">
        <v>4928</v>
      </c>
      <c r="L37" s="22" t="s">
        <v>4930</v>
      </c>
      <c r="M37" s="405" t="s">
        <v>4928</v>
      </c>
      <c r="N37" s="22"/>
      <c r="O37" s="22" t="s">
        <v>1349</v>
      </c>
      <c r="P37" s="22"/>
      <c r="Q37" s="22" t="s">
        <v>1349</v>
      </c>
      <c r="R37" s="22"/>
      <c r="S37" s="22" t="s">
        <v>1349</v>
      </c>
      <c r="T37" s="405"/>
      <c r="U37" s="21"/>
    </row>
    <row r="38" spans="1:21" ht="33.75" x14ac:dyDescent="0.2">
      <c r="A38" s="419" t="s">
        <v>2779</v>
      </c>
      <c r="B38" s="17" t="s">
        <v>2443</v>
      </c>
      <c r="C38" s="16" t="s">
        <v>2196</v>
      </c>
      <c r="D38" s="15" t="s">
        <v>1394</v>
      </c>
      <c r="E38" s="17" t="s">
        <v>1767</v>
      </c>
      <c r="F38" s="17" t="s">
        <v>1554</v>
      </c>
      <c r="G38" s="16" t="s">
        <v>2637</v>
      </c>
      <c r="H38" s="22" t="s">
        <v>2940</v>
      </c>
      <c r="I38" s="22" t="s">
        <v>2966</v>
      </c>
      <c r="J38" s="366" t="s">
        <v>3576</v>
      </c>
      <c r="K38" s="22" t="s">
        <v>4928</v>
      </c>
      <c r="L38" s="22" t="s">
        <v>4929</v>
      </c>
      <c r="M38" s="405" t="s">
        <v>4928</v>
      </c>
      <c r="N38" s="22"/>
      <c r="O38" s="22" t="s">
        <v>1348</v>
      </c>
      <c r="P38" s="22"/>
      <c r="Q38" s="22" t="s">
        <v>1348</v>
      </c>
      <c r="R38" s="22"/>
      <c r="S38" s="22" t="s">
        <v>1348</v>
      </c>
      <c r="T38" s="405"/>
      <c r="U38" s="21"/>
    </row>
    <row r="39" spans="1:21" ht="22.5" x14ac:dyDescent="0.2">
      <c r="A39" s="419" t="s">
        <v>2779</v>
      </c>
      <c r="B39" s="17" t="s">
        <v>2443</v>
      </c>
      <c r="C39" s="16" t="s">
        <v>1239</v>
      </c>
      <c r="D39" s="15" t="s">
        <v>1394</v>
      </c>
      <c r="E39" s="17"/>
      <c r="F39" s="17"/>
      <c r="G39" s="16" t="s">
        <v>1602</v>
      </c>
      <c r="H39" s="22"/>
      <c r="I39" s="22"/>
      <c r="J39" s="366"/>
      <c r="K39" s="22" t="s">
        <v>4928</v>
      </c>
      <c r="L39" s="22" t="s">
        <v>4930</v>
      </c>
      <c r="M39" s="405" t="s">
        <v>4928</v>
      </c>
      <c r="N39" s="22"/>
      <c r="O39" s="22" t="s">
        <v>1349</v>
      </c>
      <c r="P39" s="22"/>
      <c r="Q39" s="22" t="s">
        <v>1349</v>
      </c>
      <c r="R39" s="22"/>
      <c r="S39" s="22" t="s">
        <v>1349</v>
      </c>
      <c r="T39" s="405"/>
      <c r="U39" s="21"/>
    </row>
    <row r="40" spans="1:21" ht="22.5" x14ac:dyDescent="0.2">
      <c r="A40" s="419" t="s">
        <v>2779</v>
      </c>
      <c r="B40" s="17" t="s">
        <v>2443</v>
      </c>
      <c r="C40" s="16" t="s">
        <v>2197</v>
      </c>
      <c r="D40" s="15" t="s">
        <v>1395</v>
      </c>
      <c r="E40" s="17" t="s">
        <v>1767</v>
      </c>
      <c r="F40" s="17" t="s">
        <v>1554</v>
      </c>
      <c r="G40" s="16" t="s">
        <v>2949</v>
      </c>
      <c r="H40" s="22" t="s">
        <v>2941</v>
      </c>
      <c r="I40" s="22" t="s">
        <v>2967</v>
      </c>
      <c r="J40" s="366" t="s">
        <v>3576</v>
      </c>
      <c r="K40" s="22" t="s">
        <v>4928</v>
      </c>
      <c r="L40" s="22" t="s">
        <v>4929</v>
      </c>
      <c r="M40" s="405" t="s">
        <v>4928</v>
      </c>
      <c r="N40" s="22"/>
      <c r="O40" s="22" t="s">
        <v>1348</v>
      </c>
      <c r="P40" s="22"/>
      <c r="Q40" s="22" t="s">
        <v>1348</v>
      </c>
      <c r="R40" s="22"/>
      <c r="S40" s="22" t="s">
        <v>1348</v>
      </c>
      <c r="T40" s="405"/>
      <c r="U40" s="21"/>
    </row>
    <row r="41" spans="1:21" ht="33.75" x14ac:dyDescent="0.2">
      <c r="A41" s="419" t="s">
        <v>2779</v>
      </c>
      <c r="B41" s="17" t="s">
        <v>2443</v>
      </c>
      <c r="C41" s="16" t="s">
        <v>871</v>
      </c>
      <c r="D41" s="15" t="s">
        <v>1395</v>
      </c>
      <c r="E41" s="17" t="s">
        <v>1767</v>
      </c>
      <c r="F41" s="17" t="s">
        <v>1554</v>
      </c>
      <c r="G41" s="16" t="s">
        <v>2637</v>
      </c>
      <c r="H41" s="22" t="s">
        <v>2942</v>
      </c>
      <c r="I41" s="22" t="s">
        <v>2968</v>
      </c>
      <c r="J41" s="366" t="s">
        <v>3576</v>
      </c>
      <c r="K41" s="22" t="s">
        <v>4928</v>
      </c>
      <c r="L41" s="22" t="s">
        <v>4930</v>
      </c>
      <c r="M41" s="405" t="s">
        <v>4928</v>
      </c>
      <c r="N41" s="22"/>
      <c r="O41" s="22" t="s">
        <v>1349</v>
      </c>
      <c r="P41" s="22"/>
      <c r="Q41" s="22" t="s">
        <v>1349</v>
      </c>
      <c r="R41" s="22"/>
      <c r="S41" s="22" t="s">
        <v>1349</v>
      </c>
      <c r="T41" s="405"/>
      <c r="U41" s="21"/>
    </row>
    <row r="42" spans="1:21" ht="22.5" x14ac:dyDescent="0.2">
      <c r="A42" s="419" t="s">
        <v>2779</v>
      </c>
      <c r="B42" s="17" t="s">
        <v>2443</v>
      </c>
      <c r="C42" s="16" t="s">
        <v>1017</v>
      </c>
      <c r="D42" s="15" t="s">
        <v>1396</v>
      </c>
      <c r="E42" s="17"/>
      <c r="F42" s="17"/>
      <c r="G42" s="16" t="s">
        <v>1602</v>
      </c>
      <c r="H42" s="22"/>
      <c r="I42" s="22"/>
      <c r="J42" s="366"/>
      <c r="K42" s="22" t="s">
        <v>4928</v>
      </c>
      <c r="L42" s="22" t="s">
        <v>4929</v>
      </c>
      <c r="M42" s="405" t="s">
        <v>4928</v>
      </c>
      <c r="N42" s="22"/>
      <c r="O42" s="22" t="s">
        <v>1348</v>
      </c>
      <c r="P42" s="22"/>
      <c r="Q42" s="22" t="s">
        <v>1348</v>
      </c>
      <c r="R42" s="22"/>
      <c r="S42" s="22" t="s">
        <v>1348</v>
      </c>
      <c r="T42" s="405"/>
      <c r="U42" s="21"/>
    </row>
    <row r="43" spans="1:21" ht="33.75" x14ac:dyDescent="0.2">
      <c r="A43" s="419" t="s">
        <v>2779</v>
      </c>
      <c r="B43" s="17" t="s">
        <v>2443</v>
      </c>
      <c r="C43" s="16" t="s">
        <v>1792</v>
      </c>
      <c r="D43" s="15" t="s">
        <v>1397</v>
      </c>
      <c r="E43" s="17" t="s">
        <v>1767</v>
      </c>
      <c r="F43" s="17" t="s">
        <v>1554</v>
      </c>
      <c r="G43" s="16" t="s">
        <v>2637</v>
      </c>
      <c r="H43" s="22" t="s">
        <v>2943</v>
      </c>
      <c r="I43" s="22" t="s">
        <v>2969</v>
      </c>
      <c r="J43" s="366" t="s">
        <v>3576</v>
      </c>
      <c r="K43" s="22" t="s">
        <v>4928</v>
      </c>
      <c r="L43" s="22" t="s">
        <v>4929</v>
      </c>
      <c r="M43" s="405" t="s">
        <v>4928</v>
      </c>
      <c r="N43" s="22"/>
      <c r="O43" s="22" t="s">
        <v>1348</v>
      </c>
      <c r="P43" s="22"/>
      <c r="Q43" s="22" t="s">
        <v>1348</v>
      </c>
      <c r="R43" s="22"/>
      <c r="S43" s="22" t="s">
        <v>1348</v>
      </c>
      <c r="T43" s="405"/>
      <c r="U43" s="21"/>
    </row>
    <row r="44" spans="1:21" ht="33.75" x14ac:dyDescent="0.2">
      <c r="A44" s="419" t="s">
        <v>2779</v>
      </c>
      <c r="B44" s="17" t="s">
        <v>2443</v>
      </c>
      <c r="C44" s="16" t="s">
        <v>1793</v>
      </c>
      <c r="D44" s="15" t="s">
        <v>1397</v>
      </c>
      <c r="E44" s="17" t="s">
        <v>1767</v>
      </c>
      <c r="F44" s="17" t="s">
        <v>1554</v>
      </c>
      <c r="G44" s="16" t="s">
        <v>2637</v>
      </c>
      <c r="H44" s="22" t="s">
        <v>2944</v>
      </c>
      <c r="I44" s="22" t="s">
        <v>2970</v>
      </c>
      <c r="J44" s="366" t="s">
        <v>3576</v>
      </c>
      <c r="K44" s="22" t="s">
        <v>4928</v>
      </c>
      <c r="L44" s="22" t="s">
        <v>4930</v>
      </c>
      <c r="M44" s="405" t="s">
        <v>4928</v>
      </c>
      <c r="N44" s="22"/>
      <c r="O44" s="22" t="s">
        <v>1349</v>
      </c>
      <c r="P44" s="22"/>
      <c r="Q44" s="22" t="s">
        <v>1349</v>
      </c>
      <c r="R44" s="22"/>
      <c r="S44" s="22" t="s">
        <v>1349</v>
      </c>
      <c r="T44" s="405"/>
      <c r="U44" s="21"/>
    </row>
    <row r="45" spans="1:21" ht="33.75" x14ac:dyDescent="0.2">
      <c r="A45" s="419" t="s">
        <v>2779</v>
      </c>
      <c r="B45" s="17" t="s">
        <v>2443</v>
      </c>
      <c r="C45" s="16" t="s">
        <v>872</v>
      </c>
      <c r="D45" s="15" t="s">
        <v>2076</v>
      </c>
      <c r="E45" s="17" t="s">
        <v>1767</v>
      </c>
      <c r="F45" s="17" t="s">
        <v>1554</v>
      </c>
      <c r="G45" s="16" t="s">
        <v>2637</v>
      </c>
      <c r="H45" s="22" t="s">
        <v>2945</v>
      </c>
      <c r="I45" s="22" t="s">
        <v>2971</v>
      </c>
      <c r="J45" s="366" t="s">
        <v>3576</v>
      </c>
      <c r="K45" s="22" t="s">
        <v>4928</v>
      </c>
      <c r="L45" s="22" t="s">
        <v>4929</v>
      </c>
      <c r="M45" s="405" t="s">
        <v>4928</v>
      </c>
      <c r="N45" s="22"/>
      <c r="O45" s="22" t="s">
        <v>1348</v>
      </c>
      <c r="P45" s="22"/>
      <c r="Q45" s="22" t="s">
        <v>1348</v>
      </c>
      <c r="R45" s="22"/>
      <c r="S45" s="22" t="s">
        <v>1348</v>
      </c>
      <c r="T45" s="405"/>
      <c r="U45" s="21"/>
    </row>
    <row r="46" spans="1:21" ht="33.75" x14ac:dyDescent="0.2">
      <c r="A46" s="419" t="s">
        <v>2779</v>
      </c>
      <c r="B46" s="17" t="s">
        <v>2443</v>
      </c>
      <c r="C46" s="16" t="s">
        <v>1018</v>
      </c>
      <c r="D46" s="15" t="s">
        <v>2076</v>
      </c>
      <c r="E46" s="17" t="s">
        <v>1767</v>
      </c>
      <c r="F46" s="17" t="s">
        <v>1554</v>
      </c>
      <c r="G46" s="16" t="s">
        <v>2637</v>
      </c>
      <c r="H46" s="22" t="s">
        <v>2946</v>
      </c>
      <c r="I46" s="22" t="s">
        <v>2972</v>
      </c>
      <c r="J46" s="366" t="s">
        <v>3576</v>
      </c>
      <c r="K46" s="22" t="s">
        <v>4928</v>
      </c>
      <c r="L46" s="22" t="s">
        <v>4930</v>
      </c>
      <c r="M46" s="405" t="s">
        <v>4928</v>
      </c>
      <c r="N46" s="22"/>
      <c r="O46" s="22" t="s">
        <v>1349</v>
      </c>
      <c r="P46" s="22"/>
      <c r="Q46" s="22" t="s">
        <v>1349</v>
      </c>
      <c r="R46" s="22"/>
      <c r="S46" s="22" t="s">
        <v>1349</v>
      </c>
      <c r="T46" s="405"/>
      <c r="U46" s="21"/>
    </row>
    <row r="47" spans="1:21" ht="33.75" x14ac:dyDescent="0.2">
      <c r="A47" s="419" t="s">
        <v>2779</v>
      </c>
      <c r="B47" s="17" t="s">
        <v>2443</v>
      </c>
      <c r="C47" s="16" t="s">
        <v>257</v>
      </c>
      <c r="D47" s="15" t="s">
        <v>1398</v>
      </c>
      <c r="E47" s="17" t="s">
        <v>1767</v>
      </c>
      <c r="F47" s="17" t="s">
        <v>1554</v>
      </c>
      <c r="G47" s="16" t="s">
        <v>2637</v>
      </c>
      <c r="H47" s="22" t="s">
        <v>2947</v>
      </c>
      <c r="I47" s="22" t="s">
        <v>2821</v>
      </c>
      <c r="J47" s="366" t="s">
        <v>3576</v>
      </c>
      <c r="K47" s="22" t="s">
        <v>4928</v>
      </c>
      <c r="L47" s="22" t="s">
        <v>4928</v>
      </c>
      <c r="M47" s="405" t="s">
        <v>4928</v>
      </c>
      <c r="N47" s="22"/>
      <c r="O47" s="22" t="s">
        <v>1347</v>
      </c>
      <c r="P47" s="22"/>
      <c r="Q47" s="22" t="s">
        <v>1347</v>
      </c>
      <c r="R47" s="22"/>
      <c r="S47" s="22" t="s">
        <v>1347</v>
      </c>
      <c r="T47" s="405"/>
      <c r="U47" s="21"/>
    </row>
    <row r="48" spans="1:21" ht="15" customHeight="1" x14ac:dyDescent="0.2">
      <c r="A48" s="419" t="s">
        <v>2780</v>
      </c>
      <c r="B48" s="17" t="s">
        <v>2444</v>
      </c>
      <c r="C48" s="28" t="s">
        <v>3578</v>
      </c>
      <c r="D48" s="15"/>
      <c r="E48" s="17"/>
      <c r="F48" s="17"/>
      <c r="G48" s="16"/>
      <c r="H48" s="22"/>
      <c r="I48" s="22"/>
      <c r="J48" s="366"/>
      <c r="K48" s="405" t="s">
        <v>4931</v>
      </c>
      <c r="L48" s="405" t="s">
        <v>4931</v>
      </c>
      <c r="M48" s="405" t="s">
        <v>4931</v>
      </c>
      <c r="N48" s="22"/>
      <c r="O48" s="22" t="s">
        <v>1347</v>
      </c>
      <c r="P48" s="22"/>
      <c r="Q48" s="22" t="s">
        <v>1347</v>
      </c>
      <c r="R48" s="22"/>
      <c r="S48" s="22"/>
      <c r="T48" s="405"/>
      <c r="U48" s="21" t="s">
        <v>3576</v>
      </c>
    </row>
    <row r="49" spans="1:21" ht="33.75" x14ac:dyDescent="0.2">
      <c r="A49" s="419" t="s">
        <v>2780</v>
      </c>
      <c r="B49" s="17" t="s">
        <v>2444</v>
      </c>
      <c r="C49" s="16" t="s">
        <v>1019</v>
      </c>
      <c r="D49" s="15" t="s">
        <v>1211</v>
      </c>
      <c r="E49" s="17" t="s">
        <v>1212</v>
      </c>
      <c r="F49" s="17" t="s">
        <v>1213</v>
      </c>
      <c r="G49" s="16" t="s">
        <v>1214</v>
      </c>
      <c r="H49" s="22" t="s">
        <v>1215</v>
      </c>
      <c r="I49" s="22" t="s">
        <v>3060</v>
      </c>
      <c r="J49" s="366" t="s">
        <v>3576</v>
      </c>
      <c r="K49" s="405" t="s">
        <v>4931</v>
      </c>
      <c r="L49" s="405" t="s">
        <v>4931</v>
      </c>
      <c r="M49" s="405" t="s">
        <v>4931</v>
      </c>
      <c r="N49" s="22"/>
      <c r="O49" s="22" t="s">
        <v>1347</v>
      </c>
      <c r="P49" s="405" t="s">
        <v>3799</v>
      </c>
      <c r="Q49" s="22" t="s">
        <v>1347</v>
      </c>
      <c r="R49" s="405" t="s">
        <v>3799</v>
      </c>
      <c r="S49" s="22"/>
      <c r="T49" s="405"/>
      <c r="U49" s="21"/>
    </row>
    <row r="50" spans="1:21" ht="21.75" customHeight="1" x14ac:dyDescent="0.2">
      <c r="A50" s="419" t="s">
        <v>912</v>
      </c>
      <c r="B50" s="17" t="s">
        <v>2445</v>
      </c>
      <c r="C50" s="28" t="s">
        <v>3579</v>
      </c>
      <c r="D50" s="15"/>
      <c r="E50" s="17"/>
      <c r="F50" s="17"/>
      <c r="G50" s="16"/>
      <c r="H50" s="22"/>
      <c r="I50" s="22"/>
      <c r="J50" s="366"/>
      <c r="K50" s="405" t="s">
        <v>4960</v>
      </c>
      <c r="L50" s="405" t="s">
        <v>4932</v>
      </c>
      <c r="M50" s="405" t="s">
        <v>5006</v>
      </c>
      <c r="N50" s="22"/>
      <c r="O50" s="22" t="s">
        <v>1351</v>
      </c>
      <c r="P50" s="22"/>
      <c r="Q50" s="22"/>
      <c r="R50" s="22"/>
      <c r="S50" s="405" t="s">
        <v>3831</v>
      </c>
      <c r="T50" s="405"/>
      <c r="U50" s="21" t="s">
        <v>3576</v>
      </c>
    </row>
    <row r="51" spans="1:21" ht="408.75" customHeight="1" x14ac:dyDescent="0.2">
      <c r="A51" s="419" t="s">
        <v>912</v>
      </c>
      <c r="B51" s="17" t="s">
        <v>2445</v>
      </c>
      <c r="C51" s="408" t="s">
        <v>4078</v>
      </c>
      <c r="D51" s="15" t="s">
        <v>2239</v>
      </c>
      <c r="E51" s="17"/>
      <c r="F51" s="17"/>
      <c r="G51" s="408" t="s">
        <v>1759</v>
      </c>
      <c r="H51" s="405" t="s">
        <v>4083</v>
      </c>
      <c r="I51" s="405" t="s">
        <v>4084</v>
      </c>
      <c r="J51" s="366"/>
      <c r="K51" s="405" t="s">
        <v>4960</v>
      </c>
      <c r="L51" s="22" t="s">
        <v>4932</v>
      </c>
      <c r="M51" s="405" t="s">
        <v>5006</v>
      </c>
      <c r="N51" s="22" t="s">
        <v>1350</v>
      </c>
      <c r="O51" s="22" t="s">
        <v>1351</v>
      </c>
      <c r="P51" s="405" t="s">
        <v>3800</v>
      </c>
      <c r="Q51" s="22"/>
      <c r="R51" s="22"/>
      <c r="S51" s="22" t="s">
        <v>3770</v>
      </c>
      <c r="T51" s="405" t="s">
        <v>3772</v>
      </c>
      <c r="U51" s="21"/>
    </row>
    <row r="52" spans="1:21" ht="22.5" x14ac:dyDescent="0.2">
      <c r="A52" s="419" t="s">
        <v>912</v>
      </c>
      <c r="B52" s="17" t="s">
        <v>2445</v>
      </c>
      <c r="C52" s="408" t="s">
        <v>4079</v>
      </c>
      <c r="D52" s="15" t="s">
        <v>1399</v>
      </c>
      <c r="E52" s="435" t="s">
        <v>1767</v>
      </c>
      <c r="F52" s="435" t="s">
        <v>1554</v>
      </c>
      <c r="G52" s="408" t="s">
        <v>4081</v>
      </c>
      <c r="H52" s="22" t="s">
        <v>1216</v>
      </c>
      <c r="I52" s="22"/>
      <c r="J52" s="366"/>
      <c r="K52" s="22"/>
      <c r="L52" s="22"/>
      <c r="M52" s="22"/>
      <c r="N52" s="22"/>
      <c r="O52" s="22"/>
      <c r="P52" s="22"/>
      <c r="Q52" s="22"/>
      <c r="R52" s="22"/>
      <c r="S52" s="22"/>
      <c r="T52" s="405"/>
      <c r="U52" s="21"/>
    </row>
    <row r="53" spans="1:21" ht="22.5" x14ac:dyDescent="0.2">
      <c r="A53" s="419" t="s">
        <v>912</v>
      </c>
      <c r="B53" s="17" t="s">
        <v>2445</v>
      </c>
      <c r="C53" s="408" t="s">
        <v>4080</v>
      </c>
      <c r="D53" s="15" t="s">
        <v>1400</v>
      </c>
      <c r="E53" s="17" t="s">
        <v>1767</v>
      </c>
      <c r="F53" s="17" t="s">
        <v>1554</v>
      </c>
      <c r="G53" s="408" t="s">
        <v>4082</v>
      </c>
      <c r="H53" s="22" t="s">
        <v>1217</v>
      </c>
      <c r="I53" s="22"/>
      <c r="J53" s="366"/>
      <c r="K53" s="22"/>
      <c r="L53" s="22"/>
      <c r="M53" s="22"/>
      <c r="N53" s="22"/>
      <c r="O53" s="22"/>
      <c r="P53" s="22"/>
      <c r="Q53" s="22"/>
      <c r="R53" s="22"/>
      <c r="S53" s="22"/>
      <c r="T53" s="405"/>
      <c r="U53" s="21"/>
    </row>
    <row r="54" spans="1:21" ht="33.75" x14ac:dyDescent="0.2">
      <c r="A54" s="419" t="s">
        <v>912</v>
      </c>
      <c r="B54" s="17" t="s">
        <v>2445</v>
      </c>
      <c r="C54" s="408" t="s">
        <v>4085</v>
      </c>
      <c r="D54" s="15" t="s">
        <v>1401</v>
      </c>
      <c r="E54" s="17" t="s">
        <v>1767</v>
      </c>
      <c r="F54" s="17" t="s">
        <v>1554</v>
      </c>
      <c r="G54" s="408" t="s">
        <v>4088</v>
      </c>
      <c r="H54" s="22" t="s">
        <v>515</v>
      </c>
      <c r="I54" s="22"/>
      <c r="J54" s="366"/>
      <c r="K54" s="22"/>
      <c r="L54" s="22"/>
      <c r="M54" s="22"/>
      <c r="N54" s="22"/>
      <c r="O54" s="22"/>
      <c r="P54" s="22"/>
      <c r="Q54" s="22"/>
      <c r="R54" s="22"/>
      <c r="S54" s="22"/>
      <c r="T54" s="405"/>
      <c r="U54" s="21"/>
    </row>
    <row r="55" spans="1:21" ht="22.5" x14ac:dyDescent="0.2">
      <c r="A55" s="419" t="s">
        <v>912</v>
      </c>
      <c r="B55" s="17" t="s">
        <v>2445</v>
      </c>
      <c r="C55" s="408" t="s">
        <v>4086</v>
      </c>
      <c r="D55" s="15" t="s">
        <v>1402</v>
      </c>
      <c r="E55" s="17" t="s">
        <v>1767</v>
      </c>
      <c r="F55" s="17" t="s">
        <v>1554</v>
      </c>
      <c r="G55" s="408" t="s">
        <v>4089</v>
      </c>
      <c r="H55" s="22" t="s">
        <v>516</v>
      </c>
      <c r="I55" s="22"/>
      <c r="J55" s="366"/>
      <c r="K55" s="22"/>
      <c r="L55" s="22"/>
      <c r="M55" s="22"/>
      <c r="N55" s="22"/>
      <c r="O55" s="22"/>
      <c r="P55" s="22"/>
      <c r="Q55" s="22"/>
      <c r="R55" s="22"/>
      <c r="S55" s="22"/>
      <c r="T55" s="405"/>
      <c r="U55" s="21"/>
    </row>
    <row r="56" spans="1:21" ht="33.75" x14ac:dyDescent="0.2">
      <c r="A56" s="419" t="s">
        <v>912</v>
      </c>
      <c r="B56" s="17" t="s">
        <v>2445</v>
      </c>
      <c r="C56" s="408" t="s">
        <v>4087</v>
      </c>
      <c r="D56" s="15" t="s">
        <v>1403</v>
      </c>
      <c r="E56" s="17" t="s">
        <v>1767</v>
      </c>
      <c r="F56" s="17" t="s">
        <v>1554</v>
      </c>
      <c r="G56" s="408" t="s">
        <v>4090</v>
      </c>
      <c r="H56" s="22" t="s">
        <v>517</v>
      </c>
      <c r="I56" s="22"/>
      <c r="J56" s="366"/>
      <c r="K56" s="22"/>
      <c r="L56" s="22"/>
      <c r="M56" s="22"/>
      <c r="N56" s="22"/>
      <c r="O56" s="22"/>
      <c r="P56" s="22"/>
      <c r="Q56" s="22"/>
      <c r="R56" s="22"/>
      <c r="S56" s="22"/>
      <c r="T56" s="405"/>
      <c r="U56" s="21"/>
    </row>
    <row r="57" spans="1:21" ht="22.5" x14ac:dyDescent="0.2">
      <c r="A57" s="419" t="s">
        <v>912</v>
      </c>
      <c r="B57" s="17" t="s">
        <v>2445</v>
      </c>
      <c r="C57" s="408" t="s">
        <v>4091</v>
      </c>
      <c r="D57" s="411" t="s">
        <v>1415</v>
      </c>
      <c r="E57" s="435" t="s">
        <v>1767</v>
      </c>
      <c r="F57" s="435" t="s">
        <v>1554</v>
      </c>
      <c r="G57" s="408" t="s">
        <v>4092</v>
      </c>
      <c r="H57" s="405" t="s">
        <v>4000</v>
      </c>
      <c r="I57" s="405" t="s">
        <v>4003</v>
      </c>
      <c r="J57" s="366"/>
      <c r="K57" s="405"/>
      <c r="L57" s="22"/>
      <c r="M57" s="22"/>
      <c r="N57" s="22"/>
      <c r="O57" s="22"/>
      <c r="P57" s="22"/>
      <c r="Q57" s="22"/>
      <c r="R57" s="22"/>
      <c r="S57" s="22"/>
      <c r="T57" s="405"/>
      <c r="U57" s="21"/>
    </row>
    <row r="58" spans="1:21" ht="33.75" x14ac:dyDescent="0.2">
      <c r="A58" s="419"/>
      <c r="B58" s="17" t="s">
        <v>2445</v>
      </c>
      <c r="C58" s="408" t="s">
        <v>4004</v>
      </c>
      <c r="D58" s="411" t="s">
        <v>1416</v>
      </c>
      <c r="E58" s="435" t="s">
        <v>1767</v>
      </c>
      <c r="F58" s="435" t="s">
        <v>1554</v>
      </c>
      <c r="G58" s="408" t="s">
        <v>3998</v>
      </c>
      <c r="H58" s="405" t="s">
        <v>4001</v>
      </c>
      <c r="I58" s="405" t="s">
        <v>4003</v>
      </c>
      <c r="J58" s="366"/>
      <c r="K58" s="405"/>
      <c r="L58" s="22"/>
      <c r="M58" s="22"/>
      <c r="N58" s="22"/>
      <c r="O58" s="22"/>
      <c r="P58" s="22"/>
      <c r="Q58" s="22"/>
      <c r="R58" s="22"/>
      <c r="S58" s="22"/>
      <c r="T58" s="405"/>
      <c r="U58" s="21"/>
    </row>
    <row r="59" spans="1:21" x14ac:dyDescent="0.2">
      <c r="A59" s="419"/>
      <c r="B59" s="17" t="s">
        <v>2445</v>
      </c>
      <c r="C59" s="408" t="s">
        <v>4005</v>
      </c>
      <c r="D59" s="411" t="s">
        <v>1378</v>
      </c>
      <c r="E59" s="435" t="s">
        <v>1767</v>
      </c>
      <c r="F59" s="435" t="s">
        <v>1554</v>
      </c>
      <c r="G59" s="408" t="s">
        <v>3999</v>
      </c>
      <c r="H59" s="405" t="s">
        <v>4002</v>
      </c>
      <c r="I59" s="405" t="s">
        <v>4003</v>
      </c>
      <c r="J59" s="366"/>
      <c r="K59" s="405"/>
      <c r="L59" s="22"/>
      <c r="M59" s="22"/>
      <c r="N59" s="22"/>
      <c r="O59" s="22"/>
      <c r="P59" s="22"/>
      <c r="Q59" s="22"/>
      <c r="R59" s="22"/>
      <c r="S59" s="22"/>
      <c r="T59" s="405"/>
      <c r="U59" s="21"/>
    </row>
    <row r="60" spans="1:21" ht="24" customHeight="1" x14ac:dyDescent="0.2">
      <c r="A60" s="419" t="s">
        <v>912</v>
      </c>
      <c r="B60" s="17" t="s">
        <v>2445</v>
      </c>
      <c r="C60" s="408" t="s">
        <v>4094</v>
      </c>
      <c r="D60" s="15" t="s">
        <v>1766</v>
      </c>
      <c r="E60" s="17"/>
      <c r="F60" s="17"/>
      <c r="G60" s="408" t="s">
        <v>1759</v>
      </c>
      <c r="H60" s="405" t="s">
        <v>4093</v>
      </c>
      <c r="I60" s="405" t="s">
        <v>4121</v>
      </c>
      <c r="J60" s="366"/>
      <c r="K60" s="405" t="s">
        <v>4960</v>
      </c>
      <c r="L60" s="22" t="s">
        <v>4932</v>
      </c>
      <c r="M60" s="22" t="s">
        <v>5006</v>
      </c>
      <c r="N60" s="22"/>
      <c r="O60" s="22" t="s">
        <v>1351</v>
      </c>
      <c r="P60" s="22"/>
      <c r="Q60" s="22"/>
      <c r="R60" s="22"/>
      <c r="S60" s="22"/>
      <c r="T60" s="405"/>
      <c r="U60" s="21"/>
    </row>
    <row r="61" spans="1:21" ht="22.5" x14ac:dyDescent="0.2">
      <c r="A61" s="419" t="s">
        <v>912</v>
      </c>
      <c r="B61" s="17" t="s">
        <v>2445</v>
      </c>
      <c r="C61" s="408" t="s">
        <v>4079</v>
      </c>
      <c r="D61" s="15" t="s">
        <v>1379</v>
      </c>
      <c r="E61" s="435" t="s">
        <v>1767</v>
      </c>
      <c r="F61" s="435" t="s">
        <v>1554</v>
      </c>
      <c r="G61" s="408" t="s">
        <v>4081</v>
      </c>
      <c r="H61" s="22" t="s">
        <v>1216</v>
      </c>
      <c r="I61" s="405" t="s">
        <v>4003</v>
      </c>
      <c r="J61" s="366"/>
      <c r="K61" s="405"/>
      <c r="L61" s="22"/>
      <c r="M61" s="22"/>
      <c r="N61" s="22"/>
      <c r="O61" s="22"/>
      <c r="P61" s="22"/>
      <c r="Q61" s="22"/>
      <c r="R61" s="22"/>
      <c r="S61" s="22"/>
      <c r="T61" s="405"/>
      <c r="U61" s="21"/>
    </row>
    <row r="62" spans="1:21" ht="22.5" x14ac:dyDescent="0.2">
      <c r="A62" s="419" t="s">
        <v>912</v>
      </c>
      <c r="B62" s="17" t="s">
        <v>2445</v>
      </c>
      <c r="C62" s="408" t="s">
        <v>4080</v>
      </c>
      <c r="D62" s="15" t="s">
        <v>1380</v>
      </c>
      <c r="E62" s="17" t="s">
        <v>1767</v>
      </c>
      <c r="F62" s="17" t="s">
        <v>1554</v>
      </c>
      <c r="G62" s="408" t="s">
        <v>4082</v>
      </c>
      <c r="H62" s="22" t="s">
        <v>1217</v>
      </c>
      <c r="I62" s="405" t="s">
        <v>4003</v>
      </c>
      <c r="J62" s="366"/>
      <c r="K62" s="405"/>
      <c r="L62" s="22"/>
      <c r="M62" s="22"/>
      <c r="N62" s="22"/>
      <c r="O62" s="22"/>
      <c r="P62" s="22"/>
      <c r="Q62" s="22"/>
      <c r="R62" s="22"/>
      <c r="S62" s="22"/>
      <c r="T62" s="405"/>
      <c r="U62" s="21"/>
    </row>
    <row r="63" spans="1:21" ht="33.75" x14ac:dyDescent="0.2">
      <c r="A63" s="419" t="s">
        <v>912</v>
      </c>
      <c r="B63" s="17" t="s">
        <v>2445</v>
      </c>
      <c r="C63" s="408" t="s">
        <v>4085</v>
      </c>
      <c r="D63" s="15" t="s">
        <v>1382</v>
      </c>
      <c r="E63" s="17" t="s">
        <v>1767</v>
      </c>
      <c r="F63" s="17" t="s">
        <v>1554</v>
      </c>
      <c r="G63" s="408" t="s">
        <v>4088</v>
      </c>
      <c r="H63" s="22" t="s">
        <v>515</v>
      </c>
      <c r="I63" s="405" t="s">
        <v>4003</v>
      </c>
      <c r="J63" s="366"/>
      <c r="K63" s="405"/>
      <c r="L63" s="22"/>
      <c r="M63" s="22"/>
      <c r="N63" s="22"/>
      <c r="O63" s="22"/>
      <c r="P63" s="22"/>
      <c r="Q63" s="22"/>
      <c r="R63" s="22"/>
      <c r="S63" s="22"/>
      <c r="T63" s="405"/>
      <c r="U63" s="21"/>
    </row>
    <row r="64" spans="1:21" ht="22.5" x14ac:dyDescent="0.2">
      <c r="A64" s="419" t="s">
        <v>912</v>
      </c>
      <c r="B64" s="17" t="s">
        <v>2445</v>
      </c>
      <c r="C64" s="408" t="s">
        <v>4086</v>
      </c>
      <c r="D64" s="15" t="s">
        <v>1404</v>
      </c>
      <c r="E64" s="17" t="s">
        <v>1767</v>
      </c>
      <c r="F64" s="17" t="s">
        <v>1554</v>
      </c>
      <c r="G64" s="408" t="s">
        <v>4089</v>
      </c>
      <c r="H64" s="22" t="s">
        <v>516</v>
      </c>
      <c r="I64" s="405" t="s">
        <v>4003</v>
      </c>
      <c r="J64" s="366"/>
      <c r="K64" s="405"/>
      <c r="L64" s="22"/>
      <c r="M64" s="22"/>
      <c r="N64" s="22"/>
      <c r="O64" s="22"/>
      <c r="P64" s="22"/>
      <c r="Q64" s="22"/>
      <c r="R64" s="22"/>
      <c r="S64" s="22"/>
      <c r="T64" s="405"/>
      <c r="U64" s="21"/>
    </row>
    <row r="65" spans="1:21" ht="33.75" x14ac:dyDescent="0.2">
      <c r="A65" s="419" t="s">
        <v>912</v>
      </c>
      <c r="B65" s="17" t="s">
        <v>2445</v>
      </c>
      <c r="C65" s="408" t="s">
        <v>4087</v>
      </c>
      <c r="D65" s="15" t="s">
        <v>1381</v>
      </c>
      <c r="E65" s="17" t="s">
        <v>1767</v>
      </c>
      <c r="F65" s="17" t="s">
        <v>1554</v>
      </c>
      <c r="G65" s="408" t="s">
        <v>4090</v>
      </c>
      <c r="H65" s="22" t="s">
        <v>517</v>
      </c>
      <c r="I65" s="405" t="s">
        <v>4003</v>
      </c>
      <c r="J65" s="366"/>
      <c r="K65" s="405"/>
      <c r="L65" s="22"/>
      <c r="M65" s="22"/>
      <c r="N65" s="22"/>
      <c r="O65" s="22"/>
      <c r="P65" s="22"/>
      <c r="Q65" s="22"/>
      <c r="R65" s="22"/>
      <c r="S65" s="22"/>
      <c r="T65" s="405"/>
      <c r="U65" s="21"/>
    </row>
    <row r="66" spans="1:21" ht="22.5" x14ac:dyDescent="0.2">
      <c r="A66" s="419"/>
      <c r="B66" s="17" t="s">
        <v>2445</v>
      </c>
      <c r="C66" s="408" t="s">
        <v>4091</v>
      </c>
      <c r="D66" s="411" t="s">
        <v>1383</v>
      </c>
      <c r="E66" s="435" t="s">
        <v>1767</v>
      </c>
      <c r="F66" s="435" t="s">
        <v>1554</v>
      </c>
      <c r="G66" s="408" t="s">
        <v>4092</v>
      </c>
      <c r="H66" s="405" t="s">
        <v>4000</v>
      </c>
      <c r="I66" s="405" t="s">
        <v>4003</v>
      </c>
      <c r="J66" s="366"/>
      <c r="K66" s="405"/>
      <c r="L66" s="22"/>
      <c r="M66" s="22"/>
      <c r="N66" s="22"/>
      <c r="O66" s="22"/>
      <c r="P66" s="22"/>
      <c r="Q66" s="22"/>
      <c r="R66" s="22"/>
      <c r="S66" s="22"/>
      <c r="T66" s="405"/>
      <c r="U66" s="21"/>
    </row>
    <row r="67" spans="1:21" ht="33.75" x14ac:dyDescent="0.2">
      <c r="A67" s="419"/>
      <c r="B67" s="17" t="s">
        <v>2445</v>
      </c>
      <c r="C67" s="408" t="s">
        <v>4004</v>
      </c>
      <c r="D67" s="411" t="s">
        <v>1384</v>
      </c>
      <c r="E67" s="435" t="s">
        <v>1767</v>
      </c>
      <c r="F67" s="435" t="s">
        <v>1554</v>
      </c>
      <c r="G67" s="408" t="s">
        <v>3998</v>
      </c>
      <c r="H67" s="405" t="s">
        <v>4001</v>
      </c>
      <c r="I67" s="405" t="s">
        <v>4003</v>
      </c>
      <c r="J67" s="366"/>
      <c r="K67" s="405"/>
      <c r="L67" s="22"/>
      <c r="M67" s="22"/>
      <c r="N67" s="22"/>
      <c r="O67" s="22"/>
      <c r="P67" s="22"/>
      <c r="Q67" s="22"/>
      <c r="R67" s="22"/>
      <c r="S67" s="22"/>
      <c r="T67" s="405"/>
      <c r="U67" s="21"/>
    </row>
    <row r="68" spans="1:21" x14ac:dyDescent="0.2">
      <c r="A68" s="419"/>
      <c r="B68" s="17" t="s">
        <v>2445</v>
      </c>
      <c r="C68" s="408" t="s">
        <v>4005</v>
      </c>
      <c r="D68" s="411" t="s">
        <v>1430</v>
      </c>
      <c r="E68" s="435" t="s">
        <v>1767</v>
      </c>
      <c r="F68" s="435" t="s">
        <v>1554</v>
      </c>
      <c r="G68" s="408" t="s">
        <v>3999</v>
      </c>
      <c r="H68" s="405" t="s">
        <v>4002</v>
      </c>
      <c r="I68" s="405" t="s">
        <v>4003</v>
      </c>
      <c r="J68" s="366"/>
      <c r="K68" s="405"/>
      <c r="L68" s="22"/>
      <c r="M68" s="22"/>
      <c r="N68" s="22"/>
      <c r="O68" s="22"/>
      <c r="P68" s="22"/>
      <c r="Q68" s="22"/>
      <c r="R68" s="22"/>
      <c r="S68" s="22"/>
      <c r="T68" s="405"/>
      <c r="U68" s="21"/>
    </row>
    <row r="69" spans="1:21" ht="24.75" customHeight="1" x14ac:dyDescent="0.2">
      <c r="A69" s="419" t="s">
        <v>913</v>
      </c>
      <c r="B69" s="17" t="s">
        <v>2446</v>
      </c>
      <c r="C69" s="28" t="s">
        <v>1690</v>
      </c>
      <c r="D69" s="15"/>
      <c r="E69" s="17"/>
      <c r="F69" s="17"/>
      <c r="G69" s="16"/>
      <c r="H69" s="22"/>
      <c r="I69" s="22"/>
      <c r="J69" s="366"/>
      <c r="K69" s="405" t="s">
        <v>5024</v>
      </c>
      <c r="L69" s="405" t="s">
        <v>4944</v>
      </c>
      <c r="M69" s="405" t="s">
        <v>4996</v>
      </c>
      <c r="N69" s="22"/>
      <c r="O69" s="22" t="s">
        <v>1347</v>
      </c>
      <c r="P69" s="22"/>
      <c r="Q69" s="22" t="s">
        <v>1347</v>
      </c>
      <c r="R69" s="22"/>
      <c r="S69" s="22" t="s">
        <v>1347</v>
      </c>
      <c r="T69" s="405"/>
      <c r="U69" s="21" t="s">
        <v>3576</v>
      </c>
    </row>
    <row r="70" spans="1:21" ht="409.5" customHeight="1" x14ac:dyDescent="0.2">
      <c r="A70" s="419" t="s">
        <v>913</v>
      </c>
      <c r="B70" s="17" t="s">
        <v>2446</v>
      </c>
      <c r="C70" s="16" t="s">
        <v>1690</v>
      </c>
      <c r="D70" s="15" t="s">
        <v>2239</v>
      </c>
      <c r="E70" s="17">
        <v>0</v>
      </c>
      <c r="F70" s="17">
        <v>1</v>
      </c>
      <c r="G70" s="408" t="s">
        <v>3906</v>
      </c>
      <c r="H70" s="22" t="s">
        <v>796</v>
      </c>
      <c r="I70" s="22" t="s">
        <v>3627</v>
      </c>
      <c r="J70" s="366"/>
      <c r="K70" s="405" t="s">
        <v>5024</v>
      </c>
      <c r="L70" s="405" t="s">
        <v>4944</v>
      </c>
      <c r="M70" s="405" t="s">
        <v>4996</v>
      </c>
      <c r="N70" s="22" t="s">
        <v>1352</v>
      </c>
      <c r="O70" s="22" t="s">
        <v>1347</v>
      </c>
      <c r="P70" s="22" t="s">
        <v>1352</v>
      </c>
      <c r="Q70" s="22" t="s">
        <v>1347</v>
      </c>
      <c r="R70" s="22" t="s">
        <v>1352</v>
      </c>
      <c r="S70" s="22"/>
      <c r="T70" s="405" t="s">
        <v>3792</v>
      </c>
      <c r="U70" s="21"/>
    </row>
    <row r="71" spans="1:21" ht="15" customHeight="1" x14ac:dyDescent="0.2">
      <c r="A71" s="419" t="s">
        <v>914</v>
      </c>
      <c r="B71" s="17" t="s">
        <v>2447</v>
      </c>
      <c r="C71" s="28" t="s">
        <v>797</v>
      </c>
      <c r="D71" s="15"/>
      <c r="E71" s="17"/>
      <c r="F71" s="17"/>
      <c r="G71" s="16"/>
      <c r="H71" s="22"/>
      <c r="I71" s="22"/>
      <c r="J71" s="366"/>
      <c r="K71" s="405" t="s">
        <v>4958</v>
      </c>
      <c r="L71" s="22" t="s">
        <v>4926</v>
      </c>
      <c r="M71" s="405" t="s">
        <v>4996</v>
      </c>
      <c r="N71" s="22"/>
      <c r="O71" s="22" t="s">
        <v>1347</v>
      </c>
      <c r="P71" s="22"/>
      <c r="Q71" s="22" t="s">
        <v>1347</v>
      </c>
      <c r="R71" s="22"/>
      <c r="S71" s="22" t="s">
        <v>1347</v>
      </c>
      <c r="T71" s="405"/>
      <c r="U71" s="21" t="s">
        <v>3576</v>
      </c>
    </row>
    <row r="72" spans="1:21" ht="33.75" x14ac:dyDescent="0.2">
      <c r="A72" s="419" t="s">
        <v>914</v>
      </c>
      <c r="B72" s="17" t="s">
        <v>2447</v>
      </c>
      <c r="C72" s="16" t="s">
        <v>797</v>
      </c>
      <c r="D72" s="15" t="s">
        <v>2239</v>
      </c>
      <c r="E72" s="23" t="s">
        <v>1412</v>
      </c>
      <c r="F72" s="23" t="s">
        <v>1428</v>
      </c>
      <c r="G72" s="16" t="s">
        <v>798</v>
      </c>
      <c r="H72" s="24" t="s">
        <v>799</v>
      </c>
      <c r="I72" s="22" t="s">
        <v>2179</v>
      </c>
      <c r="J72" s="366"/>
      <c r="K72" s="405" t="s">
        <v>4958</v>
      </c>
      <c r="L72" s="22" t="s">
        <v>4926</v>
      </c>
      <c r="M72" s="405" t="s">
        <v>4996</v>
      </c>
      <c r="N72" s="22" t="s">
        <v>1353</v>
      </c>
      <c r="O72" s="22" t="s">
        <v>1347</v>
      </c>
      <c r="P72" s="22" t="s">
        <v>1353</v>
      </c>
      <c r="Q72" s="22" t="s">
        <v>1347</v>
      </c>
      <c r="R72" s="22" t="s">
        <v>1353</v>
      </c>
      <c r="S72" s="22"/>
      <c r="T72" s="405" t="s">
        <v>3826</v>
      </c>
      <c r="U72" s="21"/>
    </row>
    <row r="73" spans="1:21" ht="21.75" customHeight="1" x14ac:dyDescent="0.2">
      <c r="A73" s="419" t="s">
        <v>915</v>
      </c>
      <c r="B73" s="17" t="s">
        <v>2448</v>
      </c>
      <c r="C73" s="28" t="s">
        <v>3591</v>
      </c>
      <c r="D73" s="15"/>
      <c r="E73" s="23"/>
      <c r="F73" s="23"/>
      <c r="G73" s="16"/>
      <c r="H73" s="24"/>
      <c r="I73" s="22"/>
      <c r="J73" s="366"/>
      <c r="K73" s="405" t="s">
        <v>4960</v>
      </c>
      <c r="L73" s="22" t="s">
        <v>4932</v>
      </c>
      <c r="M73" s="405" t="s">
        <v>5006</v>
      </c>
      <c r="N73" s="22"/>
      <c r="O73" s="22" t="s">
        <v>1351</v>
      </c>
      <c r="P73" s="22"/>
      <c r="Q73" s="22"/>
      <c r="R73" s="22"/>
      <c r="S73" s="405" t="s">
        <v>3831</v>
      </c>
      <c r="T73" s="405"/>
      <c r="U73" s="21" t="s">
        <v>3576</v>
      </c>
    </row>
    <row r="74" spans="1:21" ht="67.5" x14ac:dyDescent="0.2">
      <c r="A74" s="419" t="s">
        <v>915</v>
      </c>
      <c r="B74" s="17" t="s">
        <v>2448</v>
      </c>
      <c r="C74" s="16" t="s">
        <v>800</v>
      </c>
      <c r="D74" s="25" t="s">
        <v>2239</v>
      </c>
      <c r="E74" s="23" t="s">
        <v>1405</v>
      </c>
      <c r="F74" s="23" t="s">
        <v>1406</v>
      </c>
      <c r="G74" s="16" t="s">
        <v>801</v>
      </c>
      <c r="H74" s="22" t="s">
        <v>802</v>
      </c>
      <c r="I74" s="405" t="s">
        <v>4141</v>
      </c>
      <c r="J74" s="366"/>
      <c r="K74" s="405" t="s">
        <v>4960</v>
      </c>
      <c r="L74" s="22" t="s">
        <v>4932</v>
      </c>
      <c r="M74" s="405" t="s">
        <v>5006</v>
      </c>
      <c r="N74" s="405" t="s">
        <v>4962</v>
      </c>
      <c r="O74" s="22" t="s">
        <v>1351</v>
      </c>
      <c r="P74" s="22" t="s">
        <v>1354</v>
      </c>
      <c r="Q74" s="22"/>
      <c r="R74" s="22"/>
      <c r="S74" s="22" t="s">
        <v>3770</v>
      </c>
      <c r="T74" s="405" t="s">
        <v>3772</v>
      </c>
      <c r="U74" s="21"/>
    </row>
    <row r="75" spans="1:21" ht="101.25" x14ac:dyDescent="0.2">
      <c r="A75" s="419" t="s">
        <v>915</v>
      </c>
      <c r="B75" s="17" t="s">
        <v>2448</v>
      </c>
      <c r="C75" s="16" t="s">
        <v>803</v>
      </c>
      <c r="D75" s="25" t="s">
        <v>1766</v>
      </c>
      <c r="E75" s="23" t="s">
        <v>1405</v>
      </c>
      <c r="F75" s="23" t="s">
        <v>1406</v>
      </c>
      <c r="G75" s="16" t="s">
        <v>801</v>
      </c>
      <c r="H75" s="22" t="s">
        <v>804</v>
      </c>
      <c r="I75" s="22" t="s">
        <v>3071</v>
      </c>
      <c r="J75" s="366"/>
      <c r="K75" s="405" t="s">
        <v>4960</v>
      </c>
      <c r="L75" s="22" t="s">
        <v>4932</v>
      </c>
      <c r="M75" s="405" t="s">
        <v>5006</v>
      </c>
      <c r="N75" s="405" t="s">
        <v>4962</v>
      </c>
      <c r="O75" s="22" t="s">
        <v>1351</v>
      </c>
      <c r="P75" s="22" t="s">
        <v>1354</v>
      </c>
      <c r="Q75" s="22"/>
      <c r="R75" s="22"/>
      <c r="S75" s="22" t="s">
        <v>3770</v>
      </c>
      <c r="T75" s="405" t="s">
        <v>3772</v>
      </c>
      <c r="U75" s="21"/>
    </row>
    <row r="76" spans="1:21" ht="22.5" customHeight="1" x14ac:dyDescent="0.2">
      <c r="A76" s="419" t="s">
        <v>916</v>
      </c>
      <c r="B76" s="17" t="s">
        <v>2449</v>
      </c>
      <c r="C76" s="28" t="s">
        <v>3589</v>
      </c>
      <c r="D76" s="25"/>
      <c r="E76" s="23"/>
      <c r="F76" s="23"/>
      <c r="G76" s="16"/>
      <c r="H76" s="22"/>
      <c r="I76" s="22"/>
      <c r="J76" s="366"/>
      <c r="K76" s="405" t="s">
        <v>4960</v>
      </c>
      <c r="L76" s="22" t="s">
        <v>4932</v>
      </c>
      <c r="M76" s="405" t="s">
        <v>5006</v>
      </c>
      <c r="N76" s="22"/>
      <c r="O76" s="22" t="s">
        <v>1351</v>
      </c>
      <c r="P76" s="22"/>
      <c r="Q76" s="22"/>
      <c r="R76" s="22"/>
      <c r="S76" s="405" t="s">
        <v>3831</v>
      </c>
      <c r="T76" s="405"/>
      <c r="U76" s="21" t="s">
        <v>3576</v>
      </c>
    </row>
    <row r="77" spans="1:21" ht="123.75" x14ac:dyDescent="0.2">
      <c r="A77" s="419" t="s">
        <v>916</v>
      </c>
      <c r="B77" s="17" t="s">
        <v>2449</v>
      </c>
      <c r="C77" s="16" t="s">
        <v>805</v>
      </c>
      <c r="D77" s="25" t="s">
        <v>2239</v>
      </c>
      <c r="E77" s="23" t="s">
        <v>1405</v>
      </c>
      <c r="F77" s="23" t="s">
        <v>1406</v>
      </c>
      <c r="G77" s="16" t="s">
        <v>801</v>
      </c>
      <c r="H77" s="24" t="s">
        <v>806</v>
      </c>
      <c r="I77" s="405" t="s">
        <v>4142</v>
      </c>
      <c r="J77" s="366"/>
      <c r="K77" s="405" t="s">
        <v>4960</v>
      </c>
      <c r="L77" s="22" t="s">
        <v>4932</v>
      </c>
      <c r="M77" s="405" t="s">
        <v>5006</v>
      </c>
      <c r="N77" s="405" t="s">
        <v>4961</v>
      </c>
      <c r="O77" s="22" t="s">
        <v>1351</v>
      </c>
      <c r="P77" s="22" t="s">
        <v>1354</v>
      </c>
      <c r="Q77" s="22"/>
      <c r="R77" s="22"/>
      <c r="S77" s="22" t="s">
        <v>3770</v>
      </c>
      <c r="T77" s="405" t="s">
        <v>3772</v>
      </c>
      <c r="U77" s="21"/>
    </row>
    <row r="78" spans="1:21" ht="101.25" x14ac:dyDescent="0.2">
      <c r="A78" s="419" t="s">
        <v>916</v>
      </c>
      <c r="B78" s="17" t="s">
        <v>2449</v>
      </c>
      <c r="C78" s="16" t="s">
        <v>2322</v>
      </c>
      <c r="D78" s="25" t="s">
        <v>1766</v>
      </c>
      <c r="E78" s="23" t="s">
        <v>1405</v>
      </c>
      <c r="F78" s="23" t="s">
        <v>1406</v>
      </c>
      <c r="G78" s="16" t="s">
        <v>801</v>
      </c>
      <c r="H78" s="24" t="s">
        <v>2323</v>
      </c>
      <c r="I78" s="22" t="s">
        <v>3072</v>
      </c>
      <c r="J78" s="366"/>
      <c r="K78" s="405" t="s">
        <v>4960</v>
      </c>
      <c r="L78" s="22" t="s">
        <v>4932</v>
      </c>
      <c r="M78" s="405" t="s">
        <v>5006</v>
      </c>
      <c r="N78" s="405" t="s">
        <v>4961</v>
      </c>
      <c r="O78" s="22" t="s">
        <v>1351</v>
      </c>
      <c r="P78" s="22" t="s">
        <v>1354</v>
      </c>
      <c r="Q78" s="22"/>
      <c r="R78" s="22"/>
      <c r="S78" s="22" t="s">
        <v>3770</v>
      </c>
      <c r="T78" s="405" t="s">
        <v>3772</v>
      </c>
      <c r="U78" s="21"/>
    </row>
    <row r="79" spans="1:21" ht="24" customHeight="1" x14ac:dyDescent="0.2">
      <c r="A79" s="419" t="s">
        <v>917</v>
      </c>
      <c r="B79" s="17" t="s">
        <v>2450</v>
      </c>
      <c r="C79" s="28" t="s">
        <v>3590</v>
      </c>
      <c r="D79" s="25"/>
      <c r="E79" s="23"/>
      <c r="F79" s="23"/>
      <c r="G79" s="16"/>
      <c r="H79" s="24"/>
      <c r="I79" s="22"/>
      <c r="J79" s="366"/>
      <c r="K79" s="405" t="s">
        <v>4960</v>
      </c>
      <c r="L79" s="22" t="s">
        <v>4932</v>
      </c>
      <c r="M79" s="405" t="s">
        <v>5006</v>
      </c>
      <c r="N79" s="22"/>
      <c r="O79" s="22" t="s">
        <v>1351</v>
      </c>
      <c r="P79" s="22"/>
      <c r="Q79" s="22"/>
      <c r="R79" s="22"/>
      <c r="S79" s="405" t="s">
        <v>3831</v>
      </c>
      <c r="T79" s="405"/>
      <c r="U79" s="21" t="s">
        <v>3576</v>
      </c>
    </row>
    <row r="80" spans="1:21" ht="78.75" x14ac:dyDescent="0.2">
      <c r="A80" s="419" t="s">
        <v>917</v>
      </c>
      <c r="B80" s="17" t="s">
        <v>2450</v>
      </c>
      <c r="C80" s="16" t="s">
        <v>2324</v>
      </c>
      <c r="D80" s="25" t="s">
        <v>2239</v>
      </c>
      <c r="E80" s="23" t="s">
        <v>1405</v>
      </c>
      <c r="F80" s="23" t="s">
        <v>1406</v>
      </c>
      <c r="G80" s="16" t="s">
        <v>801</v>
      </c>
      <c r="H80" s="24" t="s">
        <v>2325</v>
      </c>
      <c r="I80" s="405" t="s">
        <v>4143</v>
      </c>
      <c r="J80" s="366"/>
      <c r="K80" s="405" t="s">
        <v>4960</v>
      </c>
      <c r="L80" s="22" t="s">
        <v>4932</v>
      </c>
      <c r="M80" s="405" t="s">
        <v>5006</v>
      </c>
      <c r="N80" s="405" t="s">
        <v>4962</v>
      </c>
      <c r="O80" s="22" t="s">
        <v>1351</v>
      </c>
      <c r="P80" s="22" t="s">
        <v>1354</v>
      </c>
      <c r="Q80" s="22"/>
      <c r="R80" s="22"/>
      <c r="S80" s="22" t="s">
        <v>3770</v>
      </c>
      <c r="T80" s="405" t="s">
        <v>3772</v>
      </c>
      <c r="U80" s="21"/>
    </row>
    <row r="81" spans="1:21" ht="101.25" x14ac:dyDescent="0.2">
      <c r="A81" s="419" t="s">
        <v>917</v>
      </c>
      <c r="B81" s="17" t="s">
        <v>2450</v>
      </c>
      <c r="C81" s="16" t="s">
        <v>2326</v>
      </c>
      <c r="D81" s="25" t="s">
        <v>1766</v>
      </c>
      <c r="E81" s="23" t="s">
        <v>1405</v>
      </c>
      <c r="F81" s="23" t="s">
        <v>1406</v>
      </c>
      <c r="G81" s="16" t="s">
        <v>801</v>
      </c>
      <c r="H81" s="24" t="s">
        <v>2327</v>
      </c>
      <c r="I81" s="22" t="s">
        <v>3073</v>
      </c>
      <c r="J81" s="366"/>
      <c r="K81" s="405" t="s">
        <v>4960</v>
      </c>
      <c r="L81" s="22" t="s">
        <v>4932</v>
      </c>
      <c r="M81" s="405" t="s">
        <v>5006</v>
      </c>
      <c r="N81" s="405" t="s">
        <v>4962</v>
      </c>
      <c r="O81" s="22" t="s">
        <v>1351</v>
      </c>
      <c r="P81" s="22" t="s">
        <v>1354</v>
      </c>
      <c r="Q81" s="22"/>
      <c r="R81" s="22"/>
      <c r="S81" s="22" t="s">
        <v>3770</v>
      </c>
      <c r="T81" s="405" t="s">
        <v>3772</v>
      </c>
      <c r="U81" s="21"/>
    </row>
    <row r="82" spans="1:21" ht="27" customHeight="1" x14ac:dyDescent="0.2">
      <c r="A82" s="419" t="s">
        <v>918</v>
      </c>
      <c r="B82" s="17" t="s">
        <v>2451</v>
      </c>
      <c r="C82" s="28" t="s">
        <v>3592</v>
      </c>
      <c r="D82" s="25"/>
      <c r="E82" s="23"/>
      <c r="F82" s="23"/>
      <c r="G82" s="16"/>
      <c r="H82" s="22"/>
      <c r="I82" s="22"/>
      <c r="J82" s="366"/>
      <c r="K82" s="405" t="s">
        <v>4960</v>
      </c>
      <c r="L82" s="22" t="s">
        <v>4932</v>
      </c>
      <c r="M82" s="405" t="s">
        <v>5006</v>
      </c>
      <c r="N82" s="22"/>
      <c r="O82" s="22" t="s">
        <v>1351</v>
      </c>
      <c r="P82" s="22"/>
      <c r="Q82" s="22"/>
      <c r="R82" s="22"/>
      <c r="S82" s="405" t="s">
        <v>3831</v>
      </c>
      <c r="T82" s="405"/>
      <c r="U82" s="21" t="s">
        <v>3576</v>
      </c>
    </row>
    <row r="83" spans="1:21" ht="123.75" x14ac:dyDescent="0.2">
      <c r="A83" s="419" t="s">
        <v>918</v>
      </c>
      <c r="B83" s="17" t="s">
        <v>2451</v>
      </c>
      <c r="C83" s="16" t="s">
        <v>2328</v>
      </c>
      <c r="D83" s="25" t="s">
        <v>2239</v>
      </c>
      <c r="E83" s="23" t="s">
        <v>1405</v>
      </c>
      <c r="F83" s="23" t="s">
        <v>1406</v>
      </c>
      <c r="G83" s="16" t="s">
        <v>801</v>
      </c>
      <c r="H83" s="24" t="s">
        <v>2329</v>
      </c>
      <c r="I83" s="405" t="s">
        <v>4144</v>
      </c>
      <c r="J83" s="366"/>
      <c r="K83" s="405" t="s">
        <v>4960</v>
      </c>
      <c r="L83" s="22" t="s">
        <v>4932</v>
      </c>
      <c r="M83" s="405" t="s">
        <v>5006</v>
      </c>
      <c r="N83" s="405" t="s">
        <v>4961</v>
      </c>
      <c r="O83" s="22" t="s">
        <v>1351</v>
      </c>
      <c r="P83" s="22" t="s">
        <v>1354</v>
      </c>
      <c r="Q83" s="22"/>
      <c r="R83" s="22"/>
      <c r="S83" s="22" t="s">
        <v>3770</v>
      </c>
      <c r="T83" s="405" t="s">
        <v>3772</v>
      </c>
      <c r="U83" s="21"/>
    </row>
    <row r="84" spans="1:21" ht="78.75" x14ac:dyDescent="0.2">
      <c r="A84" s="419" t="s">
        <v>918</v>
      </c>
      <c r="B84" s="17" t="s">
        <v>2451</v>
      </c>
      <c r="C84" s="16" t="s">
        <v>2330</v>
      </c>
      <c r="D84" s="25" t="s">
        <v>1766</v>
      </c>
      <c r="E84" s="23" t="s">
        <v>1405</v>
      </c>
      <c r="F84" s="23" t="s">
        <v>1406</v>
      </c>
      <c r="G84" s="16" t="s">
        <v>801</v>
      </c>
      <c r="H84" s="24" t="s">
        <v>2331</v>
      </c>
      <c r="I84" s="22" t="s">
        <v>3074</v>
      </c>
      <c r="J84" s="366"/>
      <c r="K84" s="405" t="s">
        <v>4960</v>
      </c>
      <c r="L84" s="22" t="s">
        <v>4932</v>
      </c>
      <c r="M84" s="405" t="s">
        <v>5006</v>
      </c>
      <c r="N84" s="405" t="s">
        <v>4961</v>
      </c>
      <c r="O84" s="22" t="s">
        <v>1351</v>
      </c>
      <c r="P84" s="22" t="s">
        <v>1354</v>
      </c>
      <c r="Q84" s="22"/>
      <c r="R84" s="22"/>
      <c r="S84" s="22" t="s">
        <v>3770</v>
      </c>
      <c r="T84" s="405" t="s">
        <v>3772</v>
      </c>
      <c r="U84" s="21"/>
    </row>
    <row r="85" spans="1:21" ht="23.25" customHeight="1" x14ac:dyDescent="0.2">
      <c r="A85" s="419" t="s">
        <v>919</v>
      </c>
      <c r="B85" s="17" t="s">
        <v>2452</v>
      </c>
      <c r="C85" s="28" t="s">
        <v>1180</v>
      </c>
      <c r="D85" s="25"/>
      <c r="E85" s="23"/>
      <c r="F85" s="23"/>
      <c r="G85" s="16"/>
      <c r="H85" s="24"/>
      <c r="I85" s="22"/>
      <c r="J85" s="366"/>
      <c r="K85" s="405" t="s">
        <v>4960</v>
      </c>
      <c r="L85" s="405" t="s">
        <v>4932</v>
      </c>
      <c r="M85" s="405" t="s">
        <v>5006</v>
      </c>
      <c r="N85" s="22"/>
      <c r="O85" s="22" t="s">
        <v>1351</v>
      </c>
      <c r="P85" s="22"/>
      <c r="Q85" s="22" t="s">
        <v>1351</v>
      </c>
      <c r="R85" s="22"/>
      <c r="S85" s="405" t="s">
        <v>3827</v>
      </c>
      <c r="T85" s="405"/>
      <c r="U85" s="21" t="s">
        <v>3576</v>
      </c>
    </row>
    <row r="86" spans="1:21" ht="56.25" x14ac:dyDescent="0.2">
      <c r="A86" s="419" t="s">
        <v>919</v>
      </c>
      <c r="B86" s="17" t="s">
        <v>2452</v>
      </c>
      <c r="C86" s="16" t="s">
        <v>1180</v>
      </c>
      <c r="D86" s="15" t="s">
        <v>2239</v>
      </c>
      <c r="E86" s="17" t="s">
        <v>1407</v>
      </c>
      <c r="F86" s="17" t="s">
        <v>1408</v>
      </c>
      <c r="G86" s="16" t="s">
        <v>2333</v>
      </c>
      <c r="H86" s="24" t="s">
        <v>1181</v>
      </c>
      <c r="I86" s="22" t="s">
        <v>1182</v>
      </c>
      <c r="J86" s="366"/>
      <c r="K86" s="405" t="s">
        <v>4960</v>
      </c>
      <c r="L86" s="405" t="s">
        <v>4932</v>
      </c>
      <c r="M86" s="405" t="s">
        <v>5006</v>
      </c>
      <c r="N86" s="22" t="s">
        <v>1355</v>
      </c>
      <c r="O86" s="22" t="s">
        <v>1351</v>
      </c>
      <c r="P86" s="22" t="s">
        <v>1355</v>
      </c>
      <c r="Q86" s="22" t="s">
        <v>1351</v>
      </c>
      <c r="R86" s="22" t="s">
        <v>1355</v>
      </c>
      <c r="S86" s="22" t="s">
        <v>3775</v>
      </c>
      <c r="T86" s="405" t="s">
        <v>740</v>
      </c>
      <c r="U86" s="21"/>
    </row>
    <row r="87" spans="1:21" ht="23.25" customHeight="1" x14ac:dyDescent="0.2">
      <c r="A87" s="420" t="s">
        <v>920</v>
      </c>
      <c r="B87" s="15" t="s">
        <v>2453</v>
      </c>
      <c r="C87" s="28" t="s">
        <v>2335</v>
      </c>
      <c r="D87" s="15"/>
      <c r="E87" s="17"/>
      <c r="F87" s="17"/>
      <c r="G87" s="16"/>
      <c r="H87" s="24"/>
      <c r="I87" s="22"/>
      <c r="J87" s="366"/>
      <c r="K87" s="405" t="s">
        <v>4960</v>
      </c>
      <c r="L87" s="22" t="s">
        <v>4932</v>
      </c>
      <c r="M87" s="405" t="s">
        <v>5006</v>
      </c>
      <c r="N87" s="22"/>
      <c r="O87" s="22" t="s">
        <v>1351</v>
      </c>
      <c r="P87" s="22"/>
      <c r="Q87" s="22" t="s">
        <v>1351</v>
      </c>
      <c r="R87" s="22"/>
      <c r="S87" s="22"/>
      <c r="T87" s="405"/>
      <c r="U87" s="21" t="s">
        <v>3576</v>
      </c>
    </row>
    <row r="88" spans="1:21" ht="146.25" x14ac:dyDescent="0.2">
      <c r="A88" s="420" t="s">
        <v>920</v>
      </c>
      <c r="B88" s="15" t="s">
        <v>2453</v>
      </c>
      <c r="C88" s="16" t="s">
        <v>2335</v>
      </c>
      <c r="D88" s="15" t="s">
        <v>2239</v>
      </c>
      <c r="E88" s="17" t="s">
        <v>1192</v>
      </c>
      <c r="F88" s="17" t="s">
        <v>1191</v>
      </c>
      <c r="G88" s="16" t="s">
        <v>1153</v>
      </c>
      <c r="H88" s="22" t="s">
        <v>1154</v>
      </c>
      <c r="I88" s="405" t="s">
        <v>4145</v>
      </c>
      <c r="J88" s="366"/>
      <c r="K88" s="405" t="s">
        <v>4960</v>
      </c>
      <c r="L88" s="22" t="s">
        <v>4932</v>
      </c>
      <c r="M88" s="405" t="s">
        <v>5006</v>
      </c>
      <c r="N88" s="22" t="s">
        <v>1356</v>
      </c>
      <c r="O88" s="22" t="s">
        <v>1351</v>
      </c>
      <c r="P88" s="405" t="s">
        <v>3803</v>
      </c>
      <c r="Q88" s="22" t="s">
        <v>1351</v>
      </c>
      <c r="R88" s="405" t="s">
        <v>3819</v>
      </c>
      <c r="S88" s="22"/>
      <c r="T88" s="405"/>
      <c r="U88" s="21"/>
    </row>
    <row r="89" spans="1:21" ht="24" customHeight="1" x14ac:dyDescent="0.2">
      <c r="A89" s="419" t="s">
        <v>921</v>
      </c>
      <c r="B89" s="17" t="s">
        <v>2454</v>
      </c>
      <c r="C89" s="28" t="s">
        <v>807</v>
      </c>
      <c r="D89" s="15"/>
      <c r="E89" s="17"/>
      <c r="F89" s="17"/>
      <c r="G89" s="16"/>
      <c r="H89" s="22"/>
      <c r="I89" s="22"/>
      <c r="J89" s="366"/>
      <c r="K89" s="405" t="s">
        <v>4958</v>
      </c>
      <c r="L89" s="22" t="s">
        <v>4926</v>
      </c>
      <c r="M89" s="405" t="s">
        <v>4996</v>
      </c>
      <c r="N89" s="22"/>
      <c r="O89" s="22" t="s">
        <v>1347</v>
      </c>
      <c r="P89" s="22"/>
      <c r="Q89" s="22" t="s">
        <v>1347</v>
      </c>
      <c r="R89" s="22"/>
      <c r="S89" s="22" t="s">
        <v>1347</v>
      </c>
      <c r="T89" s="405"/>
      <c r="U89" s="21" t="s">
        <v>3576</v>
      </c>
    </row>
    <row r="90" spans="1:21" ht="33.75" x14ac:dyDescent="0.2">
      <c r="A90" s="419" t="s">
        <v>921</v>
      </c>
      <c r="B90" s="17" t="s">
        <v>2454</v>
      </c>
      <c r="C90" s="16" t="s">
        <v>807</v>
      </c>
      <c r="D90" s="15" t="s">
        <v>1409</v>
      </c>
      <c r="E90" s="17" t="s">
        <v>1410</v>
      </c>
      <c r="F90" s="17" t="s">
        <v>1411</v>
      </c>
      <c r="G90" s="16" t="s">
        <v>808</v>
      </c>
      <c r="H90" s="22" t="s">
        <v>712</v>
      </c>
      <c r="I90" s="22" t="s">
        <v>2579</v>
      </c>
      <c r="J90" s="366"/>
      <c r="K90" s="405" t="s">
        <v>4958</v>
      </c>
      <c r="L90" s="22" t="s">
        <v>4926</v>
      </c>
      <c r="M90" s="405" t="s">
        <v>4996</v>
      </c>
      <c r="N90" s="22" t="s">
        <v>1357</v>
      </c>
      <c r="O90" s="22" t="s">
        <v>1347</v>
      </c>
      <c r="P90" s="405" t="s">
        <v>1357</v>
      </c>
      <c r="Q90" s="22" t="s">
        <v>1347</v>
      </c>
      <c r="R90" s="405" t="s">
        <v>1357</v>
      </c>
      <c r="S90" s="22" t="s">
        <v>1347</v>
      </c>
      <c r="T90" s="405" t="s">
        <v>1357</v>
      </c>
      <c r="U90" s="21"/>
    </row>
    <row r="91" spans="1:21" ht="24.75" customHeight="1" x14ac:dyDescent="0.2">
      <c r="A91" s="419" t="s">
        <v>922</v>
      </c>
      <c r="B91" s="17" t="s">
        <v>2455</v>
      </c>
      <c r="C91" s="28" t="s">
        <v>810</v>
      </c>
      <c r="D91" s="15"/>
      <c r="E91" s="17"/>
      <c r="F91" s="17"/>
      <c r="G91" s="16"/>
      <c r="H91" s="22"/>
      <c r="I91" s="22"/>
      <c r="J91" s="366"/>
      <c r="K91" s="405" t="s">
        <v>4958</v>
      </c>
      <c r="L91" s="405" t="s">
        <v>4926</v>
      </c>
      <c r="M91" s="405" t="s">
        <v>5001</v>
      </c>
      <c r="N91" s="22"/>
      <c r="O91" s="22" t="s">
        <v>1351</v>
      </c>
      <c r="P91" s="22"/>
      <c r="Q91" s="22" t="s">
        <v>1351</v>
      </c>
      <c r="R91" s="22"/>
      <c r="S91" s="405" t="s">
        <v>3827</v>
      </c>
      <c r="T91" s="409"/>
      <c r="U91" s="21" t="s">
        <v>3576</v>
      </c>
    </row>
    <row r="92" spans="1:21" ht="67.5" x14ac:dyDescent="0.2">
      <c r="A92" s="419" t="s">
        <v>922</v>
      </c>
      <c r="B92" s="17" t="s">
        <v>2455</v>
      </c>
      <c r="C92" s="16" t="s">
        <v>810</v>
      </c>
      <c r="D92" s="15" t="s">
        <v>2239</v>
      </c>
      <c r="E92" s="17" t="s">
        <v>811</v>
      </c>
      <c r="F92" s="17" t="s">
        <v>812</v>
      </c>
      <c r="G92" s="16" t="s">
        <v>813</v>
      </c>
      <c r="H92" s="24" t="s">
        <v>814</v>
      </c>
      <c r="I92" s="22" t="s">
        <v>3075</v>
      </c>
      <c r="J92" s="366"/>
      <c r="K92" s="405" t="s">
        <v>4958</v>
      </c>
      <c r="L92" s="405" t="s">
        <v>4926</v>
      </c>
      <c r="M92" s="405" t="s">
        <v>5001</v>
      </c>
      <c r="N92" s="22" t="s">
        <v>719</v>
      </c>
      <c r="O92" s="22" t="s">
        <v>1351</v>
      </c>
      <c r="P92" s="405" t="s">
        <v>3798</v>
      </c>
      <c r="Q92" s="22" t="s">
        <v>1351</v>
      </c>
      <c r="R92" s="405" t="s">
        <v>3798</v>
      </c>
      <c r="S92" s="22" t="s">
        <v>3770</v>
      </c>
      <c r="T92" s="405" t="s">
        <v>3830</v>
      </c>
      <c r="U92" s="21"/>
    </row>
    <row r="93" spans="1:21" ht="22.5" customHeight="1" x14ac:dyDescent="0.2">
      <c r="A93" s="419" t="s">
        <v>923</v>
      </c>
      <c r="B93" s="17" t="s">
        <v>2456</v>
      </c>
      <c r="C93" s="28" t="s">
        <v>3580</v>
      </c>
      <c r="D93" s="15"/>
      <c r="E93" s="17"/>
      <c r="F93" s="17"/>
      <c r="G93" s="16"/>
      <c r="H93" s="24"/>
      <c r="I93" s="22"/>
      <c r="J93" s="366"/>
      <c r="K93" s="405" t="s">
        <v>4960</v>
      </c>
      <c r="L93" s="405" t="s">
        <v>4932</v>
      </c>
      <c r="M93" s="405" t="s">
        <v>5006</v>
      </c>
      <c r="N93" s="22"/>
      <c r="O93" s="22" t="s">
        <v>1351</v>
      </c>
      <c r="P93" s="22"/>
      <c r="Q93" s="22"/>
      <c r="R93" s="22"/>
      <c r="S93" s="22"/>
      <c r="T93" s="405"/>
      <c r="U93" s="21" t="s">
        <v>3576</v>
      </c>
    </row>
    <row r="94" spans="1:21" ht="47.25" customHeight="1" x14ac:dyDescent="0.2">
      <c r="A94" s="419" t="s">
        <v>923</v>
      </c>
      <c r="B94" s="17" t="s">
        <v>2456</v>
      </c>
      <c r="C94" s="16" t="s">
        <v>1431</v>
      </c>
      <c r="D94" s="15" t="s">
        <v>2239</v>
      </c>
      <c r="E94" s="23" t="s">
        <v>1432</v>
      </c>
      <c r="F94" s="23" t="s">
        <v>1433</v>
      </c>
      <c r="G94" s="16" t="s">
        <v>1434</v>
      </c>
      <c r="H94" s="24" t="s">
        <v>1435</v>
      </c>
      <c r="I94" s="22" t="s">
        <v>2648</v>
      </c>
      <c r="J94" s="366"/>
      <c r="K94" s="405" t="s">
        <v>4960</v>
      </c>
      <c r="L94" s="405" t="s">
        <v>4932</v>
      </c>
      <c r="M94" s="405" t="s">
        <v>5006</v>
      </c>
      <c r="N94" s="22" t="s">
        <v>1358</v>
      </c>
      <c r="O94" s="22" t="s">
        <v>1351</v>
      </c>
      <c r="P94" s="405" t="s">
        <v>1358</v>
      </c>
      <c r="Q94" s="22"/>
      <c r="R94" s="22"/>
      <c r="S94" s="22"/>
      <c r="T94" s="405"/>
      <c r="U94" s="21"/>
    </row>
    <row r="95" spans="1:21" ht="25.5" customHeight="1" x14ac:dyDescent="0.2">
      <c r="A95" s="419" t="s">
        <v>924</v>
      </c>
      <c r="B95" s="17" t="s">
        <v>2457</v>
      </c>
      <c r="C95" s="28" t="s">
        <v>1437</v>
      </c>
      <c r="D95" s="15"/>
      <c r="E95" s="23"/>
      <c r="F95" s="23"/>
      <c r="G95" s="16"/>
      <c r="H95" s="24"/>
      <c r="I95" s="22"/>
      <c r="J95" s="366"/>
      <c r="K95" s="405" t="s">
        <v>4960</v>
      </c>
      <c r="L95" s="22" t="s">
        <v>4932</v>
      </c>
      <c r="M95" s="405" t="s">
        <v>5006</v>
      </c>
      <c r="N95" s="22"/>
      <c r="O95" s="22" t="s">
        <v>1351</v>
      </c>
      <c r="P95" s="22"/>
      <c r="Q95" s="22" t="s">
        <v>1351</v>
      </c>
      <c r="R95" s="22"/>
      <c r="S95" s="405" t="s">
        <v>3827</v>
      </c>
      <c r="T95" s="405"/>
      <c r="U95" s="21" t="s">
        <v>3576</v>
      </c>
    </row>
    <row r="96" spans="1:21" ht="56.25" x14ac:dyDescent="0.2">
      <c r="A96" s="419" t="s">
        <v>924</v>
      </c>
      <c r="B96" s="17" t="s">
        <v>2457</v>
      </c>
      <c r="C96" s="16" t="s">
        <v>1437</v>
      </c>
      <c r="D96" s="15" t="s">
        <v>2239</v>
      </c>
      <c r="E96" s="23" t="s">
        <v>1412</v>
      </c>
      <c r="F96" s="23" t="s">
        <v>1428</v>
      </c>
      <c r="G96" s="16" t="s">
        <v>798</v>
      </c>
      <c r="H96" s="24" t="s">
        <v>1438</v>
      </c>
      <c r="I96" s="22" t="s">
        <v>3076</v>
      </c>
      <c r="J96" s="366"/>
      <c r="K96" s="405" t="s">
        <v>4960</v>
      </c>
      <c r="L96" s="22" t="s">
        <v>4932</v>
      </c>
      <c r="M96" s="405" t="s">
        <v>5006</v>
      </c>
      <c r="N96" s="405" t="s">
        <v>3801</v>
      </c>
      <c r="O96" s="22" t="s">
        <v>1351</v>
      </c>
      <c r="P96" s="405" t="s">
        <v>3801</v>
      </c>
      <c r="Q96" s="22" t="s">
        <v>1351</v>
      </c>
      <c r="R96" s="22" t="s">
        <v>3801</v>
      </c>
      <c r="S96" s="22" t="s">
        <v>3775</v>
      </c>
      <c r="T96" s="405" t="s">
        <v>3801</v>
      </c>
      <c r="U96" s="21"/>
    </row>
    <row r="97" spans="1:21" ht="22.5" customHeight="1" x14ac:dyDescent="0.2">
      <c r="A97" s="419" t="s">
        <v>925</v>
      </c>
      <c r="B97" s="17" t="s">
        <v>2458</v>
      </c>
      <c r="C97" s="28" t="s">
        <v>1440</v>
      </c>
      <c r="D97" s="15"/>
      <c r="E97" s="23"/>
      <c r="F97" s="23"/>
      <c r="G97" s="16"/>
      <c r="H97" s="24"/>
      <c r="I97" s="22"/>
      <c r="J97" s="366"/>
      <c r="K97" s="405" t="s">
        <v>4960</v>
      </c>
      <c r="L97" s="22" t="s">
        <v>4932</v>
      </c>
      <c r="M97" s="405" t="s">
        <v>5006</v>
      </c>
      <c r="N97" s="22"/>
      <c r="O97" s="22" t="s">
        <v>1351</v>
      </c>
      <c r="P97" s="22"/>
      <c r="Q97" s="22" t="s">
        <v>1351</v>
      </c>
      <c r="R97" s="22"/>
      <c r="S97" s="405" t="s">
        <v>3827</v>
      </c>
      <c r="T97" s="405"/>
      <c r="U97" s="21" t="s">
        <v>3576</v>
      </c>
    </row>
    <row r="98" spans="1:21" ht="157.5" x14ac:dyDescent="0.2">
      <c r="A98" s="419" t="s">
        <v>925</v>
      </c>
      <c r="B98" s="17" t="s">
        <v>2458</v>
      </c>
      <c r="C98" s="16" t="s">
        <v>1440</v>
      </c>
      <c r="D98" s="15" t="s">
        <v>1409</v>
      </c>
      <c r="E98" s="17" t="s">
        <v>1441</v>
      </c>
      <c r="F98" s="17" t="s">
        <v>1442</v>
      </c>
      <c r="G98" s="16" t="s">
        <v>1443</v>
      </c>
      <c r="H98" s="24" t="s">
        <v>1444</v>
      </c>
      <c r="I98" s="22" t="s">
        <v>1029</v>
      </c>
      <c r="J98" s="366"/>
      <c r="K98" s="405" t="s">
        <v>4960</v>
      </c>
      <c r="L98" s="22" t="s">
        <v>4932</v>
      </c>
      <c r="M98" s="405" t="s">
        <v>5006</v>
      </c>
      <c r="N98" s="405" t="s">
        <v>3820</v>
      </c>
      <c r="O98" s="22" t="s">
        <v>1351</v>
      </c>
      <c r="P98" s="405" t="s">
        <v>3802</v>
      </c>
      <c r="Q98" s="22" t="s">
        <v>1351</v>
      </c>
      <c r="R98" s="405" t="s">
        <v>3802</v>
      </c>
      <c r="S98" s="405" t="s">
        <v>3775</v>
      </c>
      <c r="T98" s="405" t="s">
        <v>1359</v>
      </c>
      <c r="U98" s="21"/>
    </row>
    <row r="99" spans="1:21" ht="21" customHeight="1" x14ac:dyDescent="0.2">
      <c r="A99" s="419" t="s">
        <v>947</v>
      </c>
      <c r="B99" s="17" t="s">
        <v>2459</v>
      </c>
      <c r="C99" s="28" t="s">
        <v>1445</v>
      </c>
      <c r="D99" s="15"/>
      <c r="E99" s="17"/>
      <c r="F99" s="17"/>
      <c r="G99" s="16"/>
      <c r="H99" s="24"/>
      <c r="I99" s="22"/>
      <c r="J99" s="366"/>
      <c r="K99" s="405" t="s">
        <v>4980</v>
      </c>
      <c r="L99" s="405" t="s">
        <v>4947</v>
      </c>
      <c r="M99" s="405" t="s">
        <v>5006</v>
      </c>
      <c r="N99" s="22"/>
      <c r="O99" s="22" t="s">
        <v>1351</v>
      </c>
      <c r="P99" s="22"/>
      <c r="Q99" s="22"/>
      <c r="R99" s="22"/>
      <c r="S99" s="405" t="s">
        <v>3827</v>
      </c>
      <c r="T99" s="405"/>
      <c r="U99" s="21" t="s">
        <v>3576</v>
      </c>
    </row>
    <row r="100" spans="1:21" ht="247.5" x14ac:dyDescent="0.2">
      <c r="A100" s="419" t="s">
        <v>947</v>
      </c>
      <c r="B100" s="17" t="s">
        <v>2459</v>
      </c>
      <c r="C100" s="16" t="s">
        <v>1445</v>
      </c>
      <c r="D100" s="25" t="s">
        <v>2239</v>
      </c>
      <c r="E100" s="23" t="s">
        <v>1413</v>
      </c>
      <c r="F100" s="23" t="s">
        <v>1414</v>
      </c>
      <c r="G100" s="408" t="s">
        <v>3906</v>
      </c>
      <c r="H100" s="24" t="s">
        <v>1446</v>
      </c>
      <c r="I100" s="22" t="s">
        <v>3416</v>
      </c>
      <c r="J100" s="366"/>
      <c r="K100" s="405" t="s">
        <v>4980</v>
      </c>
      <c r="L100" s="405" t="s">
        <v>4947</v>
      </c>
      <c r="M100" s="405" t="s">
        <v>5006</v>
      </c>
      <c r="N100" s="405" t="s">
        <v>3822</v>
      </c>
      <c r="O100" s="22" t="s">
        <v>1351</v>
      </c>
      <c r="P100" s="405" t="s">
        <v>3812</v>
      </c>
      <c r="Q100" s="22"/>
      <c r="R100" s="22"/>
      <c r="S100" s="22"/>
      <c r="T100" s="405" t="s">
        <v>727</v>
      </c>
      <c r="U100" s="21"/>
    </row>
    <row r="101" spans="1:21" ht="21.75" customHeight="1" x14ac:dyDescent="0.2">
      <c r="A101" s="419" t="s">
        <v>948</v>
      </c>
      <c r="B101" s="17" t="s">
        <v>2460</v>
      </c>
      <c r="C101" s="28" t="s">
        <v>1447</v>
      </c>
      <c r="D101" s="25"/>
      <c r="E101" s="23"/>
      <c r="F101" s="23"/>
      <c r="G101" s="16"/>
      <c r="H101" s="24"/>
      <c r="I101" s="22"/>
      <c r="J101" s="366"/>
      <c r="K101" s="405" t="s">
        <v>4960</v>
      </c>
      <c r="L101" s="22" t="s">
        <v>4932</v>
      </c>
      <c r="M101" s="405" t="s">
        <v>5006</v>
      </c>
      <c r="N101" s="22"/>
      <c r="O101" s="22" t="s">
        <v>1351</v>
      </c>
      <c r="P101" s="22"/>
      <c r="Q101" s="22"/>
      <c r="R101" s="22"/>
      <c r="S101" s="22"/>
      <c r="T101" s="405"/>
      <c r="U101" s="21" t="s">
        <v>3576</v>
      </c>
    </row>
    <row r="102" spans="1:21" ht="45" x14ac:dyDescent="0.2">
      <c r="A102" s="419" t="s">
        <v>948</v>
      </c>
      <c r="B102" s="17" t="s">
        <v>2460</v>
      </c>
      <c r="C102" s="16" t="s">
        <v>1447</v>
      </c>
      <c r="D102" s="15" t="s">
        <v>2239</v>
      </c>
      <c r="E102" s="17"/>
      <c r="F102" s="17"/>
      <c r="G102" s="16" t="s">
        <v>1759</v>
      </c>
      <c r="H102" s="24" t="s">
        <v>1448</v>
      </c>
      <c r="I102" s="16" t="s">
        <v>1447</v>
      </c>
      <c r="J102" s="366"/>
      <c r="K102" s="405" t="s">
        <v>4960</v>
      </c>
      <c r="L102" s="22" t="s">
        <v>4932</v>
      </c>
      <c r="M102" s="405" t="s">
        <v>5006</v>
      </c>
      <c r="N102" s="22" t="s">
        <v>1360</v>
      </c>
      <c r="O102" s="22" t="s">
        <v>1351</v>
      </c>
      <c r="P102" s="405" t="s">
        <v>3804</v>
      </c>
      <c r="Q102" s="22"/>
      <c r="R102" s="22"/>
      <c r="S102" s="22"/>
      <c r="T102" s="405"/>
      <c r="U102" s="21"/>
    </row>
    <row r="103" spans="1:21" ht="22.5" x14ac:dyDescent="0.2">
      <c r="A103" s="419" t="s">
        <v>948</v>
      </c>
      <c r="B103" s="17" t="s">
        <v>2460</v>
      </c>
      <c r="C103" s="16" t="s">
        <v>1449</v>
      </c>
      <c r="D103" s="15" t="s">
        <v>1399</v>
      </c>
      <c r="E103" s="17"/>
      <c r="F103" s="17"/>
      <c r="G103" s="16" t="s">
        <v>1450</v>
      </c>
      <c r="H103" s="24" t="s">
        <v>1451</v>
      </c>
      <c r="I103" s="16" t="s">
        <v>996</v>
      </c>
      <c r="J103" s="366"/>
      <c r="K103" s="16"/>
      <c r="L103" s="22"/>
      <c r="M103" s="22"/>
      <c r="N103" s="22"/>
      <c r="O103" s="22"/>
      <c r="P103" s="22"/>
      <c r="Q103" s="22"/>
      <c r="R103" s="22"/>
      <c r="S103" s="22"/>
      <c r="T103" s="405"/>
      <c r="U103" s="21"/>
    </row>
    <row r="104" spans="1:21" ht="22.5" x14ac:dyDescent="0.2">
      <c r="A104" s="419" t="s">
        <v>948</v>
      </c>
      <c r="B104" s="17" t="s">
        <v>2460</v>
      </c>
      <c r="C104" s="16" t="s">
        <v>1452</v>
      </c>
      <c r="D104" s="15" t="s">
        <v>1400</v>
      </c>
      <c r="E104" s="17"/>
      <c r="F104" s="17"/>
      <c r="G104" s="16" t="s">
        <v>1453</v>
      </c>
      <c r="H104" s="22" t="s">
        <v>1454</v>
      </c>
      <c r="I104" s="16" t="s">
        <v>997</v>
      </c>
      <c r="J104" s="366"/>
      <c r="K104" s="16"/>
      <c r="L104" s="22"/>
      <c r="M104" s="22"/>
      <c r="N104" s="22"/>
      <c r="O104" s="22"/>
      <c r="P104" s="22"/>
      <c r="Q104" s="22"/>
      <c r="R104" s="22"/>
      <c r="S104" s="22"/>
      <c r="T104" s="405"/>
      <c r="U104" s="21"/>
    </row>
    <row r="105" spans="1:21" x14ac:dyDescent="0.2">
      <c r="A105" s="419" t="s">
        <v>948</v>
      </c>
      <c r="B105" s="17" t="s">
        <v>2460</v>
      </c>
      <c r="C105" s="16" t="s">
        <v>1455</v>
      </c>
      <c r="D105" s="15" t="s">
        <v>1401</v>
      </c>
      <c r="E105" s="17"/>
      <c r="F105" s="17"/>
      <c r="G105" s="16" t="s">
        <v>1456</v>
      </c>
      <c r="H105" s="22" t="s">
        <v>1457</v>
      </c>
      <c r="I105" s="16" t="s">
        <v>1178</v>
      </c>
      <c r="J105" s="366"/>
      <c r="K105" s="16"/>
      <c r="L105" s="22"/>
      <c r="M105" s="22"/>
      <c r="N105" s="22"/>
      <c r="O105" s="22"/>
      <c r="P105" s="22"/>
      <c r="Q105" s="22"/>
      <c r="R105" s="22"/>
      <c r="S105" s="22"/>
      <c r="T105" s="405"/>
      <c r="U105" s="21"/>
    </row>
    <row r="106" spans="1:21" x14ac:dyDescent="0.2">
      <c r="A106" s="419" t="s">
        <v>948</v>
      </c>
      <c r="B106" s="17" t="s">
        <v>2460</v>
      </c>
      <c r="C106" s="16" t="s">
        <v>1455</v>
      </c>
      <c r="D106" s="15" t="s">
        <v>1402</v>
      </c>
      <c r="E106" s="17"/>
      <c r="F106" s="17"/>
      <c r="G106" s="16" t="s">
        <v>1532</v>
      </c>
      <c r="H106" s="22" t="s">
        <v>1531</v>
      </c>
      <c r="I106" s="16" t="s">
        <v>3057</v>
      </c>
      <c r="J106" s="366"/>
      <c r="K106" s="16"/>
      <c r="L106" s="22"/>
      <c r="M106" s="22"/>
      <c r="N106" s="22"/>
      <c r="O106" s="22"/>
      <c r="P106" s="22"/>
      <c r="Q106" s="22"/>
      <c r="R106" s="22"/>
      <c r="S106" s="22"/>
      <c r="T106" s="405"/>
      <c r="U106" s="21"/>
    </row>
    <row r="107" spans="1:21" x14ac:dyDescent="0.2">
      <c r="A107" s="419" t="s">
        <v>948</v>
      </c>
      <c r="B107" s="17" t="s">
        <v>2460</v>
      </c>
      <c r="C107" s="16" t="s">
        <v>518</v>
      </c>
      <c r="D107" s="193" t="s">
        <v>1530</v>
      </c>
      <c r="E107" s="17"/>
      <c r="F107" s="17"/>
      <c r="G107" s="16" t="s">
        <v>518</v>
      </c>
      <c r="H107" s="22"/>
      <c r="I107" s="22"/>
      <c r="J107" s="366"/>
      <c r="K107" s="22"/>
      <c r="L107" s="22"/>
      <c r="M107" s="22"/>
      <c r="N107" s="22"/>
      <c r="O107" s="22"/>
      <c r="P107" s="22"/>
      <c r="Q107" s="22"/>
      <c r="R107" s="22"/>
      <c r="S107" s="22"/>
      <c r="T107" s="405"/>
      <c r="U107" s="21"/>
    </row>
    <row r="108" spans="1:21" ht="23.25" customHeight="1" x14ac:dyDescent="0.2">
      <c r="A108" s="419" t="s">
        <v>949</v>
      </c>
      <c r="B108" s="17" t="s">
        <v>2461</v>
      </c>
      <c r="C108" s="28" t="s">
        <v>1458</v>
      </c>
      <c r="D108" s="193"/>
      <c r="E108" s="17"/>
      <c r="F108" s="17"/>
      <c r="G108" s="16"/>
      <c r="H108" s="22"/>
      <c r="I108" s="22"/>
      <c r="J108" s="366"/>
      <c r="K108" s="405" t="s">
        <v>5017</v>
      </c>
      <c r="L108" s="405" t="s">
        <v>5018</v>
      </c>
      <c r="M108" s="405" t="s">
        <v>5011</v>
      </c>
      <c r="N108" s="22"/>
      <c r="O108" s="22" t="s">
        <v>1351</v>
      </c>
      <c r="P108" s="22"/>
      <c r="Q108" s="22"/>
      <c r="R108" s="22"/>
      <c r="S108" s="22"/>
      <c r="T108" s="405"/>
      <c r="U108" s="21" t="s">
        <v>3576</v>
      </c>
    </row>
    <row r="109" spans="1:21" ht="112.5" x14ac:dyDescent="0.2">
      <c r="A109" s="419" t="s">
        <v>949</v>
      </c>
      <c r="B109" s="17" t="s">
        <v>2461</v>
      </c>
      <c r="C109" s="16" t="s">
        <v>1458</v>
      </c>
      <c r="D109" s="15" t="s">
        <v>2239</v>
      </c>
      <c r="E109" s="17"/>
      <c r="F109" s="17"/>
      <c r="G109" s="16" t="s">
        <v>1759</v>
      </c>
      <c r="H109" s="22" t="s">
        <v>1459</v>
      </c>
      <c r="I109" s="22" t="s">
        <v>2580</v>
      </c>
      <c r="J109" s="366"/>
      <c r="K109" s="405" t="s">
        <v>5017</v>
      </c>
      <c r="L109" s="405" t="s">
        <v>5018</v>
      </c>
      <c r="M109" s="405" t="s">
        <v>5011</v>
      </c>
      <c r="N109" s="405" t="s">
        <v>5010</v>
      </c>
      <c r="O109" s="22" t="s">
        <v>1351</v>
      </c>
      <c r="P109" s="22"/>
      <c r="Q109" s="22"/>
      <c r="R109" s="22"/>
      <c r="S109" s="22"/>
      <c r="T109" s="405"/>
      <c r="U109" s="21"/>
    </row>
    <row r="110" spans="1:21" x14ac:dyDescent="0.2">
      <c r="A110" s="419" t="s">
        <v>949</v>
      </c>
      <c r="B110" s="17" t="s">
        <v>2461</v>
      </c>
      <c r="C110" s="16" t="s">
        <v>234</v>
      </c>
      <c r="D110" s="15" t="s">
        <v>1399</v>
      </c>
      <c r="E110" s="17" t="s">
        <v>1767</v>
      </c>
      <c r="F110" s="17" t="s">
        <v>1554</v>
      </c>
      <c r="G110" s="16" t="s">
        <v>235</v>
      </c>
      <c r="H110" s="24" t="s">
        <v>2175</v>
      </c>
      <c r="I110" s="16" t="s">
        <v>1693</v>
      </c>
      <c r="J110" s="366"/>
      <c r="K110" s="16"/>
      <c r="L110" s="22"/>
      <c r="M110" s="22"/>
      <c r="N110" s="22"/>
      <c r="O110" s="22"/>
      <c r="P110" s="22"/>
      <c r="Q110" s="22"/>
      <c r="R110" s="22"/>
      <c r="S110" s="22"/>
      <c r="T110" s="405"/>
      <c r="U110" s="21"/>
    </row>
    <row r="111" spans="1:21" x14ac:dyDescent="0.2">
      <c r="A111" s="419" t="s">
        <v>949</v>
      </c>
      <c r="B111" s="17" t="s">
        <v>2461</v>
      </c>
      <c r="C111" s="16" t="s">
        <v>2176</v>
      </c>
      <c r="D111" s="15" t="s">
        <v>1400</v>
      </c>
      <c r="E111" s="17" t="s">
        <v>1767</v>
      </c>
      <c r="F111" s="17" t="s">
        <v>1554</v>
      </c>
      <c r="G111" s="16" t="s">
        <v>2177</v>
      </c>
      <c r="H111" s="24" t="s">
        <v>2178</v>
      </c>
      <c r="I111" s="16" t="s">
        <v>1694</v>
      </c>
      <c r="J111" s="366"/>
      <c r="K111" s="16"/>
      <c r="L111" s="22"/>
      <c r="M111" s="22"/>
      <c r="N111" s="22"/>
      <c r="O111" s="22"/>
      <c r="P111" s="22"/>
      <c r="Q111" s="22"/>
      <c r="R111" s="22"/>
      <c r="S111" s="22"/>
      <c r="T111" s="405"/>
      <c r="U111" s="21"/>
    </row>
    <row r="112" spans="1:21" x14ac:dyDescent="0.2">
      <c r="A112" s="419" t="s">
        <v>949</v>
      </c>
      <c r="B112" s="17" t="s">
        <v>2461</v>
      </c>
      <c r="C112" s="16" t="s">
        <v>2340</v>
      </c>
      <c r="D112" s="15" t="s">
        <v>1401</v>
      </c>
      <c r="E112" s="17" t="s">
        <v>1767</v>
      </c>
      <c r="F112" s="17" t="s">
        <v>1554</v>
      </c>
      <c r="G112" s="16" t="s">
        <v>2341</v>
      </c>
      <c r="H112" s="24" t="s">
        <v>2342</v>
      </c>
      <c r="I112" s="16" t="s">
        <v>1694</v>
      </c>
      <c r="J112" s="366"/>
      <c r="K112" s="16"/>
      <c r="L112" s="22"/>
      <c r="M112" s="22"/>
      <c r="N112" s="22"/>
      <c r="O112" s="22"/>
      <c r="P112" s="22"/>
      <c r="Q112" s="22"/>
      <c r="R112" s="22"/>
      <c r="S112" s="22"/>
      <c r="T112" s="405"/>
      <c r="U112" s="21"/>
    </row>
    <row r="113" spans="1:21" x14ac:dyDescent="0.2">
      <c r="A113" s="419" t="s">
        <v>949</v>
      </c>
      <c r="B113" s="17" t="s">
        <v>2461</v>
      </c>
      <c r="C113" s="16" t="s">
        <v>891</v>
      </c>
      <c r="D113" s="15" t="s">
        <v>1402</v>
      </c>
      <c r="E113" s="17" t="s">
        <v>1767</v>
      </c>
      <c r="F113" s="17" t="s">
        <v>1554</v>
      </c>
      <c r="G113" s="16" t="s">
        <v>892</v>
      </c>
      <c r="H113" s="24" t="s">
        <v>893</v>
      </c>
      <c r="I113" s="16" t="s">
        <v>1695</v>
      </c>
      <c r="J113" s="366"/>
      <c r="K113" s="16"/>
      <c r="L113" s="22"/>
      <c r="M113" s="22"/>
      <c r="N113" s="22"/>
      <c r="O113" s="22"/>
      <c r="P113" s="22"/>
      <c r="Q113" s="22"/>
      <c r="R113" s="22"/>
      <c r="S113" s="22"/>
      <c r="T113" s="405"/>
      <c r="U113" s="21"/>
    </row>
    <row r="114" spans="1:21" x14ac:dyDescent="0.2">
      <c r="A114" s="419" t="s">
        <v>949</v>
      </c>
      <c r="B114" s="17" t="s">
        <v>2461</v>
      </c>
      <c r="C114" s="16" t="s">
        <v>894</v>
      </c>
      <c r="D114" s="15" t="s">
        <v>1403</v>
      </c>
      <c r="E114" s="17" t="s">
        <v>1767</v>
      </c>
      <c r="F114" s="17" t="s">
        <v>1554</v>
      </c>
      <c r="G114" s="16" t="s">
        <v>895</v>
      </c>
      <c r="H114" s="24" t="s">
        <v>896</v>
      </c>
      <c r="I114" s="16" t="s">
        <v>1696</v>
      </c>
      <c r="J114" s="366"/>
      <c r="K114" s="16"/>
      <c r="L114" s="22"/>
      <c r="M114" s="22"/>
      <c r="N114" s="22"/>
      <c r="O114" s="22"/>
      <c r="P114" s="22"/>
      <c r="Q114" s="22"/>
      <c r="R114" s="22"/>
      <c r="S114" s="22"/>
      <c r="T114" s="405"/>
      <c r="U114" s="21"/>
    </row>
    <row r="115" spans="1:21" x14ac:dyDescent="0.2">
      <c r="A115" s="419" t="s">
        <v>949</v>
      </c>
      <c r="B115" s="17" t="s">
        <v>2461</v>
      </c>
      <c r="C115" s="16" t="s">
        <v>897</v>
      </c>
      <c r="D115" s="15" t="s">
        <v>1415</v>
      </c>
      <c r="E115" s="17" t="s">
        <v>1767</v>
      </c>
      <c r="F115" s="17" t="s">
        <v>1554</v>
      </c>
      <c r="G115" s="16" t="s">
        <v>898</v>
      </c>
      <c r="H115" s="24" t="s">
        <v>899</v>
      </c>
      <c r="I115" s="16" t="s">
        <v>1697</v>
      </c>
      <c r="J115" s="366"/>
      <c r="K115" s="16"/>
      <c r="L115" s="22"/>
      <c r="M115" s="22"/>
      <c r="N115" s="22"/>
      <c r="O115" s="22"/>
      <c r="P115" s="22"/>
      <c r="Q115" s="22"/>
      <c r="R115" s="22"/>
      <c r="S115" s="22"/>
      <c r="T115" s="405"/>
      <c r="U115" s="21"/>
    </row>
    <row r="116" spans="1:21" x14ac:dyDescent="0.2">
      <c r="A116" s="419" t="s">
        <v>949</v>
      </c>
      <c r="B116" s="17" t="s">
        <v>2461</v>
      </c>
      <c r="C116" s="16" t="s">
        <v>900</v>
      </c>
      <c r="D116" s="15" t="s">
        <v>1416</v>
      </c>
      <c r="E116" s="17" t="s">
        <v>1767</v>
      </c>
      <c r="F116" s="17" t="s">
        <v>1554</v>
      </c>
      <c r="G116" s="16" t="s">
        <v>901</v>
      </c>
      <c r="H116" s="24" t="s">
        <v>902</v>
      </c>
      <c r="I116" s="16" t="s">
        <v>1697</v>
      </c>
      <c r="J116" s="366"/>
      <c r="K116" s="16"/>
      <c r="L116" s="22"/>
      <c r="M116" s="22"/>
      <c r="N116" s="22"/>
      <c r="O116" s="22"/>
      <c r="P116" s="22"/>
      <c r="Q116" s="22"/>
      <c r="R116" s="22"/>
      <c r="S116" s="22"/>
      <c r="T116" s="405"/>
      <c r="U116" s="21"/>
    </row>
    <row r="117" spans="1:21" x14ac:dyDescent="0.2">
      <c r="A117" s="419" t="s">
        <v>949</v>
      </c>
      <c r="B117" s="17" t="s">
        <v>2461</v>
      </c>
      <c r="C117" s="16" t="s">
        <v>155</v>
      </c>
      <c r="D117" s="15" t="s">
        <v>1378</v>
      </c>
      <c r="E117" s="17" t="s">
        <v>1767</v>
      </c>
      <c r="F117" s="17" t="s">
        <v>1554</v>
      </c>
      <c r="G117" s="16" t="s">
        <v>156</v>
      </c>
      <c r="H117" s="24" t="s">
        <v>157</v>
      </c>
      <c r="I117" s="16" t="s">
        <v>1698</v>
      </c>
      <c r="J117" s="366"/>
      <c r="K117" s="16"/>
      <c r="L117" s="22"/>
      <c r="M117" s="22"/>
      <c r="N117" s="22"/>
      <c r="O117" s="22"/>
      <c r="P117" s="22"/>
      <c r="Q117" s="22"/>
      <c r="R117" s="22"/>
      <c r="S117" s="22"/>
      <c r="T117" s="405"/>
      <c r="U117" s="21"/>
    </row>
    <row r="118" spans="1:21" ht="67.5" x14ac:dyDescent="0.2">
      <c r="A118" s="419"/>
      <c r="B118" s="17"/>
      <c r="C118" s="16"/>
      <c r="D118" s="15"/>
      <c r="E118" s="17"/>
      <c r="F118" s="17"/>
      <c r="G118" s="16"/>
      <c r="H118" s="24"/>
      <c r="I118" s="22" t="s">
        <v>3390</v>
      </c>
      <c r="J118" s="366"/>
      <c r="K118" s="22"/>
      <c r="L118" s="22"/>
      <c r="M118" s="22"/>
      <c r="N118" s="22"/>
      <c r="O118" s="22"/>
      <c r="P118" s="22"/>
      <c r="Q118" s="22"/>
      <c r="R118" s="22"/>
      <c r="S118" s="22"/>
      <c r="T118" s="405"/>
      <c r="U118" s="21"/>
    </row>
    <row r="119" spans="1:21" ht="23.25" customHeight="1" x14ac:dyDescent="0.2">
      <c r="A119" s="419" t="s">
        <v>950</v>
      </c>
      <c r="B119" s="17" t="s">
        <v>2462</v>
      </c>
      <c r="C119" s="28" t="s">
        <v>3581</v>
      </c>
      <c r="D119" s="15"/>
      <c r="E119" s="17"/>
      <c r="F119" s="17"/>
      <c r="G119" s="16"/>
      <c r="H119" s="24"/>
      <c r="I119" s="22"/>
      <c r="J119" s="366"/>
      <c r="K119" s="405" t="s">
        <v>5017</v>
      </c>
      <c r="L119" s="405" t="s">
        <v>5018</v>
      </c>
      <c r="M119" s="405" t="s">
        <v>5011</v>
      </c>
      <c r="N119" s="22"/>
      <c r="O119" s="22" t="s">
        <v>1351</v>
      </c>
      <c r="P119" s="22"/>
      <c r="Q119" s="22"/>
      <c r="R119" s="22"/>
      <c r="S119" s="405" t="s">
        <v>3827</v>
      </c>
      <c r="T119" s="405"/>
      <c r="U119" s="21" t="s">
        <v>3576</v>
      </c>
    </row>
    <row r="120" spans="1:21" ht="56.25" x14ac:dyDescent="0.2">
      <c r="A120" s="419" t="s">
        <v>950</v>
      </c>
      <c r="B120" s="17" t="s">
        <v>2462</v>
      </c>
      <c r="C120" s="16" t="s">
        <v>886</v>
      </c>
      <c r="D120" s="15" t="s">
        <v>2239</v>
      </c>
      <c r="E120" s="23" t="s">
        <v>158</v>
      </c>
      <c r="F120" s="23" t="s">
        <v>159</v>
      </c>
      <c r="G120" s="16" t="s">
        <v>160</v>
      </c>
      <c r="H120" s="22" t="s">
        <v>161</v>
      </c>
      <c r="I120" s="22" t="s">
        <v>2306</v>
      </c>
      <c r="J120" s="366"/>
      <c r="K120" s="405" t="s">
        <v>5017</v>
      </c>
      <c r="L120" s="405" t="s">
        <v>5018</v>
      </c>
      <c r="M120" s="405" t="s">
        <v>5011</v>
      </c>
      <c r="N120" s="405" t="s">
        <v>5010</v>
      </c>
      <c r="O120" s="22"/>
      <c r="P120" s="22"/>
      <c r="Q120" s="22"/>
      <c r="R120" s="22"/>
      <c r="S120" s="405" t="s">
        <v>3775</v>
      </c>
      <c r="T120" s="405" t="s">
        <v>1361</v>
      </c>
      <c r="U120" s="21"/>
    </row>
    <row r="121" spans="1:21" ht="67.5" x14ac:dyDescent="0.2">
      <c r="A121" s="419" t="s">
        <v>950</v>
      </c>
      <c r="B121" s="17" t="s">
        <v>2462</v>
      </c>
      <c r="C121" s="16" t="s">
        <v>887</v>
      </c>
      <c r="D121" s="25" t="s">
        <v>1766</v>
      </c>
      <c r="E121" s="23" t="s">
        <v>1405</v>
      </c>
      <c r="F121" s="23" t="s">
        <v>1417</v>
      </c>
      <c r="G121" s="16" t="s">
        <v>801</v>
      </c>
      <c r="H121" s="22" t="s">
        <v>773</v>
      </c>
      <c r="I121" s="22" t="s">
        <v>1183</v>
      </c>
      <c r="J121" s="366"/>
      <c r="K121" s="405" t="s">
        <v>4960</v>
      </c>
      <c r="L121" s="22" t="s">
        <v>4932</v>
      </c>
      <c r="M121" s="405" t="s">
        <v>5006</v>
      </c>
      <c r="N121" s="405" t="s">
        <v>4962</v>
      </c>
      <c r="O121" s="22" t="s">
        <v>1351</v>
      </c>
      <c r="P121" s="22" t="s">
        <v>1354</v>
      </c>
      <c r="Q121" s="22"/>
      <c r="R121" s="22"/>
      <c r="S121" s="22" t="s">
        <v>3770</v>
      </c>
      <c r="T121" s="405" t="s">
        <v>3772</v>
      </c>
      <c r="U121" s="21"/>
    </row>
    <row r="122" spans="1:21" ht="24" customHeight="1" x14ac:dyDescent="0.2">
      <c r="A122" s="419" t="s">
        <v>951</v>
      </c>
      <c r="B122" s="17" t="s">
        <v>2463</v>
      </c>
      <c r="C122" s="28" t="s">
        <v>3582</v>
      </c>
      <c r="D122" s="15"/>
      <c r="E122" s="17"/>
      <c r="F122" s="17"/>
      <c r="G122" s="16"/>
      <c r="H122" s="24"/>
      <c r="I122" s="22"/>
      <c r="J122" s="366"/>
      <c r="K122" s="405" t="s">
        <v>5017</v>
      </c>
      <c r="L122" s="405" t="s">
        <v>5018</v>
      </c>
      <c r="M122" s="405" t="s">
        <v>5011</v>
      </c>
      <c r="N122" s="22"/>
      <c r="O122" s="22"/>
      <c r="P122" s="22"/>
      <c r="Q122" s="22"/>
      <c r="R122" s="22"/>
      <c r="S122" s="405" t="s">
        <v>3827</v>
      </c>
      <c r="T122" s="405"/>
      <c r="U122" s="21" t="s">
        <v>3576</v>
      </c>
    </row>
    <row r="123" spans="1:21" ht="56.25" x14ac:dyDescent="0.2">
      <c r="A123" s="419" t="s">
        <v>951</v>
      </c>
      <c r="B123" s="17" t="s">
        <v>2463</v>
      </c>
      <c r="C123" s="16" t="s">
        <v>888</v>
      </c>
      <c r="D123" s="15" t="s">
        <v>2239</v>
      </c>
      <c r="E123" s="23" t="s">
        <v>158</v>
      </c>
      <c r="F123" s="23" t="s">
        <v>159</v>
      </c>
      <c r="G123" s="16" t="s">
        <v>160</v>
      </c>
      <c r="H123" s="22" t="s">
        <v>161</v>
      </c>
      <c r="I123" s="22" t="s">
        <v>348</v>
      </c>
      <c r="J123" s="366"/>
      <c r="K123" s="405" t="s">
        <v>5017</v>
      </c>
      <c r="L123" s="405" t="s">
        <v>5018</v>
      </c>
      <c r="M123" s="405" t="s">
        <v>5011</v>
      </c>
      <c r="N123" s="405" t="s">
        <v>5010</v>
      </c>
      <c r="O123" s="22"/>
      <c r="P123" s="22"/>
      <c r="Q123" s="22"/>
      <c r="R123" s="22"/>
      <c r="S123" s="405" t="s">
        <v>3775</v>
      </c>
      <c r="T123" s="405" t="s">
        <v>3844</v>
      </c>
      <c r="U123" s="21"/>
    </row>
    <row r="124" spans="1:21" ht="67.5" x14ac:dyDescent="0.2">
      <c r="A124" s="419" t="s">
        <v>951</v>
      </c>
      <c r="B124" s="17" t="s">
        <v>2463</v>
      </c>
      <c r="C124" s="16" t="s">
        <v>889</v>
      </c>
      <c r="D124" s="25" t="s">
        <v>1766</v>
      </c>
      <c r="E124" s="23" t="s">
        <v>1405</v>
      </c>
      <c r="F124" s="23" t="s">
        <v>1417</v>
      </c>
      <c r="G124" s="16" t="s">
        <v>801</v>
      </c>
      <c r="H124" s="22" t="s">
        <v>773</v>
      </c>
      <c r="I124" s="22" t="s">
        <v>1184</v>
      </c>
      <c r="J124" s="366"/>
      <c r="K124" s="405" t="s">
        <v>4960</v>
      </c>
      <c r="L124" s="22" t="s">
        <v>4932</v>
      </c>
      <c r="M124" s="405" t="s">
        <v>5006</v>
      </c>
      <c r="N124" s="405" t="s">
        <v>4962</v>
      </c>
      <c r="O124" s="22" t="s">
        <v>1351</v>
      </c>
      <c r="P124" s="22" t="s">
        <v>1354</v>
      </c>
      <c r="Q124" s="22"/>
      <c r="R124" s="22"/>
      <c r="S124" s="22" t="s">
        <v>3770</v>
      </c>
      <c r="T124" s="405" t="s">
        <v>3772</v>
      </c>
      <c r="U124" s="21"/>
    </row>
    <row r="125" spans="1:21" ht="24" customHeight="1" x14ac:dyDescent="0.2">
      <c r="A125" s="419" t="s">
        <v>952</v>
      </c>
      <c r="B125" s="17" t="s">
        <v>2464</v>
      </c>
      <c r="C125" s="28" t="s">
        <v>3583</v>
      </c>
      <c r="D125" s="15"/>
      <c r="E125" s="17"/>
      <c r="F125" s="17"/>
      <c r="G125" s="16"/>
      <c r="H125" s="24"/>
      <c r="I125" s="22"/>
      <c r="J125" s="366"/>
      <c r="K125" s="405" t="s">
        <v>5017</v>
      </c>
      <c r="L125" s="405" t="s">
        <v>5018</v>
      </c>
      <c r="M125" s="405" t="s">
        <v>5011</v>
      </c>
      <c r="N125" s="22"/>
      <c r="O125" s="22"/>
      <c r="P125" s="22"/>
      <c r="Q125" s="22"/>
      <c r="R125" s="22"/>
      <c r="S125" s="405" t="s">
        <v>3827</v>
      </c>
      <c r="T125" s="405"/>
      <c r="U125" s="21" t="s">
        <v>3576</v>
      </c>
    </row>
    <row r="126" spans="1:21" ht="56.25" x14ac:dyDescent="0.2">
      <c r="A126" s="419" t="s">
        <v>952</v>
      </c>
      <c r="B126" s="17" t="s">
        <v>2464</v>
      </c>
      <c r="C126" s="16" t="s">
        <v>349</v>
      </c>
      <c r="D126" s="15" t="s">
        <v>2239</v>
      </c>
      <c r="E126" s="23" t="s">
        <v>158</v>
      </c>
      <c r="F126" s="23" t="s">
        <v>159</v>
      </c>
      <c r="G126" s="16" t="s">
        <v>160</v>
      </c>
      <c r="H126" s="22" t="s">
        <v>161</v>
      </c>
      <c r="I126" s="22" t="s">
        <v>351</v>
      </c>
      <c r="J126" s="366"/>
      <c r="K126" s="405" t="s">
        <v>5017</v>
      </c>
      <c r="L126" s="405" t="s">
        <v>5018</v>
      </c>
      <c r="M126" s="405" t="s">
        <v>5011</v>
      </c>
      <c r="N126" s="22" t="s">
        <v>1361</v>
      </c>
      <c r="O126" s="22"/>
      <c r="P126" s="22"/>
      <c r="Q126" s="22"/>
      <c r="R126" s="22"/>
      <c r="S126" s="405" t="s">
        <v>3775</v>
      </c>
      <c r="T126" s="405" t="s">
        <v>3844</v>
      </c>
      <c r="U126" s="21"/>
    </row>
    <row r="127" spans="1:21" ht="67.5" x14ac:dyDescent="0.2">
      <c r="A127" s="419" t="s">
        <v>952</v>
      </c>
      <c r="B127" s="17" t="s">
        <v>2464</v>
      </c>
      <c r="C127" s="16" t="s">
        <v>350</v>
      </c>
      <c r="D127" s="25" t="s">
        <v>1766</v>
      </c>
      <c r="E127" s="23" t="s">
        <v>1405</v>
      </c>
      <c r="F127" s="23" t="s">
        <v>1417</v>
      </c>
      <c r="G127" s="16" t="s">
        <v>801</v>
      </c>
      <c r="H127" s="22" t="s">
        <v>773</v>
      </c>
      <c r="I127" s="22" t="s">
        <v>169</v>
      </c>
      <c r="J127" s="366"/>
      <c r="K127" s="405" t="s">
        <v>4960</v>
      </c>
      <c r="L127" s="22" t="s">
        <v>4932</v>
      </c>
      <c r="M127" s="405" t="s">
        <v>5006</v>
      </c>
      <c r="N127" s="405" t="s">
        <v>4962</v>
      </c>
      <c r="O127" s="22" t="s">
        <v>1351</v>
      </c>
      <c r="P127" s="22" t="s">
        <v>1354</v>
      </c>
      <c r="Q127" s="22"/>
      <c r="R127" s="22"/>
      <c r="S127" s="22" t="s">
        <v>3770</v>
      </c>
      <c r="T127" s="405" t="s">
        <v>3772</v>
      </c>
      <c r="U127" s="21"/>
    </row>
    <row r="128" spans="1:21" ht="23.25" customHeight="1" x14ac:dyDescent="0.2">
      <c r="A128" s="419" t="s">
        <v>953</v>
      </c>
      <c r="B128" s="17" t="s">
        <v>2465</v>
      </c>
      <c r="C128" s="28" t="s">
        <v>3584</v>
      </c>
      <c r="D128" s="15"/>
      <c r="E128" s="17"/>
      <c r="F128" s="17"/>
      <c r="G128" s="16"/>
      <c r="H128" s="24"/>
      <c r="I128" s="22"/>
      <c r="J128" s="366"/>
      <c r="K128" s="405" t="s">
        <v>5017</v>
      </c>
      <c r="L128" s="405" t="s">
        <v>5018</v>
      </c>
      <c r="M128" s="405" t="s">
        <v>5011</v>
      </c>
      <c r="N128" s="22"/>
      <c r="O128" s="22"/>
      <c r="P128" s="22"/>
      <c r="Q128" s="22"/>
      <c r="R128" s="22"/>
      <c r="S128" s="405" t="s">
        <v>3827</v>
      </c>
      <c r="T128" s="405"/>
      <c r="U128" s="21" t="s">
        <v>3576</v>
      </c>
    </row>
    <row r="129" spans="1:21" ht="56.25" x14ac:dyDescent="0.2">
      <c r="A129" s="419" t="s">
        <v>953</v>
      </c>
      <c r="B129" s="17" t="s">
        <v>2465</v>
      </c>
      <c r="C129" s="16" t="s">
        <v>1490</v>
      </c>
      <c r="D129" s="15" t="s">
        <v>2239</v>
      </c>
      <c r="E129" s="23" t="s">
        <v>158</v>
      </c>
      <c r="F129" s="23" t="s">
        <v>159</v>
      </c>
      <c r="G129" s="16" t="s">
        <v>160</v>
      </c>
      <c r="H129" s="22" t="s">
        <v>161</v>
      </c>
      <c r="I129" s="22" t="s">
        <v>1491</v>
      </c>
      <c r="J129" s="366"/>
      <c r="K129" s="405" t="s">
        <v>5017</v>
      </c>
      <c r="L129" s="405" t="s">
        <v>5018</v>
      </c>
      <c r="M129" s="405" t="s">
        <v>5011</v>
      </c>
      <c r="N129" s="22" t="s">
        <v>1361</v>
      </c>
      <c r="O129" s="22"/>
      <c r="P129" s="22"/>
      <c r="Q129" s="22"/>
      <c r="R129" s="22"/>
      <c r="S129" s="405" t="s">
        <v>3775</v>
      </c>
      <c r="T129" s="405" t="s">
        <v>3844</v>
      </c>
      <c r="U129" s="21"/>
    </row>
    <row r="130" spans="1:21" ht="45" customHeight="1" x14ac:dyDescent="0.2">
      <c r="A130" s="419" t="s">
        <v>953</v>
      </c>
      <c r="B130" s="17" t="s">
        <v>2465</v>
      </c>
      <c r="C130" s="16" t="s">
        <v>1492</v>
      </c>
      <c r="D130" s="25" t="s">
        <v>1766</v>
      </c>
      <c r="E130" s="23" t="s">
        <v>1405</v>
      </c>
      <c r="F130" s="23" t="s">
        <v>1417</v>
      </c>
      <c r="G130" s="16" t="s">
        <v>801</v>
      </c>
      <c r="H130" s="22" t="s">
        <v>773</v>
      </c>
      <c r="I130" s="22" t="s">
        <v>1749</v>
      </c>
      <c r="J130" s="366"/>
      <c r="K130" s="405" t="s">
        <v>4960</v>
      </c>
      <c r="L130" s="22" t="s">
        <v>4932</v>
      </c>
      <c r="M130" s="22" t="s">
        <v>5006</v>
      </c>
      <c r="N130" s="405" t="s">
        <v>4962</v>
      </c>
      <c r="O130" s="22" t="s">
        <v>1351</v>
      </c>
      <c r="P130" s="22" t="s">
        <v>1354</v>
      </c>
      <c r="Q130" s="22"/>
      <c r="R130" s="22"/>
      <c r="S130" s="22" t="s">
        <v>3770</v>
      </c>
      <c r="T130" s="405" t="s">
        <v>3772</v>
      </c>
      <c r="U130" s="21"/>
    </row>
    <row r="131" spans="1:21" ht="24.75" customHeight="1" x14ac:dyDescent="0.2">
      <c r="A131" s="419" t="s">
        <v>954</v>
      </c>
      <c r="B131" s="17" t="s">
        <v>2466</v>
      </c>
      <c r="C131" s="28" t="s">
        <v>3585</v>
      </c>
      <c r="D131" s="15"/>
      <c r="E131" s="17"/>
      <c r="F131" s="17"/>
      <c r="G131" s="16"/>
      <c r="H131" s="24"/>
      <c r="I131" s="22"/>
      <c r="J131" s="366"/>
      <c r="K131" s="405" t="s">
        <v>5017</v>
      </c>
      <c r="L131" s="405" t="s">
        <v>5018</v>
      </c>
      <c r="M131" s="405" t="s">
        <v>5011</v>
      </c>
      <c r="N131" s="22"/>
      <c r="O131" s="22"/>
      <c r="P131" s="22"/>
      <c r="Q131" s="22"/>
      <c r="R131" s="22"/>
      <c r="S131" s="405" t="s">
        <v>3827</v>
      </c>
      <c r="T131" s="405"/>
      <c r="U131" s="21" t="s">
        <v>3576</v>
      </c>
    </row>
    <row r="132" spans="1:21" ht="56.25" x14ac:dyDescent="0.2">
      <c r="A132" s="419" t="s">
        <v>954</v>
      </c>
      <c r="B132" s="17" t="s">
        <v>2466</v>
      </c>
      <c r="C132" s="16" t="s">
        <v>1493</v>
      </c>
      <c r="D132" s="15" t="s">
        <v>2239</v>
      </c>
      <c r="E132" s="23" t="s">
        <v>158</v>
      </c>
      <c r="F132" s="23" t="s">
        <v>159</v>
      </c>
      <c r="G132" s="16" t="s">
        <v>160</v>
      </c>
      <c r="H132" s="22" t="s">
        <v>161</v>
      </c>
      <c r="I132" s="22" t="s">
        <v>1048</v>
      </c>
      <c r="J132" s="366"/>
      <c r="K132" s="405" t="s">
        <v>5017</v>
      </c>
      <c r="L132" s="405" t="s">
        <v>5018</v>
      </c>
      <c r="M132" s="405" t="s">
        <v>5011</v>
      </c>
      <c r="N132" s="22" t="s">
        <v>1361</v>
      </c>
      <c r="O132" s="22"/>
      <c r="P132" s="22"/>
      <c r="Q132" s="22"/>
      <c r="R132" s="22"/>
      <c r="S132" s="405" t="s">
        <v>3775</v>
      </c>
      <c r="T132" s="405" t="s">
        <v>1361</v>
      </c>
      <c r="U132" s="21"/>
    </row>
    <row r="133" spans="1:21" ht="67.5" x14ac:dyDescent="0.2">
      <c r="A133" s="419" t="s">
        <v>954</v>
      </c>
      <c r="B133" s="17" t="s">
        <v>2466</v>
      </c>
      <c r="C133" s="16" t="s">
        <v>1494</v>
      </c>
      <c r="D133" s="25" t="s">
        <v>1766</v>
      </c>
      <c r="E133" s="23" t="s">
        <v>1405</v>
      </c>
      <c r="F133" s="23" t="s">
        <v>1417</v>
      </c>
      <c r="G133" s="16" t="s">
        <v>801</v>
      </c>
      <c r="H133" s="22" t="s">
        <v>773</v>
      </c>
      <c r="I133" s="22" t="s">
        <v>1750</v>
      </c>
      <c r="J133" s="366"/>
      <c r="K133" s="405" t="s">
        <v>4960</v>
      </c>
      <c r="L133" s="22" t="s">
        <v>4932</v>
      </c>
      <c r="M133" s="22" t="s">
        <v>5006</v>
      </c>
      <c r="N133" s="405" t="s">
        <v>4962</v>
      </c>
      <c r="O133" s="22" t="s">
        <v>1351</v>
      </c>
      <c r="P133" s="22" t="s">
        <v>1354</v>
      </c>
      <c r="Q133" s="22"/>
      <c r="R133" s="22"/>
      <c r="S133" s="22" t="s">
        <v>3770</v>
      </c>
      <c r="T133" s="405" t="s">
        <v>3772</v>
      </c>
      <c r="U133" s="21"/>
    </row>
    <row r="134" spans="1:21" ht="24.75" customHeight="1" x14ac:dyDescent="0.2">
      <c r="A134" s="419" t="s">
        <v>955</v>
      </c>
      <c r="B134" s="153" t="s">
        <v>2467</v>
      </c>
      <c r="C134" s="28" t="s">
        <v>3586</v>
      </c>
      <c r="D134" s="15"/>
      <c r="E134" s="17"/>
      <c r="F134" s="17"/>
      <c r="G134" s="16"/>
      <c r="H134" s="24"/>
      <c r="I134" s="22"/>
      <c r="J134" s="366"/>
      <c r="K134" s="405" t="s">
        <v>5017</v>
      </c>
      <c r="L134" s="405" t="s">
        <v>5018</v>
      </c>
      <c r="M134" s="405" t="s">
        <v>5011</v>
      </c>
      <c r="N134" s="22"/>
      <c r="O134" s="22"/>
      <c r="P134" s="22"/>
      <c r="Q134" s="22"/>
      <c r="R134" s="22"/>
      <c r="S134" s="405" t="s">
        <v>3827</v>
      </c>
      <c r="T134" s="405"/>
      <c r="U134" s="21" t="s">
        <v>3576</v>
      </c>
    </row>
    <row r="135" spans="1:21" ht="56.25" x14ac:dyDescent="0.2">
      <c r="A135" s="419" t="s">
        <v>955</v>
      </c>
      <c r="B135" s="153" t="s">
        <v>2467</v>
      </c>
      <c r="C135" s="16" t="s">
        <v>1042</v>
      </c>
      <c r="D135" s="15" t="s">
        <v>2239</v>
      </c>
      <c r="E135" s="23" t="s">
        <v>158</v>
      </c>
      <c r="F135" s="23" t="s">
        <v>159</v>
      </c>
      <c r="G135" s="16" t="s">
        <v>160</v>
      </c>
      <c r="H135" s="22" t="s">
        <v>161</v>
      </c>
      <c r="I135" s="22" t="s">
        <v>2202</v>
      </c>
      <c r="J135" s="366"/>
      <c r="K135" s="405" t="s">
        <v>5017</v>
      </c>
      <c r="L135" s="405" t="s">
        <v>5018</v>
      </c>
      <c r="M135" s="405" t="s">
        <v>5011</v>
      </c>
      <c r="N135" s="22" t="s">
        <v>1361</v>
      </c>
      <c r="O135" s="22"/>
      <c r="P135" s="22"/>
      <c r="Q135" s="22"/>
      <c r="R135" s="22"/>
      <c r="S135" s="405" t="s">
        <v>3775</v>
      </c>
      <c r="T135" s="405" t="s">
        <v>3844</v>
      </c>
      <c r="U135" s="21"/>
    </row>
    <row r="136" spans="1:21" ht="67.5" x14ac:dyDescent="0.2">
      <c r="A136" s="419" t="s">
        <v>955</v>
      </c>
      <c r="B136" s="17" t="s">
        <v>2467</v>
      </c>
      <c r="C136" s="16" t="s">
        <v>1043</v>
      </c>
      <c r="D136" s="25" t="s">
        <v>1766</v>
      </c>
      <c r="E136" s="23" t="s">
        <v>1405</v>
      </c>
      <c r="F136" s="23" t="s">
        <v>1417</v>
      </c>
      <c r="G136" s="16" t="s">
        <v>801</v>
      </c>
      <c r="H136" s="22" t="s">
        <v>773</v>
      </c>
      <c r="I136" s="22" t="s">
        <v>1751</v>
      </c>
      <c r="J136" s="366"/>
      <c r="K136" s="405" t="s">
        <v>4960</v>
      </c>
      <c r="L136" s="22" t="s">
        <v>4932</v>
      </c>
      <c r="M136" s="22" t="s">
        <v>5006</v>
      </c>
      <c r="N136" s="405" t="s">
        <v>4962</v>
      </c>
      <c r="O136" s="22" t="s">
        <v>1351</v>
      </c>
      <c r="P136" s="22" t="s">
        <v>1354</v>
      </c>
      <c r="Q136" s="22"/>
      <c r="R136" s="22"/>
      <c r="S136" s="22" t="s">
        <v>3770</v>
      </c>
      <c r="T136" s="405" t="s">
        <v>3772</v>
      </c>
      <c r="U136" s="21"/>
    </row>
    <row r="137" spans="1:21" ht="22.5" customHeight="1" x14ac:dyDescent="0.2">
      <c r="A137" s="419" t="s">
        <v>956</v>
      </c>
      <c r="B137" s="17" t="s">
        <v>2468</v>
      </c>
      <c r="C137" s="28" t="s">
        <v>3587</v>
      </c>
      <c r="D137" s="15"/>
      <c r="E137" s="17"/>
      <c r="F137" s="17"/>
      <c r="G137" s="16"/>
      <c r="H137" s="24"/>
      <c r="I137" s="22"/>
      <c r="J137" s="366"/>
      <c r="K137" s="405" t="s">
        <v>5017</v>
      </c>
      <c r="L137" s="405" t="s">
        <v>5018</v>
      </c>
      <c r="M137" s="405" t="s">
        <v>5011</v>
      </c>
      <c r="N137" s="22"/>
      <c r="O137" s="22"/>
      <c r="P137" s="22"/>
      <c r="Q137" s="22"/>
      <c r="R137" s="22"/>
      <c r="S137" s="405" t="s">
        <v>3827</v>
      </c>
      <c r="T137" s="405"/>
      <c r="U137" s="21" t="s">
        <v>3576</v>
      </c>
    </row>
    <row r="138" spans="1:21" ht="56.25" x14ac:dyDescent="0.2">
      <c r="A138" s="419" t="s">
        <v>956</v>
      </c>
      <c r="B138" s="17" t="s">
        <v>2468</v>
      </c>
      <c r="C138" s="16" t="s">
        <v>1046</v>
      </c>
      <c r="D138" s="15" t="s">
        <v>2239</v>
      </c>
      <c r="E138" s="23" t="s">
        <v>158</v>
      </c>
      <c r="F138" s="23" t="s">
        <v>159</v>
      </c>
      <c r="G138" s="16" t="s">
        <v>160</v>
      </c>
      <c r="H138" s="22" t="s">
        <v>161</v>
      </c>
      <c r="I138" s="22" t="s">
        <v>690</v>
      </c>
      <c r="J138" s="366"/>
      <c r="K138" s="405" t="s">
        <v>5017</v>
      </c>
      <c r="L138" s="405" t="s">
        <v>5018</v>
      </c>
      <c r="M138" s="405" t="s">
        <v>5011</v>
      </c>
      <c r="N138" s="22" t="s">
        <v>1361</v>
      </c>
      <c r="O138" s="22"/>
      <c r="P138" s="22"/>
      <c r="Q138" s="22"/>
      <c r="R138" s="22"/>
      <c r="S138" s="405" t="s">
        <v>3775</v>
      </c>
      <c r="T138" s="405" t="s">
        <v>3844</v>
      </c>
      <c r="U138" s="21"/>
    </row>
    <row r="139" spans="1:21" ht="67.5" x14ac:dyDescent="0.2">
      <c r="A139" s="419" t="s">
        <v>956</v>
      </c>
      <c r="B139" s="17" t="s">
        <v>2468</v>
      </c>
      <c r="C139" s="16" t="s">
        <v>1047</v>
      </c>
      <c r="D139" s="25" t="s">
        <v>1766</v>
      </c>
      <c r="E139" s="23" t="s">
        <v>1405</v>
      </c>
      <c r="F139" s="23" t="s">
        <v>1417</v>
      </c>
      <c r="G139" s="16" t="s">
        <v>801</v>
      </c>
      <c r="H139" s="22" t="s">
        <v>773</v>
      </c>
      <c r="I139" s="22" t="s">
        <v>1752</v>
      </c>
      <c r="J139" s="366"/>
      <c r="K139" s="405" t="s">
        <v>4960</v>
      </c>
      <c r="L139" s="22" t="s">
        <v>4932</v>
      </c>
      <c r="M139" s="22" t="s">
        <v>5006</v>
      </c>
      <c r="N139" s="405" t="s">
        <v>4962</v>
      </c>
      <c r="O139" s="22" t="s">
        <v>1351</v>
      </c>
      <c r="P139" s="22" t="s">
        <v>1354</v>
      </c>
      <c r="Q139" s="22"/>
      <c r="R139" s="22"/>
      <c r="S139" s="22" t="s">
        <v>3770</v>
      </c>
      <c r="T139" s="405" t="s">
        <v>3772</v>
      </c>
      <c r="U139" s="21"/>
    </row>
    <row r="140" spans="1:21" ht="22.5" customHeight="1" x14ac:dyDescent="0.2">
      <c r="A140" s="419" t="s">
        <v>957</v>
      </c>
      <c r="B140" s="17" t="s">
        <v>2469</v>
      </c>
      <c r="C140" s="28" t="s">
        <v>3588</v>
      </c>
      <c r="D140" s="15"/>
      <c r="E140" s="17"/>
      <c r="F140" s="17"/>
      <c r="G140" s="16"/>
      <c r="H140" s="24"/>
      <c r="I140" s="22"/>
      <c r="J140" s="366"/>
      <c r="K140" s="405" t="s">
        <v>5017</v>
      </c>
      <c r="L140" s="405" t="s">
        <v>5018</v>
      </c>
      <c r="M140" s="405" t="s">
        <v>5011</v>
      </c>
      <c r="N140" s="22"/>
      <c r="O140" s="22"/>
      <c r="P140" s="22"/>
      <c r="Q140" s="22"/>
      <c r="R140" s="22"/>
      <c r="S140" s="405" t="s">
        <v>3827</v>
      </c>
      <c r="T140" s="405"/>
      <c r="U140" s="21" t="s">
        <v>3576</v>
      </c>
    </row>
    <row r="141" spans="1:21" ht="56.25" x14ac:dyDescent="0.2">
      <c r="A141" s="419" t="s">
        <v>957</v>
      </c>
      <c r="B141" s="17" t="s">
        <v>2469</v>
      </c>
      <c r="C141" s="16" t="s">
        <v>1045</v>
      </c>
      <c r="D141" s="15" t="s">
        <v>2239</v>
      </c>
      <c r="E141" s="23" t="s">
        <v>158</v>
      </c>
      <c r="F141" s="23" t="s">
        <v>159</v>
      </c>
      <c r="G141" s="16" t="s">
        <v>160</v>
      </c>
      <c r="H141" s="22" t="s">
        <v>161</v>
      </c>
      <c r="I141" s="22" t="s">
        <v>691</v>
      </c>
      <c r="J141" s="366"/>
      <c r="K141" s="405" t="s">
        <v>5017</v>
      </c>
      <c r="L141" s="405" t="s">
        <v>5018</v>
      </c>
      <c r="M141" s="405" t="s">
        <v>5011</v>
      </c>
      <c r="N141" s="22" t="s">
        <v>1361</v>
      </c>
      <c r="O141" s="22"/>
      <c r="P141" s="22"/>
      <c r="Q141" s="22"/>
      <c r="R141" s="22"/>
      <c r="S141" s="405" t="s">
        <v>3775</v>
      </c>
      <c r="T141" s="405" t="s">
        <v>3844</v>
      </c>
      <c r="U141" s="21"/>
    </row>
    <row r="142" spans="1:21" ht="67.5" x14ac:dyDescent="0.2">
      <c r="A142" s="419" t="s">
        <v>957</v>
      </c>
      <c r="B142" s="17" t="s">
        <v>2469</v>
      </c>
      <c r="C142" s="16" t="s">
        <v>1044</v>
      </c>
      <c r="D142" s="25" t="s">
        <v>1766</v>
      </c>
      <c r="E142" s="23" t="s">
        <v>1405</v>
      </c>
      <c r="F142" s="23" t="s">
        <v>1417</v>
      </c>
      <c r="G142" s="16" t="s">
        <v>801</v>
      </c>
      <c r="H142" s="22" t="s">
        <v>773</v>
      </c>
      <c r="I142" s="22" t="s">
        <v>1753</v>
      </c>
      <c r="J142" s="366"/>
      <c r="K142" s="405" t="s">
        <v>4960</v>
      </c>
      <c r="L142" s="22" t="s">
        <v>4932</v>
      </c>
      <c r="M142" s="22" t="s">
        <v>5006</v>
      </c>
      <c r="N142" s="405" t="s">
        <v>4962</v>
      </c>
      <c r="O142" s="22" t="s">
        <v>1351</v>
      </c>
      <c r="P142" s="22" t="s">
        <v>1354</v>
      </c>
      <c r="Q142" s="22"/>
      <c r="R142" s="22"/>
      <c r="S142" s="22" t="s">
        <v>3770</v>
      </c>
      <c r="T142" s="405" t="s">
        <v>3772</v>
      </c>
      <c r="U142" s="21"/>
    </row>
    <row r="143" spans="1:21" ht="23.25" customHeight="1" x14ac:dyDescent="0.2">
      <c r="A143" s="420" t="s">
        <v>958</v>
      </c>
      <c r="B143" s="15" t="s">
        <v>2470</v>
      </c>
      <c r="C143" s="28" t="s">
        <v>3593</v>
      </c>
      <c r="D143" s="25"/>
      <c r="E143" s="23"/>
      <c r="F143" s="23"/>
      <c r="G143" s="16"/>
      <c r="H143" s="22"/>
      <c r="I143" s="22"/>
      <c r="J143" s="366"/>
      <c r="K143" s="405" t="s">
        <v>4958</v>
      </c>
      <c r="L143" s="22" t="s">
        <v>4926</v>
      </c>
      <c r="M143" s="405" t="s">
        <v>4995</v>
      </c>
      <c r="N143" s="22"/>
      <c r="O143" s="22" t="s">
        <v>1347</v>
      </c>
      <c r="P143" s="22"/>
      <c r="Q143" s="22" t="s">
        <v>1347</v>
      </c>
      <c r="R143" s="22"/>
      <c r="S143" s="22" t="s">
        <v>1347</v>
      </c>
      <c r="T143" s="405"/>
      <c r="U143" s="21" t="s">
        <v>3576</v>
      </c>
    </row>
    <row r="144" spans="1:21" ht="146.25" x14ac:dyDescent="0.2">
      <c r="A144" s="420" t="s">
        <v>958</v>
      </c>
      <c r="B144" s="15" t="s">
        <v>2470</v>
      </c>
      <c r="C144" s="16" t="s">
        <v>3061</v>
      </c>
      <c r="D144" s="15" t="s">
        <v>2239</v>
      </c>
      <c r="E144" s="17"/>
      <c r="F144" s="17"/>
      <c r="G144" s="16" t="s">
        <v>777</v>
      </c>
      <c r="H144" s="22" t="s">
        <v>2646</v>
      </c>
      <c r="I144" s="22" t="s">
        <v>3628</v>
      </c>
      <c r="J144" s="366"/>
      <c r="K144" s="405" t="s">
        <v>4958</v>
      </c>
      <c r="L144" s="22" t="s">
        <v>4926</v>
      </c>
      <c r="M144" s="405" t="s">
        <v>4995</v>
      </c>
      <c r="N144" s="22" t="s">
        <v>720</v>
      </c>
      <c r="O144" s="22" t="s">
        <v>1347</v>
      </c>
      <c r="P144" s="405" t="s">
        <v>3805</v>
      </c>
      <c r="Q144" s="22" t="s">
        <v>1347</v>
      </c>
      <c r="R144" s="405" t="s">
        <v>3805</v>
      </c>
      <c r="S144" s="22"/>
      <c r="T144" s="405" t="s">
        <v>3805</v>
      </c>
      <c r="U144" s="21"/>
    </row>
    <row r="145" spans="1:21" ht="45" x14ac:dyDescent="0.2">
      <c r="A145" s="420" t="s">
        <v>958</v>
      </c>
      <c r="B145" s="15" t="s">
        <v>2470</v>
      </c>
      <c r="C145" s="26" t="s">
        <v>816</v>
      </c>
      <c r="D145" s="15" t="s">
        <v>2239</v>
      </c>
      <c r="E145" s="17"/>
      <c r="F145" s="17"/>
      <c r="G145" s="16">
        <v>1</v>
      </c>
      <c r="H145" s="24" t="s">
        <v>817</v>
      </c>
      <c r="I145" s="22" t="s">
        <v>3629</v>
      </c>
      <c r="J145" s="366"/>
      <c r="K145" s="22"/>
      <c r="L145" s="22"/>
      <c r="M145" s="22"/>
      <c r="N145" s="22"/>
      <c r="O145" s="22"/>
      <c r="P145" s="22"/>
      <c r="Q145" s="22"/>
      <c r="R145" s="22"/>
      <c r="S145" s="22"/>
      <c r="T145" s="405"/>
      <c r="U145" s="21"/>
    </row>
    <row r="146" spans="1:21" ht="45" x14ac:dyDescent="0.2">
      <c r="A146" s="420" t="s">
        <v>958</v>
      </c>
      <c r="B146" s="15" t="s">
        <v>2470</v>
      </c>
      <c r="C146" s="26" t="s">
        <v>818</v>
      </c>
      <c r="D146" s="15" t="s">
        <v>2239</v>
      </c>
      <c r="E146" s="17"/>
      <c r="F146" s="17"/>
      <c r="G146" s="16">
        <v>2</v>
      </c>
      <c r="H146" s="24" t="s">
        <v>819</v>
      </c>
      <c r="I146" s="405" t="s">
        <v>5067</v>
      </c>
      <c r="J146" s="366"/>
      <c r="K146" s="405"/>
      <c r="L146" s="22"/>
      <c r="M146" s="22"/>
      <c r="N146" s="22"/>
      <c r="O146" s="22"/>
      <c r="P146" s="22"/>
      <c r="Q146" s="22"/>
      <c r="R146" s="22"/>
      <c r="S146" s="22"/>
      <c r="T146" s="405"/>
      <c r="U146" s="21"/>
    </row>
    <row r="147" spans="1:21" ht="45" x14ac:dyDescent="0.2">
      <c r="A147" s="420" t="s">
        <v>958</v>
      </c>
      <c r="B147" s="15" t="s">
        <v>2470</v>
      </c>
      <c r="C147" s="26" t="s">
        <v>820</v>
      </c>
      <c r="D147" s="15" t="s">
        <v>2239</v>
      </c>
      <c r="E147" s="17"/>
      <c r="F147" s="17"/>
      <c r="G147" s="16">
        <v>3</v>
      </c>
      <c r="H147" s="24" t="s">
        <v>820</v>
      </c>
      <c r="I147" s="22" t="s">
        <v>2562</v>
      </c>
      <c r="J147" s="366"/>
      <c r="K147" s="22"/>
      <c r="L147" s="22"/>
      <c r="M147" s="22"/>
      <c r="N147" s="22"/>
      <c r="O147" s="22"/>
      <c r="P147" s="22"/>
      <c r="Q147" s="22"/>
      <c r="R147" s="22"/>
      <c r="S147" s="22"/>
      <c r="T147" s="405"/>
      <c r="U147" s="21"/>
    </row>
    <row r="148" spans="1:21" ht="22.5" x14ac:dyDescent="0.2">
      <c r="A148" s="420" t="s">
        <v>958</v>
      </c>
      <c r="B148" s="15" t="s">
        <v>2470</v>
      </c>
      <c r="C148" s="26" t="s">
        <v>821</v>
      </c>
      <c r="D148" s="15" t="s">
        <v>2239</v>
      </c>
      <c r="E148" s="17"/>
      <c r="F148" s="17"/>
      <c r="G148" s="16">
        <v>4</v>
      </c>
      <c r="H148" s="24" t="s">
        <v>821</v>
      </c>
      <c r="I148" s="22" t="s">
        <v>462</v>
      </c>
      <c r="J148" s="366"/>
      <c r="K148" s="22"/>
      <c r="L148" s="22"/>
      <c r="M148" s="22"/>
      <c r="N148" s="22"/>
      <c r="O148" s="22"/>
      <c r="P148" s="22"/>
      <c r="Q148" s="22"/>
      <c r="R148" s="22"/>
      <c r="S148" s="22"/>
      <c r="T148" s="405"/>
      <c r="U148" s="21"/>
    </row>
    <row r="149" spans="1:21" ht="56.25" x14ac:dyDescent="0.2">
      <c r="A149" s="420" t="s">
        <v>958</v>
      </c>
      <c r="B149" s="15" t="s">
        <v>2470</v>
      </c>
      <c r="C149" s="26" t="s">
        <v>822</v>
      </c>
      <c r="D149" s="15" t="s">
        <v>2239</v>
      </c>
      <c r="E149" s="17"/>
      <c r="F149" s="17"/>
      <c r="G149" s="16">
        <v>5</v>
      </c>
      <c r="H149" s="24" t="s">
        <v>823</v>
      </c>
      <c r="I149" s="22" t="s">
        <v>2563</v>
      </c>
      <c r="J149" s="366"/>
      <c r="K149" s="22"/>
      <c r="L149" s="22"/>
      <c r="M149" s="22"/>
      <c r="N149" s="22"/>
      <c r="O149" s="22"/>
      <c r="P149" s="22"/>
      <c r="Q149" s="22"/>
      <c r="R149" s="22"/>
      <c r="S149" s="22"/>
      <c r="T149" s="405"/>
      <c r="U149" s="21"/>
    </row>
    <row r="150" spans="1:21" x14ac:dyDescent="0.2">
      <c r="A150" s="420" t="s">
        <v>958</v>
      </c>
      <c r="B150" s="15" t="s">
        <v>2470</v>
      </c>
      <c r="C150" s="26" t="s">
        <v>824</v>
      </c>
      <c r="D150" s="15" t="s">
        <v>2239</v>
      </c>
      <c r="E150" s="17"/>
      <c r="F150" s="17"/>
      <c r="G150" s="16">
        <v>6</v>
      </c>
      <c r="H150" s="24" t="s">
        <v>824</v>
      </c>
      <c r="I150" s="22" t="s">
        <v>692</v>
      </c>
      <c r="J150" s="366"/>
      <c r="K150" s="22"/>
      <c r="L150" s="22"/>
      <c r="M150" s="22"/>
      <c r="N150" s="22"/>
      <c r="O150" s="22"/>
      <c r="P150" s="22"/>
      <c r="Q150" s="22"/>
      <c r="R150" s="22"/>
      <c r="S150" s="22"/>
      <c r="T150" s="405"/>
      <c r="U150" s="21"/>
    </row>
    <row r="151" spans="1:21" x14ac:dyDescent="0.2">
      <c r="A151" s="420" t="s">
        <v>958</v>
      </c>
      <c r="B151" s="15" t="s">
        <v>2470</v>
      </c>
      <c r="C151" s="26" t="s">
        <v>825</v>
      </c>
      <c r="D151" s="15" t="s">
        <v>2239</v>
      </c>
      <c r="E151" s="17"/>
      <c r="F151" s="17"/>
      <c r="G151" s="16">
        <v>7</v>
      </c>
      <c r="H151" s="24" t="s">
        <v>825</v>
      </c>
      <c r="I151" s="22" t="s">
        <v>693</v>
      </c>
      <c r="J151" s="366"/>
      <c r="K151" s="22"/>
      <c r="L151" s="22"/>
      <c r="M151" s="22"/>
      <c r="N151" s="22"/>
      <c r="O151" s="22"/>
      <c r="P151" s="22"/>
      <c r="Q151" s="22"/>
      <c r="R151" s="22"/>
      <c r="S151" s="22"/>
      <c r="T151" s="405"/>
      <c r="U151" s="21"/>
    </row>
    <row r="152" spans="1:21" x14ac:dyDescent="0.2">
      <c r="A152" s="420" t="s">
        <v>958</v>
      </c>
      <c r="B152" s="15" t="s">
        <v>2470</v>
      </c>
      <c r="C152" s="26" t="s">
        <v>826</v>
      </c>
      <c r="D152" s="15" t="s">
        <v>2239</v>
      </c>
      <c r="E152" s="17"/>
      <c r="F152" s="17"/>
      <c r="G152" s="16">
        <v>8</v>
      </c>
      <c r="H152" s="24" t="s">
        <v>826</v>
      </c>
      <c r="I152" s="22" t="s">
        <v>2564</v>
      </c>
      <c r="J152" s="366"/>
      <c r="K152" s="22"/>
      <c r="L152" s="22"/>
      <c r="M152" s="22"/>
      <c r="N152" s="22"/>
      <c r="O152" s="22"/>
      <c r="P152" s="22"/>
      <c r="Q152" s="22"/>
      <c r="R152" s="22"/>
      <c r="S152" s="22"/>
      <c r="T152" s="405"/>
      <c r="U152" s="21"/>
    </row>
    <row r="153" spans="1:21" x14ac:dyDescent="0.2">
      <c r="A153" s="420" t="s">
        <v>958</v>
      </c>
      <c r="B153" s="15" t="s">
        <v>2470</v>
      </c>
      <c r="C153" s="26" t="s">
        <v>827</v>
      </c>
      <c r="D153" s="15" t="s">
        <v>2239</v>
      </c>
      <c r="E153" s="17"/>
      <c r="F153" s="17"/>
      <c r="G153" s="16">
        <v>9</v>
      </c>
      <c r="H153" s="24" t="s">
        <v>827</v>
      </c>
      <c r="I153" s="22" t="s">
        <v>2565</v>
      </c>
      <c r="J153" s="366"/>
      <c r="K153" s="22"/>
      <c r="L153" s="22"/>
      <c r="M153" s="22"/>
      <c r="N153" s="22"/>
      <c r="O153" s="22"/>
      <c r="P153" s="22"/>
      <c r="Q153" s="22"/>
      <c r="R153" s="22"/>
      <c r="S153" s="22"/>
      <c r="T153" s="405"/>
      <c r="U153" s="21"/>
    </row>
    <row r="154" spans="1:21" x14ac:dyDescent="0.2">
      <c r="A154" s="420" t="s">
        <v>958</v>
      </c>
      <c r="B154" s="15" t="s">
        <v>2470</v>
      </c>
      <c r="C154" s="26" t="s">
        <v>828</v>
      </c>
      <c r="D154" s="15" t="s">
        <v>2239</v>
      </c>
      <c r="E154" s="17"/>
      <c r="F154" s="17"/>
      <c r="G154" s="16" t="s">
        <v>2332</v>
      </c>
      <c r="H154" s="24" t="s">
        <v>1258</v>
      </c>
      <c r="I154" s="22" t="s">
        <v>694</v>
      </c>
      <c r="J154" s="366"/>
      <c r="K154" s="22"/>
      <c r="L154" s="22"/>
      <c r="M154" s="22"/>
      <c r="N154" s="22"/>
      <c r="O154" s="22"/>
      <c r="P154" s="22"/>
      <c r="Q154" s="22"/>
      <c r="R154" s="22"/>
      <c r="S154" s="22"/>
      <c r="T154" s="405"/>
      <c r="U154" s="21"/>
    </row>
    <row r="155" spans="1:21" x14ac:dyDescent="0.2">
      <c r="A155" s="420" t="s">
        <v>958</v>
      </c>
      <c r="B155" s="15" t="s">
        <v>2470</v>
      </c>
      <c r="C155" s="26" t="s">
        <v>829</v>
      </c>
      <c r="D155" s="15" t="s">
        <v>2239</v>
      </c>
      <c r="E155" s="17"/>
      <c r="F155" s="17"/>
      <c r="G155" s="16" t="s">
        <v>2334</v>
      </c>
      <c r="H155" s="24" t="s">
        <v>829</v>
      </c>
      <c r="I155" s="22" t="s">
        <v>695</v>
      </c>
      <c r="J155" s="366"/>
      <c r="K155" s="22"/>
      <c r="L155" s="22"/>
      <c r="M155" s="22"/>
      <c r="N155" s="22"/>
      <c r="O155" s="22"/>
      <c r="P155" s="22"/>
      <c r="Q155" s="22"/>
      <c r="R155" s="22"/>
      <c r="S155" s="22"/>
      <c r="T155" s="405"/>
      <c r="U155" s="21"/>
    </row>
    <row r="156" spans="1:21" x14ac:dyDescent="0.2">
      <c r="A156" s="420" t="s">
        <v>958</v>
      </c>
      <c r="B156" s="15" t="s">
        <v>2470</v>
      </c>
      <c r="C156" s="26" t="s">
        <v>830</v>
      </c>
      <c r="D156" s="15" t="s">
        <v>2239</v>
      </c>
      <c r="E156" s="17"/>
      <c r="F156" s="17"/>
      <c r="G156" s="16" t="s">
        <v>1155</v>
      </c>
      <c r="H156" s="24" t="s">
        <v>830</v>
      </c>
      <c r="I156" s="22" t="s">
        <v>696</v>
      </c>
      <c r="J156" s="366"/>
      <c r="K156" s="22"/>
      <c r="L156" s="22"/>
      <c r="M156" s="22"/>
      <c r="N156" s="22"/>
      <c r="O156" s="22"/>
      <c r="P156" s="22"/>
      <c r="Q156" s="22"/>
      <c r="R156" s="22"/>
      <c r="S156" s="22"/>
      <c r="T156" s="405"/>
      <c r="U156" s="21"/>
    </row>
    <row r="157" spans="1:21" x14ac:dyDescent="0.2">
      <c r="A157" s="420" t="s">
        <v>958</v>
      </c>
      <c r="B157" s="15" t="s">
        <v>2470</v>
      </c>
      <c r="C157" s="26" t="s">
        <v>831</v>
      </c>
      <c r="D157" s="15" t="s">
        <v>2239</v>
      </c>
      <c r="E157" s="17"/>
      <c r="F157" s="17"/>
      <c r="G157" s="16" t="s">
        <v>809</v>
      </c>
      <c r="H157" s="24" t="s">
        <v>831</v>
      </c>
      <c r="I157" s="22" t="s">
        <v>657</v>
      </c>
      <c r="J157" s="366"/>
      <c r="K157" s="22"/>
      <c r="L157" s="22"/>
      <c r="M157" s="22"/>
      <c r="N157" s="22"/>
      <c r="O157" s="22"/>
      <c r="P157" s="22"/>
      <c r="Q157" s="22"/>
      <c r="R157" s="22"/>
      <c r="S157" s="22"/>
      <c r="T157" s="405"/>
      <c r="U157" s="21"/>
    </row>
    <row r="158" spans="1:21" x14ac:dyDescent="0.2">
      <c r="A158" s="420" t="s">
        <v>958</v>
      </c>
      <c r="B158" s="15" t="s">
        <v>2470</v>
      </c>
      <c r="C158" s="408" t="s">
        <v>3651</v>
      </c>
      <c r="D158" s="15" t="s">
        <v>2239</v>
      </c>
      <c r="E158" s="17"/>
      <c r="F158" s="17"/>
      <c r="G158" s="16" t="s">
        <v>815</v>
      </c>
      <c r="H158" s="408" t="s">
        <v>3651</v>
      </c>
      <c r="I158" s="408" t="s">
        <v>3653</v>
      </c>
      <c r="J158" s="366"/>
      <c r="K158" s="408"/>
      <c r="L158" s="22"/>
      <c r="M158" s="22"/>
      <c r="N158" s="22"/>
      <c r="O158" s="22"/>
      <c r="P158" s="22"/>
      <c r="Q158" s="22"/>
      <c r="R158" s="22"/>
      <c r="S158" s="22"/>
      <c r="T158" s="405"/>
      <c r="U158" s="21"/>
    </row>
    <row r="159" spans="1:21" x14ac:dyDescent="0.2">
      <c r="A159" s="420" t="s">
        <v>958</v>
      </c>
      <c r="B159" s="15" t="s">
        <v>2470</v>
      </c>
      <c r="C159" s="408" t="s">
        <v>3652</v>
      </c>
      <c r="D159" s="15" t="s">
        <v>2239</v>
      </c>
      <c r="E159" s="17"/>
      <c r="F159" s="17"/>
      <c r="G159" s="16" t="s">
        <v>1436</v>
      </c>
      <c r="H159" s="408" t="s">
        <v>3652</v>
      </c>
      <c r="I159" s="408" t="s">
        <v>3654</v>
      </c>
      <c r="J159" s="366"/>
      <c r="K159" s="408"/>
      <c r="L159" s="22"/>
      <c r="M159" s="22"/>
      <c r="N159" s="22"/>
      <c r="O159" s="22"/>
      <c r="P159" s="22"/>
      <c r="Q159" s="22"/>
      <c r="R159" s="22"/>
      <c r="S159" s="22"/>
      <c r="T159" s="405"/>
      <c r="U159" s="21"/>
    </row>
    <row r="160" spans="1:21" x14ac:dyDescent="0.2">
      <c r="A160" s="420" t="s">
        <v>958</v>
      </c>
      <c r="B160" s="15" t="s">
        <v>2470</v>
      </c>
      <c r="C160" s="16" t="s">
        <v>2227</v>
      </c>
      <c r="D160" s="15" t="s">
        <v>2239</v>
      </c>
      <c r="E160" s="17"/>
      <c r="F160" s="17"/>
      <c r="G160" s="16">
        <v>10</v>
      </c>
      <c r="H160" s="16" t="s">
        <v>2227</v>
      </c>
      <c r="I160" s="16" t="s">
        <v>2227</v>
      </c>
      <c r="J160" s="366"/>
      <c r="K160" s="16"/>
      <c r="L160" s="22"/>
      <c r="M160" s="22"/>
      <c r="N160" s="22"/>
      <c r="O160" s="22"/>
      <c r="P160" s="22"/>
      <c r="Q160" s="22"/>
      <c r="R160" s="22"/>
      <c r="S160" s="22"/>
      <c r="T160" s="405"/>
      <c r="U160" s="21"/>
    </row>
    <row r="161" spans="1:21" ht="33.75" x14ac:dyDescent="0.2">
      <c r="A161" s="420" t="s">
        <v>958</v>
      </c>
      <c r="B161" s="15" t="s">
        <v>2470</v>
      </c>
      <c r="C161" s="26" t="s">
        <v>1255</v>
      </c>
      <c r="D161" s="15" t="s">
        <v>2239</v>
      </c>
      <c r="E161" s="17"/>
      <c r="F161" s="17"/>
      <c r="G161" s="16">
        <v>11</v>
      </c>
      <c r="H161" s="24" t="s">
        <v>2055</v>
      </c>
      <c r="I161" s="22" t="s">
        <v>2566</v>
      </c>
      <c r="J161" s="366"/>
      <c r="K161" s="22"/>
      <c r="L161" s="22"/>
      <c r="M161" s="22"/>
      <c r="N161" s="22"/>
      <c r="O161" s="22"/>
      <c r="P161" s="22"/>
      <c r="Q161" s="22"/>
      <c r="R161" s="22"/>
      <c r="S161" s="22"/>
      <c r="T161" s="405"/>
      <c r="U161" s="21"/>
    </row>
    <row r="162" spans="1:21" ht="48.75" customHeight="1" x14ac:dyDescent="0.2">
      <c r="A162" s="420" t="s">
        <v>958</v>
      </c>
      <c r="B162" s="15" t="s">
        <v>2470</v>
      </c>
      <c r="C162" s="16" t="s">
        <v>387</v>
      </c>
      <c r="D162" s="15" t="s">
        <v>2239</v>
      </c>
      <c r="E162" s="17"/>
      <c r="F162" s="17"/>
      <c r="G162" s="16">
        <v>12</v>
      </c>
      <c r="H162" s="24" t="s">
        <v>388</v>
      </c>
      <c r="I162" s="22" t="s">
        <v>2567</v>
      </c>
      <c r="J162" s="366"/>
      <c r="K162" s="22"/>
      <c r="L162" s="22"/>
      <c r="M162" s="22"/>
      <c r="N162" s="22"/>
      <c r="O162" s="22"/>
      <c r="P162" s="22"/>
      <c r="Q162" s="22"/>
      <c r="R162" s="22"/>
      <c r="S162" s="22"/>
      <c r="T162" s="405"/>
      <c r="U162" s="21"/>
    </row>
    <row r="163" spans="1:21" ht="59.25" customHeight="1" x14ac:dyDescent="0.2">
      <c r="A163" s="420" t="s">
        <v>958</v>
      </c>
      <c r="B163" s="15" t="s">
        <v>2470</v>
      </c>
      <c r="C163" s="16" t="s">
        <v>1691</v>
      </c>
      <c r="D163" s="15" t="s">
        <v>2239</v>
      </c>
      <c r="E163" s="17"/>
      <c r="F163" s="17"/>
      <c r="G163" s="16">
        <v>13</v>
      </c>
      <c r="H163" s="24" t="s">
        <v>1692</v>
      </c>
      <c r="I163" s="22" t="s">
        <v>2568</v>
      </c>
      <c r="J163" s="366"/>
      <c r="K163" s="22"/>
      <c r="L163" s="22"/>
      <c r="M163" s="22"/>
      <c r="N163" s="22"/>
      <c r="O163" s="22"/>
      <c r="P163" s="22"/>
      <c r="Q163" s="22"/>
      <c r="R163" s="22"/>
      <c r="S163" s="22"/>
      <c r="T163" s="405"/>
      <c r="U163" s="21"/>
    </row>
    <row r="164" spans="1:21" ht="56.25" x14ac:dyDescent="0.2">
      <c r="A164" s="420" t="s">
        <v>958</v>
      </c>
      <c r="B164" s="15" t="s">
        <v>2470</v>
      </c>
      <c r="C164" s="16" t="s">
        <v>389</v>
      </c>
      <c r="D164" s="15" t="s">
        <v>2239</v>
      </c>
      <c r="E164" s="17"/>
      <c r="F164" s="17"/>
      <c r="G164" s="16">
        <v>14</v>
      </c>
      <c r="H164" s="24" t="s">
        <v>1259</v>
      </c>
      <c r="I164" s="22" t="s">
        <v>2569</v>
      </c>
      <c r="J164" s="366"/>
      <c r="K164" s="22"/>
      <c r="L164" s="22"/>
      <c r="M164" s="22"/>
      <c r="N164" s="22"/>
      <c r="O164" s="22"/>
      <c r="P164" s="22"/>
      <c r="Q164" s="22"/>
      <c r="R164" s="22"/>
      <c r="S164" s="22"/>
      <c r="T164" s="405"/>
      <c r="U164" s="21"/>
    </row>
    <row r="165" spans="1:21" x14ac:dyDescent="0.2">
      <c r="A165" s="420" t="s">
        <v>958</v>
      </c>
      <c r="B165" s="15" t="s">
        <v>2470</v>
      </c>
      <c r="C165" s="16" t="s">
        <v>390</v>
      </c>
      <c r="D165" s="15" t="s">
        <v>2239</v>
      </c>
      <c r="E165" s="17"/>
      <c r="F165" s="17"/>
      <c r="G165" s="16">
        <v>15</v>
      </c>
      <c r="H165" s="24" t="s">
        <v>391</v>
      </c>
      <c r="I165" s="22" t="s">
        <v>390</v>
      </c>
      <c r="J165" s="366"/>
      <c r="K165" s="22"/>
      <c r="L165" s="22"/>
      <c r="M165" s="22"/>
      <c r="N165" s="22"/>
      <c r="O165" s="22"/>
      <c r="P165" s="22"/>
      <c r="Q165" s="22"/>
      <c r="R165" s="22"/>
      <c r="S165" s="22"/>
      <c r="T165" s="405"/>
      <c r="U165" s="21"/>
    </row>
    <row r="166" spans="1:21" x14ac:dyDescent="0.2">
      <c r="A166" s="420" t="s">
        <v>958</v>
      </c>
      <c r="B166" s="15" t="s">
        <v>2470</v>
      </c>
      <c r="C166" s="16" t="s">
        <v>2227</v>
      </c>
      <c r="D166" s="15" t="s">
        <v>2239</v>
      </c>
      <c r="E166" s="17"/>
      <c r="F166" s="17"/>
      <c r="G166" s="16">
        <v>16</v>
      </c>
      <c r="H166" s="16" t="s">
        <v>2227</v>
      </c>
      <c r="I166" s="16" t="s">
        <v>2227</v>
      </c>
      <c r="J166" s="366"/>
      <c r="K166" s="16"/>
      <c r="L166" s="22"/>
      <c r="M166" s="22"/>
      <c r="N166" s="22"/>
      <c r="O166" s="22"/>
      <c r="P166" s="22"/>
      <c r="Q166" s="22"/>
      <c r="R166" s="22"/>
      <c r="S166" s="22"/>
      <c r="T166" s="405"/>
      <c r="U166" s="21"/>
    </row>
    <row r="167" spans="1:21" x14ac:dyDescent="0.2">
      <c r="A167" s="420" t="s">
        <v>958</v>
      </c>
      <c r="B167" s="15" t="s">
        <v>2470</v>
      </c>
      <c r="C167" s="26" t="s">
        <v>856</v>
      </c>
      <c r="D167" s="15" t="s">
        <v>2239</v>
      </c>
      <c r="E167" s="17"/>
      <c r="F167" s="17"/>
      <c r="G167" s="16">
        <v>17</v>
      </c>
      <c r="H167" s="24" t="s">
        <v>1896</v>
      </c>
      <c r="I167" s="26" t="s">
        <v>2927</v>
      </c>
      <c r="J167" s="730"/>
      <c r="K167" s="26"/>
      <c r="L167" s="22"/>
      <c r="M167" s="22"/>
      <c r="N167" s="22"/>
      <c r="O167" s="22"/>
      <c r="P167" s="22"/>
      <c r="Q167" s="22"/>
      <c r="R167" s="22"/>
      <c r="S167" s="22"/>
      <c r="T167" s="405"/>
      <c r="U167" s="21"/>
    </row>
    <row r="168" spans="1:21" x14ac:dyDescent="0.2">
      <c r="A168" s="420" t="s">
        <v>958</v>
      </c>
      <c r="B168" s="15" t="s">
        <v>2470</v>
      </c>
      <c r="C168" s="26" t="s">
        <v>855</v>
      </c>
      <c r="D168" s="15" t="s">
        <v>2239</v>
      </c>
      <c r="E168" s="17"/>
      <c r="F168" s="17"/>
      <c r="G168" s="16">
        <v>18</v>
      </c>
      <c r="H168" s="24" t="s">
        <v>1898</v>
      </c>
      <c r="I168" s="26" t="s">
        <v>2928</v>
      </c>
      <c r="J168" s="730"/>
      <c r="K168" s="26"/>
      <c r="L168" s="22"/>
      <c r="M168" s="22"/>
      <c r="N168" s="22"/>
      <c r="O168" s="22"/>
      <c r="P168" s="22"/>
      <c r="Q168" s="22"/>
      <c r="R168" s="22"/>
      <c r="S168" s="22"/>
      <c r="T168" s="405"/>
      <c r="U168" s="21"/>
    </row>
    <row r="169" spans="1:21" x14ac:dyDescent="0.2">
      <c r="A169" s="420" t="s">
        <v>958</v>
      </c>
      <c r="B169" s="15" t="s">
        <v>2470</v>
      </c>
      <c r="C169" s="26" t="s">
        <v>857</v>
      </c>
      <c r="D169" s="15" t="s">
        <v>2239</v>
      </c>
      <c r="E169" s="17"/>
      <c r="F169" s="17"/>
      <c r="G169" s="16">
        <v>19</v>
      </c>
      <c r="H169" s="24" t="s">
        <v>1897</v>
      </c>
      <c r="I169" s="26" t="s">
        <v>2733</v>
      </c>
      <c r="J169" s="730"/>
      <c r="K169" s="26"/>
      <c r="L169" s="22"/>
      <c r="M169" s="22"/>
      <c r="N169" s="22"/>
      <c r="O169" s="22"/>
      <c r="P169" s="22"/>
      <c r="Q169" s="22"/>
      <c r="R169" s="22"/>
      <c r="S169" s="22"/>
      <c r="T169" s="405"/>
      <c r="U169" s="21"/>
    </row>
    <row r="170" spans="1:21" x14ac:dyDescent="0.2">
      <c r="A170" s="420" t="s">
        <v>958</v>
      </c>
      <c r="B170" s="15" t="s">
        <v>2470</v>
      </c>
      <c r="C170" s="26" t="s">
        <v>1895</v>
      </c>
      <c r="D170" s="15" t="s">
        <v>2239</v>
      </c>
      <c r="E170" s="17"/>
      <c r="F170" s="17"/>
      <c r="G170" s="16" t="s">
        <v>774</v>
      </c>
      <c r="H170" s="24" t="s">
        <v>1899</v>
      </c>
      <c r="I170" s="26" t="s">
        <v>2734</v>
      </c>
      <c r="J170" s="730"/>
      <c r="K170" s="26"/>
      <c r="L170" s="22"/>
      <c r="M170" s="22"/>
      <c r="N170" s="22"/>
      <c r="O170" s="22"/>
      <c r="P170" s="22"/>
      <c r="Q170" s="22"/>
      <c r="R170" s="22"/>
      <c r="S170" s="22"/>
      <c r="T170" s="405"/>
      <c r="U170" s="21"/>
    </row>
    <row r="171" spans="1:21" x14ac:dyDescent="0.2">
      <c r="A171" s="420" t="s">
        <v>958</v>
      </c>
      <c r="B171" s="15" t="s">
        <v>2470</v>
      </c>
      <c r="C171" s="16" t="s">
        <v>2227</v>
      </c>
      <c r="D171" s="15" t="s">
        <v>2239</v>
      </c>
      <c r="E171" s="17"/>
      <c r="F171" s="17"/>
      <c r="G171" s="16" t="s">
        <v>775</v>
      </c>
      <c r="H171" s="16" t="s">
        <v>2227</v>
      </c>
      <c r="I171" s="16" t="s">
        <v>2227</v>
      </c>
      <c r="J171" s="366"/>
      <c r="K171" s="16"/>
      <c r="L171" s="22"/>
      <c r="M171" s="22"/>
      <c r="N171" s="22"/>
      <c r="O171" s="22"/>
      <c r="P171" s="22"/>
      <c r="Q171" s="22"/>
      <c r="R171" s="22"/>
      <c r="S171" s="22"/>
      <c r="T171" s="405"/>
      <c r="U171" s="21"/>
    </row>
    <row r="172" spans="1:21" x14ac:dyDescent="0.2">
      <c r="A172" s="420" t="s">
        <v>958</v>
      </c>
      <c r="B172" s="15" t="s">
        <v>2470</v>
      </c>
      <c r="C172" s="16" t="s">
        <v>2633</v>
      </c>
      <c r="D172" s="15" t="s">
        <v>2239</v>
      </c>
      <c r="E172" s="17"/>
      <c r="F172" s="17"/>
      <c r="G172" s="16" t="s">
        <v>776</v>
      </c>
      <c r="H172" s="24" t="s">
        <v>2634</v>
      </c>
      <c r="I172" s="22" t="s">
        <v>2633</v>
      </c>
      <c r="J172" s="366"/>
      <c r="K172" s="22"/>
      <c r="L172" s="22"/>
      <c r="M172" s="22"/>
      <c r="N172" s="22"/>
      <c r="O172" s="22"/>
      <c r="P172" s="22"/>
      <c r="Q172" s="22"/>
      <c r="R172" s="22"/>
      <c r="S172" s="22"/>
      <c r="T172" s="405"/>
      <c r="U172" s="21"/>
    </row>
    <row r="173" spans="1:21" x14ac:dyDescent="0.2">
      <c r="A173" s="447" t="s">
        <v>958</v>
      </c>
      <c r="B173" s="411" t="s">
        <v>2470</v>
      </c>
      <c r="C173" s="408" t="s">
        <v>4095</v>
      </c>
      <c r="D173" s="15" t="s">
        <v>2239</v>
      </c>
      <c r="E173" s="17"/>
      <c r="F173" s="17"/>
      <c r="G173" s="16" t="s">
        <v>832</v>
      </c>
      <c r="H173" s="436" t="s">
        <v>2635</v>
      </c>
      <c r="I173" s="408" t="s">
        <v>4095</v>
      </c>
      <c r="J173" s="366"/>
      <c r="K173" s="408"/>
      <c r="L173" s="22"/>
      <c r="M173" s="22"/>
      <c r="N173" s="22"/>
      <c r="O173" s="22"/>
      <c r="P173" s="22"/>
      <c r="Q173" s="22"/>
      <c r="R173" s="22"/>
      <c r="S173" s="22"/>
      <c r="T173" s="405"/>
      <c r="U173" s="21"/>
    </row>
    <row r="174" spans="1:21" x14ac:dyDescent="0.2">
      <c r="A174" s="447" t="s">
        <v>958</v>
      </c>
      <c r="B174" s="411" t="s">
        <v>2470</v>
      </c>
      <c r="C174" s="408" t="s">
        <v>2691</v>
      </c>
      <c r="D174" s="15" t="s">
        <v>2239</v>
      </c>
      <c r="E174" s="17"/>
      <c r="F174" s="17"/>
      <c r="G174" s="16" t="s">
        <v>2692</v>
      </c>
      <c r="H174" s="436" t="s">
        <v>2693</v>
      </c>
      <c r="I174" s="408" t="s">
        <v>2691</v>
      </c>
      <c r="J174" s="366"/>
      <c r="K174" s="408"/>
      <c r="L174" s="22"/>
      <c r="M174" s="22"/>
      <c r="N174" s="22"/>
      <c r="O174" s="22"/>
      <c r="P174" s="22"/>
      <c r="Q174" s="22"/>
      <c r="R174" s="22"/>
      <c r="S174" s="22"/>
      <c r="T174" s="405"/>
      <c r="U174" s="21"/>
    </row>
    <row r="175" spans="1:21" x14ac:dyDescent="0.2">
      <c r="A175" s="447" t="s">
        <v>958</v>
      </c>
      <c r="B175" s="411" t="s">
        <v>2470</v>
      </c>
      <c r="C175" s="408" t="s">
        <v>173</v>
      </c>
      <c r="D175" s="15" t="s">
        <v>2239</v>
      </c>
      <c r="E175" s="17"/>
      <c r="F175" s="17"/>
      <c r="G175" s="16" t="s">
        <v>175</v>
      </c>
      <c r="H175" s="405" t="s">
        <v>171</v>
      </c>
      <c r="I175" s="408" t="s">
        <v>173</v>
      </c>
      <c r="J175" s="366"/>
      <c r="K175" s="408"/>
      <c r="L175" s="22"/>
      <c r="M175" s="22"/>
      <c r="N175" s="22"/>
      <c r="O175" s="22"/>
      <c r="P175" s="22"/>
      <c r="Q175" s="22"/>
      <c r="R175" s="22"/>
      <c r="S175" s="22"/>
      <c r="T175" s="405"/>
      <c r="U175" s="21"/>
    </row>
    <row r="176" spans="1:21" x14ac:dyDescent="0.2">
      <c r="A176" s="447" t="s">
        <v>958</v>
      </c>
      <c r="B176" s="411" t="s">
        <v>2470</v>
      </c>
      <c r="C176" s="408" t="s">
        <v>174</v>
      </c>
      <c r="D176" s="15" t="s">
        <v>2239</v>
      </c>
      <c r="E176" s="17"/>
      <c r="F176" s="17"/>
      <c r="G176" s="16">
        <v>20</v>
      </c>
      <c r="H176" s="405" t="s">
        <v>172</v>
      </c>
      <c r="I176" s="408" t="s">
        <v>174</v>
      </c>
      <c r="J176" s="366"/>
      <c r="K176" s="408"/>
      <c r="L176" s="22"/>
      <c r="M176" s="22"/>
      <c r="N176" s="22"/>
      <c r="O176" s="22"/>
      <c r="P176" s="22"/>
      <c r="Q176" s="22"/>
      <c r="R176" s="22"/>
      <c r="S176" s="22"/>
      <c r="T176" s="405"/>
      <c r="U176" s="21"/>
    </row>
    <row r="177" spans="1:21" x14ac:dyDescent="0.2">
      <c r="A177" s="447" t="s">
        <v>958</v>
      </c>
      <c r="B177" s="411" t="s">
        <v>2470</v>
      </c>
      <c r="C177" s="408" t="s">
        <v>3395</v>
      </c>
      <c r="D177" s="15" t="s">
        <v>2239</v>
      </c>
      <c r="E177" s="17"/>
      <c r="F177" s="17"/>
      <c r="G177" s="16">
        <v>21</v>
      </c>
      <c r="H177" s="436" t="s">
        <v>2837</v>
      </c>
      <c r="I177" s="405" t="s">
        <v>2838</v>
      </c>
      <c r="J177" s="366"/>
      <c r="K177" s="405"/>
      <c r="L177" s="22"/>
      <c r="M177" s="22"/>
      <c r="N177" s="22"/>
      <c r="O177" s="22"/>
      <c r="P177" s="22"/>
      <c r="Q177" s="22"/>
      <c r="R177" s="22"/>
      <c r="S177" s="22"/>
      <c r="T177" s="405"/>
      <c r="U177" s="21"/>
    </row>
    <row r="178" spans="1:21" x14ac:dyDescent="0.2">
      <c r="A178" s="447" t="s">
        <v>958</v>
      </c>
      <c r="B178" s="411" t="s">
        <v>2470</v>
      </c>
      <c r="C178" s="436" t="s">
        <v>3655</v>
      </c>
      <c r="D178" s="366" t="s">
        <v>2239</v>
      </c>
      <c r="E178" s="17"/>
      <c r="F178" s="17"/>
      <c r="G178" s="365">
        <v>22</v>
      </c>
      <c r="H178" s="436" t="s">
        <v>3655</v>
      </c>
      <c r="I178" s="436" t="s">
        <v>3655</v>
      </c>
      <c r="J178" s="366"/>
      <c r="K178" s="436"/>
      <c r="L178" s="22"/>
      <c r="M178" s="22"/>
      <c r="N178" s="22"/>
      <c r="O178" s="22"/>
      <c r="P178" s="22"/>
      <c r="Q178" s="22"/>
      <c r="R178" s="22"/>
      <c r="S178" s="22"/>
      <c r="T178" s="405"/>
      <c r="U178" s="21"/>
    </row>
    <row r="179" spans="1:21" x14ac:dyDescent="0.2">
      <c r="A179" s="447" t="s">
        <v>958</v>
      </c>
      <c r="B179" s="411" t="s">
        <v>2470</v>
      </c>
      <c r="C179" s="408" t="s">
        <v>4062</v>
      </c>
      <c r="D179" s="366" t="s">
        <v>2239</v>
      </c>
      <c r="E179" s="17"/>
      <c r="F179" s="17"/>
      <c r="G179" s="365">
        <v>23</v>
      </c>
      <c r="H179" s="436" t="s">
        <v>4063</v>
      </c>
      <c r="I179" s="408" t="s">
        <v>4062</v>
      </c>
      <c r="J179" s="366"/>
      <c r="K179" s="408"/>
      <c r="L179" s="22"/>
      <c r="M179" s="22"/>
      <c r="N179" s="22"/>
      <c r="O179" s="22"/>
      <c r="P179" s="22"/>
      <c r="Q179" s="22"/>
      <c r="R179" s="22"/>
      <c r="S179" s="22"/>
      <c r="T179" s="405"/>
      <c r="U179" s="21"/>
    </row>
    <row r="180" spans="1:21" x14ac:dyDescent="0.2">
      <c r="A180" s="447" t="s">
        <v>958</v>
      </c>
      <c r="B180" s="411" t="s">
        <v>2470</v>
      </c>
      <c r="C180" s="365" t="s">
        <v>5038</v>
      </c>
      <c r="D180" s="366" t="s">
        <v>2239</v>
      </c>
      <c r="E180" s="17"/>
      <c r="F180" s="17"/>
      <c r="G180" s="365">
        <v>24</v>
      </c>
      <c r="H180" s="531" t="s">
        <v>5042</v>
      </c>
      <c r="I180" s="365" t="s">
        <v>5038</v>
      </c>
      <c r="J180" s="366"/>
      <c r="K180" s="408"/>
      <c r="L180" s="22"/>
      <c r="M180" s="22"/>
      <c r="N180" s="22"/>
      <c r="O180" s="22"/>
      <c r="P180" s="22"/>
      <c r="Q180" s="22"/>
      <c r="R180" s="22"/>
      <c r="S180" s="22"/>
      <c r="T180" s="405"/>
      <c r="U180" s="21"/>
    </row>
    <row r="181" spans="1:21" x14ac:dyDescent="0.2">
      <c r="A181" s="447" t="s">
        <v>958</v>
      </c>
      <c r="B181" s="411" t="s">
        <v>2470</v>
      </c>
      <c r="C181" s="365" t="s">
        <v>5039</v>
      </c>
      <c r="D181" s="366" t="s">
        <v>2239</v>
      </c>
      <c r="E181" s="17"/>
      <c r="F181" s="17"/>
      <c r="G181" s="365">
        <v>25</v>
      </c>
      <c r="H181" s="531" t="s">
        <v>5043</v>
      </c>
      <c r="I181" s="365" t="s">
        <v>5039</v>
      </c>
      <c r="J181" s="366"/>
      <c r="K181" s="408"/>
      <c r="L181" s="22"/>
      <c r="M181" s="22"/>
      <c r="N181" s="22"/>
      <c r="O181" s="22"/>
      <c r="P181" s="22"/>
      <c r="Q181" s="22"/>
      <c r="R181" s="22"/>
      <c r="S181" s="22"/>
      <c r="T181" s="405"/>
      <c r="U181" s="21"/>
    </row>
    <row r="182" spans="1:21" x14ac:dyDescent="0.2">
      <c r="A182" s="447" t="s">
        <v>958</v>
      </c>
      <c r="B182" s="411" t="s">
        <v>2470</v>
      </c>
      <c r="C182" s="365" t="s">
        <v>5040</v>
      </c>
      <c r="D182" s="366" t="s">
        <v>2239</v>
      </c>
      <c r="E182" s="17"/>
      <c r="F182" s="17"/>
      <c r="G182" s="365">
        <v>26</v>
      </c>
      <c r="H182" s="531" t="s">
        <v>5065</v>
      </c>
      <c r="I182" s="365" t="s">
        <v>5040</v>
      </c>
      <c r="J182" s="366"/>
      <c r="K182" s="408"/>
      <c r="L182" s="22"/>
      <c r="M182" s="22"/>
      <c r="N182" s="22"/>
      <c r="O182" s="22"/>
      <c r="P182" s="22"/>
      <c r="Q182" s="22"/>
      <c r="R182" s="22"/>
      <c r="S182" s="22"/>
      <c r="T182" s="405"/>
      <c r="U182" s="21"/>
    </row>
    <row r="183" spans="1:21" x14ac:dyDescent="0.2">
      <c r="A183" s="447" t="s">
        <v>958</v>
      </c>
      <c r="B183" s="411" t="s">
        <v>2470</v>
      </c>
      <c r="C183" s="365" t="s">
        <v>5041</v>
      </c>
      <c r="D183" s="366" t="s">
        <v>2239</v>
      </c>
      <c r="E183" s="17"/>
      <c r="F183" s="17"/>
      <c r="G183" s="365">
        <v>27</v>
      </c>
      <c r="H183" s="531" t="s">
        <v>5066</v>
      </c>
      <c r="I183" s="365" t="s">
        <v>5041</v>
      </c>
      <c r="J183" s="366"/>
      <c r="K183" s="408"/>
      <c r="L183" s="22"/>
      <c r="M183" s="22"/>
      <c r="N183" s="22"/>
      <c r="O183" s="22"/>
      <c r="P183" s="22"/>
      <c r="Q183" s="22"/>
      <c r="R183" s="22"/>
      <c r="S183" s="22"/>
      <c r="T183" s="405"/>
      <c r="U183" s="21"/>
    </row>
    <row r="184" spans="1:21" x14ac:dyDescent="0.2">
      <c r="A184" s="447" t="s">
        <v>958</v>
      </c>
      <c r="B184" s="411" t="s">
        <v>2470</v>
      </c>
      <c r="C184" s="365" t="s">
        <v>5063</v>
      </c>
      <c r="D184" s="366" t="s">
        <v>2239</v>
      </c>
      <c r="E184" s="17"/>
      <c r="F184" s="17"/>
      <c r="G184" s="365">
        <v>28</v>
      </c>
      <c r="H184" s="531" t="s">
        <v>5062</v>
      </c>
      <c r="I184" s="365" t="s">
        <v>5063</v>
      </c>
      <c r="J184" s="366"/>
      <c r="K184" s="408"/>
      <c r="L184" s="22"/>
      <c r="M184" s="22"/>
      <c r="N184" s="22"/>
      <c r="O184" s="22"/>
      <c r="P184" s="22"/>
      <c r="Q184" s="22"/>
      <c r="R184" s="22"/>
      <c r="S184" s="22"/>
      <c r="T184" s="405"/>
      <c r="U184" s="21"/>
    </row>
    <row r="185" spans="1:21" x14ac:dyDescent="0.2">
      <c r="A185" s="447" t="s">
        <v>958</v>
      </c>
      <c r="B185" s="411" t="s">
        <v>2470</v>
      </c>
      <c r="C185" s="365" t="s">
        <v>5037</v>
      </c>
      <c r="D185" s="366" t="s">
        <v>2239</v>
      </c>
      <c r="E185" s="17"/>
      <c r="F185" s="17"/>
      <c r="G185" s="365">
        <v>29</v>
      </c>
      <c r="H185" s="531" t="s">
        <v>5064</v>
      </c>
      <c r="I185" s="365" t="s">
        <v>5037</v>
      </c>
      <c r="J185" s="366"/>
      <c r="K185" s="22"/>
      <c r="L185" s="22"/>
      <c r="M185" s="22"/>
      <c r="N185" s="22"/>
      <c r="O185" s="22"/>
      <c r="P185" s="22"/>
      <c r="Q185" s="22"/>
      <c r="R185" s="22"/>
      <c r="S185" s="22"/>
      <c r="T185" s="405"/>
      <c r="U185" s="21"/>
    </row>
    <row r="186" spans="1:21" x14ac:dyDescent="0.2">
      <c r="A186" s="447" t="s">
        <v>958</v>
      </c>
      <c r="B186" s="411" t="s">
        <v>2470</v>
      </c>
      <c r="C186" s="365" t="s">
        <v>5227</v>
      </c>
      <c r="D186" s="366" t="s">
        <v>2239</v>
      </c>
      <c r="E186" s="17"/>
      <c r="F186" s="17"/>
      <c r="G186" s="365" t="s">
        <v>5228</v>
      </c>
      <c r="H186" s="531" t="s">
        <v>5230</v>
      </c>
      <c r="I186" s="398" t="s">
        <v>5227</v>
      </c>
      <c r="J186" s="366"/>
      <c r="K186" s="22"/>
      <c r="L186" s="22"/>
      <c r="M186" s="22"/>
      <c r="N186" s="22"/>
      <c r="O186" s="22"/>
      <c r="P186" s="22"/>
      <c r="Q186" s="22"/>
      <c r="R186" s="22"/>
      <c r="S186" s="22"/>
      <c r="T186" s="405"/>
      <c r="U186" s="21"/>
    </row>
    <row r="187" spans="1:21" x14ac:dyDescent="0.2">
      <c r="A187" s="420" t="s">
        <v>958</v>
      </c>
      <c r="B187" s="15" t="s">
        <v>2470</v>
      </c>
      <c r="C187" s="434" t="s">
        <v>2056</v>
      </c>
      <c r="D187" s="411" t="s">
        <v>2239</v>
      </c>
      <c r="E187" s="435"/>
      <c r="F187" s="435"/>
      <c r="G187" s="408" t="s">
        <v>5229</v>
      </c>
      <c r="H187" s="531" t="s">
        <v>2056</v>
      </c>
      <c r="I187" s="365"/>
      <c r="J187" s="366"/>
      <c r="K187" s="22"/>
      <c r="L187" s="22"/>
      <c r="M187" s="22"/>
      <c r="N187" s="22"/>
      <c r="O187" s="22"/>
      <c r="P187" s="22"/>
      <c r="Q187" s="22"/>
      <c r="R187" s="22"/>
      <c r="S187" s="22"/>
      <c r="T187" s="405"/>
      <c r="U187" s="21"/>
    </row>
    <row r="188" spans="1:21" x14ac:dyDescent="0.2">
      <c r="A188" s="420" t="s">
        <v>958</v>
      </c>
      <c r="B188" s="15" t="s">
        <v>2470</v>
      </c>
      <c r="C188" s="434" t="s">
        <v>1256</v>
      </c>
      <c r="D188" s="411" t="s">
        <v>2239</v>
      </c>
      <c r="E188" s="435"/>
      <c r="F188" s="435"/>
      <c r="G188" s="408" t="s">
        <v>1257</v>
      </c>
      <c r="H188" s="436" t="s">
        <v>1260</v>
      </c>
      <c r="I188" s="22"/>
      <c r="J188" s="366"/>
      <c r="K188" s="22"/>
      <c r="L188" s="22"/>
      <c r="M188" s="22"/>
      <c r="N188" s="22"/>
      <c r="O188" s="22"/>
      <c r="P188" s="22"/>
      <c r="Q188" s="22"/>
      <c r="R188" s="22"/>
      <c r="S188" s="22"/>
      <c r="T188" s="405"/>
      <c r="U188" s="21"/>
    </row>
    <row r="189" spans="1:21" ht="25.5" customHeight="1" x14ac:dyDescent="0.2">
      <c r="A189" s="419" t="s">
        <v>959</v>
      </c>
      <c r="B189" s="17" t="s">
        <v>2471</v>
      </c>
      <c r="C189" s="28" t="s">
        <v>1458</v>
      </c>
      <c r="D189" s="15"/>
      <c r="E189" s="17"/>
      <c r="F189" s="17"/>
      <c r="G189" s="16"/>
      <c r="H189" s="24"/>
      <c r="I189" s="22"/>
      <c r="J189" s="366"/>
      <c r="K189" s="405" t="s">
        <v>5017</v>
      </c>
      <c r="L189" s="405" t="s">
        <v>5018</v>
      </c>
      <c r="M189" s="405" t="s">
        <v>5011</v>
      </c>
      <c r="N189" s="22"/>
      <c r="O189" s="22"/>
      <c r="P189" s="22"/>
      <c r="Q189" s="22"/>
      <c r="R189" s="22"/>
      <c r="S189" s="405" t="s">
        <v>3827</v>
      </c>
      <c r="T189" s="405"/>
      <c r="U189" s="21" t="s">
        <v>3576</v>
      </c>
    </row>
    <row r="190" spans="1:21" ht="112.5" x14ac:dyDescent="0.2">
      <c r="A190" s="419" t="s">
        <v>959</v>
      </c>
      <c r="B190" s="17" t="s">
        <v>2471</v>
      </c>
      <c r="C190" s="16" t="s">
        <v>1458</v>
      </c>
      <c r="D190" s="15" t="s">
        <v>2239</v>
      </c>
      <c r="E190" s="17"/>
      <c r="F190" s="17"/>
      <c r="G190" s="16" t="s">
        <v>1759</v>
      </c>
      <c r="H190" s="22" t="s">
        <v>1459</v>
      </c>
      <c r="I190" s="22" t="s">
        <v>1236</v>
      </c>
      <c r="J190" s="366"/>
      <c r="K190" s="405" t="s">
        <v>5017</v>
      </c>
      <c r="L190" s="405" t="s">
        <v>5018</v>
      </c>
      <c r="M190" s="405" t="s">
        <v>5011</v>
      </c>
      <c r="N190" s="22"/>
      <c r="O190" s="22" t="s">
        <v>1351</v>
      </c>
      <c r="P190" s="22"/>
      <c r="Q190" s="22"/>
      <c r="R190" s="22"/>
      <c r="S190" s="22" t="s">
        <v>3770</v>
      </c>
      <c r="T190" s="405"/>
      <c r="U190" s="21"/>
    </row>
    <row r="191" spans="1:21" x14ac:dyDescent="0.2">
      <c r="A191" s="419" t="s">
        <v>959</v>
      </c>
      <c r="B191" s="17" t="s">
        <v>2471</v>
      </c>
      <c r="C191" s="16" t="s">
        <v>234</v>
      </c>
      <c r="D191" s="15" t="s">
        <v>1399</v>
      </c>
      <c r="E191" s="17" t="s">
        <v>1767</v>
      </c>
      <c r="F191" s="17" t="s">
        <v>1554</v>
      </c>
      <c r="G191" s="16" t="s">
        <v>235</v>
      </c>
      <c r="H191" s="24" t="s">
        <v>2175</v>
      </c>
      <c r="I191" s="16" t="s">
        <v>1693</v>
      </c>
      <c r="J191" s="366"/>
      <c r="K191" s="16"/>
      <c r="L191" s="22"/>
      <c r="M191" s="22"/>
      <c r="N191" s="22"/>
      <c r="O191" s="22"/>
      <c r="P191" s="22"/>
      <c r="Q191" s="22"/>
      <c r="R191" s="22"/>
      <c r="S191" s="22"/>
      <c r="T191" s="405"/>
      <c r="U191" s="21"/>
    </row>
    <row r="192" spans="1:21" x14ac:dyDescent="0.2">
      <c r="A192" s="419" t="s">
        <v>959</v>
      </c>
      <c r="B192" s="17" t="s">
        <v>2471</v>
      </c>
      <c r="C192" s="16" t="s">
        <v>2176</v>
      </c>
      <c r="D192" s="15" t="s">
        <v>1400</v>
      </c>
      <c r="E192" s="17" t="s">
        <v>1767</v>
      </c>
      <c r="F192" s="17" t="s">
        <v>1554</v>
      </c>
      <c r="G192" s="16" t="s">
        <v>2177</v>
      </c>
      <c r="H192" s="24" t="s">
        <v>2178</v>
      </c>
      <c r="I192" s="16" t="s">
        <v>1694</v>
      </c>
      <c r="J192" s="366"/>
      <c r="K192" s="16"/>
      <c r="L192" s="22"/>
      <c r="M192" s="22"/>
      <c r="N192" s="22"/>
      <c r="O192" s="22"/>
      <c r="P192" s="22"/>
      <c r="Q192" s="22"/>
      <c r="R192" s="22"/>
      <c r="S192" s="22"/>
      <c r="T192" s="405"/>
      <c r="U192" s="21"/>
    </row>
    <row r="193" spans="1:21" x14ac:dyDescent="0.2">
      <c r="A193" s="419" t="s">
        <v>959</v>
      </c>
      <c r="B193" s="17" t="s">
        <v>2471</v>
      </c>
      <c r="C193" s="16" t="s">
        <v>894</v>
      </c>
      <c r="D193" s="15" t="s">
        <v>1401</v>
      </c>
      <c r="E193" s="17" t="s">
        <v>1767</v>
      </c>
      <c r="F193" s="17" t="s">
        <v>1554</v>
      </c>
      <c r="G193" s="16" t="s">
        <v>895</v>
      </c>
      <c r="H193" s="24" t="s">
        <v>896</v>
      </c>
      <c r="I193" s="16" t="s">
        <v>1696</v>
      </c>
      <c r="J193" s="366"/>
      <c r="K193" s="16"/>
      <c r="L193" s="22"/>
      <c r="M193" s="22"/>
      <c r="N193" s="22"/>
      <c r="O193" s="22"/>
      <c r="P193" s="22"/>
      <c r="Q193" s="22"/>
      <c r="R193" s="22"/>
      <c r="S193" s="22"/>
      <c r="T193" s="405"/>
      <c r="U193" s="21"/>
    </row>
    <row r="194" spans="1:21" x14ac:dyDescent="0.2">
      <c r="A194" s="419" t="s">
        <v>959</v>
      </c>
      <c r="B194" s="17" t="s">
        <v>2471</v>
      </c>
      <c r="C194" s="16" t="s">
        <v>897</v>
      </c>
      <c r="D194" s="15" t="s">
        <v>1402</v>
      </c>
      <c r="E194" s="17" t="s">
        <v>1767</v>
      </c>
      <c r="F194" s="17" t="s">
        <v>1554</v>
      </c>
      <c r="G194" s="16" t="s">
        <v>898</v>
      </c>
      <c r="H194" s="24" t="s">
        <v>899</v>
      </c>
      <c r="I194" s="16" t="s">
        <v>1697</v>
      </c>
      <c r="J194" s="366"/>
      <c r="K194" s="16"/>
      <c r="L194" s="22"/>
      <c r="M194" s="22"/>
      <c r="N194" s="22"/>
      <c r="O194" s="22"/>
      <c r="P194" s="22"/>
      <c r="Q194" s="22"/>
      <c r="R194" s="22"/>
      <c r="S194" s="22"/>
      <c r="T194" s="405"/>
      <c r="U194" s="21"/>
    </row>
    <row r="195" spans="1:21" x14ac:dyDescent="0.2">
      <c r="A195" s="419" t="s">
        <v>959</v>
      </c>
      <c r="B195" s="17" t="s">
        <v>2471</v>
      </c>
      <c r="C195" s="16" t="s">
        <v>833</v>
      </c>
      <c r="D195" s="15" t="s">
        <v>1403</v>
      </c>
      <c r="E195" s="17" t="s">
        <v>1767</v>
      </c>
      <c r="F195" s="17" t="s">
        <v>1554</v>
      </c>
      <c r="G195" s="16" t="s">
        <v>834</v>
      </c>
      <c r="H195" s="24" t="s">
        <v>835</v>
      </c>
      <c r="I195" s="16" t="s">
        <v>1699</v>
      </c>
      <c r="J195" s="366"/>
      <c r="K195" s="16"/>
      <c r="L195" s="22"/>
      <c r="M195" s="22"/>
      <c r="N195" s="22"/>
      <c r="O195" s="22"/>
      <c r="P195" s="22"/>
      <c r="Q195" s="22"/>
      <c r="R195" s="22"/>
      <c r="S195" s="22"/>
      <c r="T195" s="405"/>
      <c r="U195" s="21"/>
    </row>
    <row r="196" spans="1:21" x14ac:dyDescent="0.2">
      <c r="A196" s="419" t="s">
        <v>959</v>
      </c>
      <c r="B196" s="17" t="s">
        <v>2471</v>
      </c>
      <c r="C196" s="16" t="s">
        <v>836</v>
      </c>
      <c r="D196" s="15" t="s">
        <v>1415</v>
      </c>
      <c r="E196" s="17" t="s">
        <v>1767</v>
      </c>
      <c r="F196" s="17" t="s">
        <v>1554</v>
      </c>
      <c r="G196" s="16" t="s">
        <v>1167</v>
      </c>
      <c r="H196" s="24" t="s">
        <v>1168</v>
      </c>
      <c r="I196" s="16" t="s">
        <v>1700</v>
      </c>
      <c r="J196" s="366"/>
      <c r="K196" s="16"/>
      <c r="L196" s="22"/>
      <c r="M196" s="22"/>
      <c r="N196" s="22"/>
      <c r="O196" s="22"/>
      <c r="P196" s="22"/>
      <c r="Q196" s="22"/>
      <c r="R196" s="22"/>
      <c r="S196" s="22"/>
      <c r="T196" s="405"/>
      <c r="U196" s="21"/>
    </row>
    <row r="197" spans="1:21" x14ac:dyDescent="0.2">
      <c r="A197" s="419" t="s">
        <v>959</v>
      </c>
      <c r="B197" s="17" t="s">
        <v>2471</v>
      </c>
      <c r="C197" s="16" t="s">
        <v>1169</v>
      </c>
      <c r="D197" s="15" t="s">
        <v>1416</v>
      </c>
      <c r="E197" s="17" t="s">
        <v>1767</v>
      </c>
      <c r="F197" s="17" t="s">
        <v>1554</v>
      </c>
      <c r="G197" s="16" t="s">
        <v>1170</v>
      </c>
      <c r="H197" s="24" t="s">
        <v>1171</v>
      </c>
      <c r="I197" s="16" t="s">
        <v>1049</v>
      </c>
      <c r="J197" s="366"/>
      <c r="K197" s="16"/>
      <c r="L197" s="22"/>
      <c r="M197" s="22"/>
      <c r="N197" s="22"/>
      <c r="O197" s="22"/>
      <c r="P197" s="22"/>
      <c r="Q197" s="22"/>
      <c r="R197" s="22"/>
      <c r="S197" s="22"/>
      <c r="T197" s="405"/>
      <c r="U197" s="21"/>
    </row>
    <row r="198" spans="1:21" x14ac:dyDescent="0.2">
      <c r="A198" s="419" t="s">
        <v>959</v>
      </c>
      <c r="B198" s="17" t="s">
        <v>2471</v>
      </c>
      <c r="C198" s="16" t="s">
        <v>1169</v>
      </c>
      <c r="D198" s="15" t="s">
        <v>1378</v>
      </c>
      <c r="E198" s="17" t="s">
        <v>1767</v>
      </c>
      <c r="F198" s="17" t="s">
        <v>1554</v>
      </c>
      <c r="G198" s="16" t="s">
        <v>1172</v>
      </c>
      <c r="H198" s="24" t="s">
        <v>1173</v>
      </c>
      <c r="I198" s="16" t="s">
        <v>1049</v>
      </c>
      <c r="J198" s="366"/>
      <c r="K198" s="16"/>
      <c r="L198" s="22"/>
      <c r="M198" s="22"/>
      <c r="N198" s="22"/>
      <c r="O198" s="22"/>
      <c r="P198" s="22"/>
      <c r="Q198" s="22"/>
      <c r="R198" s="22"/>
      <c r="S198" s="22"/>
      <c r="T198" s="405"/>
      <c r="U198" s="21"/>
    </row>
    <row r="199" spans="1:21" ht="45" customHeight="1" x14ac:dyDescent="0.2">
      <c r="A199" s="419" t="s">
        <v>960</v>
      </c>
      <c r="B199" s="17" t="s">
        <v>2472</v>
      </c>
      <c r="C199" s="28" t="s">
        <v>1174</v>
      </c>
      <c r="D199" s="15" t="s">
        <v>2239</v>
      </c>
      <c r="E199" s="17"/>
      <c r="F199" s="17"/>
      <c r="G199" s="16" t="s">
        <v>1759</v>
      </c>
      <c r="H199" s="22" t="s">
        <v>1174</v>
      </c>
      <c r="I199" s="22" t="s">
        <v>1174</v>
      </c>
      <c r="J199" s="366"/>
      <c r="K199" s="405" t="s">
        <v>4981</v>
      </c>
      <c r="L199" s="405" t="s">
        <v>4942</v>
      </c>
      <c r="M199" s="405" t="s">
        <v>5006</v>
      </c>
      <c r="N199" s="22"/>
      <c r="O199" s="22"/>
      <c r="P199" s="22"/>
      <c r="Q199" s="22"/>
      <c r="R199" s="22"/>
      <c r="S199" s="405" t="s">
        <v>3827</v>
      </c>
      <c r="T199" s="405"/>
      <c r="U199" s="21" t="s">
        <v>3576</v>
      </c>
    </row>
    <row r="200" spans="1:21" ht="71.25" customHeight="1" x14ac:dyDescent="0.2">
      <c r="A200" s="419" t="s">
        <v>960</v>
      </c>
      <c r="B200" s="17" t="s">
        <v>2472</v>
      </c>
      <c r="C200" s="16" t="s">
        <v>1175</v>
      </c>
      <c r="D200" s="15" t="s">
        <v>1399</v>
      </c>
      <c r="E200" s="17"/>
      <c r="F200" s="17"/>
      <c r="G200" s="16" t="s">
        <v>2083</v>
      </c>
      <c r="H200" s="22" t="s">
        <v>1176</v>
      </c>
      <c r="I200" s="22" t="s">
        <v>1754</v>
      </c>
      <c r="J200" s="366"/>
      <c r="K200" s="405" t="s">
        <v>4981</v>
      </c>
      <c r="L200" s="405" t="s">
        <v>4942</v>
      </c>
      <c r="M200" s="405" t="s">
        <v>5006</v>
      </c>
      <c r="N200" s="22" t="s">
        <v>1362</v>
      </c>
      <c r="O200" s="22"/>
      <c r="P200" s="22"/>
      <c r="Q200" s="22"/>
      <c r="R200" s="22"/>
      <c r="S200" s="405" t="s">
        <v>3775</v>
      </c>
      <c r="T200" s="405" t="s">
        <v>1362</v>
      </c>
      <c r="U200" s="21"/>
    </row>
    <row r="201" spans="1:21" x14ac:dyDescent="0.2">
      <c r="A201" s="419" t="s">
        <v>960</v>
      </c>
      <c r="B201" s="17" t="s">
        <v>2472</v>
      </c>
      <c r="C201" s="16" t="s">
        <v>518</v>
      </c>
      <c r="D201" s="15"/>
      <c r="E201" s="17"/>
      <c r="F201" s="17"/>
      <c r="G201" s="16" t="s">
        <v>1177</v>
      </c>
      <c r="H201" s="22"/>
      <c r="I201" s="22"/>
      <c r="J201" s="366"/>
      <c r="K201" s="22"/>
      <c r="L201" s="22"/>
      <c r="M201" s="22"/>
      <c r="N201" s="22"/>
      <c r="O201" s="22"/>
      <c r="P201" s="22"/>
      <c r="Q201" s="22"/>
      <c r="R201" s="22"/>
      <c r="S201" s="22"/>
      <c r="T201" s="405"/>
      <c r="U201" s="21"/>
    </row>
    <row r="202" spans="1:21" ht="22.5" customHeight="1" x14ac:dyDescent="0.2">
      <c r="A202" s="419" t="s">
        <v>961</v>
      </c>
      <c r="B202" s="17" t="s">
        <v>2473</v>
      </c>
      <c r="C202" s="28" t="s">
        <v>1830</v>
      </c>
      <c r="D202" s="15"/>
      <c r="E202" s="17"/>
      <c r="F202" s="17"/>
      <c r="G202" s="16"/>
      <c r="H202" s="22"/>
      <c r="I202" s="22"/>
      <c r="J202" s="366"/>
      <c r="K202" s="405" t="s">
        <v>5025</v>
      </c>
      <c r="L202" s="405" t="s">
        <v>4938</v>
      </c>
      <c r="M202" s="405" t="s">
        <v>4996</v>
      </c>
      <c r="N202" s="22"/>
      <c r="O202" s="22"/>
      <c r="P202" s="22"/>
      <c r="Q202" s="22"/>
      <c r="R202" s="22"/>
      <c r="S202" s="405" t="s">
        <v>3827</v>
      </c>
      <c r="T202" s="405"/>
      <c r="U202" s="21" t="s">
        <v>3576</v>
      </c>
    </row>
    <row r="203" spans="1:21" ht="409.5" customHeight="1" x14ac:dyDescent="0.2">
      <c r="A203" s="419" t="s">
        <v>961</v>
      </c>
      <c r="B203" s="17" t="s">
        <v>2473</v>
      </c>
      <c r="C203" s="16" t="s">
        <v>1830</v>
      </c>
      <c r="D203" s="15" t="s">
        <v>1409</v>
      </c>
      <c r="E203" s="17" t="s">
        <v>1831</v>
      </c>
      <c r="F203" s="17" t="s">
        <v>698</v>
      </c>
      <c r="G203" s="16" t="s">
        <v>1832</v>
      </c>
      <c r="H203" s="22" t="s">
        <v>1833</v>
      </c>
      <c r="I203" s="405" t="s">
        <v>4096</v>
      </c>
      <c r="J203" s="366"/>
      <c r="K203" s="405" t="s">
        <v>5025</v>
      </c>
      <c r="L203" s="405" t="s">
        <v>4938</v>
      </c>
      <c r="M203" s="405" t="s">
        <v>4996</v>
      </c>
      <c r="N203" s="22" t="s">
        <v>1363</v>
      </c>
      <c r="O203" s="22"/>
      <c r="P203" s="22"/>
      <c r="Q203" s="22"/>
      <c r="R203" s="22"/>
      <c r="S203" s="22" t="s">
        <v>3769</v>
      </c>
      <c r="T203" s="405" t="s">
        <v>1363</v>
      </c>
      <c r="U203" s="21"/>
    </row>
    <row r="204" spans="1:21" ht="15" customHeight="1" x14ac:dyDescent="0.2">
      <c r="A204" s="418" t="s">
        <v>2773</v>
      </c>
      <c r="B204" s="319" t="s">
        <v>2474</v>
      </c>
      <c r="C204" s="451" t="s">
        <v>5252</v>
      </c>
      <c r="D204" s="15"/>
      <c r="E204" s="17"/>
      <c r="F204" s="17"/>
      <c r="G204" s="16"/>
      <c r="H204" s="22"/>
      <c r="I204" s="22"/>
      <c r="J204" s="366"/>
      <c r="K204" s="22" t="s">
        <v>1347</v>
      </c>
      <c r="L204" s="22" t="s">
        <v>1347</v>
      </c>
      <c r="M204" s="22" t="s">
        <v>1347</v>
      </c>
      <c r="N204" s="22"/>
      <c r="O204" s="22" t="s">
        <v>1347</v>
      </c>
      <c r="P204" s="22"/>
      <c r="Q204" s="22"/>
      <c r="R204" s="22"/>
      <c r="S204" s="22"/>
      <c r="T204" s="405"/>
      <c r="U204" s="21" t="s">
        <v>3576</v>
      </c>
    </row>
    <row r="205" spans="1:21" ht="56.25" customHeight="1" x14ac:dyDescent="0.2">
      <c r="A205" s="420" t="s">
        <v>2781</v>
      </c>
      <c r="B205" s="15" t="s">
        <v>2475</v>
      </c>
      <c r="C205" s="28" t="s">
        <v>1020</v>
      </c>
      <c r="D205" s="15"/>
      <c r="E205" s="17"/>
      <c r="F205" s="17"/>
      <c r="G205" s="16"/>
      <c r="H205" s="22"/>
      <c r="I205" s="22"/>
      <c r="J205" s="366" t="s">
        <v>3576</v>
      </c>
      <c r="K205" s="405" t="s">
        <v>5026</v>
      </c>
      <c r="L205" s="405" t="s">
        <v>4939</v>
      </c>
      <c r="M205" s="405" t="s">
        <v>4995</v>
      </c>
      <c r="N205" s="22"/>
      <c r="O205" s="22" t="s">
        <v>1347</v>
      </c>
      <c r="P205" s="22"/>
      <c r="Q205" s="22"/>
      <c r="R205" s="22"/>
      <c r="S205" s="22"/>
      <c r="T205" s="405"/>
      <c r="U205" s="21" t="s">
        <v>3576</v>
      </c>
    </row>
    <row r="206" spans="1:21" ht="163.5" customHeight="1" x14ac:dyDescent="0.2">
      <c r="A206" s="420" t="s">
        <v>2781</v>
      </c>
      <c r="B206" s="15" t="s">
        <v>2475</v>
      </c>
      <c r="C206" s="16" t="s">
        <v>1020</v>
      </c>
      <c r="D206" s="15" t="s">
        <v>1409</v>
      </c>
      <c r="E206" s="17" t="s">
        <v>149</v>
      </c>
      <c r="F206" s="17" t="s">
        <v>150</v>
      </c>
      <c r="G206" s="16" t="s">
        <v>151</v>
      </c>
      <c r="H206" s="24" t="s">
        <v>152</v>
      </c>
      <c r="I206" s="405" t="s">
        <v>5568</v>
      </c>
      <c r="J206" s="366" t="s">
        <v>3576</v>
      </c>
      <c r="K206" s="405" t="s">
        <v>5026</v>
      </c>
      <c r="L206" s="405" t="s">
        <v>4939</v>
      </c>
      <c r="M206" s="405" t="s">
        <v>4995</v>
      </c>
      <c r="N206" s="405" t="s">
        <v>3814</v>
      </c>
      <c r="O206" s="22" t="s">
        <v>1347</v>
      </c>
      <c r="P206" s="405" t="s">
        <v>3845</v>
      </c>
      <c r="Q206" s="22"/>
      <c r="R206" s="22"/>
      <c r="S206" s="22"/>
      <c r="T206" s="405"/>
      <c r="U206" s="21"/>
    </row>
    <row r="207" spans="1:21" ht="22.5" customHeight="1" x14ac:dyDescent="0.2">
      <c r="A207" s="419" t="s">
        <v>2782</v>
      </c>
      <c r="B207" s="17" t="s">
        <v>2476</v>
      </c>
      <c r="C207" s="28" t="s">
        <v>2685</v>
      </c>
      <c r="D207" s="15"/>
      <c r="E207" s="17"/>
      <c r="F207" s="17"/>
      <c r="G207" s="16"/>
      <c r="H207" s="24"/>
      <c r="I207" s="22"/>
      <c r="J207" s="366"/>
      <c r="K207" s="405" t="s">
        <v>4960</v>
      </c>
      <c r="L207" s="22" t="s">
        <v>4932</v>
      </c>
      <c r="M207" s="405" t="s">
        <v>5006</v>
      </c>
      <c r="N207" s="22"/>
      <c r="O207" s="22" t="s">
        <v>1351</v>
      </c>
      <c r="P207" s="22"/>
      <c r="Q207" s="22" t="s">
        <v>1351</v>
      </c>
      <c r="R207" s="22"/>
      <c r="S207" s="405" t="s">
        <v>3827</v>
      </c>
      <c r="T207" s="405"/>
      <c r="U207" s="21" t="s">
        <v>3576</v>
      </c>
    </row>
    <row r="208" spans="1:21" ht="29.25" customHeight="1" x14ac:dyDescent="0.2">
      <c r="A208" s="419" t="s">
        <v>2782</v>
      </c>
      <c r="B208" s="17" t="s">
        <v>2476</v>
      </c>
      <c r="C208" s="16" t="s">
        <v>2685</v>
      </c>
      <c r="D208" s="15" t="s">
        <v>1409</v>
      </c>
      <c r="E208" s="17" t="s">
        <v>2336</v>
      </c>
      <c r="F208" s="17" t="s">
        <v>153</v>
      </c>
      <c r="G208" s="16" t="s">
        <v>154</v>
      </c>
      <c r="H208" s="22" t="s">
        <v>2686</v>
      </c>
      <c r="I208" s="22" t="s">
        <v>2893</v>
      </c>
      <c r="J208" s="366"/>
      <c r="K208" s="405" t="s">
        <v>4960</v>
      </c>
      <c r="L208" s="22" t="s">
        <v>4932</v>
      </c>
      <c r="M208" s="405" t="s">
        <v>5006</v>
      </c>
      <c r="N208" s="22" t="s">
        <v>1355</v>
      </c>
      <c r="O208" s="22" t="s">
        <v>1351</v>
      </c>
      <c r="P208" s="22" t="s">
        <v>1355</v>
      </c>
      <c r="Q208" s="22" t="s">
        <v>1351</v>
      </c>
      <c r="R208" s="22" t="s">
        <v>1355</v>
      </c>
      <c r="S208" s="405" t="s">
        <v>3775</v>
      </c>
      <c r="T208" s="405" t="s">
        <v>740</v>
      </c>
      <c r="U208" s="21"/>
    </row>
    <row r="209" spans="1:21" ht="23.25" customHeight="1" x14ac:dyDescent="0.2">
      <c r="A209" s="420" t="s">
        <v>926</v>
      </c>
      <c r="B209" s="15" t="s">
        <v>2477</v>
      </c>
      <c r="C209" s="28" t="s">
        <v>1495</v>
      </c>
      <c r="D209" s="15"/>
      <c r="E209" s="17"/>
      <c r="F209" s="17"/>
      <c r="G209" s="16"/>
      <c r="H209" s="22"/>
      <c r="I209" s="22"/>
      <c r="J209" s="366"/>
      <c r="K209" s="405" t="s">
        <v>4960</v>
      </c>
      <c r="L209" s="405" t="s">
        <v>4932</v>
      </c>
      <c r="M209" s="405" t="s">
        <v>5006</v>
      </c>
      <c r="N209" s="22"/>
      <c r="O209" s="22" t="s">
        <v>1351</v>
      </c>
      <c r="P209" s="22"/>
      <c r="Q209" s="22" t="s">
        <v>1351</v>
      </c>
      <c r="R209" s="22"/>
      <c r="S209" s="405" t="s">
        <v>3827</v>
      </c>
      <c r="T209" s="405"/>
      <c r="U209" s="21" t="s">
        <v>3576</v>
      </c>
    </row>
    <row r="210" spans="1:21" ht="67.5" x14ac:dyDescent="0.2">
      <c r="A210" s="420" t="s">
        <v>926</v>
      </c>
      <c r="B210" s="15" t="s">
        <v>2477</v>
      </c>
      <c r="C210" s="16" t="s">
        <v>1495</v>
      </c>
      <c r="D210" s="15" t="s">
        <v>1409</v>
      </c>
      <c r="E210" s="17" t="s">
        <v>2336</v>
      </c>
      <c r="F210" s="17" t="s">
        <v>1496</v>
      </c>
      <c r="G210" s="16" t="s">
        <v>1497</v>
      </c>
      <c r="H210" s="16" t="s">
        <v>1498</v>
      </c>
      <c r="I210" s="22" t="s">
        <v>3097</v>
      </c>
      <c r="J210" s="366"/>
      <c r="K210" s="405" t="s">
        <v>4960</v>
      </c>
      <c r="L210" s="405" t="s">
        <v>4932</v>
      </c>
      <c r="M210" s="405" t="s">
        <v>5006</v>
      </c>
      <c r="N210" s="22" t="s">
        <v>721</v>
      </c>
      <c r="O210" s="22" t="s">
        <v>1351</v>
      </c>
      <c r="P210" s="22" t="s">
        <v>1355</v>
      </c>
      <c r="Q210" s="22" t="s">
        <v>1351</v>
      </c>
      <c r="R210" s="22" t="s">
        <v>1355</v>
      </c>
      <c r="S210" s="405" t="s">
        <v>3775</v>
      </c>
      <c r="T210" s="405" t="s">
        <v>740</v>
      </c>
      <c r="U210" s="21"/>
    </row>
    <row r="211" spans="1:21" ht="26.25" customHeight="1" x14ac:dyDescent="0.2">
      <c r="A211" s="420" t="s">
        <v>927</v>
      </c>
      <c r="B211" s="15" t="s">
        <v>2478</v>
      </c>
      <c r="C211" s="28" t="s">
        <v>3813</v>
      </c>
      <c r="D211" s="15"/>
      <c r="E211" s="17"/>
      <c r="F211" s="17"/>
      <c r="G211" s="16"/>
      <c r="H211" s="16"/>
      <c r="I211" s="22"/>
      <c r="J211" s="366"/>
      <c r="K211" s="405" t="s">
        <v>5017</v>
      </c>
      <c r="L211" s="405" t="s">
        <v>5018</v>
      </c>
      <c r="M211" s="405" t="s">
        <v>5011</v>
      </c>
      <c r="N211" s="22"/>
      <c r="O211" s="22"/>
      <c r="P211" s="22"/>
      <c r="Q211" s="22"/>
      <c r="R211" s="22"/>
      <c r="S211" s="405" t="s">
        <v>3827</v>
      </c>
      <c r="T211" s="405"/>
      <c r="U211" s="21" t="s">
        <v>3576</v>
      </c>
    </row>
    <row r="212" spans="1:21" ht="123.75" x14ac:dyDescent="0.2">
      <c r="A212" s="420"/>
      <c r="B212" s="15"/>
      <c r="C212" s="16"/>
      <c r="D212" s="15"/>
      <c r="E212" s="17"/>
      <c r="F212" s="17"/>
      <c r="G212" s="16"/>
      <c r="H212" s="16"/>
      <c r="I212" s="22" t="s">
        <v>2627</v>
      </c>
      <c r="J212" s="366"/>
      <c r="K212" s="22"/>
      <c r="L212" s="22"/>
      <c r="M212" s="22"/>
      <c r="N212" s="22"/>
      <c r="O212" s="22"/>
      <c r="P212" s="22"/>
      <c r="Q212" s="22"/>
      <c r="R212" s="22"/>
      <c r="S212" s="22"/>
      <c r="T212" s="405"/>
      <c r="U212" s="21"/>
    </row>
    <row r="213" spans="1:21" ht="56.25" x14ac:dyDescent="0.2">
      <c r="A213" s="420" t="s">
        <v>927</v>
      </c>
      <c r="B213" s="15" t="s">
        <v>2478</v>
      </c>
      <c r="C213" s="16" t="s">
        <v>1755</v>
      </c>
      <c r="D213" s="15" t="s">
        <v>1409</v>
      </c>
      <c r="E213" s="23" t="s">
        <v>1767</v>
      </c>
      <c r="F213" s="23" t="s">
        <v>1419</v>
      </c>
      <c r="G213" s="16">
        <v>3.0499999999999999E-5</v>
      </c>
      <c r="H213" s="22" t="s">
        <v>2088</v>
      </c>
      <c r="I213" s="22" t="s">
        <v>2089</v>
      </c>
      <c r="J213" s="366"/>
      <c r="K213" s="405" t="s">
        <v>5017</v>
      </c>
      <c r="L213" s="405" t="s">
        <v>5018</v>
      </c>
      <c r="M213" s="405" t="s">
        <v>5011</v>
      </c>
      <c r="N213" s="22"/>
      <c r="O213" s="22"/>
      <c r="P213" s="22"/>
      <c r="Q213" s="22"/>
      <c r="R213" s="22"/>
      <c r="S213" s="22"/>
      <c r="T213" s="405"/>
      <c r="U213" s="21"/>
    </row>
    <row r="214" spans="1:21" ht="56.25" x14ac:dyDescent="0.2">
      <c r="A214" s="420" t="s">
        <v>927</v>
      </c>
      <c r="B214" s="15" t="s">
        <v>2478</v>
      </c>
      <c r="C214" s="16" t="s">
        <v>1041</v>
      </c>
      <c r="D214" s="15" t="s">
        <v>1418</v>
      </c>
      <c r="E214" s="23" t="s">
        <v>158</v>
      </c>
      <c r="F214" s="23" t="s">
        <v>1499</v>
      </c>
      <c r="G214" s="16" t="s">
        <v>1500</v>
      </c>
      <c r="H214" s="22" t="s">
        <v>1501</v>
      </c>
      <c r="I214" s="22" t="s">
        <v>2306</v>
      </c>
      <c r="J214" s="366"/>
      <c r="K214" s="405" t="s">
        <v>5017</v>
      </c>
      <c r="L214" s="405" t="s">
        <v>5018</v>
      </c>
      <c r="M214" s="405" t="s">
        <v>5011</v>
      </c>
      <c r="N214" s="22" t="s">
        <v>1364</v>
      </c>
      <c r="O214" s="22"/>
      <c r="P214" s="22"/>
      <c r="Q214" s="22"/>
      <c r="R214" s="22"/>
      <c r="S214" s="405" t="s">
        <v>3775</v>
      </c>
      <c r="T214" s="405" t="s">
        <v>1364</v>
      </c>
      <c r="U214" s="21"/>
    </row>
    <row r="215" spans="1:21" ht="26.25" customHeight="1" x14ac:dyDescent="0.2">
      <c r="A215" s="420" t="s">
        <v>962</v>
      </c>
      <c r="B215" s="15" t="s">
        <v>2479</v>
      </c>
      <c r="C215" s="28" t="s">
        <v>3400</v>
      </c>
      <c r="D215" s="15"/>
      <c r="E215" s="17"/>
      <c r="F215" s="17"/>
      <c r="G215" s="16"/>
      <c r="H215" s="16"/>
      <c r="I215" s="22"/>
      <c r="J215" s="366"/>
      <c r="K215" s="405" t="s">
        <v>5017</v>
      </c>
      <c r="L215" s="405" t="s">
        <v>5018</v>
      </c>
      <c r="M215" s="405" t="s">
        <v>5011</v>
      </c>
      <c r="N215" s="22"/>
      <c r="O215" s="22"/>
      <c r="P215" s="22"/>
      <c r="Q215" s="22"/>
      <c r="R215" s="22"/>
      <c r="S215" s="22"/>
      <c r="T215" s="405"/>
      <c r="U215" s="21" t="s">
        <v>3576</v>
      </c>
    </row>
    <row r="216" spans="1:21" ht="56.25" x14ac:dyDescent="0.2">
      <c r="A216" s="420" t="s">
        <v>962</v>
      </c>
      <c r="B216" s="15" t="s">
        <v>2479</v>
      </c>
      <c r="C216" s="16" t="s">
        <v>1756</v>
      </c>
      <c r="D216" s="15" t="s">
        <v>1409</v>
      </c>
      <c r="E216" s="23" t="s">
        <v>1767</v>
      </c>
      <c r="F216" s="23" t="s">
        <v>1419</v>
      </c>
      <c r="G216" s="16">
        <v>3.0499999999999999E-5</v>
      </c>
      <c r="H216" s="22" t="s">
        <v>2088</v>
      </c>
      <c r="I216" s="22" t="s">
        <v>2090</v>
      </c>
      <c r="J216" s="366"/>
      <c r="K216" s="405" t="s">
        <v>5017</v>
      </c>
      <c r="L216" s="405" t="s">
        <v>5018</v>
      </c>
      <c r="M216" s="405" t="s">
        <v>5011</v>
      </c>
      <c r="N216" s="22"/>
      <c r="O216" s="22"/>
      <c r="P216" s="22"/>
      <c r="Q216" s="22"/>
      <c r="R216" s="22"/>
      <c r="S216" s="22"/>
      <c r="T216" s="405"/>
      <c r="U216" s="21"/>
    </row>
    <row r="217" spans="1:21" ht="56.25" x14ac:dyDescent="0.2">
      <c r="A217" s="420" t="s">
        <v>962</v>
      </c>
      <c r="B217" s="15" t="s">
        <v>2479</v>
      </c>
      <c r="C217" s="16" t="s">
        <v>2621</v>
      </c>
      <c r="D217" s="15" t="s">
        <v>1418</v>
      </c>
      <c r="E217" s="23" t="s">
        <v>158</v>
      </c>
      <c r="F217" s="23" t="s">
        <v>1499</v>
      </c>
      <c r="G217" s="16" t="s">
        <v>1500</v>
      </c>
      <c r="H217" s="22" t="s">
        <v>1501</v>
      </c>
      <c r="I217" s="22" t="s">
        <v>348</v>
      </c>
      <c r="J217" s="366"/>
      <c r="K217" s="405" t="s">
        <v>5017</v>
      </c>
      <c r="L217" s="405" t="s">
        <v>5018</v>
      </c>
      <c r="M217" s="405" t="s">
        <v>5011</v>
      </c>
      <c r="N217" s="22" t="s">
        <v>1364</v>
      </c>
      <c r="O217" s="22"/>
      <c r="P217" s="22"/>
      <c r="Q217" s="22"/>
      <c r="R217" s="22"/>
      <c r="S217" s="405" t="s">
        <v>3775</v>
      </c>
      <c r="T217" s="405" t="s">
        <v>1364</v>
      </c>
      <c r="U217" s="21"/>
    </row>
    <row r="218" spans="1:21" ht="26.25" customHeight="1" x14ac:dyDescent="0.2">
      <c r="A218" s="420" t="s">
        <v>963</v>
      </c>
      <c r="B218" s="15" t="s">
        <v>2480</v>
      </c>
      <c r="C218" s="28" t="s">
        <v>3401</v>
      </c>
      <c r="D218" s="15"/>
      <c r="E218" s="17"/>
      <c r="F218" s="17"/>
      <c r="G218" s="16"/>
      <c r="H218" s="16"/>
      <c r="I218" s="22"/>
      <c r="J218" s="366"/>
      <c r="K218" s="405" t="s">
        <v>5017</v>
      </c>
      <c r="L218" s="405" t="s">
        <v>5018</v>
      </c>
      <c r="M218" s="405" t="s">
        <v>5011</v>
      </c>
      <c r="N218" s="22"/>
      <c r="O218" s="22"/>
      <c r="P218" s="22"/>
      <c r="Q218" s="22"/>
      <c r="R218" s="22"/>
      <c r="S218" s="22"/>
      <c r="T218" s="405"/>
      <c r="U218" s="21" t="s">
        <v>3576</v>
      </c>
    </row>
    <row r="219" spans="1:21" ht="56.25" x14ac:dyDescent="0.2">
      <c r="A219" s="420" t="s">
        <v>963</v>
      </c>
      <c r="B219" s="15" t="s">
        <v>2480</v>
      </c>
      <c r="C219" s="16" t="s">
        <v>1757</v>
      </c>
      <c r="D219" s="15" t="s">
        <v>1409</v>
      </c>
      <c r="E219" s="23" t="s">
        <v>1767</v>
      </c>
      <c r="F219" s="23" t="s">
        <v>1419</v>
      </c>
      <c r="G219" s="16">
        <v>3.0499999999999999E-5</v>
      </c>
      <c r="H219" s="22" t="s">
        <v>2088</v>
      </c>
      <c r="I219" s="22" t="s">
        <v>2091</v>
      </c>
      <c r="J219" s="366"/>
      <c r="K219" s="405" t="s">
        <v>5017</v>
      </c>
      <c r="L219" s="405" t="s">
        <v>5018</v>
      </c>
      <c r="M219" s="405" t="s">
        <v>5011</v>
      </c>
      <c r="N219" s="22"/>
      <c r="O219" s="22"/>
      <c r="P219" s="22"/>
      <c r="Q219" s="22"/>
      <c r="R219" s="22"/>
      <c r="S219" s="22"/>
      <c r="T219" s="405"/>
      <c r="U219" s="21"/>
    </row>
    <row r="220" spans="1:21" ht="56.25" x14ac:dyDescent="0.2">
      <c r="A220" s="420" t="s">
        <v>963</v>
      </c>
      <c r="B220" s="15" t="s">
        <v>2480</v>
      </c>
      <c r="C220" s="16" t="s">
        <v>2622</v>
      </c>
      <c r="D220" s="15" t="s">
        <v>1418</v>
      </c>
      <c r="E220" s="23" t="s">
        <v>158</v>
      </c>
      <c r="F220" s="23" t="s">
        <v>1499</v>
      </c>
      <c r="G220" s="16" t="s">
        <v>1500</v>
      </c>
      <c r="H220" s="22" t="s">
        <v>1501</v>
      </c>
      <c r="I220" s="22" t="s">
        <v>351</v>
      </c>
      <c r="J220" s="366"/>
      <c r="K220" s="405" t="s">
        <v>5017</v>
      </c>
      <c r="L220" s="405" t="s">
        <v>5018</v>
      </c>
      <c r="M220" s="405" t="s">
        <v>5011</v>
      </c>
      <c r="N220" s="22" t="s">
        <v>1364</v>
      </c>
      <c r="O220" s="22"/>
      <c r="P220" s="22"/>
      <c r="Q220" s="22"/>
      <c r="R220" s="22"/>
      <c r="S220" s="405" t="s">
        <v>3775</v>
      </c>
      <c r="T220" s="405" t="s">
        <v>1364</v>
      </c>
      <c r="U220" s="21"/>
    </row>
    <row r="221" spans="1:21" ht="26.25" customHeight="1" x14ac:dyDescent="0.2">
      <c r="A221" s="420" t="s">
        <v>964</v>
      </c>
      <c r="B221" s="15" t="s">
        <v>2481</v>
      </c>
      <c r="C221" s="28" t="s">
        <v>3402</v>
      </c>
      <c r="D221" s="15"/>
      <c r="E221" s="17"/>
      <c r="F221" s="17"/>
      <c r="G221" s="16"/>
      <c r="H221" s="16"/>
      <c r="I221" s="22"/>
      <c r="J221" s="366"/>
      <c r="K221" s="405" t="s">
        <v>5017</v>
      </c>
      <c r="L221" s="405" t="s">
        <v>5018</v>
      </c>
      <c r="M221" s="405" t="s">
        <v>5011</v>
      </c>
      <c r="N221" s="22"/>
      <c r="O221" s="22"/>
      <c r="P221" s="22"/>
      <c r="Q221" s="22"/>
      <c r="R221" s="22"/>
      <c r="S221" s="22"/>
      <c r="T221" s="405"/>
      <c r="U221" s="21" t="s">
        <v>3576</v>
      </c>
    </row>
    <row r="222" spans="1:21" ht="56.25" x14ac:dyDescent="0.2">
      <c r="A222" s="420" t="s">
        <v>964</v>
      </c>
      <c r="B222" s="15" t="s">
        <v>2481</v>
      </c>
      <c r="C222" s="16" t="s">
        <v>1758</v>
      </c>
      <c r="D222" s="15" t="s">
        <v>1409</v>
      </c>
      <c r="E222" s="23" t="s">
        <v>1767</v>
      </c>
      <c r="F222" s="23" t="s">
        <v>1419</v>
      </c>
      <c r="G222" s="16">
        <v>3.0499999999999999E-5</v>
      </c>
      <c r="H222" s="22" t="s">
        <v>2088</v>
      </c>
      <c r="I222" s="22" t="s">
        <v>2092</v>
      </c>
      <c r="J222" s="366"/>
      <c r="K222" s="405" t="s">
        <v>5017</v>
      </c>
      <c r="L222" s="405" t="s">
        <v>5018</v>
      </c>
      <c r="M222" s="405" t="s">
        <v>5011</v>
      </c>
      <c r="N222" s="22"/>
      <c r="O222" s="22"/>
      <c r="P222" s="22"/>
      <c r="Q222" s="22"/>
      <c r="R222" s="22"/>
      <c r="S222" s="22"/>
      <c r="T222" s="405"/>
      <c r="U222" s="21"/>
    </row>
    <row r="223" spans="1:21" ht="56.25" x14ac:dyDescent="0.2">
      <c r="A223" s="420" t="s">
        <v>964</v>
      </c>
      <c r="B223" s="15" t="s">
        <v>2481</v>
      </c>
      <c r="C223" s="16" t="s">
        <v>2623</v>
      </c>
      <c r="D223" s="15" t="s">
        <v>1418</v>
      </c>
      <c r="E223" s="23" t="s">
        <v>158</v>
      </c>
      <c r="F223" s="23" t="s">
        <v>1499</v>
      </c>
      <c r="G223" s="16" t="s">
        <v>1500</v>
      </c>
      <c r="H223" s="22" t="s">
        <v>1501</v>
      </c>
      <c r="I223" s="22" t="s">
        <v>1491</v>
      </c>
      <c r="J223" s="366"/>
      <c r="K223" s="405" t="s">
        <v>5017</v>
      </c>
      <c r="L223" s="405" t="s">
        <v>5018</v>
      </c>
      <c r="M223" s="405" t="s">
        <v>5011</v>
      </c>
      <c r="N223" s="22" t="s">
        <v>1364</v>
      </c>
      <c r="O223" s="22"/>
      <c r="P223" s="22"/>
      <c r="Q223" s="22"/>
      <c r="R223" s="22"/>
      <c r="S223" s="405" t="s">
        <v>3775</v>
      </c>
      <c r="T223" s="405" t="s">
        <v>1364</v>
      </c>
      <c r="U223" s="21"/>
    </row>
    <row r="224" spans="1:21" ht="26.25" customHeight="1" x14ac:dyDescent="0.2">
      <c r="A224" s="420" t="s">
        <v>965</v>
      </c>
      <c r="B224" s="15" t="s">
        <v>2482</v>
      </c>
      <c r="C224" s="28" t="s">
        <v>3403</v>
      </c>
      <c r="D224" s="15"/>
      <c r="E224" s="17"/>
      <c r="F224" s="17"/>
      <c r="G224" s="16"/>
      <c r="H224" s="16"/>
      <c r="I224" s="22"/>
      <c r="J224" s="366"/>
      <c r="K224" s="405" t="s">
        <v>5017</v>
      </c>
      <c r="L224" s="405" t="s">
        <v>5018</v>
      </c>
      <c r="M224" s="405" t="s">
        <v>5011</v>
      </c>
      <c r="N224" s="22"/>
      <c r="O224" s="22"/>
      <c r="P224" s="22"/>
      <c r="Q224" s="22"/>
      <c r="R224" s="22"/>
      <c r="S224" s="22"/>
      <c r="T224" s="405"/>
      <c r="U224" s="21" t="s">
        <v>3576</v>
      </c>
    </row>
    <row r="225" spans="1:21" ht="56.25" x14ac:dyDescent="0.2">
      <c r="A225" s="420" t="s">
        <v>965</v>
      </c>
      <c r="B225" s="15" t="s">
        <v>2482</v>
      </c>
      <c r="C225" s="16" t="s">
        <v>2145</v>
      </c>
      <c r="D225" s="15" t="s">
        <v>1409</v>
      </c>
      <c r="E225" s="23" t="s">
        <v>1767</v>
      </c>
      <c r="F225" s="23" t="s">
        <v>1419</v>
      </c>
      <c r="G225" s="16">
        <v>3.0499999999999999E-5</v>
      </c>
      <c r="H225" s="22" t="s">
        <v>2088</v>
      </c>
      <c r="I225" s="22" t="s">
        <v>2093</v>
      </c>
      <c r="J225" s="366"/>
      <c r="K225" s="405" t="s">
        <v>5017</v>
      </c>
      <c r="L225" s="405" t="s">
        <v>5018</v>
      </c>
      <c r="M225" s="405" t="s">
        <v>5011</v>
      </c>
      <c r="N225" s="22"/>
      <c r="O225" s="22"/>
      <c r="P225" s="22"/>
      <c r="Q225" s="22"/>
      <c r="R225" s="22"/>
      <c r="S225" s="22"/>
      <c r="T225" s="405"/>
      <c r="U225" s="21"/>
    </row>
    <row r="226" spans="1:21" ht="56.25" x14ac:dyDescent="0.2">
      <c r="A226" s="420" t="s">
        <v>965</v>
      </c>
      <c r="B226" s="15" t="s">
        <v>2482</v>
      </c>
      <c r="C226" s="16" t="s">
        <v>2624</v>
      </c>
      <c r="D226" s="15" t="s">
        <v>1418</v>
      </c>
      <c r="E226" s="23" t="s">
        <v>158</v>
      </c>
      <c r="F226" s="23" t="s">
        <v>1499</v>
      </c>
      <c r="G226" s="16" t="s">
        <v>1500</v>
      </c>
      <c r="H226" s="22" t="s">
        <v>1501</v>
      </c>
      <c r="I226" s="22" t="s">
        <v>1048</v>
      </c>
      <c r="J226" s="366"/>
      <c r="K226" s="405" t="s">
        <v>5017</v>
      </c>
      <c r="L226" s="405" t="s">
        <v>5018</v>
      </c>
      <c r="M226" s="405" t="s">
        <v>5011</v>
      </c>
      <c r="N226" s="22" t="s">
        <v>1364</v>
      </c>
      <c r="O226" s="22"/>
      <c r="P226" s="22"/>
      <c r="Q226" s="22"/>
      <c r="R226" s="22"/>
      <c r="S226" s="405" t="s">
        <v>3775</v>
      </c>
      <c r="T226" s="405" t="s">
        <v>1364</v>
      </c>
      <c r="U226" s="21"/>
    </row>
    <row r="227" spans="1:21" ht="26.25" customHeight="1" x14ac:dyDescent="0.2">
      <c r="A227" s="420" t="s">
        <v>966</v>
      </c>
      <c r="B227" s="15" t="s">
        <v>2483</v>
      </c>
      <c r="C227" s="28" t="s">
        <v>3404</v>
      </c>
      <c r="D227" s="15"/>
      <c r="E227" s="17"/>
      <c r="F227" s="17"/>
      <c r="G227" s="16"/>
      <c r="H227" s="16"/>
      <c r="I227" s="22"/>
      <c r="J227" s="366"/>
      <c r="K227" s="405" t="s">
        <v>5017</v>
      </c>
      <c r="L227" s="405" t="s">
        <v>5018</v>
      </c>
      <c r="M227" s="405" t="s">
        <v>5011</v>
      </c>
      <c r="N227" s="22"/>
      <c r="O227" s="22"/>
      <c r="P227" s="22"/>
      <c r="Q227" s="22"/>
      <c r="R227" s="22"/>
      <c r="S227" s="22"/>
      <c r="T227" s="405"/>
      <c r="U227" s="21" t="s">
        <v>3576</v>
      </c>
    </row>
    <row r="228" spans="1:21" ht="56.25" x14ac:dyDescent="0.2">
      <c r="A228" s="420" t="s">
        <v>966</v>
      </c>
      <c r="B228" s="15" t="s">
        <v>2483</v>
      </c>
      <c r="C228" s="16" t="s">
        <v>2146</v>
      </c>
      <c r="D228" s="15" t="s">
        <v>1409</v>
      </c>
      <c r="E228" s="23" t="s">
        <v>1767</v>
      </c>
      <c r="F228" s="23" t="s">
        <v>1419</v>
      </c>
      <c r="G228" s="16">
        <v>3.0499999999999999E-5</v>
      </c>
      <c r="H228" s="22" t="s">
        <v>2088</v>
      </c>
      <c r="I228" s="22" t="s">
        <v>2094</v>
      </c>
      <c r="J228" s="366"/>
      <c r="K228" s="405" t="s">
        <v>5017</v>
      </c>
      <c r="L228" s="405" t="s">
        <v>5018</v>
      </c>
      <c r="M228" s="405" t="s">
        <v>5011</v>
      </c>
      <c r="N228" s="22"/>
      <c r="O228" s="22"/>
      <c r="P228" s="22"/>
      <c r="Q228" s="22"/>
      <c r="R228" s="22"/>
      <c r="S228" s="22"/>
      <c r="T228" s="405"/>
      <c r="U228" s="21"/>
    </row>
    <row r="229" spans="1:21" ht="56.25" x14ac:dyDescent="0.2">
      <c r="A229" s="420" t="s">
        <v>966</v>
      </c>
      <c r="B229" s="15" t="s">
        <v>2483</v>
      </c>
      <c r="C229" s="16" t="s">
        <v>2625</v>
      </c>
      <c r="D229" s="15" t="s">
        <v>1418</v>
      </c>
      <c r="E229" s="23" t="s">
        <v>158</v>
      </c>
      <c r="F229" s="23" t="s">
        <v>1499</v>
      </c>
      <c r="G229" s="16" t="s">
        <v>1500</v>
      </c>
      <c r="H229" s="22" t="s">
        <v>1501</v>
      </c>
      <c r="I229" s="22" t="s">
        <v>2202</v>
      </c>
      <c r="J229" s="366"/>
      <c r="K229" s="405" t="s">
        <v>5017</v>
      </c>
      <c r="L229" s="405" t="s">
        <v>5018</v>
      </c>
      <c r="M229" s="405" t="s">
        <v>5011</v>
      </c>
      <c r="N229" s="22" t="s">
        <v>1364</v>
      </c>
      <c r="O229" s="22"/>
      <c r="P229" s="22"/>
      <c r="Q229" s="22"/>
      <c r="R229" s="22"/>
      <c r="S229" s="405" t="s">
        <v>3775</v>
      </c>
      <c r="T229" s="405" t="s">
        <v>1364</v>
      </c>
      <c r="U229" s="21"/>
    </row>
    <row r="230" spans="1:21" ht="26.25" customHeight="1" x14ac:dyDescent="0.2">
      <c r="A230" s="420" t="s">
        <v>967</v>
      </c>
      <c r="B230" s="15" t="s">
        <v>2484</v>
      </c>
      <c r="C230" s="28" t="s">
        <v>3405</v>
      </c>
      <c r="D230" s="15"/>
      <c r="E230" s="17"/>
      <c r="F230" s="17"/>
      <c r="G230" s="16"/>
      <c r="H230" s="16"/>
      <c r="I230" s="22"/>
      <c r="J230" s="366"/>
      <c r="K230" s="405" t="s">
        <v>5017</v>
      </c>
      <c r="L230" s="405" t="s">
        <v>5018</v>
      </c>
      <c r="M230" s="405" t="s">
        <v>5011</v>
      </c>
      <c r="N230" s="22"/>
      <c r="O230" s="22"/>
      <c r="P230" s="22"/>
      <c r="Q230" s="22"/>
      <c r="R230" s="22"/>
      <c r="S230" s="22"/>
      <c r="T230" s="405"/>
      <c r="U230" s="21" t="s">
        <v>3576</v>
      </c>
    </row>
    <row r="231" spans="1:21" ht="56.25" x14ac:dyDescent="0.2">
      <c r="A231" s="420" t="s">
        <v>967</v>
      </c>
      <c r="B231" s="15" t="s">
        <v>2484</v>
      </c>
      <c r="C231" s="16" t="s">
        <v>2147</v>
      </c>
      <c r="D231" s="15" t="s">
        <v>1409</v>
      </c>
      <c r="E231" s="23" t="s">
        <v>1767</v>
      </c>
      <c r="F231" s="23" t="s">
        <v>1419</v>
      </c>
      <c r="G231" s="16">
        <v>3.0499999999999999E-5</v>
      </c>
      <c r="H231" s="22" t="s">
        <v>2088</v>
      </c>
      <c r="I231" s="22" t="s">
        <v>650</v>
      </c>
      <c r="J231" s="366"/>
      <c r="K231" s="405" t="s">
        <v>5017</v>
      </c>
      <c r="L231" s="405" t="s">
        <v>5018</v>
      </c>
      <c r="M231" s="405" t="s">
        <v>5011</v>
      </c>
      <c r="N231" s="22"/>
      <c r="O231" s="22"/>
      <c r="P231" s="22"/>
      <c r="Q231" s="22"/>
      <c r="R231" s="22"/>
      <c r="S231" s="22"/>
      <c r="T231" s="405"/>
      <c r="U231" s="21"/>
    </row>
    <row r="232" spans="1:21" ht="56.25" x14ac:dyDescent="0.2">
      <c r="A232" s="420" t="s">
        <v>967</v>
      </c>
      <c r="B232" s="15" t="s">
        <v>2484</v>
      </c>
      <c r="C232" s="16" t="s">
        <v>2626</v>
      </c>
      <c r="D232" s="15" t="s">
        <v>1418</v>
      </c>
      <c r="E232" s="23" t="s">
        <v>158</v>
      </c>
      <c r="F232" s="23" t="s">
        <v>1499</v>
      </c>
      <c r="G232" s="16" t="s">
        <v>1500</v>
      </c>
      <c r="H232" s="22" t="s">
        <v>1501</v>
      </c>
      <c r="I232" s="22" t="s">
        <v>690</v>
      </c>
      <c r="J232" s="366"/>
      <c r="K232" s="405" t="s">
        <v>5017</v>
      </c>
      <c r="L232" s="405" t="s">
        <v>5018</v>
      </c>
      <c r="M232" s="405" t="s">
        <v>5011</v>
      </c>
      <c r="N232" s="22" t="s">
        <v>1364</v>
      </c>
      <c r="O232" s="22"/>
      <c r="P232" s="22"/>
      <c r="Q232" s="22"/>
      <c r="R232" s="22"/>
      <c r="S232" s="405" t="s">
        <v>3775</v>
      </c>
      <c r="T232" s="405" t="s">
        <v>1364</v>
      </c>
      <c r="U232" s="21"/>
    </row>
    <row r="233" spans="1:21" ht="26.25" customHeight="1" x14ac:dyDescent="0.2">
      <c r="A233" s="420" t="s">
        <v>968</v>
      </c>
      <c r="B233" s="15" t="s">
        <v>2485</v>
      </c>
      <c r="C233" s="28" t="s">
        <v>3406</v>
      </c>
      <c r="D233" s="15"/>
      <c r="E233" s="17"/>
      <c r="F233" s="17"/>
      <c r="G233" s="16"/>
      <c r="H233" s="16"/>
      <c r="I233" s="22"/>
      <c r="J233" s="366"/>
      <c r="K233" s="405" t="s">
        <v>5017</v>
      </c>
      <c r="L233" s="405" t="s">
        <v>5018</v>
      </c>
      <c r="M233" s="405" t="s">
        <v>5011</v>
      </c>
      <c r="N233" s="22"/>
      <c r="O233" s="22"/>
      <c r="P233" s="22"/>
      <c r="Q233" s="22"/>
      <c r="R233" s="22"/>
      <c r="S233" s="22"/>
      <c r="T233" s="405"/>
      <c r="U233" s="21" t="s">
        <v>3576</v>
      </c>
    </row>
    <row r="234" spans="1:21" ht="56.25" x14ac:dyDescent="0.2">
      <c r="A234" s="420" t="s">
        <v>968</v>
      </c>
      <c r="B234" s="15" t="s">
        <v>2485</v>
      </c>
      <c r="C234" s="16" t="s">
        <v>2148</v>
      </c>
      <c r="D234" s="15" t="s">
        <v>1409</v>
      </c>
      <c r="E234" s="23" t="s">
        <v>1767</v>
      </c>
      <c r="F234" s="23" t="s">
        <v>1419</v>
      </c>
      <c r="G234" s="16">
        <v>3.0499999999999999E-5</v>
      </c>
      <c r="H234" s="22" t="s">
        <v>2088</v>
      </c>
      <c r="I234" s="22" t="s">
        <v>651</v>
      </c>
      <c r="J234" s="366"/>
      <c r="K234" s="405" t="s">
        <v>5017</v>
      </c>
      <c r="L234" s="405" t="s">
        <v>5018</v>
      </c>
      <c r="M234" s="405" t="s">
        <v>5011</v>
      </c>
      <c r="N234" s="22"/>
      <c r="O234" s="22"/>
      <c r="P234" s="22"/>
      <c r="Q234" s="22"/>
      <c r="R234" s="22"/>
      <c r="S234" s="22"/>
      <c r="T234" s="405"/>
      <c r="U234" s="21"/>
    </row>
    <row r="235" spans="1:21" ht="56.25" x14ac:dyDescent="0.2">
      <c r="A235" s="420" t="s">
        <v>968</v>
      </c>
      <c r="B235" s="15" t="s">
        <v>2485</v>
      </c>
      <c r="C235" s="16" t="s">
        <v>858</v>
      </c>
      <c r="D235" s="15" t="s">
        <v>1418</v>
      </c>
      <c r="E235" s="23" t="s">
        <v>158</v>
      </c>
      <c r="F235" s="23" t="s">
        <v>1499</v>
      </c>
      <c r="G235" s="16" t="s">
        <v>1500</v>
      </c>
      <c r="H235" s="22" t="s">
        <v>1501</v>
      </c>
      <c r="I235" s="22" t="s">
        <v>691</v>
      </c>
      <c r="J235" s="366"/>
      <c r="K235" s="405" t="s">
        <v>5017</v>
      </c>
      <c r="L235" s="405" t="s">
        <v>5018</v>
      </c>
      <c r="M235" s="405" t="s">
        <v>5011</v>
      </c>
      <c r="N235" s="22" t="s">
        <v>1364</v>
      </c>
      <c r="O235" s="22"/>
      <c r="P235" s="22"/>
      <c r="Q235" s="22"/>
      <c r="R235" s="22"/>
      <c r="S235" s="405" t="s">
        <v>3775</v>
      </c>
      <c r="T235" s="405" t="s">
        <v>1364</v>
      </c>
      <c r="U235" s="21"/>
    </row>
    <row r="236" spans="1:21" ht="33.75" customHeight="1" x14ac:dyDescent="0.2">
      <c r="A236" s="420" t="s">
        <v>969</v>
      </c>
      <c r="B236" s="15" t="s">
        <v>2486</v>
      </c>
      <c r="C236" s="28" t="s">
        <v>1502</v>
      </c>
      <c r="D236" s="15"/>
      <c r="E236" s="23"/>
      <c r="F236" s="23"/>
      <c r="G236" s="16"/>
      <c r="H236" s="22"/>
      <c r="I236" s="22"/>
      <c r="J236" s="366"/>
      <c r="K236" s="405" t="s">
        <v>4981</v>
      </c>
      <c r="L236" s="405" t="s">
        <v>4942</v>
      </c>
      <c r="M236" s="405" t="s">
        <v>5006</v>
      </c>
      <c r="N236" s="22"/>
      <c r="O236" s="22"/>
      <c r="P236" s="22"/>
      <c r="Q236" s="22"/>
      <c r="R236" s="22"/>
      <c r="S236" s="405" t="s">
        <v>3827</v>
      </c>
      <c r="T236" s="405"/>
      <c r="U236" s="21" t="s">
        <v>3576</v>
      </c>
    </row>
    <row r="237" spans="1:21" ht="236.25" x14ac:dyDescent="0.2">
      <c r="A237" s="420" t="s">
        <v>969</v>
      </c>
      <c r="B237" s="15" t="s">
        <v>2486</v>
      </c>
      <c r="C237" s="16" t="s">
        <v>1502</v>
      </c>
      <c r="D237" s="27" t="s">
        <v>2239</v>
      </c>
      <c r="E237" s="17" t="s">
        <v>1189</v>
      </c>
      <c r="F237" s="17" t="s">
        <v>1190</v>
      </c>
      <c r="G237" s="408" t="s">
        <v>3906</v>
      </c>
      <c r="H237" s="24" t="s">
        <v>1503</v>
      </c>
      <c r="I237" s="22" t="s">
        <v>3417</v>
      </c>
      <c r="J237" s="366"/>
      <c r="K237" s="405" t="s">
        <v>4981</v>
      </c>
      <c r="L237" s="405" t="s">
        <v>4942</v>
      </c>
      <c r="M237" s="405" t="s">
        <v>5006</v>
      </c>
      <c r="N237" s="22" t="s">
        <v>1365</v>
      </c>
      <c r="O237" s="22"/>
      <c r="P237" s="22"/>
      <c r="Q237" s="22"/>
      <c r="R237" s="22"/>
      <c r="S237" s="22" t="s">
        <v>3775</v>
      </c>
      <c r="T237" s="405" t="s">
        <v>3834</v>
      </c>
      <c r="U237" s="21"/>
    </row>
    <row r="238" spans="1:21" ht="22.5" customHeight="1" x14ac:dyDescent="0.2">
      <c r="A238" s="420" t="s">
        <v>970</v>
      </c>
      <c r="B238" s="15" t="s">
        <v>2487</v>
      </c>
      <c r="C238" s="28" t="s">
        <v>1420</v>
      </c>
      <c r="D238" s="27"/>
      <c r="E238" s="17"/>
      <c r="F238" s="17"/>
      <c r="G238" s="16"/>
      <c r="H238" s="24"/>
      <c r="I238" s="22"/>
      <c r="J238" s="366"/>
      <c r="K238" s="22" t="s">
        <v>4981</v>
      </c>
      <c r="L238" s="405" t="s">
        <v>4942</v>
      </c>
      <c r="M238" s="405" t="s">
        <v>5006</v>
      </c>
      <c r="N238" s="22"/>
      <c r="O238" s="22"/>
      <c r="P238" s="22"/>
      <c r="Q238" s="22"/>
      <c r="R238" s="22"/>
      <c r="S238" s="22"/>
      <c r="T238" s="405"/>
      <c r="U238" s="21" t="s">
        <v>3576</v>
      </c>
    </row>
    <row r="239" spans="1:21" ht="282.75" customHeight="1" x14ac:dyDescent="0.2">
      <c r="A239" s="420" t="s">
        <v>970</v>
      </c>
      <c r="B239" s="15" t="s">
        <v>2487</v>
      </c>
      <c r="C239" s="16" t="s">
        <v>1420</v>
      </c>
      <c r="D239" s="25" t="s">
        <v>2239</v>
      </c>
      <c r="E239" s="23" t="s">
        <v>1185</v>
      </c>
      <c r="F239" s="23" t="s">
        <v>1186</v>
      </c>
      <c r="G239" s="16" t="s">
        <v>801</v>
      </c>
      <c r="H239" s="24" t="s">
        <v>1504</v>
      </c>
      <c r="I239" s="405" t="s">
        <v>4146</v>
      </c>
      <c r="J239" s="366"/>
      <c r="K239" s="405" t="s">
        <v>4981</v>
      </c>
      <c r="L239" s="405" t="s">
        <v>4942</v>
      </c>
      <c r="M239" s="405" t="s">
        <v>5006</v>
      </c>
      <c r="N239" s="22" t="s">
        <v>1366</v>
      </c>
      <c r="O239" s="22"/>
      <c r="P239" s="22"/>
      <c r="Q239" s="22"/>
      <c r="R239" s="22"/>
      <c r="S239" s="22"/>
      <c r="T239" s="405" t="s">
        <v>1366</v>
      </c>
      <c r="U239" s="21"/>
    </row>
    <row r="240" spans="1:21" ht="22.5" customHeight="1" x14ac:dyDescent="0.2">
      <c r="A240" s="420" t="s">
        <v>971</v>
      </c>
      <c r="B240" s="15" t="s">
        <v>1729</v>
      </c>
      <c r="C240" s="28" t="s">
        <v>1510</v>
      </c>
      <c r="D240" s="25"/>
      <c r="E240" s="23"/>
      <c r="F240" s="23"/>
      <c r="G240" s="16"/>
      <c r="H240" s="24"/>
      <c r="I240" s="22"/>
      <c r="J240" s="366"/>
      <c r="K240" s="22" t="s">
        <v>4972</v>
      </c>
      <c r="L240" s="405" t="s">
        <v>4943</v>
      </c>
      <c r="M240" s="405" t="s">
        <v>5006</v>
      </c>
      <c r="N240" s="22"/>
      <c r="O240" s="22"/>
      <c r="P240" s="22"/>
      <c r="Q240" s="22"/>
      <c r="R240" s="22"/>
      <c r="S240" s="22"/>
      <c r="T240" s="405"/>
      <c r="U240" s="21" t="s">
        <v>3576</v>
      </c>
    </row>
    <row r="241" spans="1:21" ht="213.75" customHeight="1" x14ac:dyDescent="0.2">
      <c r="A241" s="420" t="s">
        <v>971</v>
      </c>
      <c r="B241" s="15" t="s">
        <v>1729</v>
      </c>
      <c r="C241" s="16" t="s">
        <v>1510</v>
      </c>
      <c r="D241" s="27" t="s">
        <v>2239</v>
      </c>
      <c r="E241" s="17" t="s">
        <v>1189</v>
      </c>
      <c r="F241" s="17" t="s">
        <v>1190</v>
      </c>
      <c r="G241" s="408" t="s">
        <v>3906</v>
      </c>
      <c r="H241" s="24" t="s">
        <v>1511</v>
      </c>
      <c r="I241" s="22" t="s">
        <v>3398</v>
      </c>
      <c r="J241" s="366"/>
      <c r="K241" s="22" t="s">
        <v>4972</v>
      </c>
      <c r="L241" s="405" t="s">
        <v>4943</v>
      </c>
      <c r="M241" s="405" t="s">
        <v>5006</v>
      </c>
      <c r="N241" s="22" t="s">
        <v>1367</v>
      </c>
      <c r="O241" s="22"/>
      <c r="P241" s="22"/>
      <c r="Q241" s="22"/>
      <c r="R241" s="22"/>
      <c r="S241" s="22"/>
      <c r="T241" s="405" t="s">
        <v>1367</v>
      </c>
      <c r="U241" s="21"/>
    </row>
    <row r="242" spans="1:21" ht="56.25" x14ac:dyDescent="0.2">
      <c r="A242" s="420" t="s">
        <v>1728</v>
      </c>
      <c r="B242" s="15" t="s">
        <v>2488</v>
      </c>
      <c r="C242" s="28" t="s">
        <v>198</v>
      </c>
      <c r="D242" s="27"/>
      <c r="E242" s="17"/>
      <c r="F242" s="17"/>
      <c r="G242" s="16"/>
      <c r="H242" s="24"/>
      <c r="I242" s="22"/>
      <c r="J242" s="366"/>
      <c r="K242" s="405" t="s">
        <v>5027</v>
      </c>
      <c r="L242" s="405" t="s">
        <v>4934</v>
      </c>
      <c r="M242" s="405" t="s">
        <v>5000</v>
      </c>
      <c r="N242" s="22"/>
      <c r="O242" s="22"/>
      <c r="P242" s="22"/>
      <c r="Q242" s="22"/>
      <c r="R242" s="22"/>
      <c r="S242" s="405" t="s">
        <v>3827</v>
      </c>
      <c r="T242" s="405"/>
      <c r="U242" s="21" t="s">
        <v>3576</v>
      </c>
    </row>
    <row r="243" spans="1:21" ht="112.5" x14ac:dyDescent="0.2">
      <c r="A243" s="420" t="s">
        <v>1728</v>
      </c>
      <c r="B243" s="15" t="s">
        <v>2488</v>
      </c>
      <c r="C243" s="16" t="s">
        <v>198</v>
      </c>
      <c r="D243" s="27" t="s">
        <v>2239</v>
      </c>
      <c r="E243" s="17" t="s">
        <v>1421</v>
      </c>
      <c r="F243" s="17" t="s">
        <v>1422</v>
      </c>
      <c r="G243" s="408" t="s">
        <v>3906</v>
      </c>
      <c r="H243" s="24" t="s">
        <v>199</v>
      </c>
      <c r="I243" s="22" t="s">
        <v>3098</v>
      </c>
      <c r="J243" s="366"/>
      <c r="K243" s="405" t="s">
        <v>5027</v>
      </c>
      <c r="L243" s="405" t="s">
        <v>4934</v>
      </c>
      <c r="M243" s="405" t="s">
        <v>5000</v>
      </c>
      <c r="N243" s="22" t="s">
        <v>1368</v>
      </c>
      <c r="O243" s="22"/>
      <c r="P243" s="22"/>
      <c r="Q243" s="22"/>
      <c r="R243" s="22"/>
      <c r="S243" s="22" t="s">
        <v>3770</v>
      </c>
      <c r="T243" s="405" t="s">
        <v>3829</v>
      </c>
      <c r="U243" s="21"/>
    </row>
    <row r="244" spans="1:21" ht="45" x14ac:dyDescent="0.2">
      <c r="A244" s="420" t="s">
        <v>972</v>
      </c>
      <c r="B244" s="15" t="s">
        <v>2489</v>
      </c>
      <c r="C244" s="28" t="s">
        <v>1423</v>
      </c>
      <c r="D244" s="27"/>
      <c r="E244" s="17"/>
      <c r="F244" s="17"/>
      <c r="G244" s="16"/>
      <c r="H244" s="24"/>
      <c r="I244" s="22"/>
      <c r="J244" s="366" t="s">
        <v>3576</v>
      </c>
      <c r="K244" s="405" t="s">
        <v>5028</v>
      </c>
      <c r="L244" s="405" t="s">
        <v>4937</v>
      </c>
      <c r="M244" s="405" t="s">
        <v>4995</v>
      </c>
      <c r="N244" s="22"/>
      <c r="O244" s="22"/>
      <c r="P244" s="22"/>
      <c r="Q244" s="22"/>
      <c r="R244" s="22"/>
      <c r="S244" s="22" t="s">
        <v>1347</v>
      </c>
      <c r="T244" s="405"/>
      <c r="U244" s="21" t="s">
        <v>3576</v>
      </c>
    </row>
    <row r="245" spans="1:21" ht="409.5" x14ac:dyDescent="0.2">
      <c r="A245" s="420" t="s">
        <v>972</v>
      </c>
      <c r="B245" s="15" t="s">
        <v>2489</v>
      </c>
      <c r="C245" s="16" t="s">
        <v>1423</v>
      </c>
      <c r="D245" s="15" t="s">
        <v>2239</v>
      </c>
      <c r="E245" s="23" t="s">
        <v>1767</v>
      </c>
      <c r="F245" s="23" t="s">
        <v>1424</v>
      </c>
      <c r="G245" s="16" t="s">
        <v>1505</v>
      </c>
      <c r="H245" s="24" t="s">
        <v>1506</v>
      </c>
      <c r="I245" s="405" t="s">
        <v>4455</v>
      </c>
      <c r="J245" s="366" t="s">
        <v>3576</v>
      </c>
      <c r="K245" s="405" t="s">
        <v>5028</v>
      </c>
      <c r="L245" s="405" t="s">
        <v>4937</v>
      </c>
      <c r="M245" s="405" t="s">
        <v>4995</v>
      </c>
      <c r="N245" s="22" t="s">
        <v>1369</v>
      </c>
      <c r="O245" s="22"/>
      <c r="P245" s="22"/>
      <c r="Q245" s="22"/>
      <c r="R245" s="22"/>
      <c r="S245" s="22"/>
      <c r="T245" s="405" t="s">
        <v>3793</v>
      </c>
      <c r="U245" s="21"/>
    </row>
    <row r="246" spans="1:21" ht="67.5" x14ac:dyDescent="0.2">
      <c r="A246" s="420" t="s">
        <v>929</v>
      </c>
      <c r="B246" s="15" t="s">
        <v>2490</v>
      </c>
      <c r="C246" s="28" t="s">
        <v>2737</v>
      </c>
      <c r="D246" s="15"/>
      <c r="E246" s="23"/>
      <c r="F246" s="23"/>
      <c r="G246" s="16"/>
      <c r="H246" s="24"/>
      <c r="I246" s="22"/>
      <c r="J246" s="366" t="s">
        <v>3576</v>
      </c>
      <c r="K246" s="405" t="s">
        <v>5026</v>
      </c>
      <c r="L246" s="405" t="s">
        <v>4939</v>
      </c>
      <c r="M246" s="405" t="s">
        <v>4998</v>
      </c>
      <c r="N246" s="22"/>
      <c r="O246" s="22"/>
      <c r="P246" s="22"/>
      <c r="Q246" s="22"/>
      <c r="R246" s="22"/>
      <c r="S246" s="22"/>
      <c r="T246" s="405"/>
      <c r="U246" s="21" t="s">
        <v>3576</v>
      </c>
    </row>
    <row r="247" spans="1:21" ht="123.75" x14ac:dyDescent="0.2">
      <c r="A247" s="420" t="s">
        <v>929</v>
      </c>
      <c r="B247" s="15" t="s">
        <v>2490</v>
      </c>
      <c r="C247" s="16" t="s">
        <v>2737</v>
      </c>
      <c r="D247" s="15" t="s">
        <v>1409</v>
      </c>
      <c r="E247" s="17" t="s">
        <v>149</v>
      </c>
      <c r="F247" s="17" t="s">
        <v>150</v>
      </c>
      <c r="G247" s="16" t="s">
        <v>151</v>
      </c>
      <c r="H247" s="24" t="s">
        <v>1507</v>
      </c>
      <c r="I247" s="405" t="s">
        <v>5217</v>
      </c>
      <c r="J247" s="366" t="s">
        <v>3576</v>
      </c>
      <c r="K247" s="405" t="s">
        <v>5026</v>
      </c>
      <c r="L247" s="405" t="s">
        <v>4939</v>
      </c>
      <c r="M247" s="405" t="s">
        <v>4998</v>
      </c>
      <c r="N247" s="405" t="s">
        <v>4941</v>
      </c>
      <c r="O247" s="22"/>
      <c r="P247" s="22"/>
      <c r="Q247" s="22"/>
      <c r="R247" s="22"/>
      <c r="S247" s="22"/>
      <c r="T247" s="22"/>
      <c r="U247" s="21"/>
    </row>
    <row r="248" spans="1:21" ht="33.75" x14ac:dyDescent="0.2">
      <c r="A248" s="420" t="s">
        <v>2343</v>
      </c>
      <c r="B248" s="15" t="s">
        <v>2491</v>
      </c>
      <c r="C248" s="28" t="s">
        <v>1508</v>
      </c>
      <c r="D248" s="15"/>
      <c r="E248" s="17"/>
      <c r="F248" s="17"/>
      <c r="G248" s="16"/>
      <c r="H248" s="24"/>
      <c r="I248" s="22"/>
      <c r="J248" s="366"/>
      <c r="K248" s="405" t="s">
        <v>4972</v>
      </c>
      <c r="L248" s="405" t="s">
        <v>4943</v>
      </c>
      <c r="M248" s="405" t="s">
        <v>5009</v>
      </c>
      <c r="N248" s="22"/>
      <c r="O248" s="22"/>
      <c r="P248" s="22"/>
      <c r="Q248" s="22"/>
      <c r="R248" s="22"/>
      <c r="S248" s="22"/>
      <c r="T248" s="405"/>
      <c r="U248" s="21" t="s">
        <v>3576</v>
      </c>
    </row>
    <row r="249" spans="1:21" ht="146.25" customHeight="1" x14ac:dyDescent="0.2">
      <c r="A249" s="420" t="s">
        <v>2343</v>
      </c>
      <c r="B249" s="15" t="s">
        <v>2491</v>
      </c>
      <c r="C249" s="16" t="s">
        <v>1508</v>
      </c>
      <c r="D249" s="15" t="s">
        <v>1409</v>
      </c>
      <c r="E249" s="23" t="s">
        <v>1187</v>
      </c>
      <c r="F249" s="23" t="s">
        <v>1188</v>
      </c>
      <c r="G249" s="16" t="s">
        <v>1509</v>
      </c>
      <c r="H249" s="24" t="s">
        <v>713</v>
      </c>
      <c r="I249" s="405" t="s">
        <v>4371</v>
      </c>
      <c r="J249" s="366"/>
      <c r="K249" s="405" t="s">
        <v>4972</v>
      </c>
      <c r="L249" s="22" t="s">
        <v>4943</v>
      </c>
      <c r="M249" s="405" t="s">
        <v>5009</v>
      </c>
      <c r="N249" s="22" t="s">
        <v>1370</v>
      </c>
      <c r="O249" s="22"/>
      <c r="P249" s="22"/>
      <c r="Q249" s="22"/>
      <c r="R249" s="22"/>
      <c r="S249" s="22"/>
      <c r="T249" s="405" t="s">
        <v>1370</v>
      </c>
      <c r="U249" s="21"/>
    </row>
    <row r="250" spans="1:21" ht="26.25" customHeight="1" x14ac:dyDescent="0.2">
      <c r="A250" s="420" t="s">
        <v>2344</v>
      </c>
      <c r="B250" s="15" t="s">
        <v>2492</v>
      </c>
      <c r="C250" s="28" t="s">
        <v>200</v>
      </c>
      <c r="D250" s="15"/>
      <c r="E250" s="23"/>
      <c r="F250" s="23"/>
      <c r="G250" s="16"/>
      <c r="H250" s="24"/>
      <c r="I250" s="22"/>
      <c r="J250" s="366"/>
      <c r="K250" s="405" t="s">
        <v>5029</v>
      </c>
      <c r="L250" s="405" t="s">
        <v>4936</v>
      </c>
      <c r="M250" s="405" t="s">
        <v>5002</v>
      </c>
      <c r="N250" s="22"/>
      <c r="O250" s="22"/>
      <c r="P250" s="22"/>
      <c r="Q250" s="22"/>
      <c r="R250" s="22"/>
      <c r="S250" s="22" t="s">
        <v>1347</v>
      </c>
      <c r="T250" s="405"/>
      <c r="U250" s="21" t="s">
        <v>3576</v>
      </c>
    </row>
    <row r="251" spans="1:21" ht="157.5" x14ac:dyDescent="0.2">
      <c r="A251" s="420" t="s">
        <v>2344</v>
      </c>
      <c r="B251" s="15" t="s">
        <v>2492</v>
      </c>
      <c r="C251" s="16" t="s">
        <v>200</v>
      </c>
      <c r="D251" s="15" t="s">
        <v>2239</v>
      </c>
      <c r="E251" s="17" t="s">
        <v>1192</v>
      </c>
      <c r="F251" s="17" t="s">
        <v>1191</v>
      </c>
      <c r="G251" s="16" t="s">
        <v>1426</v>
      </c>
      <c r="H251" s="24" t="s">
        <v>1425</v>
      </c>
      <c r="I251" s="22" t="s">
        <v>3099</v>
      </c>
      <c r="J251" s="366"/>
      <c r="K251" s="405" t="s">
        <v>5029</v>
      </c>
      <c r="L251" s="405" t="s">
        <v>4936</v>
      </c>
      <c r="M251" s="405" t="s">
        <v>5002</v>
      </c>
      <c r="N251" s="22" t="s">
        <v>716</v>
      </c>
      <c r="O251" s="22"/>
      <c r="P251" s="22"/>
      <c r="Q251" s="22"/>
      <c r="R251" s="22"/>
      <c r="S251" s="22"/>
      <c r="T251" s="405" t="s">
        <v>716</v>
      </c>
      <c r="U251" s="21"/>
    </row>
    <row r="252" spans="1:21" ht="26.25" customHeight="1" x14ac:dyDescent="0.2">
      <c r="A252" s="420" t="s">
        <v>2345</v>
      </c>
      <c r="B252" s="15" t="s">
        <v>2493</v>
      </c>
      <c r="C252" s="28" t="s">
        <v>3407</v>
      </c>
      <c r="D252" s="15"/>
      <c r="E252" s="17"/>
      <c r="F252" s="17"/>
      <c r="G252" s="16"/>
      <c r="H252" s="16"/>
      <c r="I252" s="22"/>
      <c r="J252" s="366"/>
      <c r="K252" s="405" t="s">
        <v>5017</v>
      </c>
      <c r="L252" s="405" t="s">
        <v>5018</v>
      </c>
      <c r="M252" s="405" t="s">
        <v>5011</v>
      </c>
      <c r="N252" s="22"/>
      <c r="O252" s="22"/>
      <c r="P252" s="22"/>
      <c r="Q252" s="22"/>
      <c r="R252" s="22"/>
      <c r="S252" s="405" t="s">
        <v>3827</v>
      </c>
      <c r="T252" s="405"/>
      <c r="U252" s="21" t="s">
        <v>3576</v>
      </c>
    </row>
    <row r="253" spans="1:21" ht="123.75" x14ac:dyDescent="0.2">
      <c r="A253" s="420"/>
      <c r="B253" s="15"/>
      <c r="C253" s="16"/>
      <c r="D253" s="15"/>
      <c r="E253" s="17"/>
      <c r="F253" s="17"/>
      <c r="G253" s="16"/>
      <c r="H253" s="24"/>
      <c r="I253" s="22" t="s">
        <v>2628</v>
      </c>
      <c r="J253" s="366"/>
      <c r="K253" s="22"/>
      <c r="L253" s="22"/>
      <c r="M253" s="22"/>
      <c r="N253" s="22"/>
      <c r="O253" s="22"/>
      <c r="P253" s="22"/>
      <c r="Q253" s="22"/>
      <c r="R253" s="22"/>
      <c r="S253" s="22"/>
      <c r="T253" s="405"/>
      <c r="U253" s="21"/>
    </row>
    <row r="254" spans="1:21" ht="56.25" x14ac:dyDescent="0.2">
      <c r="A254" s="420" t="s">
        <v>2345</v>
      </c>
      <c r="B254" s="15" t="s">
        <v>2493</v>
      </c>
      <c r="C254" s="16" t="s">
        <v>1755</v>
      </c>
      <c r="D254" s="15" t="s">
        <v>1409</v>
      </c>
      <c r="E254" s="23" t="s">
        <v>1767</v>
      </c>
      <c r="F254" s="23" t="s">
        <v>1419</v>
      </c>
      <c r="G254" s="16">
        <v>3.0499999999999999E-5</v>
      </c>
      <c r="H254" s="24" t="s">
        <v>2088</v>
      </c>
      <c r="I254" s="22" t="s">
        <v>2089</v>
      </c>
      <c r="J254" s="366"/>
      <c r="K254" s="405" t="s">
        <v>5017</v>
      </c>
      <c r="L254" s="405" t="s">
        <v>5018</v>
      </c>
      <c r="M254" s="405" t="s">
        <v>5011</v>
      </c>
      <c r="N254" s="22"/>
      <c r="O254" s="22"/>
      <c r="P254" s="22"/>
      <c r="Q254" s="22"/>
      <c r="R254" s="22"/>
      <c r="S254" s="22"/>
      <c r="T254" s="405"/>
      <c r="U254" s="21"/>
    </row>
    <row r="255" spans="1:21" ht="56.25" x14ac:dyDescent="0.2">
      <c r="A255" s="420" t="s">
        <v>2345</v>
      </c>
      <c r="B255" s="15" t="s">
        <v>2493</v>
      </c>
      <c r="C255" s="16" t="s">
        <v>1032</v>
      </c>
      <c r="D255" s="15" t="s">
        <v>1418</v>
      </c>
      <c r="E255" s="23" t="s">
        <v>201</v>
      </c>
      <c r="F255" s="23" t="s">
        <v>202</v>
      </c>
      <c r="G255" s="16" t="s">
        <v>203</v>
      </c>
      <c r="H255" s="24" t="s">
        <v>204</v>
      </c>
      <c r="I255" s="22" t="s">
        <v>1033</v>
      </c>
      <c r="J255" s="366"/>
      <c r="K255" s="405" t="s">
        <v>5017</v>
      </c>
      <c r="L255" s="405" t="s">
        <v>5018</v>
      </c>
      <c r="M255" s="405" t="s">
        <v>5011</v>
      </c>
      <c r="N255" s="22" t="s">
        <v>1364</v>
      </c>
      <c r="O255" s="22"/>
      <c r="P255" s="22"/>
      <c r="Q255" s="22"/>
      <c r="R255" s="22"/>
      <c r="S255" s="405" t="s">
        <v>3775</v>
      </c>
      <c r="T255" s="405" t="s">
        <v>1364</v>
      </c>
      <c r="U255" s="21"/>
    </row>
    <row r="256" spans="1:21" ht="26.25" customHeight="1" x14ac:dyDescent="0.2">
      <c r="A256" s="420" t="s">
        <v>2346</v>
      </c>
      <c r="B256" s="15" t="s">
        <v>2494</v>
      </c>
      <c r="C256" s="28" t="s">
        <v>3408</v>
      </c>
      <c r="D256" s="15"/>
      <c r="E256" s="17"/>
      <c r="F256" s="17"/>
      <c r="G256" s="16"/>
      <c r="H256" s="16"/>
      <c r="I256" s="22"/>
      <c r="J256" s="366"/>
      <c r="K256" s="405" t="s">
        <v>5017</v>
      </c>
      <c r="L256" s="405" t="s">
        <v>5018</v>
      </c>
      <c r="M256" s="405" t="s">
        <v>5011</v>
      </c>
      <c r="N256" s="22"/>
      <c r="O256" s="22"/>
      <c r="P256" s="22"/>
      <c r="Q256" s="22"/>
      <c r="R256" s="22"/>
      <c r="S256" s="405" t="s">
        <v>3827</v>
      </c>
      <c r="T256" s="405"/>
      <c r="U256" s="21" t="s">
        <v>3576</v>
      </c>
    </row>
    <row r="257" spans="1:21" ht="56.25" x14ac:dyDescent="0.2">
      <c r="A257" s="420" t="s">
        <v>2346</v>
      </c>
      <c r="B257" s="15" t="s">
        <v>2494</v>
      </c>
      <c r="C257" s="16" t="s">
        <v>1756</v>
      </c>
      <c r="D257" s="15" t="s">
        <v>1409</v>
      </c>
      <c r="E257" s="23" t="s">
        <v>1767</v>
      </c>
      <c r="F257" s="23" t="s">
        <v>1419</v>
      </c>
      <c r="G257" s="16">
        <v>3.0499999999999999E-5</v>
      </c>
      <c r="H257" s="24" t="s">
        <v>2088</v>
      </c>
      <c r="I257" s="22" t="s">
        <v>2090</v>
      </c>
      <c r="J257" s="366"/>
      <c r="K257" s="405" t="s">
        <v>5017</v>
      </c>
      <c r="L257" s="405" t="s">
        <v>5018</v>
      </c>
      <c r="M257" s="405" t="s">
        <v>5011</v>
      </c>
      <c r="N257" s="22"/>
      <c r="O257" s="22"/>
      <c r="P257" s="22"/>
      <c r="Q257" s="22"/>
      <c r="R257" s="22"/>
      <c r="S257" s="22"/>
      <c r="T257" s="405"/>
      <c r="U257" s="21"/>
    </row>
    <row r="258" spans="1:21" ht="56.25" x14ac:dyDescent="0.2">
      <c r="A258" s="420" t="s">
        <v>2346</v>
      </c>
      <c r="B258" s="15" t="s">
        <v>2494</v>
      </c>
      <c r="C258" s="16" t="s">
        <v>1034</v>
      </c>
      <c r="D258" s="15" t="s">
        <v>1418</v>
      </c>
      <c r="E258" s="23" t="s">
        <v>201</v>
      </c>
      <c r="F258" s="23" t="s">
        <v>202</v>
      </c>
      <c r="G258" s="16" t="s">
        <v>203</v>
      </c>
      <c r="H258" s="24" t="s">
        <v>204</v>
      </c>
      <c r="I258" s="22" t="s">
        <v>859</v>
      </c>
      <c r="J258" s="366"/>
      <c r="K258" s="405" t="s">
        <v>5017</v>
      </c>
      <c r="L258" s="405" t="s">
        <v>5018</v>
      </c>
      <c r="M258" s="405" t="s">
        <v>5011</v>
      </c>
      <c r="N258" s="22" t="s">
        <v>1364</v>
      </c>
      <c r="O258" s="22"/>
      <c r="P258" s="22"/>
      <c r="Q258" s="22"/>
      <c r="R258" s="22"/>
      <c r="S258" s="405" t="s">
        <v>3775</v>
      </c>
      <c r="T258" s="405" t="s">
        <v>1364</v>
      </c>
      <c r="U258" s="21"/>
    </row>
    <row r="259" spans="1:21" ht="26.25" customHeight="1" x14ac:dyDescent="0.2">
      <c r="A259" s="420" t="s">
        <v>2347</v>
      </c>
      <c r="B259" s="15" t="s">
        <v>2495</v>
      </c>
      <c r="C259" s="28" t="s">
        <v>3409</v>
      </c>
      <c r="D259" s="15"/>
      <c r="E259" s="17"/>
      <c r="F259" s="17"/>
      <c r="G259" s="16"/>
      <c r="H259" s="16"/>
      <c r="I259" s="22"/>
      <c r="J259" s="366"/>
      <c r="K259" s="405" t="s">
        <v>5017</v>
      </c>
      <c r="L259" s="405" t="s">
        <v>5018</v>
      </c>
      <c r="M259" s="405" t="s">
        <v>5011</v>
      </c>
      <c r="N259" s="22"/>
      <c r="O259" s="22"/>
      <c r="P259" s="22"/>
      <c r="Q259" s="22"/>
      <c r="R259" s="22"/>
      <c r="S259" s="405" t="s">
        <v>3827</v>
      </c>
      <c r="T259" s="405"/>
      <c r="U259" s="21" t="s">
        <v>3576</v>
      </c>
    </row>
    <row r="260" spans="1:21" ht="56.25" x14ac:dyDescent="0.2">
      <c r="A260" s="420" t="s">
        <v>2347</v>
      </c>
      <c r="B260" s="15" t="s">
        <v>2495</v>
      </c>
      <c r="C260" s="16" t="s">
        <v>1757</v>
      </c>
      <c r="D260" s="15" t="s">
        <v>1409</v>
      </c>
      <c r="E260" s="23" t="s">
        <v>1767</v>
      </c>
      <c r="F260" s="23" t="s">
        <v>1419</v>
      </c>
      <c r="G260" s="16">
        <v>3.0499999999999999E-5</v>
      </c>
      <c r="H260" s="24" t="s">
        <v>2088</v>
      </c>
      <c r="I260" s="22" t="s">
        <v>2091</v>
      </c>
      <c r="J260" s="366"/>
      <c r="K260" s="405" t="s">
        <v>5017</v>
      </c>
      <c r="L260" s="405" t="s">
        <v>5018</v>
      </c>
      <c r="M260" s="405" t="s">
        <v>5011</v>
      </c>
      <c r="N260" s="22"/>
      <c r="O260" s="22"/>
      <c r="P260" s="22"/>
      <c r="Q260" s="22"/>
      <c r="R260" s="22"/>
      <c r="S260" s="22"/>
      <c r="T260" s="405"/>
      <c r="U260" s="21"/>
    </row>
    <row r="261" spans="1:21" ht="56.25" x14ac:dyDescent="0.2">
      <c r="A261" s="420" t="s">
        <v>2347</v>
      </c>
      <c r="B261" s="15" t="s">
        <v>2495</v>
      </c>
      <c r="C261" s="16" t="s">
        <v>1035</v>
      </c>
      <c r="D261" s="15" t="s">
        <v>1418</v>
      </c>
      <c r="E261" s="23" t="s">
        <v>201</v>
      </c>
      <c r="F261" s="23" t="s">
        <v>202</v>
      </c>
      <c r="G261" s="16" t="s">
        <v>203</v>
      </c>
      <c r="H261" s="24" t="s">
        <v>204</v>
      </c>
      <c r="I261" s="22" t="s">
        <v>1200</v>
      </c>
      <c r="J261" s="366"/>
      <c r="K261" s="405" t="s">
        <v>5017</v>
      </c>
      <c r="L261" s="405" t="s">
        <v>5018</v>
      </c>
      <c r="M261" s="405" t="s">
        <v>5011</v>
      </c>
      <c r="N261" s="22" t="s">
        <v>1364</v>
      </c>
      <c r="O261" s="22"/>
      <c r="P261" s="22"/>
      <c r="Q261" s="22"/>
      <c r="R261" s="22"/>
      <c r="S261" s="405" t="s">
        <v>3775</v>
      </c>
      <c r="T261" s="405" t="s">
        <v>1364</v>
      </c>
      <c r="U261" s="21"/>
    </row>
    <row r="262" spans="1:21" ht="26.25" customHeight="1" x14ac:dyDescent="0.2">
      <c r="A262" s="420" t="s">
        <v>2348</v>
      </c>
      <c r="B262" s="15" t="s">
        <v>2496</v>
      </c>
      <c r="C262" s="28" t="s">
        <v>3414</v>
      </c>
      <c r="D262" s="15"/>
      <c r="E262" s="17"/>
      <c r="F262" s="17"/>
      <c r="G262" s="16"/>
      <c r="H262" s="16"/>
      <c r="I262" s="22"/>
      <c r="J262" s="366"/>
      <c r="K262" s="405" t="s">
        <v>5017</v>
      </c>
      <c r="L262" s="405" t="s">
        <v>5018</v>
      </c>
      <c r="M262" s="405" t="s">
        <v>5011</v>
      </c>
      <c r="N262" s="22"/>
      <c r="O262" s="22"/>
      <c r="P262" s="22"/>
      <c r="Q262" s="22"/>
      <c r="R262" s="22"/>
      <c r="S262" s="405" t="s">
        <v>3827</v>
      </c>
      <c r="T262" s="405"/>
      <c r="U262" s="21" t="s">
        <v>3576</v>
      </c>
    </row>
    <row r="263" spans="1:21" ht="56.25" x14ac:dyDescent="0.2">
      <c r="A263" s="420" t="s">
        <v>2348</v>
      </c>
      <c r="B263" s="15" t="s">
        <v>2496</v>
      </c>
      <c r="C263" s="16" t="s">
        <v>1758</v>
      </c>
      <c r="D263" s="15" t="s">
        <v>1409</v>
      </c>
      <c r="E263" s="23" t="s">
        <v>1767</v>
      </c>
      <c r="F263" s="23" t="s">
        <v>1419</v>
      </c>
      <c r="G263" s="16">
        <v>3.0499999999999999E-5</v>
      </c>
      <c r="H263" s="24" t="s">
        <v>2088</v>
      </c>
      <c r="I263" s="22" t="s">
        <v>2092</v>
      </c>
      <c r="J263" s="366"/>
      <c r="K263" s="405" t="s">
        <v>5017</v>
      </c>
      <c r="L263" s="405" t="s">
        <v>5018</v>
      </c>
      <c r="M263" s="405" t="s">
        <v>5011</v>
      </c>
      <c r="N263" s="22"/>
      <c r="O263" s="22"/>
      <c r="P263" s="22"/>
      <c r="Q263" s="22"/>
      <c r="R263" s="22"/>
      <c r="S263" s="22"/>
      <c r="T263" s="405"/>
      <c r="U263" s="21"/>
    </row>
    <row r="264" spans="1:21" ht="56.25" x14ac:dyDescent="0.2">
      <c r="A264" s="420" t="s">
        <v>2348</v>
      </c>
      <c r="B264" s="15" t="s">
        <v>2496</v>
      </c>
      <c r="C264" s="16" t="s">
        <v>1036</v>
      </c>
      <c r="D264" s="15" t="s">
        <v>1418</v>
      </c>
      <c r="E264" s="23" t="s">
        <v>201</v>
      </c>
      <c r="F264" s="23" t="s">
        <v>202</v>
      </c>
      <c r="G264" s="16" t="s">
        <v>203</v>
      </c>
      <c r="H264" s="24" t="s">
        <v>204</v>
      </c>
      <c r="I264" s="22" t="s">
        <v>1201</v>
      </c>
      <c r="J264" s="366"/>
      <c r="K264" s="405" t="s">
        <v>5017</v>
      </c>
      <c r="L264" s="405" t="s">
        <v>5018</v>
      </c>
      <c r="M264" s="405" t="s">
        <v>5011</v>
      </c>
      <c r="N264" s="22" t="s">
        <v>1364</v>
      </c>
      <c r="O264" s="22"/>
      <c r="P264" s="22"/>
      <c r="Q264" s="22"/>
      <c r="R264" s="22"/>
      <c r="S264" s="405" t="s">
        <v>3775</v>
      </c>
      <c r="T264" s="405" t="s">
        <v>1364</v>
      </c>
      <c r="U264" s="21"/>
    </row>
    <row r="265" spans="1:21" ht="26.25" customHeight="1" x14ac:dyDescent="0.2">
      <c r="A265" s="420" t="s">
        <v>2349</v>
      </c>
      <c r="B265" s="15" t="s">
        <v>2497</v>
      </c>
      <c r="C265" s="28" t="s">
        <v>3410</v>
      </c>
      <c r="D265" s="15"/>
      <c r="E265" s="17"/>
      <c r="F265" s="17"/>
      <c r="G265" s="16"/>
      <c r="H265" s="16"/>
      <c r="I265" s="22"/>
      <c r="J265" s="366"/>
      <c r="K265" s="405" t="s">
        <v>5017</v>
      </c>
      <c r="L265" s="405" t="s">
        <v>5018</v>
      </c>
      <c r="M265" s="405" t="s">
        <v>5011</v>
      </c>
      <c r="N265" s="22"/>
      <c r="O265" s="22"/>
      <c r="P265" s="22"/>
      <c r="Q265" s="22"/>
      <c r="R265" s="22"/>
      <c r="S265" s="405" t="s">
        <v>3827</v>
      </c>
      <c r="T265" s="405"/>
      <c r="U265" s="21" t="s">
        <v>3576</v>
      </c>
    </row>
    <row r="266" spans="1:21" ht="56.25" x14ac:dyDescent="0.2">
      <c r="A266" s="420" t="s">
        <v>2349</v>
      </c>
      <c r="B266" s="15" t="s">
        <v>2497</v>
      </c>
      <c r="C266" s="16" t="s">
        <v>2145</v>
      </c>
      <c r="D266" s="15" t="s">
        <v>1409</v>
      </c>
      <c r="E266" s="23" t="s">
        <v>1767</v>
      </c>
      <c r="F266" s="23" t="s">
        <v>1419</v>
      </c>
      <c r="G266" s="16">
        <v>3.0499999999999999E-5</v>
      </c>
      <c r="H266" s="24" t="s">
        <v>2088</v>
      </c>
      <c r="I266" s="22" t="s">
        <v>2093</v>
      </c>
      <c r="J266" s="366"/>
      <c r="K266" s="405" t="s">
        <v>5017</v>
      </c>
      <c r="L266" s="405" t="s">
        <v>5018</v>
      </c>
      <c r="M266" s="405" t="s">
        <v>5011</v>
      </c>
      <c r="N266" s="22"/>
      <c r="O266" s="22"/>
      <c r="P266" s="22"/>
      <c r="Q266" s="22"/>
      <c r="R266" s="22"/>
      <c r="S266" s="22"/>
      <c r="T266" s="405"/>
      <c r="U266" s="21"/>
    </row>
    <row r="267" spans="1:21" ht="56.25" x14ac:dyDescent="0.2">
      <c r="A267" s="420" t="s">
        <v>2349</v>
      </c>
      <c r="B267" s="15" t="s">
        <v>2497</v>
      </c>
      <c r="C267" s="16" t="s">
        <v>1037</v>
      </c>
      <c r="D267" s="15" t="s">
        <v>1418</v>
      </c>
      <c r="E267" s="23" t="s">
        <v>201</v>
      </c>
      <c r="F267" s="23" t="s">
        <v>202</v>
      </c>
      <c r="G267" s="16" t="s">
        <v>203</v>
      </c>
      <c r="H267" s="24" t="s">
        <v>204</v>
      </c>
      <c r="I267" s="22" t="s">
        <v>1202</v>
      </c>
      <c r="J267" s="366"/>
      <c r="K267" s="405" t="s">
        <v>5017</v>
      </c>
      <c r="L267" s="405" t="s">
        <v>5018</v>
      </c>
      <c r="M267" s="405" t="s">
        <v>5011</v>
      </c>
      <c r="N267" s="22" t="s">
        <v>1364</v>
      </c>
      <c r="O267" s="22"/>
      <c r="P267" s="22"/>
      <c r="Q267" s="22"/>
      <c r="R267" s="22"/>
      <c r="S267" s="405" t="s">
        <v>3775</v>
      </c>
      <c r="T267" s="405" t="s">
        <v>1364</v>
      </c>
      <c r="U267" s="21"/>
    </row>
    <row r="268" spans="1:21" ht="23.25" customHeight="1" x14ac:dyDescent="0.2">
      <c r="A268" s="420" t="s">
        <v>2350</v>
      </c>
      <c r="B268" s="15" t="s">
        <v>2498</v>
      </c>
      <c r="C268" s="28" t="s">
        <v>3411</v>
      </c>
      <c r="D268" s="15"/>
      <c r="E268" s="17"/>
      <c r="F268" s="17"/>
      <c r="G268" s="16"/>
      <c r="H268" s="16"/>
      <c r="I268" s="22"/>
      <c r="J268" s="366"/>
      <c r="K268" s="405" t="s">
        <v>5017</v>
      </c>
      <c r="L268" s="405" t="s">
        <v>5018</v>
      </c>
      <c r="M268" s="405" t="s">
        <v>5011</v>
      </c>
      <c r="N268" s="22"/>
      <c r="O268" s="22"/>
      <c r="P268" s="22"/>
      <c r="Q268" s="22"/>
      <c r="R268" s="22"/>
      <c r="S268" s="405" t="s">
        <v>3827</v>
      </c>
      <c r="T268" s="405"/>
      <c r="U268" s="21" t="s">
        <v>3576</v>
      </c>
    </row>
    <row r="269" spans="1:21" ht="56.25" x14ac:dyDescent="0.2">
      <c r="A269" s="420" t="s">
        <v>2350</v>
      </c>
      <c r="B269" s="15" t="s">
        <v>2498</v>
      </c>
      <c r="C269" s="16" t="s">
        <v>2146</v>
      </c>
      <c r="D269" s="15" t="s">
        <v>1409</v>
      </c>
      <c r="E269" s="23" t="s">
        <v>1767</v>
      </c>
      <c r="F269" s="23" t="s">
        <v>1419</v>
      </c>
      <c r="G269" s="16">
        <v>3.0499999999999999E-5</v>
      </c>
      <c r="H269" s="24" t="s">
        <v>2088</v>
      </c>
      <c r="I269" s="22" t="s">
        <v>2094</v>
      </c>
      <c r="J269" s="366"/>
      <c r="K269" s="405" t="s">
        <v>5017</v>
      </c>
      <c r="L269" s="405" t="s">
        <v>5018</v>
      </c>
      <c r="M269" s="405" t="s">
        <v>5011</v>
      </c>
      <c r="N269" s="22"/>
      <c r="O269" s="22"/>
      <c r="P269" s="22"/>
      <c r="Q269" s="22"/>
      <c r="R269" s="22"/>
      <c r="S269" s="22"/>
      <c r="T269" s="405"/>
      <c r="U269" s="21"/>
    </row>
    <row r="270" spans="1:21" ht="56.25" x14ac:dyDescent="0.2">
      <c r="A270" s="420" t="s">
        <v>2350</v>
      </c>
      <c r="B270" s="15" t="s">
        <v>2498</v>
      </c>
      <c r="C270" s="16" t="s">
        <v>1038</v>
      </c>
      <c r="D270" s="15" t="s">
        <v>1418</v>
      </c>
      <c r="E270" s="23" t="s">
        <v>201</v>
      </c>
      <c r="F270" s="23" t="s">
        <v>202</v>
      </c>
      <c r="G270" s="16" t="s">
        <v>203</v>
      </c>
      <c r="H270" s="24" t="s">
        <v>204</v>
      </c>
      <c r="I270" s="22" t="s">
        <v>1203</v>
      </c>
      <c r="J270" s="366"/>
      <c r="K270" s="405" t="s">
        <v>5017</v>
      </c>
      <c r="L270" s="405" t="s">
        <v>5018</v>
      </c>
      <c r="M270" s="405" t="s">
        <v>5011</v>
      </c>
      <c r="N270" s="22" t="s">
        <v>1364</v>
      </c>
      <c r="O270" s="22"/>
      <c r="P270" s="22"/>
      <c r="Q270" s="22"/>
      <c r="R270" s="22"/>
      <c r="S270" s="405" t="s">
        <v>3775</v>
      </c>
      <c r="T270" s="405" t="s">
        <v>1364</v>
      </c>
      <c r="U270" s="21"/>
    </row>
    <row r="271" spans="1:21" ht="26.25" customHeight="1" x14ac:dyDescent="0.2">
      <c r="A271" s="420" t="s">
        <v>2351</v>
      </c>
      <c r="B271" s="15" t="s">
        <v>2499</v>
      </c>
      <c r="C271" s="28" t="s">
        <v>3412</v>
      </c>
      <c r="D271" s="15"/>
      <c r="E271" s="17"/>
      <c r="F271" s="17"/>
      <c r="G271" s="16"/>
      <c r="H271" s="16"/>
      <c r="I271" s="22"/>
      <c r="J271" s="366"/>
      <c r="K271" s="405" t="s">
        <v>5017</v>
      </c>
      <c r="L271" s="405" t="s">
        <v>5018</v>
      </c>
      <c r="M271" s="405" t="s">
        <v>5011</v>
      </c>
      <c r="N271" s="22"/>
      <c r="O271" s="22"/>
      <c r="P271" s="22"/>
      <c r="Q271" s="22"/>
      <c r="R271" s="22"/>
      <c r="S271" s="405" t="s">
        <v>3827</v>
      </c>
      <c r="T271" s="405"/>
      <c r="U271" s="21" t="s">
        <v>3576</v>
      </c>
    </row>
    <row r="272" spans="1:21" ht="56.25" x14ac:dyDescent="0.2">
      <c r="A272" s="420" t="s">
        <v>2351</v>
      </c>
      <c r="B272" s="15" t="s">
        <v>2499</v>
      </c>
      <c r="C272" s="16" t="s">
        <v>2147</v>
      </c>
      <c r="D272" s="15" t="s">
        <v>1409</v>
      </c>
      <c r="E272" s="23" t="s">
        <v>1767</v>
      </c>
      <c r="F272" s="23" t="s">
        <v>1419</v>
      </c>
      <c r="G272" s="16">
        <v>3.0499999999999999E-5</v>
      </c>
      <c r="H272" s="24" t="s">
        <v>2088</v>
      </c>
      <c r="I272" s="22" t="s">
        <v>650</v>
      </c>
      <c r="J272" s="366"/>
      <c r="K272" s="405" t="s">
        <v>5017</v>
      </c>
      <c r="L272" s="405" t="s">
        <v>5018</v>
      </c>
      <c r="M272" s="405" t="s">
        <v>5011</v>
      </c>
      <c r="N272" s="22"/>
      <c r="O272" s="22"/>
      <c r="P272" s="22"/>
      <c r="Q272" s="22"/>
      <c r="R272" s="22"/>
      <c r="S272" s="22"/>
      <c r="T272" s="405"/>
      <c r="U272" s="21"/>
    </row>
    <row r="273" spans="1:21" ht="56.25" x14ac:dyDescent="0.2">
      <c r="A273" s="420" t="s">
        <v>2351</v>
      </c>
      <c r="B273" s="15" t="s">
        <v>2499</v>
      </c>
      <c r="C273" s="16" t="s">
        <v>1039</v>
      </c>
      <c r="D273" s="15" t="s">
        <v>1418</v>
      </c>
      <c r="E273" s="23" t="s">
        <v>201</v>
      </c>
      <c r="F273" s="23" t="s">
        <v>202</v>
      </c>
      <c r="G273" s="16" t="s">
        <v>203</v>
      </c>
      <c r="H273" s="24" t="s">
        <v>204</v>
      </c>
      <c r="I273" s="22" t="s">
        <v>1204</v>
      </c>
      <c r="J273" s="366"/>
      <c r="K273" s="405" t="s">
        <v>5017</v>
      </c>
      <c r="L273" s="405" t="s">
        <v>5018</v>
      </c>
      <c r="M273" s="405" t="s">
        <v>5011</v>
      </c>
      <c r="N273" s="22" t="s">
        <v>1364</v>
      </c>
      <c r="O273" s="22"/>
      <c r="P273" s="22"/>
      <c r="Q273" s="22"/>
      <c r="R273" s="22"/>
      <c r="S273" s="405" t="s">
        <v>3775</v>
      </c>
      <c r="T273" s="405" t="s">
        <v>1364</v>
      </c>
      <c r="U273" s="21"/>
    </row>
    <row r="274" spans="1:21" ht="25.5" customHeight="1" x14ac:dyDescent="0.2">
      <c r="A274" s="420" t="s">
        <v>2352</v>
      </c>
      <c r="B274" s="15" t="s">
        <v>2500</v>
      </c>
      <c r="C274" s="28" t="s">
        <v>3413</v>
      </c>
      <c r="D274" s="15"/>
      <c r="E274" s="17"/>
      <c r="F274" s="17"/>
      <c r="G274" s="16"/>
      <c r="H274" s="16"/>
      <c r="I274" s="22"/>
      <c r="J274" s="366"/>
      <c r="K274" s="405" t="s">
        <v>5017</v>
      </c>
      <c r="L274" s="405" t="s">
        <v>5018</v>
      </c>
      <c r="M274" s="405" t="s">
        <v>5011</v>
      </c>
      <c r="N274" s="22"/>
      <c r="O274" s="22"/>
      <c r="P274" s="22"/>
      <c r="Q274" s="22"/>
      <c r="R274" s="22"/>
      <c r="S274" s="405" t="s">
        <v>3827</v>
      </c>
      <c r="T274" s="405"/>
      <c r="U274" s="21" t="s">
        <v>3576</v>
      </c>
    </row>
    <row r="275" spans="1:21" ht="56.25" x14ac:dyDescent="0.2">
      <c r="A275" s="420" t="s">
        <v>2352</v>
      </c>
      <c r="B275" s="15" t="s">
        <v>2500</v>
      </c>
      <c r="C275" s="16" t="s">
        <v>2148</v>
      </c>
      <c r="D275" s="15" t="s">
        <v>1409</v>
      </c>
      <c r="E275" s="23" t="s">
        <v>1767</v>
      </c>
      <c r="F275" s="23" t="s">
        <v>1419</v>
      </c>
      <c r="G275" s="16">
        <v>3.0499999999999999E-5</v>
      </c>
      <c r="H275" s="24" t="s">
        <v>2088</v>
      </c>
      <c r="I275" s="22" t="s">
        <v>651</v>
      </c>
      <c r="J275" s="366"/>
      <c r="K275" s="405" t="s">
        <v>5017</v>
      </c>
      <c r="L275" s="405" t="s">
        <v>5018</v>
      </c>
      <c r="M275" s="405" t="s">
        <v>5011</v>
      </c>
      <c r="N275" s="22"/>
      <c r="O275" s="22"/>
      <c r="P275" s="22"/>
      <c r="Q275" s="22"/>
      <c r="R275" s="22"/>
      <c r="S275" s="22"/>
      <c r="T275" s="405"/>
      <c r="U275" s="21"/>
    </row>
    <row r="276" spans="1:21" ht="56.25" x14ac:dyDescent="0.2">
      <c r="A276" s="420" t="s">
        <v>2352</v>
      </c>
      <c r="B276" s="15" t="s">
        <v>2500</v>
      </c>
      <c r="C276" s="16" t="s">
        <v>1040</v>
      </c>
      <c r="D276" s="15" t="s">
        <v>1418</v>
      </c>
      <c r="E276" s="23" t="s">
        <v>201</v>
      </c>
      <c r="F276" s="23" t="s">
        <v>202</v>
      </c>
      <c r="G276" s="16" t="s">
        <v>203</v>
      </c>
      <c r="H276" s="24" t="s">
        <v>204</v>
      </c>
      <c r="I276" s="22" t="s">
        <v>1205</v>
      </c>
      <c r="J276" s="366"/>
      <c r="K276" s="405" t="s">
        <v>5017</v>
      </c>
      <c r="L276" s="405" t="s">
        <v>5018</v>
      </c>
      <c r="M276" s="405" t="s">
        <v>5011</v>
      </c>
      <c r="N276" s="22" t="s">
        <v>1364</v>
      </c>
      <c r="O276" s="22"/>
      <c r="P276" s="22"/>
      <c r="Q276" s="22"/>
      <c r="R276" s="22"/>
      <c r="S276" s="405" t="s">
        <v>3775</v>
      </c>
      <c r="T276" s="405" t="s">
        <v>1364</v>
      </c>
      <c r="U276" s="21"/>
    </row>
    <row r="277" spans="1:21" ht="22.5" customHeight="1" x14ac:dyDescent="0.2">
      <c r="A277" s="420" t="s">
        <v>2353</v>
      </c>
      <c r="B277" s="15" t="s">
        <v>2501</v>
      </c>
      <c r="C277" s="28" t="s">
        <v>205</v>
      </c>
      <c r="D277" s="15"/>
      <c r="E277" s="23"/>
      <c r="F277" s="23"/>
      <c r="G277" s="16"/>
      <c r="H277" s="24"/>
      <c r="I277" s="22"/>
      <c r="J277" s="366"/>
      <c r="K277" s="405" t="s">
        <v>4965</v>
      </c>
      <c r="L277" s="405" t="s">
        <v>4933</v>
      </c>
      <c r="M277" s="405" t="s">
        <v>4998</v>
      </c>
      <c r="N277" s="22"/>
      <c r="O277" s="22"/>
      <c r="P277" s="22"/>
      <c r="Q277" s="22"/>
      <c r="R277" s="22"/>
      <c r="S277" s="22"/>
      <c r="T277" s="405"/>
      <c r="U277" s="21" t="s">
        <v>3576</v>
      </c>
    </row>
    <row r="278" spans="1:21" ht="67.5" x14ac:dyDescent="0.2">
      <c r="A278" s="420" t="s">
        <v>2353</v>
      </c>
      <c r="B278" s="15" t="s">
        <v>2501</v>
      </c>
      <c r="C278" s="16" t="s">
        <v>205</v>
      </c>
      <c r="D278" s="15" t="s">
        <v>1409</v>
      </c>
      <c r="E278" s="17" t="s">
        <v>1412</v>
      </c>
      <c r="F278" s="17" t="s">
        <v>1427</v>
      </c>
      <c r="G278" s="16" t="s">
        <v>206</v>
      </c>
      <c r="H278" s="24" t="s">
        <v>207</v>
      </c>
      <c r="I278" s="22" t="s">
        <v>3100</v>
      </c>
      <c r="J278" s="366"/>
      <c r="K278" s="405" t="s">
        <v>4965</v>
      </c>
      <c r="L278" s="22" t="s">
        <v>4933</v>
      </c>
      <c r="M278" s="405" t="s">
        <v>4998</v>
      </c>
      <c r="N278" s="22" t="s">
        <v>717</v>
      </c>
      <c r="O278" s="22"/>
      <c r="P278" s="22"/>
      <c r="Q278" s="22"/>
      <c r="R278" s="22"/>
      <c r="S278" s="22"/>
      <c r="T278" s="405"/>
      <c r="U278" s="21"/>
    </row>
    <row r="279" spans="1:21" ht="24.75" customHeight="1" x14ac:dyDescent="0.2">
      <c r="A279" s="420" t="s">
        <v>2354</v>
      </c>
      <c r="B279" s="15" t="s">
        <v>2502</v>
      </c>
      <c r="C279" s="28" t="s">
        <v>208</v>
      </c>
      <c r="D279" s="15"/>
      <c r="E279" s="23"/>
      <c r="F279" s="23"/>
      <c r="G279" s="16"/>
      <c r="H279" s="24"/>
      <c r="I279" s="22"/>
      <c r="J279" s="366"/>
      <c r="K279" s="405" t="s">
        <v>4965</v>
      </c>
      <c r="L279" s="22" t="s">
        <v>4933</v>
      </c>
      <c r="M279" s="405" t="s">
        <v>4998</v>
      </c>
      <c r="N279" s="22"/>
      <c r="O279" s="22"/>
      <c r="P279" s="22"/>
      <c r="Q279" s="22"/>
      <c r="R279" s="22"/>
      <c r="S279" s="22"/>
      <c r="T279" s="405"/>
      <c r="U279" s="21" t="s">
        <v>3576</v>
      </c>
    </row>
    <row r="280" spans="1:21" ht="56.25" x14ac:dyDescent="0.2">
      <c r="A280" s="420" t="s">
        <v>2354</v>
      </c>
      <c r="B280" s="15" t="s">
        <v>2502</v>
      </c>
      <c r="C280" s="16" t="s">
        <v>208</v>
      </c>
      <c r="D280" s="15" t="s">
        <v>1409</v>
      </c>
      <c r="E280" s="17" t="s">
        <v>1412</v>
      </c>
      <c r="F280" s="17" t="s">
        <v>1427</v>
      </c>
      <c r="G280" s="16" t="s">
        <v>2296</v>
      </c>
      <c r="H280" s="24" t="s">
        <v>2297</v>
      </c>
      <c r="I280" s="22" t="s">
        <v>3103</v>
      </c>
      <c r="J280" s="366"/>
      <c r="K280" s="405" t="s">
        <v>4965</v>
      </c>
      <c r="L280" s="22" t="s">
        <v>4933</v>
      </c>
      <c r="M280" s="405" t="s">
        <v>4998</v>
      </c>
      <c r="N280" s="22"/>
      <c r="O280" s="22"/>
      <c r="P280" s="22"/>
      <c r="Q280" s="22"/>
      <c r="R280" s="22"/>
      <c r="S280" s="22"/>
      <c r="T280" s="405"/>
      <c r="U280" s="21"/>
    </row>
    <row r="281" spans="1:21" ht="23.25" customHeight="1" x14ac:dyDescent="0.2">
      <c r="A281" s="420" t="s">
        <v>973</v>
      </c>
      <c r="B281" s="15" t="s">
        <v>2503</v>
      </c>
      <c r="C281" s="28" t="s">
        <v>2298</v>
      </c>
      <c r="D281" s="15"/>
      <c r="E281" s="23"/>
      <c r="F281" s="23"/>
      <c r="G281" s="16"/>
      <c r="H281" s="24"/>
      <c r="I281" s="22"/>
      <c r="J281" s="366"/>
      <c r="K281" s="405" t="s">
        <v>4965</v>
      </c>
      <c r="L281" s="22" t="s">
        <v>4933</v>
      </c>
      <c r="M281" s="405" t="s">
        <v>4998</v>
      </c>
      <c r="N281" s="22"/>
      <c r="O281" s="22"/>
      <c r="P281" s="22"/>
      <c r="Q281" s="22"/>
      <c r="R281" s="22"/>
      <c r="S281" s="22"/>
      <c r="T281" s="405"/>
      <c r="U281" s="21" t="s">
        <v>3576</v>
      </c>
    </row>
    <row r="282" spans="1:21" ht="56.25" x14ac:dyDescent="0.2">
      <c r="A282" s="420" t="s">
        <v>973</v>
      </c>
      <c r="B282" s="15" t="s">
        <v>2503</v>
      </c>
      <c r="C282" s="16" t="s">
        <v>2298</v>
      </c>
      <c r="D282" s="15" t="s">
        <v>1409</v>
      </c>
      <c r="E282" s="17" t="s">
        <v>1412</v>
      </c>
      <c r="F282" s="17" t="s">
        <v>1427</v>
      </c>
      <c r="G282" s="16" t="s">
        <v>2296</v>
      </c>
      <c r="H282" s="24" t="s">
        <v>2299</v>
      </c>
      <c r="I282" s="22" t="s">
        <v>3102</v>
      </c>
      <c r="J282" s="366"/>
      <c r="K282" s="405" t="s">
        <v>4965</v>
      </c>
      <c r="L282" s="22" t="s">
        <v>4933</v>
      </c>
      <c r="M282" s="405" t="s">
        <v>4998</v>
      </c>
      <c r="N282" s="22"/>
      <c r="O282" s="22"/>
      <c r="P282" s="22"/>
      <c r="Q282" s="22"/>
      <c r="R282" s="22"/>
      <c r="S282" s="22"/>
      <c r="T282" s="405"/>
      <c r="U282" s="21"/>
    </row>
    <row r="283" spans="1:21" ht="22.5" customHeight="1" x14ac:dyDescent="0.2">
      <c r="A283" s="420" t="s">
        <v>974</v>
      </c>
      <c r="B283" s="15" t="s">
        <v>2504</v>
      </c>
      <c r="C283" s="28" t="s">
        <v>2300</v>
      </c>
      <c r="D283" s="15"/>
      <c r="E283" s="23"/>
      <c r="F283" s="23"/>
      <c r="G283" s="16"/>
      <c r="H283" s="24"/>
      <c r="I283" s="22"/>
      <c r="J283" s="366"/>
      <c r="K283" s="405" t="s">
        <v>4965</v>
      </c>
      <c r="L283" s="22" t="s">
        <v>4933</v>
      </c>
      <c r="M283" s="405" t="s">
        <v>4998</v>
      </c>
      <c r="N283" s="22"/>
      <c r="O283" s="22"/>
      <c r="P283" s="22"/>
      <c r="Q283" s="22"/>
      <c r="R283" s="22"/>
      <c r="S283" s="22"/>
      <c r="T283" s="405"/>
      <c r="U283" s="21" t="s">
        <v>3576</v>
      </c>
    </row>
    <row r="284" spans="1:21" ht="56.25" x14ac:dyDescent="0.2">
      <c r="A284" s="420" t="s">
        <v>974</v>
      </c>
      <c r="B284" s="15" t="s">
        <v>2504</v>
      </c>
      <c r="C284" s="16" t="s">
        <v>2300</v>
      </c>
      <c r="D284" s="15" t="s">
        <v>1409</v>
      </c>
      <c r="E284" s="17" t="s">
        <v>1412</v>
      </c>
      <c r="F284" s="17" t="s">
        <v>1427</v>
      </c>
      <c r="G284" s="16" t="s">
        <v>2296</v>
      </c>
      <c r="H284" s="24" t="s">
        <v>2301</v>
      </c>
      <c r="I284" s="22" t="s">
        <v>3101</v>
      </c>
      <c r="J284" s="366"/>
      <c r="K284" s="405" t="s">
        <v>4965</v>
      </c>
      <c r="L284" s="22" t="s">
        <v>4933</v>
      </c>
      <c r="M284" s="405" t="s">
        <v>4998</v>
      </c>
      <c r="N284" s="22"/>
      <c r="O284" s="22"/>
      <c r="P284" s="22"/>
      <c r="Q284" s="22"/>
      <c r="R284" s="22"/>
      <c r="S284" s="22"/>
      <c r="T284" s="405"/>
      <c r="U284" s="21"/>
    </row>
    <row r="285" spans="1:21" ht="15" customHeight="1" x14ac:dyDescent="0.2">
      <c r="A285" s="418" t="s">
        <v>2774</v>
      </c>
      <c r="B285" s="319" t="s">
        <v>2505</v>
      </c>
      <c r="C285" s="451" t="s">
        <v>5252</v>
      </c>
      <c r="D285" s="15"/>
      <c r="E285" s="17"/>
      <c r="F285" s="17"/>
      <c r="G285" s="16"/>
      <c r="H285" s="24"/>
      <c r="I285" s="22"/>
      <c r="J285" s="366"/>
      <c r="K285" s="22" t="s">
        <v>1347</v>
      </c>
      <c r="L285" s="22" t="s">
        <v>1347</v>
      </c>
      <c r="M285" s="22" t="s">
        <v>1347</v>
      </c>
      <c r="N285" s="22"/>
      <c r="O285" s="22"/>
      <c r="P285" s="22"/>
      <c r="Q285" s="22"/>
      <c r="R285" s="22"/>
      <c r="S285" s="22"/>
      <c r="T285" s="405"/>
      <c r="U285" s="21" t="s">
        <v>3576</v>
      </c>
    </row>
    <row r="286" spans="1:21" ht="22.5" customHeight="1" x14ac:dyDescent="0.2">
      <c r="A286" s="419" t="s">
        <v>2783</v>
      </c>
      <c r="B286" s="152" t="s">
        <v>2506</v>
      </c>
      <c r="C286" s="28" t="s">
        <v>2302</v>
      </c>
      <c r="D286" s="15"/>
      <c r="E286" s="17"/>
      <c r="F286" s="17"/>
      <c r="G286" s="16"/>
      <c r="H286" s="24"/>
      <c r="I286" s="22"/>
      <c r="J286" s="366" t="s">
        <v>3576</v>
      </c>
      <c r="K286" s="405" t="s">
        <v>5028</v>
      </c>
      <c r="L286" s="405" t="s">
        <v>4937</v>
      </c>
      <c r="M286" s="405" t="s">
        <v>4995</v>
      </c>
      <c r="N286" s="22"/>
      <c r="O286" s="22"/>
      <c r="P286" s="22"/>
      <c r="Q286" s="22"/>
      <c r="R286" s="22"/>
      <c r="S286" s="22" t="s">
        <v>1347</v>
      </c>
      <c r="T286" s="405"/>
      <c r="U286" s="21" t="s">
        <v>3576</v>
      </c>
    </row>
    <row r="287" spans="1:21" ht="341.25" customHeight="1" x14ac:dyDescent="0.2">
      <c r="A287" s="419" t="s">
        <v>2783</v>
      </c>
      <c r="B287" s="152" t="s">
        <v>2506</v>
      </c>
      <c r="C287" s="16" t="s">
        <v>2302</v>
      </c>
      <c r="D287" s="15"/>
      <c r="E287" s="17"/>
      <c r="F287" s="17"/>
      <c r="G287" s="16" t="s">
        <v>1759</v>
      </c>
      <c r="H287" s="24"/>
      <c r="I287" s="405" t="s">
        <v>4147</v>
      </c>
      <c r="J287" s="366" t="s">
        <v>3576</v>
      </c>
      <c r="K287" s="405" t="s">
        <v>5028</v>
      </c>
      <c r="L287" s="22" t="s">
        <v>4937</v>
      </c>
      <c r="M287" s="405" t="s">
        <v>4995</v>
      </c>
      <c r="N287" s="22" t="s">
        <v>722</v>
      </c>
      <c r="O287" s="22"/>
      <c r="P287" s="22"/>
      <c r="Q287" s="22"/>
      <c r="R287" s="22"/>
      <c r="S287" s="22" t="s">
        <v>1347</v>
      </c>
      <c r="T287" s="405" t="s">
        <v>3853</v>
      </c>
      <c r="U287" s="21"/>
    </row>
    <row r="288" spans="1:21" x14ac:dyDescent="0.2">
      <c r="A288" s="419" t="s">
        <v>2783</v>
      </c>
      <c r="B288" s="152" t="s">
        <v>2506</v>
      </c>
      <c r="C288" s="16" t="s">
        <v>2303</v>
      </c>
      <c r="D288" s="15" t="s">
        <v>1429</v>
      </c>
      <c r="E288" s="17"/>
      <c r="F288" s="17"/>
      <c r="G288" s="16"/>
      <c r="H288" s="22"/>
      <c r="I288" s="22"/>
      <c r="J288" s="366"/>
      <c r="K288" s="22"/>
      <c r="L288" s="22"/>
      <c r="M288" s="22"/>
      <c r="N288" s="22"/>
      <c r="O288" s="22"/>
      <c r="P288" s="22"/>
      <c r="Q288" s="22"/>
      <c r="R288" s="22"/>
      <c r="S288" s="22"/>
      <c r="T288" s="405"/>
      <c r="U288" s="21"/>
    </row>
    <row r="289" spans="1:21" ht="72" customHeight="1" x14ac:dyDescent="0.2">
      <c r="A289" s="419" t="s">
        <v>2783</v>
      </c>
      <c r="B289" s="152" t="s">
        <v>2506</v>
      </c>
      <c r="C289" s="28" t="s">
        <v>4148</v>
      </c>
      <c r="D289" s="15" t="s">
        <v>1766</v>
      </c>
      <c r="E289" s="17"/>
      <c r="F289" s="17"/>
      <c r="G289" s="16" t="s">
        <v>1759</v>
      </c>
      <c r="H289" s="22"/>
      <c r="I289" s="405" t="s">
        <v>4149</v>
      </c>
      <c r="J289" s="366"/>
      <c r="K289" s="405"/>
      <c r="L289" s="22"/>
      <c r="M289" s="405" t="s">
        <v>4995</v>
      </c>
      <c r="N289" s="22"/>
      <c r="O289" s="22"/>
      <c r="P289" s="22"/>
      <c r="Q289" s="22"/>
      <c r="R289" s="22"/>
      <c r="S289" s="22"/>
      <c r="T289" s="405"/>
      <c r="U289" s="21"/>
    </row>
    <row r="290" spans="1:21" ht="45" x14ac:dyDescent="0.2">
      <c r="A290" s="419" t="s">
        <v>2783</v>
      </c>
      <c r="B290" s="152" t="s">
        <v>2506</v>
      </c>
      <c r="C290" s="16" t="s">
        <v>879</v>
      </c>
      <c r="D290" s="15" t="s">
        <v>1379</v>
      </c>
      <c r="E290" s="17" t="s">
        <v>1767</v>
      </c>
      <c r="F290" s="17" t="s">
        <v>1554</v>
      </c>
      <c r="G290" s="16" t="s">
        <v>2984</v>
      </c>
      <c r="H290" s="22" t="s">
        <v>2985</v>
      </c>
      <c r="I290" s="22" t="s">
        <v>1582</v>
      </c>
      <c r="J290" s="366"/>
      <c r="K290" s="405" t="s">
        <v>5028</v>
      </c>
      <c r="L290" s="22" t="s">
        <v>4937</v>
      </c>
      <c r="M290" s="405" t="s">
        <v>4995</v>
      </c>
      <c r="N290" s="22"/>
      <c r="O290" s="22"/>
      <c r="P290" s="22"/>
      <c r="Q290" s="22"/>
      <c r="R290" s="22"/>
      <c r="S290" s="22" t="s">
        <v>1347</v>
      </c>
      <c r="T290" s="405"/>
      <c r="U290" s="21"/>
    </row>
    <row r="291" spans="1:21" ht="45" x14ac:dyDescent="0.2">
      <c r="A291" s="419" t="s">
        <v>2783</v>
      </c>
      <c r="B291" s="152" t="s">
        <v>2506</v>
      </c>
      <c r="C291" s="16" t="s">
        <v>386</v>
      </c>
      <c r="D291" s="15" t="s">
        <v>1380</v>
      </c>
      <c r="E291" s="17" t="s">
        <v>1767</v>
      </c>
      <c r="F291" s="17" t="s">
        <v>1554</v>
      </c>
      <c r="G291" s="16" t="s">
        <v>2984</v>
      </c>
      <c r="H291" s="24" t="s">
        <v>2986</v>
      </c>
      <c r="I291" s="22" t="s">
        <v>1583</v>
      </c>
      <c r="J291" s="366"/>
      <c r="K291" s="405" t="s">
        <v>5028</v>
      </c>
      <c r="L291" s="22" t="s">
        <v>4937</v>
      </c>
      <c r="M291" s="405" t="s">
        <v>4995</v>
      </c>
      <c r="N291" s="22"/>
      <c r="O291" s="22"/>
      <c r="P291" s="22"/>
      <c r="Q291" s="22"/>
      <c r="R291" s="22"/>
      <c r="S291" s="22" t="s">
        <v>1347</v>
      </c>
      <c r="T291" s="405"/>
      <c r="U291" s="21"/>
    </row>
    <row r="292" spans="1:21" ht="45" x14ac:dyDescent="0.2">
      <c r="A292" s="419" t="s">
        <v>2783</v>
      </c>
      <c r="B292" s="152" t="s">
        <v>2506</v>
      </c>
      <c r="C292" s="16" t="s">
        <v>2072</v>
      </c>
      <c r="D292" s="15" t="s">
        <v>1382</v>
      </c>
      <c r="E292" s="17" t="s">
        <v>1767</v>
      </c>
      <c r="F292" s="17" t="s">
        <v>1554</v>
      </c>
      <c r="G292" s="16" t="s">
        <v>2984</v>
      </c>
      <c r="H292" s="22" t="s">
        <v>2987</v>
      </c>
      <c r="I292" s="22" t="s">
        <v>1584</v>
      </c>
      <c r="J292" s="366"/>
      <c r="K292" s="405" t="s">
        <v>5028</v>
      </c>
      <c r="L292" s="22" t="s">
        <v>4937</v>
      </c>
      <c r="M292" s="405" t="s">
        <v>4995</v>
      </c>
      <c r="N292" s="22"/>
      <c r="O292" s="22"/>
      <c r="P292" s="22"/>
      <c r="Q292" s="22"/>
      <c r="R292" s="22"/>
      <c r="S292" s="22" t="s">
        <v>1347</v>
      </c>
      <c r="T292" s="405"/>
      <c r="U292" s="21"/>
    </row>
    <row r="293" spans="1:21" ht="45" x14ac:dyDescent="0.2">
      <c r="A293" s="419" t="s">
        <v>2783</v>
      </c>
      <c r="B293" s="152" t="s">
        <v>2506</v>
      </c>
      <c r="C293" s="16" t="s">
        <v>1601</v>
      </c>
      <c r="D293" s="15" t="s">
        <v>1404</v>
      </c>
      <c r="E293" s="17" t="s">
        <v>1767</v>
      </c>
      <c r="F293" s="17" t="s">
        <v>1554</v>
      </c>
      <c r="G293" s="16" t="s">
        <v>1015</v>
      </c>
      <c r="H293" s="22" t="s">
        <v>1603</v>
      </c>
      <c r="I293" s="22" t="s">
        <v>2758</v>
      </c>
      <c r="J293" s="366"/>
      <c r="K293" s="405" t="s">
        <v>5028</v>
      </c>
      <c r="L293" s="405" t="s">
        <v>4937</v>
      </c>
      <c r="M293" s="405" t="s">
        <v>4995</v>
      </c>
      <c r="N293" s="22"/>
      <c r="O293" s="22"/>
      <c r="P293" s="22"/>
      <c r="Q293" s="22"/>
      <c r="R293" s="22"/>
      <c r="S293" s="22" t="s">
        <v>1346</v>
      </c>
      <c r="T293" s="405"/>
      <c r="U293" s="21"/>
    </row>
    <row r="294" spans="1:21" ht="45.75" customHeight="1" x14ac:dyDescent="0.2">
      <c r="A294" s="419" t="s">
        <v>2783</v>
      </c>
      <c r="B294" s="152" t="s">
        <v>2506</v>
      </c>
      <c r="C294" s="28" t="s">
        <v>4098</v>
      </c>
      <c r="D294" s="15"/>
      <c r="E294" s="17"/>
      <c r="F294" s="17"/>
      <c r="G294" s="16" t="s">
        <v>1759</v>
      </c>
      <c r="H294" s="22"/>
      <c r="I294" s="405" t="s">
        <v>4097</v>
      </c>
      <c r="J294" s="366"/>
      <c r="K294" s="405"/>
      <c r="L294" s="22"/>
      <c r="M294" s="22"/>
      <c r="N294" s="22"/>
      <c r="O294" s="22"/>
      <c r="P294" s="22"/>
      <c r="Q294" s="22"/>
      <c r="R294" s="22"/>
      <c r="S294" s="22"/>
      <c r="T294" s="405"/>
      <c r="U294" s="21"/>
    </row>
    <row r="295" spans="1:21" ht="45" x14ac:dyDescent="0.2">
      <c r="A295" s="419" t="s">
        <v>2783</v>
      </c>
      <c r="B295" s="152" t="s">
        <v>2506</v>
      </c>
      <c r="C295" s="408" t="s">
        <v>2108</v>
      </c>
      <c r="D295" s="15" t="s">
        <v>1381</v>
      </c>
      <c r="E295" s="17" t="s">
        <v>1767</v>
      </c>
      <c r="F295" s="17" t="s">
        <v>1554</v>
      </c>
      <c r="G295" s="22" t="s">
        <v>2636</v>
      </c>
      <c r="H295" s="22" t="s">
        <v>2988</v>
      </c>
      <c r="I295" s="22" t="s">
        <v>1585</v>
      </c>
      <c r="J295" s="366" t="s">
        <v>3576</v>
      </c>
      <c r="K295" s="405" t="s">
        <v>5028</v>
      </c>
      <c r="L295" s="22" t="s">
        <v>4937</v>
      </c>
      <c r="M295" s="405" t="s">
        <v>4995</v>
      </c>
      <c r="N295" s="22"/>
      <c r="O295" s="22"/>
      <c r="P295" s="22"/>
      <c r="Q295" s="22"/>
      <c r="R295" s="22"/>
      <c r="S295" s="22" t="s">
        <v>1347</v>
      </c>
      <c r="T295" s="405"/>
      <c r="U295" s="21"/>
    </row>
    <row r="296" spans="1:21" ht="45" x14ac:dyDescent="0.2">
      <c r="A296" s="419" t="s">
        <v>2783</v>
      </c>
      <c r="B296" s="152" t="s">
        <v>2506</v>
      </c>
      <c r="C296" s="16" t="s">
        <v>2109</v>
      </c>
      <c r="D296" s="15" t="s">
        <v>1383</v>
      </c>
      <c r="E296" s="17" t="s">
        <v>1767</v>
      </c>
      <c r="F296" s="17" t="s">
        <v>1554</v>
      </c>
      <c r="G296" s="22" t="s">
        <v>2636</v>
      </c>
      <c r="H296" s="24" t="s">
        <v>2989</v>
      </c>
      <c r="I296" s="22" t="s">
        <v>1586</v>
      </c>
      <c r="J296" s="366" t="s">
        <v>3576</v>
      </c>
      <c r="K296" s="405" t="s">
        <v>5028</v>
      </c>
      <c r="L296" s="22" t="s">
        <v>4937</v>
      </c>
      <c r="M296" s="405" t="s">
        <v>4995</v>
      </c>
      <c r="N296" s="22"/>
      <c r="O296" s="22"/>
      <c r="P296" s="22"/>
      <c r="Q296" s="22"/>
      <c r="R296" s="22"/>
      <c r="S296" s="22" t="s">
        <v>1347</v>
      </c>
      <c r="T296" s="405"/>
      <c r="U296" s="21"/>
    </row>
    <row r="297" spans="1:21" ht="45" x14ac:dyDescent="0.2">
      <c r="A297" s="419" t="s">
        <v>2783</v>
      </c>
      <c r="B297" s="152" t="s">
        <v>2506</v>
      </c>
      <c r="C297" s="16" t="s">
        <v>2110</v>
      </c>
      <c r="D297" s="15" t="s">
        <v>1384</v>
      </c>
      <c r="E297" s="17" t="s">
        <v>1767</v>
      </c>
      <c r="F297" s="17" t="s">
        <v>1554</v>
      </c>
      <c r="G297" s="22" t="s">
        <v>2636</v>
      </c>
      <c r="H297" s="22" t="s">
        <v>2990</v>
      </c>
      <c r="I297" s="22" t="s">
        <v>1587</v>
      </c>
      <c r="J297" s="366" t="s">
        <v>3576</v>
      </c>
      <c r="K297" s="405" t="s">
        <v>5028</v>
      </c>
      <c r="L297" s="22" t="s">
        <v>4937</v>
      </c>
      <c r="M297" s="405" t="s">
        <v>4995</v>
      </c>
      <c r="N297" s="22"/>
      <c r="O297" s="22"/>
      <c r="P297" s="22"/>
      <c r="Q297" s="22"/>
      <c r="R297" s="22"/>
      <c r="S297" s="22" t="s">
        <v>1347</v>
      </c>
      <c r="T297" s="405"/>
      <c r="U297" s="21"/>
    </row>
    <row r="298" spans="1:21" x14ac:dyDescent="0.2">
      <c r="A298" s="419" t="s">
        <v>2783</v>
      </c>
      <c r="B298" s="152" t="s">
        <v>2506</v>
      </c>
      <c r="C298" s="16" t="s">
        <v>2304</v>
      </c>
      <c r="D298" s="15" t="s">
        <v>1430</v>
      </c>
      <c r="E298" s="17"/>
      <c r="F298" s="17"/>
      <c r="G298" s="16"/>
      <c r="H298" s="22"/>
      <c r="I298" s="22"/>
      <c r="J298" s="366"/>
      <c r="K298" s="22"/>
      <c r="L298" s="22"/>
      <c r="M298" s="22"/>
      <c r="N298" s="22"/>
      <c r="O298" s="22"/>
      <c r="P298" s="22"/>
      <c r="Q298" s="22"/>
      <c r="R298" s="22"/>
      <c r="S298" s="22"/>
      <c r="T298" s="405"/>
      <c r="U298" s="21"/>
    </row>
    <row r="299" spans="1:21" ht="34.5" customHeight="1" x14ac:dyDescent="0.2">
      <c r="A299" s="419" t="s">
        <v>2783</v>
      </c>
      <c r="B299" s="15" t="s">
        <v>2506</v>
      </c>
      <c r="C299" s="28" t="s">
        <v>2305</v>
      </c>
      <c r="D299" s="411" t="s">
        <v>1772</v>
      </c>
      <c r="E299" s="17"/>
      <c r="F299" s="17"/>
      <c r="G299" s="16" t="s">
        <v>1759</v>
      </c>
      <c r="H299" s="22"/>
      <c r="I299" s="405" t="s">
        <v>1588</v>
      </c>
      <c r="J299" s="366"/>
      <c r="K299" s="405"/>
      <c r="L299" s="22"/>
      <c r="M299" s="22"/>
      <c r="N299" s="22"/>
      <c r="O299" s="22"/>
      <c r="P299" s="22"/>
      <c r="Q299" s="22"/>
      <c r="R299" s="22"/>
      <c r="S299" s="22"/>
      <c r="T299" s="405"/>
      <c r="U299" s="21"/>
    </row>
    <row r="300" spans="1:21" ht="45" x14ac:dyDescent="0.2">
      <c r="A300" s="419" t="s">
        <v>2783</v>
      </c>
      <c r="B300" s="15" t="s">
        <v>2506</v>
      </c>
      <c r="C300" s="16" t="s">
        <v>873</v>
      </c>
      <c r="D300" s="15" t="s">
        <v>1385</v>
      </c>
      <c r="E300" s="17" t="s">
        <v>1767</v>
      </c>
      <c r="F300" s="17" t="s">
        <v>1554</v>
      </c>
      <c r="G300" s="16" t="s">
        <v>2984</v>
      </c>
      <c r="H300" s="24" t="s">
        <v>2991</v>
      </c>
      <c r="I300" s="22" t="s">
        <v>1589</v>
      </c>
      <c r="J300" s="366"/>
      <c r="K300" s="405" t="s">
        <v>5028</v>
      </c>
      <c r="L300" s="22" t="s">
        <v>4937</v>
      </c>
      <c r="M300" s="405" t="s">
        <v>4995</v>
      </c>
      <c r="N300" s="22"/>
      <c r="O300" s="22"/>
      <c r="P300" s="22"/>
      <c r="Q300" s="22"/>
      <c r="R300" s="22"/>
      <c r="S300" s="22" t="s">
        <v>1348</v>
      </c>
      <c r="T300" s="405"/>
      <c r="U300" s="21"/>
    </row>
    <row r="301" spans="1:21" ht="45" x14ac:dyDescent="0.2">
      <c r="A301" s="419" t="s">
        <v>2783</v>
      </c>
      <c r="B301" s="15" t="s">
        <v>2506</v>
      </c>
      <c r="C301" s="16" t="s">
        <v>874</v>
      </c>
      <c r="D301" s="15" t="s">
        <v>1385</v>
      </c>
      <c r="E301" s="17" t="s">
        <v>1767</v>
      </c>
      <c r="F301" s="17" t="s">
        <v>1554</v>
      </c>
      <c r="G301" s="16" t="s">
        <v>2984</v>
      </c>
      <c r="H301" s="24" t="s">
        <v>2992</v>
      </c>
      <c r="I301" s="22" t="s">
        <v>1590</v>
      </c>
      <c r="J301" s="366"/>
      <c r="K301" s="405" t="s">
        <v>5028</v>
      </c>
      <c r="L301" s="22" t="s">
        <v>4937</v>
      </c>
      <c r="M301" s="405" t="s">
        <v>4995</v>
      </c>
      <c r="N301" s="22"/>
      <c r="O301" s="22"/>
      <c r="P301" s="22"/>
      <c r="Q301" s="22"/>
      <c r="R301" s="22"/>
      <c r="S301" s="22" t="s">
        <v>1349</v>
      </c>
      <c r="T301" s="405"/>
      <c r="U301" s="21"/>
    </row>
    <row r="302" spans="1:21" ht="45" x14ac:dyDescent="0.2">
      <c r="A302" s="419" t="s">
        <v>2783</v>
      </c>
      <c r="B302" s="15" t="s">
        <v>2506</v>
      </c>
      <c r="C302" s="16" t="s">
        <v>875</v>
      </c>
      <c r="D302" s="15" t="s">
        <v>1386</v>
      </c>
      <c r="E302" s="17" t="s">
        <v>1767</v>
      </c>
      <c r="F302" s="17" t="s">
        <v>1554</v>
      </c>
      <c r="G302" s="16" t="s">
        <v>2984</v>
      </c>
      <c r="H302" s="24" t="s">
        <v>2993</v>
      </c>
      <c r="I302" s="22" t="s">
        <v>1591</v>
      </c>
      <c r="J302" s="366"/>
      <c r="K302" s="405" t="s">
        <v>5028</v>
      </c>
      <c r="L302" s="22" t="s">
        <v>4937</v>
      </c>
      <c r="M302" s="405" t="s">
        <v>4995</v>
      </c>
      <c r="N302" s="22"/>
      <c r="O302" s="22"/>
      <c r="P302" s="22"/>
      <c r="Q302" s="22"/>
      <c r="R302" s="22"/>
      <c r="S302" s="22" t="s">
        <v>1348</v>
      </c>
      <c r="T302" s="405"/>
      <c r="U302" s="21"/>
    </row>
    <row r="303" spans="1:21" ht="45" x14ac:dyDescent="0.2">
      <c r="A303" s="419" t="s">
        <v>2783</v>
      </c>
      <c r="B303" s="15" t="s">
        <v>2506</v>
      </c>
      <c r="C303" s="16" t="s">
        <v>1240</v>
      </c>
      <c r="D303" s="15" t="s">
        <v>1386</v>
      </c>
      <c r="E303" s="17" t="s">
        <v>1767</v>
      </c>
      <c r="F303" s="17" t="s">
        <v>1554</v>
      </c>
      <c r="G303" s="16" t="s">
        <v>2984</v>
      </c>
      <c r="H303" s="24" t="s">
        <v>2994</v>
      </c>
      <c r="I303" s="22" t="s">
        <v>1592</v>
      </c>
      <c r="J303" s="366"/>
      <c r="K303" s="405" t="s">
        <v>5028</v>
      </c>
      <c r="L303" s="22" t="s">
        <v>4937</v>
      </c>
      <c r="M303" s="405" t="s">
        <v>4995</v>
      </c>
      <c r="N303" s="22"/>
      <c r="O303" s="22"/>
      <c r="P303" s="22"/>
      <c r="Q303" s="22"/>
      <c r="R303" s="22"/>
      <c r="S303" s="22" t="s">
        <v>1349</v>
      </c>
      <c r="T303" s="405"/>
      <c r="U303" s="21"/>
    </row>
    <row r="304" spans="1:21" ht="45" x14ac:dyDescent="0.2">
      <c r="A304" s="419" t="s">
        <v>2783</v>
      </c>
      <c r="B304" s="15" t="s">
        <v>2506</v>
      </c>
      <c r="C304" s="16" t="s">
        <v>876</v>
      </c>
      <c r="D304" s="15" t="s">
        <v>1387</v>
      </c>
      <c r="E304" s="17" t="s">
        <v>1767</v>
      </c>
      <c r="F304" s="17" t="s">
        <v>1554</v>
      </c>
      <c r="G304" s="16" t="s">
        <v>2984</v>
      </c>
      <c r="H304" s="24" t="s">
        <v>2995</v>
      </c>
      <c r="I304" s="22" t="s">
        <v>1593</v>
      </c>
      <c r="J304" s="366"/>
      <c r="K304" s="405" t="s">
        <v>5028</v>
      </c>
      <c r="L304" s="22" t="s">
        <v>4937</v>
      </c>
      <c r="M304" s="405" t="s">
        <v>4995</v>
      </c>
      <c r="N304" s="22"/>
      <c r="O304" s="22"/>
      <c r="P304" s="22"/>
      <c r="Q304" s="22"/>
      <c r="R304" s="22"/>
      <c r="S304" s="22" t="s">
        <v>1348</v>
      </c>
      <c r="T304" s="405"/>
      <c r="U304" s="21"/>
    </row>
    <row r="305" spans="1:21" ht="45" x14ac:dyDescent="0.2">
      <c r="A305" s="419" t="s">
        <v>2783</v>
      </c>
      <c r="B305" s="15" t="s">
        <v>2506</v>
      </c>
      <c r="C305" s="16" t="s">
        <v>904</v>
      </c>
      <c r="D305" s="15" t="s">
        <v>1387</v>
      </c>
      <c r="E305" s="17"/>
      <c r="F305" s="17"/>
      <c r="G305" s="16" t="s">
        <v>2304</v>
      </c>
      <c r="H305" s="24"/>
      <c r="I305" s="22"/>
      <c r="J305" s="366"/>
      <c r="K305" s="405" t="s">
        <v>5028</v>
      </c>
      <c r="L305" s="22" t="s">
        <v>4937</v>
      </c>
      <c r="M305" s="405" t="s">
        <v>4995</v>
      </c>
      <c r="N305" s="22"/>
      <c r="O305" s="22"/>
      <c r="P305" s="22"/>
      <c r="Q305" s="22"/>
      <c r="R305" s="22"/>
      <c r="S305" s="22" t="s">
        <v>1349</v>
      </c>
      <c r="T305" s="405"/>
      <c r="U305" s="21"/>
    </row>
    <row r="306" spans="1:21" ht="45" x14ac:dyDescent="0.2">
      <c r="A306" s="419" t="s">
        <v>2783</v>
      </c>
      <c r="B306" s="15" t="s">
        <v>2506</v>
      </c>
      <c r="C306" s="16" t="s">
        <v>877</v>
      </c>
      <c r="D306" s="15" t="s">
        <v>1388</v>
      </c>
      <c r="E306" s="17" t="s">
        <v>1767</v>
      </c>
      <c r="F306" s="17" t="s">
        <v>1554</v>
      </c>
      <c r="G306" s="16" t="s">
        <v>2984</v>
      </c>
      <c r="H306" s="24" t="s">
        <v>2996</v>
      </c>
      <c r="I306" s="22" t="s">
        <v>1594</v>
      </c>
      <c r="J306" s="366"/>
      <c r="K306" s="405" t="s">
        <v>5028</v>
      </c>
      <c r="L306" s="22" t="s">
        <v>4937</v>
      </c>
      <c r="M306" s="405" t="s">
        <v>4995</v>
      </c>
      <c r="N306" s="22"/>
      <c r="O306" s="22"/>
      <c r="P306" s="22"/>
      <c r="Q306" s="22"/>
      <c r="R306" s="22"/>
      <c r="S306" s="22" t="s">
        <v>1348</v>
      </c>
      <c r="T306" s="405"/>
      <c r="U306" s="21"/>
    </row>
    <row r="307" spans="1:21" ht="45" x14ac:dyDescent="0.2">
      <c r="A307" s="419" t="s">
        <v>2783</v>
      </c>
      <c r="B307" s="15" t="s">
        <v>2506</v>
      </c>
      <c r="C307" s="16" t="s">
        <v>1021</v>
      </c>
      <c r="D307" s="15" t="s">
        <v>1388</v>
      </c>
      <c r="E307" s="17" t="s">
        <v>1767</v>
      </c>
      <c r="F307" s="17" t="s">
        <v>1554</v>
      </c>
      <c r="G307" s="16" t="s">
        <v>2984</v>
      </c>
      <c r="H307" s="24" t="s">
        <v>3558</v>
      </c>
      <c r="I307" s="22" t="s">
        <v>1595</v>
      </c>
      <c r="J307" s="366"/>
      <c r="K307" s="405" t="s">
        <v>5028</v>
      </c>
      <c r="L307" s="22" t="s">
        <v>4937</v>
      </c>
      <c r="M307" s="405" t="s">
        <v>4995</v>
      </c>
      <c r="N307" s="22"/>
      <c r="O307" s="22"/>
      <c r="P307" s="22"/>
      <c r="Q307" s="22"/>
      <c r="R307" s="22"/>
      <c r="S307" s="22" t="s">
        <v>1349</v>
      </c>
      <c r="T307" s="405"/>
      <c r="U307" s="21"/>
    </row>
    <row r="308" spans="1:21" ht="45" x14ac:dyDescent="0.2">
      <c r="A308" s="419" t="s">
        <v>2783</v>
      </c>
      <c r="B308" s="15" t="s">
        <v>2506</v>
      </c>
      <c r="C308" s="16" t="s">
        <v>903</v>
      </c>
      <c r="D308" s="15" t="s">
        <v>1389</v>
      </c>
      <c r="E308" s="17"/>
      <c r="F308" s="17"/>
      <c r="G308" s="16" t="s">
        <v>2304</v>
      </c>
      <c r="H308" s="24"/>
      <c r="I308" s="22" t="s">
        <v>1582</v>
      </c>
      <c r="J308" s="366"/>
      <c r="K308" s="405" t="s">
        <v>5028</v>
      </c>
      <c r="L308" s="22" t="s">
        <v>4937</v>
      </c>
      <c r="M308" s="405" t="s">
        <v>4995</v>
      </c>
      <c r="N308" s="22"/>
      <c r="O308" s="22"/>
      <c r="P308" s="22"/>
      <c r="Q308" s="22"/>
      <c r="R308" s="22"/>
      <c r="S308" s="22" t="s">
        <v>1347</v>
      </c>
      <c r="T308" s="405"/>
      <c r="U308" s="21"/>
    </row>
    <row r="309" spans="1:21" ht="45" x14ac:dyDescent="0.2">
      <c r="A309" s="419" t="s">
        <v>2783</v>
      </c>
      <c r="B309" s="15" t="s">
        <v>2506</v>
      </c>
      <c r="C309" s="16" t="s">
        <v>1031</v>
      </c>
      <c r="D309" s="15" t="s">
        <v>1390</v>
      </c>
      <c r="E309" s="17" t="s">
        <v>1767</v>
      </c>
      <c r="F309" s="17" t="s">
        <v>1554</v>
      </c>
      <c r="G309" s="16" t="s">
        <v>2984</v>
      </c>
      <c r="H309" s="24" t="s">
        <v>3559</v>
      </c>
      <c r="I309" s="22" t="s">
        <v>1596</v>
      </c>
      <c r="J309" s="366"/>
      <c r="K309" s="405" t="s">
        <v>5028</v>
      </c>
      <c r="L309" s="22" t="s">
        <v>4937</v>
      </c>
      <c r="M309" s="405" t="s">
        <v>4995</v>
      </c>
      <c r="N309" s="22"/>
      <c r="O309" s="22"/>
      <c r="P309" s="22"/>
      <c r="Q309" s="22"/>
      <c r="R309" s="22"/>
      <c r="S309" s="22" t="s">
        <v>1348</v>
      </c>
      <c r="T309" s="405"/>
      <c r="U309" s="21"/>
    </row>
    <row r="310" spans="1:21" ht="45" x14ac:dyDescent="0.2">
      <c r="A310" s="419" t="s">
        <v>2783</v>
      </c>
      <c r="B310" s="15" t="s">
        <v>2506</v>
      </c>
      <c r="C310" s="16" t="s">
        <v>1030</v>
      </c>
      <c r="D310" s="15" t="s">
        <v>1390</v>
      </c>
      <c r="E310" s="17" t="s">
        <v>1767</v>
      </c>
      <c r="F310" s="17" t="s">
        <v>1554</v>
      </c>
      <c r="G310" s="16" t="s">
        <v>2984</v>
      </c>
      <c r="H310" s="24" t="s">
        <v>3560</v>
      </c>
      <c r="I310" s="22" t="s">
        <v>1597</v>
      </c>
      <c r="J310" s="366"/>
      <c r="K310" s="405" t="s">
        <v>5028</v>
      </c>
      <c r="L310" s="22" t="s">
        <v>4937</v>
      </c>
      <c r="M310" s="405" t="s">
        <v>4995</v>
      </c>
      <c r="N310" s="22"/>
      <c r="O310" s="22"/>
      <c r="P310" s="22"/>
      <c r="Q310" s="22"/>
      <c r="R310" s="22"/>
      <c r="S310" s="22" t="s">
        <v>1349</v>
      </c>
      <c r="T310" s="405"/>
      <c r="U310" s="21"/>
    </row>
    <row r="311" spans="1:21" ht="45" x14ac:dyDescent="0.2">
      <c r="A311" s="419" t="s">
        <v>2783</v>
      </c>
      <c r="B311" s="15" t="s">
        <v>2506</v>
      </c>
      <c r="C311" s="16" t="s">
        <v>878</v>
      </c>
      <c r="D311" s="15" t="s">
        <v>2419</v>
      </c>
      <c r="E311" s="17" t="s">
        <v>1767</v>
      </c>
      <c r="F311" s="17" t="s">
        <v>1554</v>
      </c>
      <c r="G311" s="16" t="s">
        <v>2984</v>
      </c>
      <c r="H311" s="24" t="s">
        <v>3561</v>
      </c>
      <c r="I311" s="22" t="s">
        <v>1598</v>
      </c>
      <c r="J311" s="366"/>
      <c r="K311" s="405" t="s">
        <v>5028</v>
      </c>
      <c r="L311" s="22" t="s">
        <v>4937</v>
      </c>
      <c r="M311" s="405" t="s">
        <v>4995</v>
      </c>
      <c r="N311" s="22"/>
      <c r="O311" s="22"/>
      <c r="P311" s="22"/>
      <c r="Q311" s="22"/>
      <c r="R311" s="22"/>
      <c r="S311" s="22" t="s">
        <v>1348</v>
      </c>
      <c r="T311" s="405"/>
      <c r="U311" s="21"/>
    </row>
    <row r="312" spans="1:21" ht="45" x14ac:dyDescent="0.2">
      <c r="A312" s="419" t="s">
        <v>2783</v>
      </c>
      <c r="B312" s="15" t="s">
        <v>2506</v>
      </c>
      <c r="C312" s="16" t="s">
        <v>1022</v>
      </c>
      <c r="D312" s="15" t="s">
        <v>2419</v>
      </c>
      <c r="E312" s="17" t="s">
        <v>1767</v>
      </c>
      <c r="F312" s="17" t="s">
        <v>1554</v>
      </c>
      <c r="G312" s="16" t="s">
        <v>2984</v>
      </c>
      <c r="H312" s="24" t="s">
        <v>3562</v>
      </c>
      <c r="I312" s="22" t="s">
        <v>1599</v>
      </c>
      <c r="J312" s="366"/>
      <c r="K312" s="405" t="s">
        <v>5028</v>
      </c>
      <c r="L312" s="22" t="s">
        <v>4937</v>
      </c>
      <c r="M312" s="405" t="s">
        <v>4995</v>
      </c>
      <c r="N312" s="22"/>
      <c r="O312" s="22"/>
      <c r="P312" s="22"/>
      <c r="Q312" s="22"/>
      <c r="R312" s="22"/>
      <c r="S312" s="22" t="s">
        <v>1349</v>
      </c>
      <c r="T312" s="405"/>
      <c r="U312" s="21"/>
    </row>
    <row r="313" spans="1:21" ht="45" x14ac:dyDescent="0.2">
      <c r="A313" s="419" t="s">
        <v>2783</v>
      </c>
      <c r="B313" s="15" t="s">
        <v>2506</v>
      </c>
      <c r="C313" s="16" t="s">
        <v>943</v>
      </c>
      <c r="D313" s="15" t="s">
        <v>1391</v>
      </c>
      <c r="E313" s="17" t="s">
        <v>1767</v>
      </c>
      <c r="F313" s="17" t="s">
        <v>1554</v>
      </c>
      <c r="G313" s="16" t="s">
        <v>2984</v>
      </c>
      <c r="H313" s="22" t="s">
        <v>3563</v>
      </c>
      <c r="I313" s="22" t="s">
        <v>944</v>
      </c>
      <c r="J313" s="366"/>
      <c r="K313" s="405" t="s">
        <v>5028</v>
      </c>
      <c r="L313" s="22" t="s">
        <v>4937</v>
      </c>
      <c r="M313" s="405" t="s">
        <v>4995</v>
      </c>
      <c r="N313" s="22"/>
      <c r="O313" s="22"/>
      <c r="P313" s="22"/>
      <c r="Q313" s="22"/>
      <c r="R313" s="22"/>
      <c r="S313" s="22" t="s">
        <v>1347</v>
      </c>
      <c r="T313" s="405"/>
      <c r="U313" s="21"/>
    </row>
    <row r="314" spans="1:21" ht="33.75" x14ac:dyDescent="0.2">
      <c r="A314" s="419" t="s">
        <v>2783</v>
      </c>
      <c r="B314" s="15" t="s">
        <v>2506</v>
      </c>
      <c r="C314" s="28" t="s">
        <v>2285</v>
      </c>
      <c r="D314" s="15" t="s">
        <v>1391</v>
      </c>
      <c r="E314" s="17"/>
      <c r="F314" s="17"/>
      <c r="G314" s="16" t="s">
        <v>1759</v>
      </c>
      <c r="H314" s="22"/>
      <c r="I314" s="22" t="s">
        <v>143</v>
      </c>
      <c r="J314" s="366"/>
      <c r="K314" s="22"/>
      <c r="L314" s="22"/>
      <c r="M314" s="22"/>
      <c r="N314" s="22"/>
      <c r="O314" s="22"/>
      <c r="P314" s="22"/>
      <c r="Q314" s="22"/>
      <c r="R314" s="22"/>
      <c r="S314" s="22"/>
      <c r="T314" s="405"/>
      <c r="U314" s="21"/>
    </row>
    <row r="315" spans="1:21" ht="45" x14ac:dyDescent="0.2">
      <c r="A315" s="419" t="s">
        <v>2783</v>
      </c>
      <c r="B315" s="15" t="s">
        <v>2506</v>
      </c>
      <c r="C315" s="16" t="s">
        <v>2073</v>
      </c>
      <c r="D315" s="15" t="s">
        <v>1392</v>
      </c>
      <c r="E315" s="17" t="s">
        <v>1767</v>
      </c>
      <c r="F315" s="17" t="s">
        <v>1554</v>
      </c>
      <c r="G315" s="16" t="s">
        <v>2638</v>
      </c>
      <c r="H315" s="24" t="s">
        <v>3564</v>
      </c>
      <c r="I315" s="22" t="s">
        <v>3595</v>
      </c>
      <c r="J315" s="366" t="s">
        <v>3576</v>
      </c>
      <c r="K315" s="405" t="s">
        <v>5028</v>
      </c>
      <c r="L315" s="22" t="s">
        <v>4937</v>
      </c>
      <c r="M315" s="405" t="s">
        <v>4995</v>
      </c>
      <c r="N315" s="22"/>
      <c r="O315" s="22"/>
      <c r="P315" s="22"/>
      <c r="Q315" s="22"/>
      <c r="R315" s="22"/>
      <c r="S315" s="22" t="s">
        <v>1348</v>
      </c>
      <c r="T315" s="405"/>
      <c r="U315" s="21"/>
    </row>
    <row r="316" spans="1:21" ht="45" x14ac:dyDescent="0.2">
      <c r="A316" s="419" t="s">
        <v>2783</v>
      </c>
      <c r="B316" s="15" t="s">
        <v>2506</v>
      </c>
      <c r="C316" s="16" t="s">
        <v>2074</v>
      </c>
      <c r="D316" s="15" t="s">
        <v>1392</v>
      </c>
      <c r="E316" s="17" t="s">
        <v>1767</v>
      </c>
      <c r="F316" s="17" t="s">
        <v>1554</v>
      </c>
      <c r="G316" s="16" t="s">
        <v>2638</v>
      </c>
      <c r="H316" s="24" t="s">
        <v>3565</v>
      </c>
      <c r="I316" s="22" t="s">
        <v>3596</v>
      </c>
      <c r="J316" s="366" t="s">
        <v>3576</v>
      </c>
      <c r="K316" s="405" t="s">
        <v>5028</v>
      </c>
      <c r="L316" s="22" t="s">
        <v>4937</v>
      </c>
      <c r="M316" s="405" t="s">
        <v>4995</v>
      </c>
      <c r="N316" s="22"/>
      <c r="O316" s="22"/>
      <c r="P316" s="22"/>
      <c r="Q316" s="22"/>
      <c r="R316" s="22"/>
      <c r="S316" s="22" t="s">
        <v>1349</v>
      </c>
      <c r="T316" s="405"/>
      <c r="U316" s="21"/>
    </row>
    <row r="317" spans="1:21" ht="45" x14ac:dyDescent="0.2">
      <c r="A317" s="419" t="s">
        <v>2783</v>
      </c>
      <c r="B317" s="15" t="s">
        <v>2506</v>
      </c>
      <c r="C317" s="16" t="s">
        <v>2075</v>
      </c>
      <c r="D317" s="15" t="s">
        <v>1393</v>
      </c>
      <c r="E317" s="17" t="s">
        <v>1767</v>
      </c>
      <c r="F317" s="17" t="s">
        <v>1554</v>
      </c>
      <c r="G317" s="16" t="s">
        <v>2638</v>
      </c>
      <c r="H317" s="24" t="s">
        <v>3566</v>
      </c>
      <c r="I317" s="22" t="s">
        <v>3597</v>
      </c>
      <c r="J317" s="366" t="s">
        <v>3576</v>
      </c>
      <c r="K317" s="405" t="s">
        <v>5028</v>
      </c>
      <c r="L317" s="22" t="s">
        <v>4937</v>
      </c>
      <c r="M317" s="405" t="s">
        <v>4995</v>
      </c>
      <c r="N317" s="22"/>
      <c r="O317" s="22"/>
      <c r="P317" s="22"/>
      <c r="Q317" s="22"/>
      <c r="R317" s="22"/>
      <c r="S317" s="22" t="s">
        <v>1348</v>
      </c>
      <c r="T317" s="405"/>
      <c r="U317" s="21"/>
    </row>
    <row r="318" spans="1:21" ht="45" x14ac:dyDescent="0.2">
      <c r="A318" s="419" t="s">
        <v>2783</v>
      </c>
      <c r="B318" s="15" t="s">
        <v>2506</v>
      </c>
      <c r="C318" s="16" t="s">
        <v>1375</v>
      </c>
      <c r="D318" s="15" t="s">
        <v>1393</v>
      </c>
      <c r="E318" s="17" t="s">
        <v>1767</v>
      </c>
      <c r="F318" s="17" t="s">
        <v>1554</v>
      </c>
      <c r="G318" s="16" t="s">
        <v>2638</v>
      </c>
      <c r="H318" s="24" t="s">
        <v>3567</v>
      </c>
      <c r="I318" s="22" t="s">
        <v>3598</v>
      </c>
      <c r="J318" s="366" t="s">
        <v>3576</v>
      </c>
      <c r="K318" s="405" t="s">
        <v>5028</v>
      </c>
      <c r="L318" s="22" t="s">
        <v>4937</v>
      </c>
      <c r="M318" s="405" t="s">
        <v>4995</v>
      </c>
      <c r="N318" s="22"/>
      <c r="O318" s="22"/>
      <c r="P318" s="22"/>
      <c r="Q318" s="22"/>
      <c r="R318" s="22"/>
      <c r="S318" s="22" t="s">
        <v>1349</v>
      </c>
      <c r="T318" s="405"/>
      <c r="U318" s="21"/>
    </row>
    <row r="319" spans="1:21" ht="45" x14ac:dyDescent="0.2">
      <c r="A319" s="419" t="s">
        <v>2783</v>
      </c>
      <c r="B319" s="15" t="s">
        <v>2506</v>
      </c>
      <c r="C319" s="16" t="s">
        <v>2647</v>
      </c>
      <c r="D319" s="15" t="s">
        <v>1394</v>
      </c>
      <c r="E319" s="17" t="s">
        <v>1767</v>
      </c>
      <c r="F319" s="17" t="s">
        <v>1554</v>
      </c>
      <c r="G319" s="16" t="s">
        <v>2638</v>
      </c>
      <c r="H319" s="24" t="s">
        <v>3568</v>
      </c>
      <c r="I319" s="22" t="s">
        <v>3599</v>
      </c>
      <c r="J319" s="366" t="s">
        <v>3576</v>
      </c>
      <c r="K319" s="405" t="s">
        <v>5028</v>
      </c>
      <c r="L319" s="22" t="s">
        <v>4937</v>
      </c>
      <c r="M319" s="405" t="s">
        <v>4995</v>
      </c>
      <c r="N319" s="22"/>
      <c r="O319" s="22"/>
      <c r="P319" s="22"/>
      <c r="Q319" s="22"/>
      <c r="R319" s="22"/>
      <c r="S319" s="22" t="s">
        <v>1348</v>
      </c>
      <c r="T319" s="405"/>
      <c r="U319" s="21"/>
    </row>
    <row r="320" spans="1:21" ht="45" x14ac:dyDescent="0.2">
      <c r="A320" s="419" t="s">
        <v>2783</v>
      </c>
      <c r="B320" s="15" t="s">
        <v>2506</v>
      </c>
      <c r="C320" s="16" t="s">
        <v>1239</v>
      </c>
      <c r="D320" s="15" t="s">
        <v>1394</v>
      </c>
      <c r="E320" s="17"/>
      <c r="F320" s="17"/>
      <c r="G320" s="16" t="s">
        <v>1602</v>
      </c>
      <c r="H320" s="24"/>
      <c r="I320" s="22"/>
      <c r="J320" s="366"/>
      <c r="K320" s="405" t="s">
        <v>5028</v>
      </c>
      <c r="L320" s="22" t="s">
        <v>4937</v>
      </c>
      <c r="M320" s="405" t="s">
        <v>4995</v>
      </c>
      <c r="N320" s="22"/>
      <c r="O320" s="22"/>
      <c r="P320" s="22"/>
      <c r="Q320" s="22"/>
      <c r="R320" s="22"/>
      <c r="S320" s="22" t="s">
        <v>1349</v>
      </c>
      <c r="T320" s="405"/>
      <c r="U320" s="21"/>
    </row>
    <row r="321" spans="1:21" ht="45" x14ac:dyDescent="0.2">
      <c r="A321" s="419" t="s">
        <v>2783</v>
      </c>
      <c r="B321" s="15" t="s">
        <v>2506</v>
      </c>
      <c r="C321" s="16" t="s">
        <v>1734</v>
      </c>
      <c r="D321" s="15" t="s">
        <v>1395</v>
      </c>
      <c r="E321" s="17" t="s">
        <v>1767</v>
      </c>
      <c r="F321" s="17" t="s">
        <v>1554</v>
      </c>
      <c r="G321" s="16" t="s">
        <v>2638</v>
      </c>
      <c r="H321" s="24" t="s">
        <v>3569</v>
      </c>
      <c r="I321" s="22" t="s">
        <v>3600</v>
      </c>
      <c r="J321" s="366" t="s">
        <v>3576</v>
      </c>
      <c r="K321" s="405" t="s">
        <v>5028</v>
      </c>
      <c r="L321" s="22" t="s">
        <v>4937</v>
      </c>
      <c r="M321" s="405" t="s">
        <v>4995</v>
      </c>
      <c r="N321" s="22"/>
      <c r="O321" s="22"/>
      <c r="P321" s="22"/>
      <c r="Q321" s="22"/>
      <c r="R321" s="22"/>
      <c r="S321" s="22" t="s">
        <v>1348</v>
      </c>
      <c r="T321" s="405"/>
      <c r="U321" s="21"/>
    </row>
    <row r="322" spans="1:21" ht="45" x14ac:dyDescent="0.2">
      <c r="A322" s="419" t="s">
        <v>2783</v>
      </c>
      <c r="B322" s="15" t="s">
        <v>2506</v>
      </c>
      <c r="C322" s="16" t="s">
        <v>1735</v>
      </c>
      <c r="D322" s="15" t="s">
        <v>1395</v>
      </c>
      <c r="E322" s="17" t="s">
        <v>1767</v>
      </c>
      <c r="F322" s="17" t="s">
        <v>1554</v>
      </c>
      <c r="G322" s="16" t="s">
        <v>2638</v>
      </c>
      <c r="H322" s="24" t="s">
        <v>3570</v>
      </c>
      <c r="I322" s="22" t="s">
        <v>3601</v>
      </c>
      <c r="J322" s="366" t="s">
        <v>3576</v>
      </c>
      <c r="K322" s="405" t="s">
        <v>5028</v>
      </c>
      <c r="L322" s="22" t="s">
        <v>4937</v>
      </c>
      <c r="M322" s="405" t="s">
        <v>4995</v>
      </c>
      <c r="N322" s="22"/>
      <c r="O322" s="22"/>
      <c r="P322" s="22"/>
      <c r="Q322" s="22"/>
      <c r="R322" s="22"/>
      <c r="S322" s="22" t="s">
        <v>1349</v>
      </c>
      <c r="T322" s="405"/>
      <c r="U322" s="21"/>
    </row>
    <row r="323" spans="1:21" ht="45" x14ac:dyDescent="0.2">
      <c r="A323" s="419" t="s">
        <v>2783</v>
      </c>
      <c r="B323" s="15" t="s">
        <v>2506</v>
      </c>
      <c r="C323" s="16" t="s">
        <v>1017</v>
      </c>
      <c r="D323" s="15" t="s">
        <v>1396</v>
      </c>
      <c r="E323" s="17"/>
      <c r="F323" s="17"/>
      <c r="G323" s="16" t="s">
        <v>1602</v>
      </c>
      <c r="H323" s="24"/>
      <c r="I323" s="22"/>
      <c r="J323" s="366"/>
      <c r="K323" s="405" t="s">
        <v>5028</v>
      </c>
      <c r="L323" s="22" t="s">
        <v>4937</v>
      </c>
      <c r="M323" s="405" t="s">
        <v>4995</v>
      </c>
      <c r="N323" s="22"/>
      <c r="O323" s="22"/>
      <c r="P323" s="22"/>
      <c r="Q323" s="22"/>
      <c r="R323" s="22"/>
      <c r="S323" s="22" t="s">
        <v>1347</v>
      </c>
      <c r="T323" s="405"/>
      <c r="U323" s="21"/>
    </row>
    <row r="324" spans="1:21" ht="45" x14ac:dyDescent="0.2">
      <c r="A324" s="419" t="s">
        <v>2783</v>
      </c>
      <c r="B324" s="15" t="s">
        <v>2506</v>
      </c>
      <c r="C324" s="16" t="s">
        <v>1792</v>
      </c>
      <c r="D324" s="15" t="s">
        <v>1397</v>
      </c>
      <c r="E324" s="17" t="s">
        <v>1767</v>
      </c>
      <c r="F324" s="17" t="s">
        <v>1554</v>
      </c>
      <c r="G324" s="16" t="s">
        <v>2638</v>
      </c>
      <c r="H324" s="24" t="s">
        <v>3571</v>
      </c>
      <c r="I324" s="22" t="s">
        <v>3602</v>
      </c>
      <c r="J324" s="366" t="s">
        <v>3576</v>
      </c>
      <c r="K324" s="405" t="s">
        <v>5028</v>
      </c>
      <c r="L324" s="22" t="s">
        <v>4937</v>
      </c>
      <c r="M324" s="405" t="s">
        <v>4995</v>
      </c>
      <c r="N324" s="22"/>
      <c r="O324" s="22"/>
      <c r="P324" s="22"/>
      <c r="Q324" s="22"/>
      <c r="R324" s="22"/>
      <c r="S324" s="22" t="s">
        <v>1348</v>
      </c>
      <c r="T324" s="405"/>
      <c r="U324" s="21"/>
    </row>
    <row r="325" spans="1:21" ht="45" x14ac:dyDescent="0.2">
      <c r="A325" s="419" t="s">
        <v>2783</v>
      </c>
      <c r="B325" s="15" t="s">
        <v>2506</v>
      </c>
      <c r="C325" s="16" t="s">
        <v>2629</v>
      </c>
      <c r="D325" s="15" t="s">
        <v>1397</v>
      </c>
      <c r="E325" s="17" t="s">
        <v>1767</v>
      </c>
      <c r="F325" s="17" t="s">
        <v>1554</v>
      </c>
      <c r="G325" s="16" t="s">
        <v>2638</v>
      </c>
      <c r="H325" s="24" t="s">
        <v>3572</v>
      </c>
      <c r="I325" s="22" t="s">
        <v>3603</v>
      </c>
      <c r="J325" s="366" t="s">
        <v>3576</v>
      </c>
      <c r="K325" s="405" t="s">
        <v>5028</v>
      </c>
      <c r="L325" s="22" t="s">
        <v>4937</v>
      </c>
      <c r="M325" s="405" t="s">
        <v>4995</v>
      </c>
      <c r="N325" s="22"/>
      <c r="O325" s="22"/>
      <c r="P325" s="22"/>
      <c r="Q325" s="22"/>
      <c r="R325" s="22"/>
      <c r="S325" s="22" t="s">
        <v>1349</v>
      </c>
      <c r="T325" s="405"/>
      <c r="U325" s="21"/>
    </row>
    <row r="326" spans="1:21" ht="45" x14ac:dyDescent="0.2">
      <c r="A326" s="419" t="s">
        <v>2783</v>
      </c>
      <c r="B326" s="15" t="s">
        <v>2506</v>
      </c>
      <c r="C326" s="16" t="s">
        <v>1489</v>
      </c>
      <c r="D326" s="15" t="s">
        <v>2076</v>
      </c>
      <c r="E326" s="17" t="s">
        <v>1767</v>
      </c>
      <c r="F326" s="17" t="s">
        <v>1554</v>
      </c>
      <c r="G326" s="16" t="s">
        <v>2638</v>
      </c>
      <c r="H326" s="24" t="s">
        <v>3573</v>
      </c>
      <c r="I326" s="22" t="s">
        <v>3604</v>
      </c>
      <c r="J326" s="366" t="s">
        <v>3576</v>
      </c>
      <c r="K326" s="405" t="s">
        <v>5028</v>
      </c>
      <c r="L326" s="22" t="s">
        <v>4937</v>
      </c>
      <c r="M326" s="405" t="s">
        <v>4995</v>
      </c>
      <c r="N326" s="22"/>
      <c r="O326" s="22"/>
      <c r="P326" s="22"/>
      <c r="Q326" s="22"/>
      <c r="R326" s="22"/>
      <c r="S326" s="22" t="s">
        <v>1348</v>
      </c>
      <c r="T326" s="405"/>
      <c r="U326" s="21"/>
    </row>
    <row r="327" spans="1:21" ht="45" x14ac:dyDescent="0.2">
      <c r="A327" s="419" t="s">
        <v>2783</v>
      </c>
      <c r="B327" s="15" t="s">
        <v>2506</v>
      </c>
      <c r="C327" s="16" t="s">
        <v>2121</v>
      </c>
      <c r="D327" s="15" t="s">
        <v>2076</v>
      </c>
      <c r="E327" s="17" t="s">
        <v>1767</v>
      </c>
      <c r="F327" s="17" t="s">
        <v>1554</v>
      </c>
      <c r="G327" s="16" t="s">
        <v>2638</v>
      </c>
      <c r="H327" s="24" t="s">
        <v>3574</v>
      </c>
      <c r="I327" s="22" t="s">
        <v>3605</v>
      </c>
      <c r="J327" s="366" t="s">
        <v>3576</v>
      </c>
      <c r="K327" s="405" t="s">
        <v>5028</v>
      </c>
      <c r="L327" s="22" t="s">
        <v>4937</v>
      </c>
      <c r="M327" s="405" t="s">
        <v>4995</v>
      </c>
      <c r="N327" s="22"/>
      <c r="O327" s="22"/>
      <c r="P327" s="22"/>
      <c r="Q327" s="22"/>
      <c r="R327" s="22"/>
      <c r="S327" s="22" t="s">
        <v>1349</v>
      </c>
      <c r="T327" s="405"/>
      <c r="U327" s="21"/>
    </row>
    <row r="328" spans="1:21" ht="45" x14ac:dyDescent="0.2">
      <c r="A328" s="419" t="s">
        <v>2783</v>
      </c>
      <c r="B328" s="15" t="s">
        <v>2506</v>
      </c>
      <c r="C328" s="16" t="s">
        <v>2606</v>
      </c>
      <c r="D328" s="15" t="s">
        <v>1398</v>
      </c>
      <c r="E328" s="17" t="s">
        <v>1767</v>
      </c>
      <c r="F328" s="17" t="s">
        <v>1554</v>
      </c>
      <c r="G328" s="16" t="s">
        <v>2638</v>
      </c>
      <c r="H328" s="22" t="s">
        <v>3594</v>
      </c>
      <c r="I328" s="22" t="s">
        <v>3606</v>
      </c>
      <c r="J328" s="366" t="s">
        <v>3576</v>
      </c>
      <c r="K328" s="405" t="s">
        <v>5028</v>
      </c>
      <c r="L328" s="22" t="s">
        <v>4937</v>
      </c>
      <c r="M328" s="405" t="s">
        <v>4995</v>
      </c>
      <c r="N328" s="22"/>
      <c r="O328" s="22"/>
      <c r="P328" s="22"/>
      <c r="Q328" s="22"/>
      <c r="R328" s="22"/>
      <c r="S328" s="22" t="s">
        <v>1347</v>
      </c>
      <c r="T328" s="405"/>
      <c r="U328" s="21"/>
    </row>
    <row r="329" spans="1:21" ht="36" customHeight="1" x14ac:dyDescent="0.2">
      <c r="A329" s="420" t="s">
        <v>2784</v>
      </c>
      <c r="B329" s="15" t="s">
        <v>2507</v>
      </c>
      <c r="C329" s="28" t="s">
        <v>2286</v>
      </c>
      <c r="D329" s="15"/>
      <c r="E329" s="17"/>
      <c r="F329" s="17"/>
      <c r="G329" s="16"/>
      <c r="H329" s="22"/>
      <c r="I329" s="22"/>
      <c r="J329" s="366"/>
      <c r="K329" s="405" t="s">
        <v>5027</v>
      </c>
      <c r="L329" s="22" t="s">
        <v>4934</v>
      </c>
      <c r="M329" s="405" t="s">
        <v>5002</v>
      </c>
      <c r="N329" s="22"/>
      <c r="O329" s="22"/>
      <c r="P329" s="22"/>
      <c r="Q329" s="22"/>
      <c r="R329" s="22"/>
      <c r="S329" s="405" t="s">
        <v>3827</v>
      </c>
      <c r="T329" s="405"/>
      <c r="U329" s="21" t="s">
        <v>3576</v>
      </c>
    </row>
    <row r="330" spans="1:21" ht="100.5" customHeight="1" x14ac:dyDescent="0.2">
      <c r="A330" s="420" t="s">
        <v>2784</v>
      </c>
      <c r="B330" s="15" t="s">
        <v>2507</v>
      </c>
      <c r="C330" s="16" t="s">
        <v>2286</v>
      </c>
      <c r="D330" s="15" t="s">
        <v>1409</v>
      </c>
      <c r="E330" s="23" t="s">
        <v>158</v>
      </c>
      <c r="F330" s="23" t="s">
        <v>2287</v>
      </c>
      <c r="G330" s="16" t="s">
        <v>2288</v>
      </c>
      <c r="H330" s="24" t="s">
        <v>2289</v>
      </c>
      <c r="I330" s="405" t="s">
        <v>4150</v>
      </c>
      <c r="J330" s="366"/>
      <c r="K330" s="405" t="s">
        <v>5027</v>
      </c>
      <c r="L330" s="22" t="s">
        <v>4934</v>
      </c>
      <c r="M330" s="405" t="s">
        <v>5002</v>
      </c>
      <c r="N330" s="22" t="s">
        <v>723</v>
      </c>
      <c r="O330" s="22"/>
      <c r="P330" s="22"/>
      <c r="Q330" s="22"/>
      <c r="R330" s="22"/>
      <c r="S330" s="22" t="s">
        <v>3770</v>
      </c>
      <c r="T330" s="405" t="s">
        <v>3773</v>
      </c>
      <c r="U330" s="21"/>
    </row>
    <row r="331" spans="1:21" ht="23.25" customHeight="1" x14ac:dyDescent="0.2">
      <c r="A331" s="420" t="s">
        <v>2356</v>
      </c>
      <c r="B331" s="15" t="s">
        <v>2508</v>
      </c>
      <c r="C331" s="28" t="s">
        <v>1987</v>
      </c>
      <c r="D331" s="15"/>
      <c r="E331" s="23"/>
      <c r="F331" s="23"/>
      <c r="G331" s="16"/>
      <c r="H331" s="24"/>
      <c r="I331" s="22"/>
      <c r="J331" s="366"/>
      <c r="K331" s="405" t="s">
        <v>4965</v>
      </c>
      <c r="L331" s="405" t="s">
        <v>4933</v>
      </c>
      <c r="M331" s="405" t="s">
        <v>4997</v>
      </c>
      <c r="N331" s="22"/>
      <c r="O331" s="22"/>
      <c r="P331" s="22"/>
      <c r="Q331" s="22"/>
      <c r="R331" s="22"/>
      <c r="S331" s="22"/>
      <c r="T331" s="405"/>
      <c r="U331" s="21" t="s">
        <v>3576</v>
      </c>
    </row>
    <row r="332" spans="1:21" ht="408.75" customHeight="1" x14ac:dyDescent="0.2">
      <c r="A332" s="420" t="s">
        <v>2356</v>
      </c>
      <c r="B332" s="15" t="s">
        <v>2508</v>
      </c>
      <c r="C332" s="16" t="s">
        <v>1987</v>
      </c>
      <c r="D332" s="27" t="s">
        <v>1409</v>
      </c>
      <c r="E332" s="17">
        <v>0</v>
      </c>
      <c r="F332" s="17">
        <v>257</v>
      </c>
      <c r="G332" s="408" t="s">
        <v>3906</v>
      </c>
      <c r="H332" s="24" t="s">
        <v>1988</v>
      </c>
      <c r="I332" s="405" t="s">
        <v>4195</v>
      </c>
      <c r="J332" s="366"/>
      <c r="K332" s="405" t="s">
        <v>4965</v>
      </c>
      <c r="L332" s="405" t="s">
        <v>4933</v>
      </c>
      <c r="M332" s="405" t="s">
        <v>4997</v>
      </c>
      <c r="N332" s="22" t="s">
        <v>726</v>
      </c>
      <c r="O332" s="22"/>
      <c r="P332" s="22"/>
      <c r="Q332" s="22"/>
      <c r="R332" s="22"/>
      <c r="S332" s="22"/>
      <c r="T332" s="405"/>
      <c r="U332" s="21"/>
    </row>
    <row r="333" spans="1:21" ht="15" customHeight="1" x14ac:dyDescent="0.2">
      <c r="A333" s="420" t="s">
        <v>2357</v>
      </c>
      <c r="B333" s="15" t="s">
        <v>2509</v>
      </c>
      <c r="C333" s="28" t="s">
        <v>2792</v>
      </c>
      <c r="D333" s="27"/>
      <c r="E333" s="17"/>
      <c r="F333" s="17"/>
      <c r="G333" s="16"/>
      <c r="H333" s="24"/>
      <c r="I333" s="22"/>
      <c r="J333" s="366"/>
      <c r="K333" s="405" t="s">
        <v>4965</v>
      </c>
      <c r="L333" s="405" t="s">
        <v>4933</v>
      </c>
      <c r="M333" s="405" t="s">
        <v>4997</v>
      </c>
      <c r="N333" s="22"/>
      <c r="O333" s="22"/>
      <c r="P333" s="22"/>
      <c r="Q333" s="22"/>
      <c r="R333" s="22"/>
      <c r="S333" s="22"/>
      <c r="T333" s="405"/>
      <c r="U333" s="21" t="s">
        <v>3576</v>
      </c>
    </row>
    <row r="334" spans="1:21" ht="371.25" x14ac:dyDescent="0.2">
      <c r="A334" s="420" t="s">
        <v>2357</v>
      </c>
      <c r="B334" s="15" t="s">
        <v>2509</v>
      </c>
      <c r="C334" s="16" t="s">
        <v>2792</v>
      </c>
      <c r="D334" s="15" t="s">
        <v>1409</v>
      </c>
      <c r="E334" s="23" t="s">
        <v>1767</v>
      </c>
      <c r="F334" s="23" t="s">
        <v>1419</v>
      </c>
      <c r="G334" s="16">
        <v>3.0499999999999999E-5</v>
      </c>
      <c r="H334" s="24" t="s">
        <v>652</v>
      </c>
      <c r="I334" s="22" t="s">
        <v>772</v>
      </c>
      <c r="J334" s="366"/>
      <c r="K334" s="405" t="s">
        <v>4965</v>
      </c>
      <c r="L334" s="405" t="s">
        <v>4933</v>
      </c>
      <c r="M334" s="405" t="s">
        <v>4997</v>
      </c>
      <c r="N334" s="22" t="s">
        <v>725</v>
      </c>
      <c r="O334" s="22"/>
      <c r="P334" s="22"/>
      <c r="Q334" s="22"/>
      <c r="R334" s="22"/>
      <c r="S334" s="22"/>
      <c r="T334" s="405"/>
      <c r="U334" s="21"/>
    </row>
    <row r="335" spans="1:21" ht="56.25" x14ac:dyDescent="0.2">
      <c r="A335" s="420" t="s">
        <v>2358</v>
      </c>
      <c r="B335" s="15" t="s">
        <v>2510</v>
      </c>
      <c r="C335" s="28" t="s">
        <v>1989</v>
      </c>
      <c r="D335" s="15"/>
      <c r="E335" s="23"/>
      <c r="F335" s="23"/>
      <c r="G335" s="16"/>
      <c r="H335" s="24"/>
      <c r="I335" s="22"/>
      <c r="J335" s="366"/>
      <c r="K335" s="405" t="s">
        <v>4982</v>
      </c>
      <c r="L335" s="405" t="s">
        <v>4935</v>
      </c>
      <c r="M335" s="22" t="s">
        <v>5006</v>
      </c>
      <c r="N335" s="22"/>
      <c r="O335" s="22"/>
      <c r="P335" s="22"/>
      <c r="Q335" s="22"/>
      <c r="R335" s="22"/>
      <c r="S335" s="22"/>
      <c r="T335" s="405"/>
      <c r="U335" s="21" t="s">
        <v>3576</v>
      </c>
    </row>
    <row r="336" spans="1:21" ht="191.25" x14ac:dyDescent="0.2">
      <c r="A336" s="420" t="s">
        <v>2358</v>
      </c>
      <c r="B336" s="15" t="s">
        <v>2510</v>
      </c>
      <c r="C336" s="16" t="s">
        <v>1989</v>
      </c>
      <c r="D336" s="25" t="s">
        <v>2239</v>
      </c>
      <c r="E336" s="23" t="s">
        <v>1413</v>
      </c>
      <c r="F336" s="23" t="s">
        <v>1414</v>
      </c>
      <c r="G336" s="408" t="s">
        <v>3906</v>
      </c>
      <c r="H336" s="24" t="s">
        <v>1990</v>
      </c>
      <c r="I336" s="405" t="s">
        <v>3399</v>
      </c>
      <c r="J336" s="366"/>
      <c r="K336" s="405" t="s">
        <v>4982</v>
      </c>
      <c r="L336" s="405" t="s">
        <v>4935</v>
      </c>
      <c r="M336" s="22" t="s">
        <v>5006</v>
      </c>
      <c r="N336" s="22" t="s">
        <v>724</v>
      </c>
      <c r="O336" s="22"/>
      <c r="P336" s="22"/>
      <c r="Q336" s="22"/>
      <c r="R336" s="22"/>
      <c r="S336" s="22"/>
      <c r="T336" s="405"/>
      <c r="U336" s="21"/>
    </row>
    <row r="337" spans="1:21" ht="56.25" x14ac:dyDescent="0.2">
      <c r="A337" s="420" t="s">
        <v>2359</v>
      </c>
      <c r="B337" s="15" t="s">
        <v>2511</v>
      </c>
      <c r="C337" s="28" t="s">
        <v>1943</v>
      </c>
      <c r="D337" s="25"/>
      <c r="E337" s="23"/>
      <c r="F337" s="23"/>
      <c r="G337" s="16"/>
      <c r="H337" s="24"/>
      <c r="I337" s="22"/>
      <c r="J337" s="366"/>
      <c r="K337" s="405" t="s">
        <v>4981</v>
      </c>
      <c r="L337" s="405" t="s">
        <v>4942</v>
      </c>
      <c r="M337" s="405" t="s">
        <v>5006</v>
      </c>
      <c r="N337" s="22"/>
      <c r="O337" s="22"/>
      <c r="P337" s="22"/>
      <c r="Q337" s="22"/>
      <c r="R337" s="22"/>
      <c r="S337" s="405" t="s">
        <v>3827</v>
      </c>
      <c r="T337" s="405"/>
      <c r="U337" s="21" t="s">
        <v>3576</v>
      </c>
    </row>
    <row r="338" spans="1:21" ht="67.5" x14ac:dyDescent="0.2">
      <c r="A338" s="420" t="s">
        <v>2359</v>
      </c>
      <c r="B338" s="15" t="s">
        <v>2511</v>
      </c>
      <c r="C338" s="16" t="s">
        <v>1943</v>
      </c>
      <c r="D338" s="27" t="s">
        <v>2239</v>
      </c>
      <c r="E338" s="17" t="s">
        <v>1412</v>
      </c>
      <c r="F338" s="17" t="s">
        <v>1428</v>
      </c>
      <c r="G338" s="16" t="s">
        <v>798</v>
      </c>
      <c r="H338" s="24" t="s">
        <v>1991</v>
      </c>
      <c r="I338" s="405" t="s">
        <v>4151</v>
      </c>
      <c r="J338" s="366"/>
      <c r="K338" s="405" t="s">
        <v>4981</v>
      </c>
      <c r="L338" s="405" t="s">
        <v>4942</v>
      </c>
      <c r="M338" s="405" t="s">
        <v>5006</v>
      </c>
      <c r="N338" s="22" t="s">
        <v>728</v>
      </c>
      <c r="O338" s="22"/>
      <c r="P338" s="22"/>
      <c r="Q338" s="22"/>
      <c r="R338" s="22"/>
      <c r="S338" s="22" t="s">
        <v>3775</v>
      </c>
      <c r="T338" s="405" t="s">
        <v>728</v>
      </c>
      <c r="U338" s="21"/>
    </row>
    <row r="339" spans="1:21" ht="34.5" customHeight="1" x14ac:dyDescent="0.2">
      <c r="A339" s="420" t="s">
        <v>2360</v>
      </c>
      <c r="B339" s="15" t="s">
        <v>2512</v>
      </c>
      <c r="C339" s="28" t="s">
        <v>1801</v>
      </c>
      <c r="D339" s="27"/>
      <c r="E339" s="17"/>
      <c r="F339" s="17"/>
      <c r="G339" s="16"/>
      <c r="H339" s="24"/>
      <c r="I339" s="22"/>
      <c r="J339" s="366"/>
      <c r="K339" s="405" t="s">
        <v>4972</v>
      </c>
      <c r="L339" s="405" t="s">
        <v>4943</v>
      </c>
      <c r="M339" s="22" t="s">
        <v>5006</v>
      </c>
      <c r="N339" s="22"/>
      <c r="O339" s="22" t="s">
        <v>1351</v>
      </c>
      <c r="P339" s="22"/>
      <c r="Q339" s="22"/>
      <c r="R339" s="22"/>
      <c r="S339" s="405" t="s">
        <v>3827</v>
      </c>
      <c r="T339" s="405"/>
      <c r="U339" s="21" t="s">
        <v>3576</v>
      </c>
    </row>
    <row r="340" spans="1:21" ht="295.5" customHeight="1" x14ac:dyDescent="0.2">
      <c r="A340" s="420" t="s">
        <v>2360</v>
      </c>
      <c r="B340" s="15" t="s">
        <v>2512</v>
      </c>
      <c r="C340" s="16" t="s">
        <v>1801</v>
      </c>
      <c r="D340" s="25" t="s">
        <v>2239</v>
      </c>
      <c r="E340" s="23" t="s">
        <v>1413</v>
      </c>
      <c r="F340" s="23" t="s">
        <v>1414</v>
      </c>
      <c r="G340" s="408" t="s">
        <v>3906</v>
      </c>
      <c r="H340" s="24" t="s">
        <v>1802</v>
      </c>
      <c r="I340" s="405" t="s">
        <v>4152</v>
      </c>
      <c r="J340" s="366"/>
      <c r="K340" s="405" t="s">
        <v>4972</v>
      </c>
      <c r="L340" s="22" t="s">
        <v>4943</v>
      </c>
      <c r="M340" s="22" t="s">
        <v>5006</v>
      </c>
      <c r="N340" s="22" t="s">
        <v>729</v>
      </c>
      <c r="O340" s="22" t="s">
        <v>1351</v>
      </c>
      <c r="P340" s="22" t="s">
        <v>3812</v>
      </c>
      <c r="Q340" s="22"/>
      <c r="R340" s="22"/>
      <c r="S340" s="22" t="s">
        <v>3775</v>
      </c>
      <c r="T340" s="405" t="s">
        <v>3774</v>
      </c>
      <c r="U340" s="21"/>
    </row>
    <row r="341" spans="1:21" ht="36" customHeight="1" x14ac:dyDescent="0.2">
      <c r="A341" s="420" t="s">
        <v>2361</v>
      </c>
      <c r="B341" s="15" t="s">
        <v>2513</v>
      </c>
      <c r="C341" s="28" t="s">
        <v>1803</v>
      </c>
      <c r="D341" s="25"/>
      <c r="E341" s="23"/>
      <c r="F341" s="23"/>
      <c r="G341" s="16"/>
      <c r="H341" s="24"/>
      <c r="I341" s="22"/>
      <c r="J341" s="366"/>
      <c r="K341" s="405" t="s">
        <v>4972</v>
      </c>
      <c r="L341" s="405" t="s">
        <v>4943</v>
      </c>
      <c r="M341" s="22" t="s">
        <v>5006</v>
      </c>
      <c r="N341" s="22"/>
      <c r="O341" s="22" t="s">
        <v>1351</v>
      </c>
      <c r="P341" s="22"/>
      <c r="Q341" s="22"/>
      <c r="R341" s="22"/>
      <c r="S341" s="405" t="s">
        <v>3827</v>
      </c>
      <c r="T341" s="405"/>
      <c r="U341" s="21" t="s">
        <v>3576</v>
      </c>
    </row>
    <row r="342" spans="1:21" ht="225" x14ac:dyDescent="0.2">
      <c r="A342" s="420" t="s">
        <v>2361</v>
      </c>
      <c r="B342" s="15" t="s">
        <v>2513</v>
      </c>
      <c r="C342" s="16" t="s">
        <v>1803</v>
      </c>
      <c r="D342" s="25" t="s">
        <v>2239</v>
      </c>
      <c r="E342" s="23" t="s">
        <v>1413</v>
      </c>
      <c r="F342" s="23" t="s">
        <v>1414</v>
      </c>
      <c r="G342" s="408" t="s">
        <v>3906</v>
      </c>
      <c r="H342" s="24" t="s">
        <v>1804</v>
      </c>
      <c r="I342" s="405" t="s">
        <v>4153</v>
      </c>
      <c r="J342" s="366"/>
      <c r="K342" s="405" t="s">
        <v>4972</v>
      </c>
      <c r="L342" s="405" t="s">
        <v>4943</v>
      </c>
      <c r="M342" s="22" t="s">
        <v>5006</v>
      </c>
      <c r="N342" s="22" t="s">
        <v>729</v>
      </c>
      <c r="O342" s="22" t="s">
        <v>1351</v>
      </c>
      <c r="P342" s="22" t="s">
        <v>3812</v>
      </c>
      <c r="Q342" s="22"/>
      <c r="R342" s="22"/>
      <c r="S342" s="22" t="s">
        <v>3775</v>
      </c>
      <c r="T342" s="405" t="s">
        <v>3774</v>
      </c>
      <c r="U342" s="21"/>
    </row>
    <row r="343" spans="1:21" ht="56.25" x14ac:dyDescent="0.2">
      <c r="A343" s="420" t="s">
        <v>2362</v>
      </c>
      <c r="B343" s="15" t="s">
        <v>1730</v>
      </c>
      <c r="C343" s="28" t="s">
        <v>1805</v>
      </c>
      <c r="D343" s="25"/>
      <c r="E343" s="23"/>
      <c r="F343" s="23"/>
      <c r="G343" s="16"/>
      <c r="H343" s="24"/>
      <c r="I343" s="22"/>
      <c r="J343" s="366"/>
      <c r="K343" s="405" t="s">
        <v>4981</v>
      </c>
      <c r="L343" s="22" t="s">
        <v>4942</v>
      </c>
      <c r="M343" s="405" t="s">
        <v>5006</v>
      </c>
      <c r="N343" s="22"/>
      <c r="O343" s="22"/>
      <c r="P343" s="22"/>
      <c r="Q343" s="22" t="s">
        <v>1351</v>
      </c>
      <c r="R343" s="22"/>
      <c r="S343" s="405" t="s">
        <v>3827</v>
      </c>
      <c r="T343" s="405"/>
      <c r="U343" s="21" t="s">
        <v>3576</v>
      </c>
    </row>
    <row r="344" spans="1:21" ht="236.25" x14ac:dyDescent="0.2">
      <c r="A344" s="420" t="s">
        <v>2362</v>
      </c>
      <c r="B344" s="15" t="s">
        <v>1730</v>
      </c>
      <c r="C344" s="16" t="s">
        <v>1805</v>
      </c>
      <c r="D344" s="27" t="s">
        <v>2239</v>
      </c>
      <c r="E344" s="17" t="s">
        <v>1413</v>
      </c>
      <c r="F344" s="17" t="s">
        <v>1414</v>
      </c>
      <c r="G344" s="408" t="s">
        <v>3906</v>
      </c>
      <c r="H344" s="24" t="s">
        <v>1806</v>
      </c>
      <c r="I344" s="22" t="s">
        <v>3368</v>
      </c>
      <c r="J344" s="366"/>
      <c r="K344" s="405" t="s">
        <v>4981</v>
      </c>
      <c r="L344" s="22" t="s">
        <v>4942</v>
      </c>
      <c r="M344" s="405" t="s">
        <v>5006</v>
      </c>
      <c r="N344" s="405" t="s">
        <v>3821</v>
      </c>
      <c r="O344" s="22"/>
      <c r="P344" s="22"/>
      <c r="Q344" s="22" t="s">
        <v>1351</v>
      </c>
      <c r="R344" s="405" t="s">
        <v>3823</v>
      </c>
      <c r="S344" s="405" t="s">
        <v>3775</v>
      </c>
      <c r="T344" s="405" t="s">
        <v>3782</v>
      </c>
      <c r="U344" s="21"/>
    </row>
    <row r="345" spans="1:21" ht="56.25" x14ac:dyDescent="0.2">
      <c r="A345" s="420" t="s">
        <v>2363</v>
      </c>
      <c r="B345" s="15" t="s">
        <v>2514</v>
      </c>
      <c r="C345" s="28" t="s">
        <v>1807</v>
      </c>
      <c r="D345" s="27"/>
      <c r="E345" s="17"/>
      <c r="F345" s="17"/>
      <c r="G345" s="16"/>
      <c r="H345" s="24"/>
      <c r="I345" s="22"/>
      <c r="J345" s="366"/>
      <c r="K345" s="405" t="s">
        <v>4981</v>
      </c>
      <c r="L345" s="22" t="s">
        <v>4942</v>
      </c>
      <c r="M345" s="405" t="s">
        <v>5006</v>
      </c>
      <c r="N345" s="22"/>
      <c r="O345" s="22"/>
      <c r="P345" s="22"/>
      <c r="Q345" s="22" t="s">
        <v>1351</v>
      </c>
      <c r="R345" s="22"/>
      <c r="S345" s="405" t="s">
        <v>3827</v>
      </c>
      <c r="T345" s="405"/>
      <c r="U345" s="21" t="s">
        <v>3576</v>
      </c>
    </row>
    <row r="346" spans="1:21" ht="236.25" x14ac:dyDescent="0.2">
      <c r="A346" s="420" t="s">
        <v>2363</v>
      </c>
      <c r="B346" s="15" t="s">
        <v>2514</v>
      </c>
      <c r="C346" s="16" t="s">
        <v>1807</v>
      </c>
      <c r="D346" s="25" t="s">
        <v>2239</v>
      </c>
      <c r="E346" s="23" t="s">
        <v>1413</v>
      </c>
      <c r="F346" s="23" t="s">
        <v>1414</v>
      </c>
      <c r="G346" s="408" t="s">
        <v>3906</v>
      </c>
      <c r="H346" s="22" t="s">
        <v>1808</v>
      </c>
      <c r="I346" s="22" t="s">
        <v>3369</v>
      </c>
      <c r="J346" s="366"/>
      <c r="K346" s="405" t="s">
        <v>4981</v>
      </c>
      <c r="L346" s="405" t="s">
        <v>4942</v>
      </c>
      <c r="M346" s="405" t="s">
        <v>5006</v>
      </c>
      <c r="N346" s="22" t="s">
        <v>730</v>
      </c>
      <c r="O346" s="22"/>
      <c r="P346" s="22"/>
      <c r="Q346" s="22" t="s">
        <v>1351</v>
      </c>
      <c r="R346" s="405" t="s">
        <v>3823</v>
      </c>
      <c r="S346" s="405" t="s">
        <v>3775</v>
      </c>
      <c r="T346" s="405" t="s">
        <v>3782</v>
      </c>
      <c r="U346" s="21"/>
    </row>
    <row r="347" spans="1:21" ht="56.25" x14ac:dyDescent="0.2">
      <c r="A347" s="420" t="s">
        <v>2364</v>
      </c>
      <c r="B347" s="15" t="s">
        <v>1732</v>
      </c>
      <c r="C347" s="28" t="s">
        <v>1809</v>
      </c>
      <c r="D347" s="25"/>
      <c r="E347" s="23"/>
      <c r="F347" s="23"/>
      <c r="G347" s="16"/>
      <c r="H347" s="22"/>
      <c r="I347" s="22"/>
      <c r="J347" s="366"/>
      <c r="K347" s="405" t="s">
        <v>4981</v>
      </c>
      <c r="L347" s="22" t="s">
        <v>4942</v>
      </c>
      <c r="M347" s="405" t="s">
        <v>5006</v>
      </c>
      <c r="N347" s="22"/>
      <c r="O347" s="22"/>
      <c r="P347" s="22"/>
      <c r="Q347" s="22" t="s">
        <v>1351</v>
      </c>
      <c r="R347" s="22"/>
      <c r="S347" s="405" t="s">
        <v>3827</v>
      </c>
      <c r="T347" s="405"/>
      <c r="U347" s="21" t="s">
        <v>3576</v>
      </c>
    </row>
    <row r="348" spans="1:21" ht="236.25" x14ac:dyDescent="0.2">
      <c r="A348" s="420" t="s">
        <v>2364</v>
      </c>
      <c r="B348" s="15" t="s">
        <v>1732</v>
      </c>
      <c r="C348" s="16" t="s">
        <v>1809</v>
      </c>
      <c r="D348" s="25" t="s">
        <v>2239</v>
      </c>
      <c r="E348" s="23" t="s">
        <v>1413</v>
      </c>
      <c r="F348" s="23" t="s">
        <v>1414</v>
      </c>
      <c r="G348" s="408" t="s">
        <v>3906</v>
      </c>
      <c r="H348" s="22" t="s">
        <v>1810</v>
      </c>
      <c r="I348" s="22" t="s">
        <v>3370</v>
      </c>
      <c r="J348" s="366"/>
      <c r="K348" s="405" t="s">
        <v>4981</v>
      </c>
      <c r="L348" s="22" t="s">
        <v>4942</v>
      </c>
      <c r="M348" s="405" t="s">
        <v>5006</v>
      </c>
      <c r="N348" s="22" t="s">
        <v>730</v>
      </c>
      <c r="O348" s="22"/>
      <c r="P348" s="22"/>
      <c r="Q348" s="22" t="s">
        <v>1351</v>
      </c>
      <c r="R348" s="405" t="s">
        <v>3823</v>
      </c>
      <c r="S348" s="22" t="s">
        <v>3770</v>
      </c>
      <c r="T348" s="405" t="s">
        <v>3782</v>
      </c>
      <c r="U348" s="21"/>
    </row>
    <row r="349" spans="1:21" ht="56.25" x14ac:dyDescent="0.2">
      <c r="A349" s="420" t="s">
        <v>2365</v>
      </c>
      <c r="B349" s="15" t="s">
        <v>1733</v>
      </c>
      <c r="C349" s="28" t="s">
        <v>1811</v>
      </c>
      <c r="D349" s="25"/>
      <c r="E349" s="23"/>
      <c r="F349" s="23"/>
      <c r="G349" s="16"/>
      <c r="H349" s="22"/>
      <c r="I349" s="22"/>
      <c r="J349" s="366"/>
      <c r="K349" s="405" t="s">
        <v>4981</v>
      </c>
      <c r="L349" s="22" t="s">
        <v>4942</v>
      </c>
      <c r="M349" s="405" t="s">
        <v>5006</v>
      </c>
      <c r="N349" s="22"/>
      <c r="O349" s="22"/>
      <c r="P349" s="22"/>
      <c r="Q349" s="22"/>
      <c r="R349" s="22"/>
      <c r="S349" s="22"/>
      <c r="T349" s="405"/>
      <c r="U349" s="21" t="s">
        <v>3576</v>
      </c>
    </row>
    <row r="350" spans="1:21" ht="168.75" x14ac:dyDescent="0.2">
      <c r="A350" s="420" t="s">
        <v>2365</v>
      </c>
      <c r="B350" s="15" t="s">
        <v>1733</v>
      </c>
      <c r="C350" s="16" t="s">
        <v>1811</v>
      </c>
      <c r="D350" s="25" t="s">
        <v>2239</v>
      </c>
      <c r="E350" s="23" t="s">
        <v>1193</v>
      </c>
      <c r="F350" s="23" t="s">
        <v>1194</v>
      </c>
      <c r="G350" s="408" t="s">
        <v>3906</v>
      </c>
      <c r="H350" s="24" t="s">
        <v>1812</v>
      </c>
      <c r="I350" s="22" t="s">
        <v>3371</v>
      </c>
      <c r="J350" s="366"/>
      <c r="K350" s="22" t="s">
        <v>4981</v>
      </c>
      <c r="L350" s="22" t="s">
        <v>4942</v>
      </c>
      <c r="M350" s="405" t="s">
        <v>5006</v>
      </c>
      <c r="N350" s="22" t="s">
        <v>731</v>
      </c>
      <c r="O350" s="22"/>
      <c r="P350" s="22"/>
      <c r="Q350" s="22"/>
      <c r="R350" s="22"/>
      <c r="S350" s="22"/>
      <c r="T350" s="405"/>
      <c r="U350" s="21"/>
    </row>
    <row r="351" spans="1:21" ht="33.75" x14ac:dyDescent="0.2">
      <c r="A351" s="420" t="s">
        <v>2366</v>
      </c>
      <c r="B351" s="15" t="s">
        <v>2515</v>
      </c>
      <c r="C351" s="28" t="s">
        <v>2738</v>
      </c>
      <c r="D351" s="25"/>
      <c r="E351" s="23"/>
      <c r="F351" s="23"/>
      <c r="G351" s="16"/>
      <c r="H351" s="24"/>
      <c r="I351" s="22"/>
      <c r="J351" s="366" t="s">
        <v>3576</v>
      </c>
      <c r="K351" s="405" t="s">
        <v>5021</v>
      </c>
      <c r="L351" s="405" t="s">
        <v>4940</v>
      </c>
      <c r="M351" s="405" t="s">
        <v>4995</v>
      </c>
      <c r="N351" s="22"/>
      <c r="O351" s="22"/>
      <c r="P351" s="22"/>
      <c r="Q351" s="405" t="s">
        <v>1347</v>
      </c>
      <c r="R351" s="22"/>
      <c r="S351" s="22"/>
      <c r="T351" s="405"/>
      <c r="U351" s="21" t="s">
        <v>3576</v>
      </c>
    </row>
    <row r="352" spans="1:21" ht="278.25" customHeight="1" x14ac:dyDescent="0.2">
      <c r="A352" s="420" t="s">
        <v>2366</v>
      </c>
      <c r="B352" s="15" t="s">
        <v>2515</v>
      </c>
      <c r="C352" s="16" t="s">
        <v>2738</v>
      </c>
      <c r="D352" s="15" t="s">
        <v>1409</v>
      </c>
      <c r="E352" s="17" t="s">
        <v>1985</v>
      </c>
      <c r="F352" s="17" t="s">
        <v>2206</v>
      </c>
      <c r="G352" s="16" t="s">
        <v>1986</v>
      </c>
      <c r="H352" s="24" t="s">
        <v>710</v>
      </c>
      <c r="I352" s="405" t="s">
        <v>4139</v>
      </c>
      <c r="J352" s="366" t="s">
        <v>3576</v>
      </c>
      <c r="K352" s="405" t="s">
        <v>5021</v>
      </c>
      <c r="L352" s="405" t="s">
        <v>4940</v>
      </c>
      <c r="M352" s="405" t="s">
        <v>4995</v>
      </c>
      <c r="N352" s="405" t="s">
        <v>3815</v>
      </c>
      <c r="O352" s="22"/>
      <c r="P352" s="22"/>
      <c r="Q352" s="405" t="s">
        <v>1347</v>
      </c>
      <c r="R352" s="405" t="s">
        <v>3817</v>
      </c>
      <c r="S352" s="22"/>
      <c r="T352" s="405"/>
      <c r="U352" s="21"/>
    </row>
    <row r="353" spans="1:21" ht="37.5" customHeight="1" x14ac:dyDescent="0.2">
      <c r="A353" s="420" t="s">
        <v>2367</v>
      </c>
      <c r="B353" s="15" t="s">
        <v>2516</v>
      </c>
      <c r="C353" s="28" t="s">
        <v>2739</v>
      </c>
      <c r="D353" s="15"/>
      <c r="E353" s="17"/>
      <c r="F353" s="17"/>
      <c r="G353" s="16"/>
      <c r="H353" s="24"/>
      <c r="I353" s="22"/>
      <c r="J353" s="366" t="s">
        <v>3576</v>
      </c>
      <c r="K353" s="405" t="s">
        <v>5021</v>
      </c>
      <c r="L353" s="405" t="s">
        <v>4940</v>
      </c>
      <c r="M353" s="405" t="s">
        <v>4998</v>
      </c>
      <c r="N353" s="22"/>
      <c r="O353" s="22"/>
      <c r="P353" s="22"/>
      <c r="Q353" s="22"/>
      <c r="R353" s="22"/>
      <c r="S353" s="22" t="s">
        <v>1347</v>
      </c>
      <c r="T353" s="405"/>
      <c r="U353" s="21" t="s">
        <v>3576</v>
      </c>
    </row>
    <row r="354" spans="1:21" ht="231" customHeight="1" x14ac:dyDescent="0.2">
      <c r="A354" s="420" t="s">
        <v>2367</v>
      </c>
      <c r="B354" s="15" t="s">
        <v>2516</v>
      </c>
      <c r="C354" s="16" t="s">
        <v>2739</v>
      </c>
      <c r="D354" s="15" t="s">
        <v>1409</v>
      </c>
      <c r="E354" s="17" t="s">
        <v>1985</v>
      </c>
      <c r="F354" s="17" t="s">
        <v>2206</v>
      </c>
      <c r="G354" s="16" t="s">
        <v>1986</v>
      </c>
      <c r="H354" s="24" t="s">
        <v>711</v>
      </c>
      <c r="I354" s="405" t="s">
        <v>4122</v>
      </c>
      <c r="J354" s="366" t="s">
        <v>3576</v>
      </c>
      <c r="K354" s="405" t="s">
        <v>5021</v>
      </c>
      <c r="L354" s="405" t="s">
        <v>4940</v>
      </c>
      <c r="M354" s="405" t="s">
        <v>4998</v>
      </c>
      <c r="N354" s="22" t="s">
        <v>732</v>
      </c>
      <c r="O354" s="22"/>
      <c r="P354" s="22"/>
      <c r="Q354" s="22"/>
      <c r="R354" s="22"/>
      <c r="S354" s="22"/>
      <c r="T354" s="405" t="s">
        <v>3793</v>
      </c>
      <c r="U354" s="21"/>
    </row>
    <row r="355" spans="1:21" ht="26.25" customHeight="1" x14ac:dyDescent="0.2">
      <c r="A355" s="420" t="s">
        <v>2368</v>
      </c>
      <c r="B355" s="15" t="s">
        <v>2517</v>
      </c>
      <c r="C355" s="28" t="s">
        <v>2059</v>
      </c>
      <c r="D355" s="15"/>
      <c r="E355" s="17"/>
      <c r="F355" s="17"/>
      <c r="G355" s="16"/>
      <c r="H355" s="24"/>
      <c r="I355" s="22"/>
      <c r="J355" s="366"/>
      <c r="K355" s="22"/>
      <c r="L355" s="22"/>
      <c r="M355" s="22"/>
      <c r="N355" s="22"/>
      <c r="O355" s="22"/>
      <c r="P355" s="22"/>
      <c r="Q355" s="22"/>
      <c r="R355" s="22"/>
      <c r="S355" s="22"/>
      <c r="T355" s="405"/>
      <c r="U355" s="21" t="s">
        <v>3576</v>
      </c>
    </row>
    <row r="356" spans="1:21" x14ac:dyDescent="0.2">
      <c r="A356" s="420" t="s">
        <v>2368</v>
      </c>
      <c r="B356" s="15" t="s">
        <v>2517</v>
      </c>
      <c r="C356" s="16" t="s">
        <v>2059</v>
      </c>
      <c r="D356" s="15"/>
      <c r="E356" s="17"/>
      <c r="F356" s="17"/>
      <c r="G356" s="16"/>
      <c r="H356" s="24"/>
      <c r="I356" s="22"/>
      <c r="J356" s="366"/>
      <c r="K356" s="22"/>
      <c r="L356" s="22"/>
      <c r="M356" s="22"/>
      <c r="N356" s="22"/>
      <c r="O356" s="22"/>
      <c r="P356" s="22"/>
      <c r="Q356" s="22"/>
      <c r="R356" s="22"/>
      <c r="S356" s="22"/>
      <c r="T356" s="405"/>
      <c r="U356" s="21"/>
    </row>
    <row r="357" spans="1:21" ht="314.25" customHeight="1" x14ac:dyDescent="0.2">
      <c r="A357" s="420" t="s">
        <v>2368</v>
      </c>
      <c r="B357" s="15" t="s">
        <v>2517</v>
      </c>
      <c r="C357" s="16" t="s">
        <v>2057</v>
      </c>
      <c r="D357" s="15" t="s">
        <v>2239</v>
      </c>
      <c r="E357" s="17">
        <v>0</v>
      </c>
      <c r="F357" s="17">
        <v>255</v>
      </c>
      <c r="G357" s="16">
        <v>1</v>
      </c>
      <c r="H357" s="24" t="s">
        <v>2058</v>
      </c>
      <c r="I357" s="22" t="s">
        <v>2929</v>
      </c>
      <c r="J357" s="366"/>
      <c r="K357" s="22"/>
      <c r="L357" s="22"/>
      <c r="M357" s="22"/>
      <c r="N357" s="22"/>
      <c r="O357" s="22"/>
      <c r="P357" s="22"/>
      <c r="Q357" s="22"/>
      <c r="R357" s="22"/>
      <c r="S357" s="22"/>
      <c r="T357" s="405"/>
      <c r="U357" s="21"/>
    </row>
    <row r="358" spans="1:21" ht="283.5" customHeight="1" x14ac:dyDescent="0.2">
      <c r="A358" s="420" t="s">
        <v>2368</v>
      </c>
      <c r="B358" s="15" t="s">
        <v>2517</v>
      </c>
      <c r="C358" s="16" t="s">
        <v>2060</v>
      </c>
      <c r="D358" s="15" t="s">
        <v>1766</v>
      </c>
      <c r="E358" s="23" t="s">
        <v>158</v>
      </c>
      <c r="F358" s="23" t="s">
        <v>2207</v>
      </c>
      <c r="G358" s="16" t="s">
        <v>2061</v>
      </c>
      <c r="H358" s="24" t="s">
        <v>2058</v>
      </c>
      <c r="I358" s="22" t="s">
        <v>237</v>
      </c>
      <c r="J358" s="366"/>
      <c r="K358" s="22"/>
      <c r="L358" s="22"/>
      <c r="M358" s="22"/>
      <c r="N358" s="22"/>
      <c r="O358" s="22"/>
      <c r="P358" s="22"/>
      <c r="Q358" s="22"/>
      <c r="R358" s="22"/>
      <c r="S358" s="22"/>
      <c r="T358" s="405"/>
      <c r="U358" s="21"/>
    </row>
    <row r="359" spans="1:21" ht="332.25" customHeight="1" x14ac:dyDescent="0.2">
      <c r="A359" s="420" t="s">
        <v>2368</v>
      </c>
      <c r="B359" s="15" t="s">
        <v>2517</v>
      </c>
      <c r="C359" s="16" t="s">
        <v>2062</v>
      </c>
      <c r="D359" s="15" t="s">
        <v>1772</v>
      </c>
      <c r="E359" s="23" t="s">
        <v>2208</v>
      </c>
      <c r="F359" s="23" t="s">
        <v>2209</v>
      </c>
      <c r="G359" s="16" t="s">
        <v>2063</v>
      </c>
      <c r="H359" s="24" t="s">
        <v>2058</v>
      </c>
      <c r="I359" s="22" t="s">
        <v>3630</v>
      </c>
      <c r="J359" s="366"/>
      <c r="K359" s="22"/>
      <c r="L359" s="22"/>
      <c r="M359" s="22"/>
      <c r="N359" s="22"/>
      <c r="O359" s="22"/>
      <c r="P359" s="22"/>
      <c r="Q359" s="22"/>
      <c r="R359" s="22"/>
      <c r="S359" s="22"/>
      <c r="T359" s="405"/>
      <c r="U359" s="21"/>
    </row>
    <row r="360" spans="1:21" ht="292.5" x14ac:dyDescent="0.2">
      <c r="A360" s="420" t="s">
        <v>2368</v>
      </c>
      <c r="B360" s="15" t="s">
        <v>2517</v>
      </c>
      <c r="C360" s="16" t="s">
        <v>1159</v>
      </c>
      <c r="D360" s="15" t="s">
        <v>1210</v>
      </c>
      <c r="E360" s="23" t="s">
        <v>2336</v>
      </c>
      <c r="F360" s="23" t="s">
        <v>2210</v>
      </c>
      <c r="G360" s="16" t="s">
        <v>1160</v>
      </c>
      <c r="H360" s="24" t="s">
        <v>2058</v>
      </c>
      <c r="I360" s="22" t="s">
        <v>2841</v>
      </c>
      <c r="J360" s="366"/>
      <c r="K360" s="22"/>
      <c r="L360" s="22"/>
      <c r="M360" s="22"/>
      <c r="N360" s="22"/>
      <c r="O360" s="22"/>
      <c r="P360" s="22"/>
      <c r="Q360" s="22"/>
      <c r="R360" s="22"/>
      <c r="S360" s="22"/>
      <c r="T360" s="405"/>
      <c r="U360" s="21"/>
    </row>
    <row r="361" spans="1:21" ht="26.25" customHeight="1" x14ac:dyDescent="0.2">
      <c r="A361" s="420" t="s">
        <v>2369</v>
      </c>
      <c r="B361" s="15" t="s">
        <v>2518</v>
      </c>
      <c r="C361" s="28" t="s">
        <v>1161</v>
      </c>
      <c r="D361" s="15"/>
      <c r="E361" s="23"/>
      <c r="F361" s="23"/>
      <c r="G361" s="16"/>
      <c r="H361" s="24"/>
      <c r="I361" s="22"/>
      <c r="J361" s="366"/>
      <c r="K361" s="22"/>
      <c r="L361" s="22"/>
      <c r="M361" s="22"/>
      <c r="N361" s="22"/>
      <c r="O361" s="22"/>
      <c r="P361" s="22"/>
      <c r="Q361" s="22"/>
      <c r="R361" s="22"/>
      <c r="S361" s="22"/>
      <c r="T361" s="405"/>
      <c r="U361" s="21" t="s">
        <v>3576</v>
      </c>
    </row>
    <row r="362" spans="1:21" x14ac:dyDescent="0.2">
      <c r="A362" s="420" t="s">
        <v>2369</v>
      </c>
      <c r="B362" s="15" t="s">
        <v>2518</v>
      </c>
      <c r="C362" s="16" t="s">
        <v>1161</v>
      </c>
      <c r="D362" s="15"/>
      <c r="E362" s="17"/>
      <c r="F362" s="17"/>
      <c r="G362" s="16"/>
      <c r="H362" s="24"/>
      <c r="I362" s="22"/>
      <c r="J362" s="366"/>
      <c r="K362" s="22"/>
      <c r="L362" s="22"/>
      <c r="M362" s="22"/>
      <c r="N362" s="22"/>
      <c r="O362" s="22"/>
      <c r="P362" s="22"/>
      <c r="Q362" s="22"/>
      <c r="R362" s="22"/>
      <c r="S362" s="22"/>
      <c r="T362" s="405"/>
      <c r="U362" s="21"/>
    </row>
    <row r="363" spans="1:21" ht="258" customHeight="1" x14ac:dyDescent="0.2">
      <c r="A363" s="420" t="s">
        <v>2369</v>
      </c>
      <c r="B363" s="15" t="s">
        <v>2518</v>
      </c>
      <c r="C363" s="16" t="s">
        <v>1162</v>
      </c>
      <c r="D363" s="15" t="s">
        <v>2239</v>
      </c>
      <c r="E363" s="23" t="s">
        <v>1441</v>
      </c>
      <c r="F363" s="23" t="s">
        <v>2211</v>
      </c>
      <c r="G363" s="16" t="s">
        <v>1163</v>
      </c>
      <c r="H363" s="24" t="s">
        <v>2058</v>
      </c>
      <c r="I363" s="22" t="s">
        <v>3104</v>
      </c>
      <c r="J363" s="366"/>
      <c r="K363" s="22"/>
      <c r="L363" s="22"/>
      <c r="M363" s="22"/>
      <c r="N363" s="22"/>
      <c r="O363" s="22"/>
      <c r="P363" s="22"/>
      <c r="Q363" s="22"/>
      <c r="R363" s="22"/>
      <c r="S363" s="22"/>
      <c r="T363" s="405"/>
      <c r="U363" s="21"/>
    </row>
    <row r="364" spans="1:21" ht="22.5" x14ac:dyDescent="0.2">
      <c r="A364" s="420" t="s">
        <v>2369</v>
      </c>
      <c r="B364" s="15" t="s">
        <v>2518</v>
      </c>
      <c r="C364" s="16" t="s">
        <v>1164</v>
      </c>
      <c r="D364" s="15" t="s">
        <v>1766</v>
      </c>
      <c r="E364" s="17"/>
      <c r="F364" s="17"/>
      <c r="G364" s="16"/>
      <c r="H364" s="24" t="s">
        <v>2058</v>
      </c>
      <c r="I364" s="22"/>
      <c r="J364" s="366"/>
      <c r="K364" s="22"/>
      <c r="L364" s="22"/>
      <c r="M364" s="22"/>
      <c r="N364" s="22"/>
      <c r="O364" s="22"/>
      <c r="P364" s="22"/>
      <c r="Q364" s="22"/>
      <c r="R364" s="22"/>
      <c r="S364" s="22"/>
      <c r="T364" s="405"/>
      <c r="U364" s="21"/>
    </row>
    <row r="365" spans="1:21" ht="22.5" x14ac:dyDescent="0.2">
      <c r="A365" s="420" t="s">
        <v>2369</v>
      </c>
      <c r="B365" s="15" t="s">
        <v>2518</v>
      </c>
      <c r="C365" s="16" t="s">
        <v>1164</v>
      </c>
      <c r="D365" s="15" t="s">
        <v>1772</v>
      </c>
      <c r="E365" s="17"/>
      <c r="F365" s="17"/>
      <c r="G365" s="16"/>
      <c r="H365" s="24" t="s">
        <v>2058</v>
      </c>
      <c r="I365" s="22"/>
      <c r="J365" s="366"/>
      <c r="K365" s="22"/>
      <c r="L365" s="22"/>
      <c r="M365" s="22"/>
      <c r="N365" s="22"/>
      <c r="O365" s="22"/>
      <c r="P365" s="22"/>
      <c r="Q365" s="22"/>
      <c r="R365" s="22"/>
      <c r="S365" s="22"/>
      <c r="T365" s="405"/>
      <c r="U365" s="21"/>
    </row>
    <row r="366" spans="1:21" ht="22.5" x14ac:dyDescent="0.2">
      <c r="A366" s="420" t="s">
        <v>2369</v>
      </c>
      <c r="B366" s="15" t="s">
        <v>2518</v>
      </c>
      <c r="C366" s="16" t="s">
        <v>1164</v>
      </c>
      <c r="D366" s="15" t="s">
        <v>1210</v>
      </c>
      <c r="E366" s="17"/>
      <c r="F366" s="17"/>
      <c r="G366" s="16"/>
      <c r="H366" s="24" t="s">
        <v>2058</v>
      </c>
      <c r="I366" s="22"/>
      <c r="J366" s="366"/>
      <c r="K366" s="22"/>
      <c r="L366" s="22"/>
      <c r="M366" s="22"/>
      <c r="N366" s="22"/>
      <c r="O366" s="22"/>
      <c r="P366" s="22"/>
      <c r="Q366" s="22"/>
      <c r="R366" s="22"/>
      <c r="S366" s="22"/>
      <c r="T366" s="405"/>
      <c r="U366" s="21"/>
    </row>
    <row r="367" spans="1:21" ht="36" customHeight="1" x14ac:dyDescent="0.2">
      <c r="A367" s="420" t="s">
        <v>989</v>
      </c>
      <c r="B367" s="15" t="s">
        <v>2519</v>
      </c>
      <c r="C367" s="28" t="s">
        <v>4123</v>
      </c>
      <c r="D367" s="15"/>
      <c r="E367" s="17"/>
      <c r="F367" s="17"/>
      <c r="G367" s="16"/>
      <c r="H367" s="24"/>
      <c r="I367" s="22"/>
      <c r="J367" s="366"/>
      <c r="K367" s="405" t="s">
        <v>4966</v>
      </c>
      <c r="L367" s="405" t="s">
        <v>4956</v>
      </c>
      <c r="M367" s="405" t="s">
        <v>5007</v>
      </c>
      <c r="N367" s="22"/>
      <c r="O367" s="22"/>
      <c r="P367" s="22"/>
      <c r="Q367" s="22"/>
      <c r="R367" s="22"/>
      <c r="S367" s="22"/>
      <c r="T367" s="405"/>
      <c r="U367" s="21" t="s">
        <v>3576</v>
      </c>
    </row>
    <row r="368" spans="1:21" ht="409.5" x14ac:dyDescent="0.2">
      <c r="A368" s="420" t="s">
        <v>989</v>
      </c>
      <c r="B368" s="15" t="s">
        <v>2519</v>
      </c>
      <c r="C368" s="16" t="s">
        <v>2639</v>
      </c>
      <c r="D368" s="15" t="s">
        <v>2239</v>
      </c>
      <c r="E368" s="17"/>
      <c r="F368" s="17"/>
      <c r="G368" s="16" t="s">
        <v>777</v>
      </c>
      <c r="H368" s="22" t="s">
        <v>2640</v>
      </c>
      <c r="I368" s="405" t="s">
        <v>4154</v>
      </c>
      <c r="J368" s="366"/>
      <c r="K368" s="405" t="s">
        <v>4966</v>
      </c>
      <c r="L368" s="405" t="s">
        <v>4956</v>
      </c>
      <c r="M368" s="405" t="s">
        <v>5007</v>
      </c>
      <c r="N368" s="22" t="s">
        <v>2750</v>
      </c>
      <c r="O368" s="22"/>
      <c r="P368" s="22"/>
      <c r="Q368" s="22"/>
      <c r="R368" s="22"/>
      <c r="S368" s="22"/>
      <c r="T368" s="405"/>
      <c r="U368" s="21"/>
    </row>
    <row r="369" spans="1:21" ht="327" customHeight="1" x14ac:dyDescent="0.2">
      <c r="A369" s="420" t="s">
        <v>989</v>
      </c>
      <c r="B369" s="15" t="s">
        <v>2519</v>
      </c>
      <c r="C369" s="231" t="s">
        <v>2388</v>
      </c>
      <c r="D369" s="15" t="s">
        <v>2239</v>
      </c>
      <c r="E369" s="17"/>
      <c r="F369" s="17"/>
      <c r="G369" s="16" t="s">
        <v>1799</v>
      </c>
      <c r="H369" s="405" t="s">
        <v>1800</v>
      </c>
      <c r="I369" s="405" t="s">
        <v>4138</v>
      </c>
      <c r="J369" s="366"/>
      <c r="K369" s="405"/>
      <c r="L369" s="22"/>
      <c r="M369" s="22"/>
      <c r="N369" s="22"/>
      <c r="O369" s="22"/>
      <c r="P369" s="22"/>
      <c r="Q369" s="22"/>
      <c r="R369" s="22"/>
      <c r="S369" s="22"/>
      <c r="T369" s="405"/>
      <c r="U369" s="21"/>
    </row>
    <row r="370" spans="1:21" x14ac:dyDescent="0.2">
      <c r="A370" s="420" t="s">
        <v>989</v>
      </c>
      <c r="B370" s="15" t="s">
        <v>2519</v>
      </c>
      <c r="C370" s="26" t="s">
        <v>2229</v>
      </c>
      <c r="D370" s="15" t="s">
        <v>2239</v>
      </c>
      <c r="E370" s="17"/>
      <c r="F370" s="17"/>
      <c r="G370" s="16" t="s">
        <v>2641</v>
      </c>
      <c r="H370" s="22" t="s">
        <v>2642</v>
      </c>
      <c r="I370" s="22" t="s">
        <v>416</v>
      </c>
      <c r="J370" s="366"/>
      <c r="K370" s="22"/>
      <c r="L370" s="22"/>
      <c r="M370" s="22"/>
      <c r="N370" s="22"/>
      <c r="O370" s="22"/>
      <c r="P370" s="22"/>
      <c r="Q370" s="22"/>
      <c r="R370" s="22"/>
      <c r="S370" s="22"/>
      <c r="T370" s="405"/>
      <c r="U370" s="21"/>
    </row>
    <row r="371" spans="1:21" x14ac:dyDescent="0.2">
      <c r="A371" s="420" t="s">
        <v>989</v>
      </c>
      <c r="B371" s="15" t="s">
        <v>2519</v>
      </c>
      <c r="C371" s="26" t="s">
        <v>2230</v>
      </c>
      <c r="D371" s="15" t="s">
        <v>2239</v>
      </c>
      <c r="E371" s="17"/>
      <c r="F371" s="17"/>
      <c r="G371" s="16" t="s">
        <v>2643</v>
      </c>
      <c r="H371" s="24" t="s">
        <v>782</v>
      </c>
      <c r="I371" s="22" t="s">
        <v>417</v>
      </c>
      <c r="J371" s="366"/>
      <c r="K371" s="22"/>
      <c r="L371" s="22"/>
      <c r="M371" s="22"/>
      <c r="N371" s="22"/>
      <c r="O371" s="22"/>
      <c r="P371" s="22"/>
      <c r="Q371" s="22"/>
      <c r="R371" s="22"/>
      <c r="S371" s="22"/>
      <c r="T371" s="405"/>
      <c r="U371" s="21"/>
    </row>
    <row r="372" spans="1:21" x14ac:dyDescent="0.2">
      <c r="A372" s="420" t="s">
        <v>989</v>
      </c>
      <c r="B372" s="15" t="s">
        <v>2519</v>
      </c>
      <c r="C372" s="26" t="s">
        <v>2232</v>
      </c>
      <c r="D372" s="15" t="s">
        <v>2239</v>
      </c>
      <c r="E372" s="17"/>
      <c r="F372" s="17"/>
      <c r="G372" s="16" t="s">
        <v>2644</v>
      </c>
      <c r="H372" s="24" t="s">
        <v>783</v>
      </c>
      <c r="I372" s="22" t="s">
        <v>418</v>
      </c>
      <c r="J372" s="366"/>
      <c r="K372" s="22"/>
      <c r="L372" s="22"/>
      <c r="M372" s="22"/>
      <c r="N372" s="22"/>
      <c r="O372" s="22"/>
      <c r="P372" s="22"/>
      <c r="Q372" s="22"/>
      <c r="R372" s="22"/>
      <c r="S372" s="22"/>
      <c r="T372" s="405"/>
      <c r="U372" s="21"/>
    </row>
    <row r="373" spans="1:21" x14ac:dyDescent="0.2">
      <c r="A373" s="420" t="s">
        <v>989</v>
      </c>
      <c r="B373" s="15" t="s">
        <v>2519</v>
      </c>
      <c r="C373" s="26" t="s">
        <v>2228</v>
      </c>
      <c r="D373" s="15" t="s">
        <v>2239</v>
      </c>
      <c r="E373" s="17"/>
      <c r="F373" s="17"/>
      <c r="G373" s="16" t="s">
        <v>2645</v>
      </c>
      <c r="H373" s="24" t="s">
        <v>786</v>
      </c>
      <c r="I373" s="22" t="s">
        <v>419</v>
      </c>
      <c r="J373" s="366"/>
      <c r="K373" s="22"/>
      <c r="L373" s="22"/>
      <c r="M373" s="22"/>
      <c r="N373" s="22"/>
      <c r="O373" s="22"/>
      <c r="P373" s="22"/>
      <c r="Q373" s="22"/>
      <c r="R373" s="22"/>
      <c r="S373" s="22"/>
      <c r="T373" s="405"/>
      <c r="U373" s="21"/>
    </row>
    <row r="374" spans="1:21" x14ac:dyDescent="0.2">
      <c r="A374" s="420" t="s">
        <v>989</v>
      </c>
      <c r="B374" s="15" t="s">
        <v>2519</v>
      </c>
      <c r="C374" s="26" t="s">
        <v>2231</v>
      </c>
      <c r="D374" s="15" t="s">
        <v>2239</v>
      </c>
      <c r="E374" s="17"/>
      <c r="F374" s="17"/>
      <c r="G374" s="16" t="s">
        <v>2604</v>
      </c>
      <c r="H374" s="24" t="s">
        <v>784</v>
      </c>
      <c r="I374" s="22" t="s">
        <v>420</v>
      </c>
      <c r="J374" s="366"/>
      <c r="K374" s="22"/>
      <c r="L374" s="22"/>
      <c r="M374" s="22"/>
      <c r="N374" s="22"/>
      <c r="O374" s="22"/>
      <c r="P374" s="22"/>
      <c r="Q374" s="22"/>
      <c r="R374" s="22"/>
      <c r="S374" s="22"/>
      <c r="T374" s="405"/>
      <c r="U374" s="21"/>
    </row>
    <row r="375" spans="1:21" x14ac:dyDescent="0.2">
      <c r="A375" s="420" t="s">
        <v>989</v>
      </c>
      <c r="B375" s="15" t="s">
        <v>2519</v>
      </c>
      <c r="C375" s="26" t="s">
        <v>2047</v>
      </c>
      <c r="D375" s="15" t="s">
        <v>2239</v>
      </c>
      <c r="E375" s="17"/>
      <c r="F375" s="17"/>
      <c r="G375" s="16" t="s">
        <v>1156</v>
      </c>
      <c r="H375" s="24" t="s">
        <v>785</v>
      </c>
      <c r="I375" s="22" t="s">
        <v>421</v>
      </c>
      <c r="J375" s="366"/>
      <c r="K375" s="22"/>
      <c r="L375" s="22"/>
      <c r="M375" s="22"/>
      <c r="N375" s="22"/>
      <c r="O375" s="22"/>
      <c r="P375" s="22"/>
      <c r="Q375" s="22"/>
      <c r="R375" s="22"/>
      <c r="S375" s="22"/>
      <c r="T375" s="405"/>
      <c r="U375" s="21"/>
    </row>
    <row r="376" spans="1:21" x14ac:dyDescent="0.2">
      <c r="A376" s="420" t="s">
        <v>989</v>
      </c>
      <c r="B376" s="15" t="s">
        <v>2519</v>
      </c>
      <c r="C376" s="26" t="s">
        <v>2048</v>
      </c>
      <c r="D376" s="15" t="s">
        <v>2239</v>
      </c>
      <c r="E376" s="17"/>
      <c r="F376" s="17"/>
      <c r="G376" s="16" t="s">
        <v>1157</v>
      </c>
      <c r="H376" s="24" t="s">
        <v>787</v>
      </c>
      <c r="I376" s="22" t="s">
        <v>422</v>
      </c>
      <c r="J376" s="366"/>
      <c r="K376" s="22"/>
      <c r="L376" s="22"/>
      <c r="M376" s="22"/>
      <c r="N376" s="22"/>
      <c r="O376" s="22"/>
      <c r="P376" s="22"/>
      <c r="Q376" s="22"/>
      <c r="R376" s="22"/>
      <c r="S376" s="22"/>
      <c r="T376" s="405"/>
      <c r="U376" s="21"/>
    </row>
    <row r="377" spans="1:21" x14ac:dyDescent="0.2">
      <c r="A377" s="420" t="s">
        <v>989</v>
      </c>
      <c r="B377" s="15" t="s">
        <v>2519</v>
      </c>
      <c r="C377" s="434" t="s">
        <v>2049</v>
      </c>
      <c r="D377" s="15" t="s">
        <v>2239</v>
      </c>
      <c r="E377" s="17"/>
      <c r="F377" s="17"/>
      <c r="G377" s="16" t="s">
        <v>1158</v>
      </c>
      <c r="H377" s="24" t="s">
        <v>788</v>
      </c>
      <c r="I377" s="22" t="s">
        <v>423</v>
      </c>
      <c r="J377" s="366"/>
      <c r="K377" s="22"/>
      <c r="L377" s="22"/>
      <c r="M377" s="22"/>
      <c r="N377" s="22"/>
      <c r="O377" s="22"/>
      <c r="P377" s="22"/>
      <c r="Q377" s="22"/>
      <c r="R377" s="22"/>
      <c r="S377" s="22"/>
      <c r="T377" s="405"/>
      <c r="U377" s="21"/>
    </row>
    <row r="378" spans="1:21" ht="22.5" x14ac:dyDescent="0.2">
      <c r="A378" s="420" t="s">
        <v>989</v>
      </c>
      <c r="B378" s="15" t="s">
        <v>2519</v>
      </c>
      <c r="C378" s="26" t="s">
        <v>2050</v>
      </c>
      <c r="D378" s="15" t="s">
        <v>2239</v>
      </c>
      <c r="E378" s="17"/>
      <c r="F378" s="17"/>
      <c r="G378" s="16" t="s">
        <v>1165</v>
      </c>
      <c r="H378" s="24" t="s">
        <v>789</v>
      </c>
      <c r="I378" s="22" t="s">
        <v>424</v>
      </c>
      <c r="J378" s="366"/>
      <c r="K378" s="22"/>
      <c r="L378" s="22"/>
      <c r="M378" s="22"/>
      <c r="N378" s="22"/>
      <c r="O378" s="22"/>
      <c r="P378" s="22"/>
      <c r="Q378" s="22"/>
      <c r="R378" s="22"/>
      <c r="S378" s="22"/>
      <c r="T378" s="405"/>
      <c r="U378" s="21"/>
    </row>
    <row r="379" spans="1:21" ht="22.5" x14ac:dyDescent="0.2">
      <c r="A379" s="420" t="s">
        <v>989</v>
      </c>
      <c r="B379" s="15" t="s">
        <v>2519</v>
      </c>
      <c r="C379" s="26" t="s">
        <v>2051</v>
      </c>
      <c r="D379" s="15" t="s">
        <v>2239</v>
      </c>
      <c r="E379" s="17"/>
      <c r="F379" s="17"/>
      <c r="G379" s="16" t="s">
        <v>2129</v>
      </c>
      <c r="H379" s="24" t="s">
        <v>790</v>
      </c>
      <c r="I379" s="22" t="s">
        <v>425</v>
      </c>
      <c r="J379" s="366"/>
      <c r="K379" s="22"/>
      <c r="L379" s="22"/>
      <c r="M379" s="22"/>
      <c r="N379" s="22"/>
      <c r="O379" s="22"/>
      <c r="P379" s="22"/>
      <c r="Q379" s="22"/>
      <c r="R379" s="22"/>
      <c r="S379" s="22"/>
      <c r="T379" s="405"/>
      <c r="U379" s="21"/>
    </row>
    <row r="380" spans="1:21" ht="22.5" x14ac:dyDescent="0.2">
      <c r="A380" s="420" t="s">
        <v>989</v>
      </c>
      <c r="B380" s="15" t="s">
        <v>2519</v>
      </c>
      <c r="C380" s="26" t="s">
        <v>2200</v>
      </c>
      <c r="D380" s="15" t="s">
        <v>2239</v>
      </c>
      <c r="E380" s="17"/>
      <c r="F380" s="17"/>
      <c r="G380" s="16" t="s">
        <v>778</v>
      </c>
      <c r="H380" s="24" t="s">
        <v>791</v>
      </c>
      <c r="I380" s="22" t="s">
        <v>1</v>
      </c>
      <c r="J380" s="366"/>
      <c r="K380" s="22"/>
      <c r="L380" s="22"/>
      <c r="M380" s="22"/>
      <c r="N380" s="22"/>
      <c r="O380" s="22"/>
      <c r="P380" s="22"/>
      <c r="Q380" s="22"/>
      <c r="R380" s="22"/>
      <c r="S380" s="22"/>
      <c r="T380" s="405"/>
      <c r="U380" s="21"/>
    </row>
    <row r="381" spans="1:21" ht="22.5" x14ac:dyDescent="0.2">
      <c r="A381" s="420" t="s">
        <v>989</v>
      </c>
      <c r="B381" s="15" t="s">
        <v>2519</v>
      </c>
      <c r="C381" s="26" t="s">
        <v>1137</v>
      </c>
      <c r="D381" s="15" t="s">
        <v>2239</v>
      </c>
      <c r="E381" s="17"/>
      <c r="F381" s="17"/>
      <c r="G381" s="16" t="s">
        <v>779</v>
      </c>
      <c r="H381" s="24" t="s">
        <v>792</v>
      </c>
      <c r="I381" s="22" t="s">
        <v>426</v>
      </c>
      <c r="J381" s="366"/>
      <c r="K381" s="22"/>
      <c r="L381" s="22"/>
      <c r="M381" s="22"/>
      <c r="N381" s="22"/>
      <c r="O381" s="22"/>
      <c r="P381" s="22"/>
      <c r="Q381" s="22"/>
      <c r="R381" s="22"/>
      <c r="S381" s="22"/>
      <c r="T381" s="405"/>
      <c r="U381" s="21"/>
    </row>
    <row r="382" spans="1:21" ht="22.5" x14ac:dyDescent="0.2">
      <c r="A382" s="420" t="s">
        <v>989</v>
      </c>
      <c r="B382" s="15" t="s">
        <v>2519</v>
      </c>
      <c r="C382" s="26" t="s">
        <v>1138</v>
      </c>
      <c r="D382" s="15" t="s">
        <v>2239</v>
      </c>
      <c r="E382" s="17"/>
      <c r="F382" s="17"/>
      <c r="G382" s="16" t="s">
        <v>780</v>
      </c>
      <c r="H382" s="24" t="s">
        <v>793</v>
      </c>
      <c r="I382" s="22" t="s">
        <v>427</v>
      </c>
      <c r="J382" s="366"/>
      <c r="K382" s="22"/>
      <c r="L382" s="22"/>
      <c r="M382" s="22"/>
      <c r="N382" s="22"/>
      <c r="O382" s="22"/>
      <c r="P382" s="22"/>
      <c r="Q382" s="22"/>
      <c r="R382" s="22"/>
      <c r="S382" s="22"/>
      <c r="T382" s="405"/>
      <c r="U382" s="21"/>
    </row>
    <row r="383" spans="1:21" ht="22.5" x14ac:dyDescent="0.2">
      <c r="A383" s="420" t="s">
        <v>989</v>
      </c>
      <c r="B383" s="15" t="s">
        <v>2519</v>
      </c>
      <c r="C383" s="26" t="s">
        <v>2198</v>
      </c>
      <c r="D383" s="15" t="s">
        <v>2239</v>
      </c>
      <c r="E383" s="17"/>
      <c r="F383" s="17"/>
      <c r="G383" s="16" t="s">
        <v>781</v>
      </c>
      <c r="H383" s="24" t="s">
        <v>794</v>
      </c>
      <c r="I383" s="22" t="s">
        <v>428</v>
      </c>
      <c r="J383" s="366"/>
      <c r="K383" s="22"/>
      <c r="L383" s="22"/>
      <c r="M383" s="22"/>
      <c r="N383" s="22"/>
      <c r="O383" s="22"/>
      <c r="P383" s="22"/>
      <c r="Q383" s="22"/>
      <c r="R383" s="22"/>
      <c r="S383" s="22"/>
      <c r="T383" s="405"/>
      <c r="U383" s="21"/>
    </row>
    <row r="384" spans="1:21" ht="22.5" x14ac:dyDescent="0.2">
      <c r="A384" s="420" t="s">
        <v>989</v>
      </c>
      <c r="B384" s="15" t="s">
        <v>2519</v>
      </c>
      <c r="C384" s="26" t="s">
        <v>2199</v>
      </c>
      <c r="D384" s="15" t="s">
        <v>2239</v>
      </c>
      <c r="E384" s="17"/>
      <c r="F384" s="17"/>
      <c r="G384" s="408" t="s">
        <v>4099</v>
      </c>
      <c r="H384" s="436" t="s">
        <v>795</v>
      </c>
      <c r="I384" s="405" t="s">
        <v>463</v>
      </c>
      <c r="J384" s="366"/>
      <c r="K384" s="405"/>
      <c r="L384" s="22"/>
      <c r="M384" s="22"/>
      <c r="N384" s="22"/>
      <c r="O384" s="22"/>
      <c r="P384" s="22"/>
      <c r="Q384" s="22"/>
      <c r="R384" s="22"/>
      <c r="S384" s="22"/>
      <c r="T384" s="405"/>
      <c r="U384" s="21"/>
    </row>
    <row r="385" spans="1:21" ht="22.5" x14ac:dyDescent="0.2">
      <c r="A385" s="420" t="s">
        <v>989</v>
      </c>
      <c r="B385" s="15" t="s">
        <v>2519</v>
      </c>
      <c r="C385" s="26" t="s">
        <v>1533</v>
      </c>
      <c r="D385" s="15" t="s">
        <v>2239</v>
      </c>
      <c r="E385" s="17"/>
      <c r="F385" s="17"/>
      <c r="G385" s="408" t="s">
        <v>4100</v>
      </c>
      <c r="H385" s="436" t="s">
        <v>2026</v>
      </c>
      <c r="I385" s="405" t="s">
        <v>464</v>
      </c>
      <c r="J385" s="366"/>
      <c r="K385" s="405"/>
      <c r="L385" s="22"/>
      <c r="M385" s="22"/>
      <c r="N385" s="22"/>
      <c r="O385" s="22"/>
      <c r="P385" s="22"/>
      <c r="Q385" s="22"/>
      <c r="R385" s="22"/>
      <c r="S385" s="22"/>
      <c r="T385" s="405"/>
      <c r="U385" s="21"/>
    </row>
    <row r="386" spans="1:21" x14ac:dyDescent="0.2">
      <c r="A386" s="420" t="s">
        <v>989</v>
      </c>
      <c r="B386" s="15" t="s">
        <v>2519</v>
      </c>
      <c r="C386" s="26" t="s">
        <v>1534</v>
      </c>
      <c r="D386" s="15" t="s">
        <v>2239</v>
      </c>
      <c r="E386" s="17"/>
      <c r="F386" s="17"/>
      <c r="G386" s="408" t="s">
        <v>4101</v>
      </c>
      <c r="H386" s="436" t="s">
        <v>2317</v>
      </c>
      <c r="I386" s="408" t="s">
        <v>465</v>
      </c>
      <c r="J386" s="366"/>
      <c r="K386" s="408"/>
      <c r="L386" s="22"/>
      <c r="M386" s="22"/>
      <c r="N386" s="22"/>
      <c r="O386" s="22"/>
      <c r="P386" s="22"/>
      <c r="Q386" s="22"/>
      <c r="R386" s="22"/>
      <c r="S386" s="22"/>
      <c r="T386" s="405"/>
      <c r="U386" s="21"/>
    </row>
    <row r="387" spans="1:21" ht="22.5" x14ac:dyDescent="0.2">
      <c r="A387" s="420" t="s">
        <v>989</v>
      </c>
      <c r="B387" s="15" t="s">
        <v>2519</v>
      </c>
      <c r="C387" s="26" t="s">
        <v>1535</v>
      </c>
      <c r="D387" s="15" t="s">
        <v>2239</v>
      </c>
      <c r="E387" s="17"/>
      <c r="F387" s="17"/>
      <c r="G387" s="408" t="s">
        <v>4102</v>
      </c>
      <c r="H387" s="436" t="s">
        <v>3058</v>
      </c>
      <c r="I387" s="408" t="s">
        <v>2084</v>
      </c>
      <c r="J387" s="366"/>
      <c r="K387" s="408"/>
      <c r="L387" s="22"/>
      <c r="M387" s="22"/>
      <c r="N387" s="22"/>
      <c r="O387" s="22"/>
      <c r="P387" s="22"/>
      <c r="Q387" s="22"/>
      <c r="R387" s="22"/>
      <c r="S387" s="22"/>
      <c r="T387" s="405"/>
      <c r="U387" s="21"/>
    </row>
    <row r="388" spans="1:21" x14ac:dyDescent="0.2">
      <c r="A388" s="420" t="s">
        <v>989</v>
      </c>
      <c r="B388" s="15" t="s">
        <v>2519</v>
      </c>
      <c r="C388" s="26" t="s">
        <v>1536</v>
      </c>
      <c r="D388" s="15" t="s">
        <v>2239</v>
      </c>
      <c r="E388" s="17"/>
      <c r="F388" s="17"/>
      <c r="G388" s="408" t="s">
        <v>4103</v>
      </c>
      <c r="H388" s="436" t="s">
        <v>2318</v>
      </c>
      <c r="I388" s="408" t="s">
        <v>2085</v>
      </c>
      <c r="J388" s="366"/>
      <c r="K388" s="408"/>
      <c r="L388" s="22"/>
      <c r="M388" s="22"/>
      <c r="N388" s="22"/>
      <c r="O388" s="22"/>
      <c r="P388" s="22"/>
      <c r="Q388" s="22"/>
      <c r="R388" s="22"/>
      <c r="S388" s="22"/>
      <c r="T388" s="405"/>
      <c r="U388" s="21"/>
    </row>
    <row r="389" spans="1:21" x14ac:dyDescent="0.2">
      <c r="A389" s="420" t="s">
        <v>989</v>
      </c>
      <c r="B389" s="15" t="s">
        <v>2519</v>
      </c>
      <c r="C389" s="26" t="s">
        <v>1537</v>
      </c>
      <c r="D389" s="15" t="s">
        <v>2239</v>
      </c>
      <c r="E389" s="17"/>
      <c r="F389" s="17"/>
      <c r="G389" s="408" t="s">
        <v>4104</v>
      </c>
      <c r="H389" s="436" t="s">
        <v>2319</v>
      </c>
      <c r="I389" s="408" t="s">
        <v>2086</v>
      </c>
      <c r="J389" s="366"/>
      <c r="K389" s="408"/>
      <c r="L389" s="22"/>
      <c r="M389" s="22"/>
      <c r="N389" s="22"/>
      <c r="O389" s="22"/>
      <c r="P389" s="22"/>
      <c r="Q389" s="22"/>
      <c r="R389" s="22"/>
      <c r="S389" s="22"/>
      <c r="T389" s="405"/>
      <c r="U389" s="21"/>
    </row>
    <row r="390" spans="1:21" ht="22.5" x14ac:dyDescent="0.2">
      <c r="A390" s="420" t="s">
        <v>989</v>
      </c>
      <c r="B390" s="15" t="s">
        <v>2519</v>
      </c>
      <c r="C390" s="26" t="s">
        <v>1538</v>
      </c>
      <c r="D390" s="15" t="s">
        <v>2239</v>
      </c>
      <c r="E390" s="17"/>
      <c r="F390" s="17"/>
      <c r="G390" s="408" t="s">
        <v>4105</v>
      </c>
      <c r="H390" s="436" t="s">
        <v>2320</v>
      </c>
      <c r="I390" s="408" t="s">
        <v>2087</v>
      </c>
      <c r="J390" s="366"/>
      <c r="K390" s="408"/>
      <c r="L390" s="22"/>
      <c r="M390" s="22"/>
      <c r="N390" s="22"/>
      <c r="O390" s="22"/>
      <c r="P390" s="22"/>
      <c r="Q390" s="22"/>
      <c r="R390" s="22"/>
      <c r="S390" s="22"/>
      <c r="T390" s="405"/>
      <c r="U390" s="21"/>
    </row>
    <row r="391" spans="1:21" x14ac:dyDescent="0.2">
      <c r="A391" s="420" t="s">
        <v>989</v>
      </c>
      <c r="B391" s="15" t="s">
        <v>2519</v>
      </c>
      <c r="C391" s="26" t="s">
        <v>3059</v>
      </c>
      <c r="D391" s="15" t="s">
        <v>2239</v>
      </c>
      <c r="E391" s="17"/>
      <c r="F391" s="17"/>
      <c r="G391" s="408" t="s">
        <v>4106</v>
      </c>
      <c r="H391" s="436" t="s">
        <v>1023</v>
      </c>
      <c r="I391" s="408" t="s">
        <v>2321</v>
      </c>
      <c r="J391" s="366"/>
      <c r="K391" s="408"/>
      <c r="L391" s="22"/>
      <c r="M391" s="22"/>
      <c r="N391" s="22"/>
      <c r="O391" s="22"/>
      <c r="P391" s="22"/>
      <c r="Q391" s="22"/>
      <c r="R391" s="22"/>
      <c r="S391" s="22"/>
      <c r="T391" s="405"/>
      <c r="U391" s="21"/>
    </row>
    <row r="392" spans="1:21" ht="22.5" x14ac:dyDescent="0.2">
      <c r="A392" s="420" t="s">
        <v>989</v>
      </c>
      <c r="B392" s="15" t="s">
        <v>2519</v>
      </c>
      <c r="C392" s="26" t="s">
        <v>144</v>
      </c>
      <c r="D392" s="15" t="s">
        <v>2239</v>
      </c>
      <c r="E392" s="17"/>
      <c r="F392" s="17"/>
      <c r="G392" s="408" t="s">
        <v>4107</v>
      </c>
      <c r="H392" s="436" t="s">
        <v>146</v>
      </c>
      <c r="I392" s="408" t="s">
        <v>145</v>
      </c>
      <c r="J392" s="366"/>
      <c r="K392" s="408"/>
      <c r="L392" s="22"/>
      <c r="M392" s="22"/>
      <c r="N392" s="22"/>
      <c r="O392" s="22"/>
      <c r="P392" s="22"/>
      <c r="Q392" s="22"/>
      <c r="R392" s="22"/>
      <c r="S392" s="22"/>
      <c r="T392" s="405"/>
      <c r="U392" s="21"/>
    </row>
    <row r="393" spans="1:21" x14ac:dyDescent="0.2">
      <c r="A393" s="420" t="s">
        <v>989</v>
      </c>
      <c r="B393" s="15" t="s">
        <v>2519</v>
      </c>
      <c r="C393" s="434" t="s">
        <v>144</v>
      </c>
      <c r="D393" s="15" t="s">
        <v>2239</v>
      </c>
      <c r="E393" s="17"/>
      <c r="F393" s="17"/>
      <c r="G393" s="408" t="s">
        <v>3980</v>
      </c>
      <c r="H393" s="436" t="s">
        <v>3981</v>
      </c>
      <c r="I393" s="408" t="s">
        <v>3982</v>
      </c>
      <c r="J393" s="366"/>
      <c r="K393" s="408"/>
      <c r="L393" s="22"/>
      <c r="M393" s="22"/>
      <c r="N393" s="22"/>
      <c r="O393" s="22"/>
      <c r="P393" s="22"/>
      <c r="Q393" s="22"/>
      <c r="R393" s="22"/>
      <c r="S393" s="22"/>
      <c r="T393" s="405"/>
      <c r="U393" s="21"/>
    </row>
    <row r="394" spans="1:21" x14ac:dyDescent="0.2">
      <c r="A394" s="420" t="s">
        <v>989</v>
      </c>
      <c r="B394" s="15" t="s">
        <v>2519</v>
      </c>
      <c r="C394" s="434" t="s">
        <v>3976</v>
      </c>
      <c r="D394" s="15" t="s">
        <v>2239</v>
      </c>
      <c r="E394" s="17"/>
      <c r="F394" s="17"/>
      <c r="G394" s="408" t="s">
        <v>3983</v>
      </c>
      <c r="H394" s="436" t="s">
        <v>3984</v>
      </c>
      <c r="I394" s="408" t="s">
        <v>3985</v>
      </c>
      <c r="J394" s="366"/>
      <c r="K394" s="408"/>
      <c r="L394" s="22"/>
      <c r="M394" s="22"/>
      <c r="N394" s="22"/>
      <c r="O394" s="22"/>
      <c r="P394" s="22"/>
      <c r="Q394" s="22"/>
      <c r="R394" s="22"/>
      <c r="S394" s="22"/>
      <c r="T394" s="405"/>
      <c r="U394" s="21"/>
    </row>
    <row r="395" spans="1:21" x14ac:dyDescent="0.2">
      <c r="A395" s="420" t="s">
        <v>989</v>
      </c>
      <c r="B395" s="15" t="s">
        <v>2519</v>
      </c>
      <c r="C395" s="434" t="s">
        <v>3977</v>
      </c>
      <c r="D395" s="15" t="s">
        <v>2239</v>
      </c>
      <c r="E395" s="17"/>
      <c r="F395" s="17"/>
      <c r="G395" s="408" t="s">
        <v>145</v>
      </c>
      <c r="H395" s="436" t="s">
        <v>146</v>
      </c>
      <c r="I395" s="408" t="s">
        <v>145</v>
      </c>
      <c r="J395" s="366"/>
      <c r="K395" s="408"/>
      <c r="L395" s="22"/>
      <c r="M395" s="22"/>
      <c r="N395" s="22"/>
      <c r="O395" s="22"/>
      <c r="P395" s="22"/>
      <c r="Q395" s="22"/>
      <c r="R395" s="22"/>
      <c r="S395" s="22"/>
      <c r="T395" s="405"/>
      <c r="U395" s="21"/>
    </row>
    <row r="396" spans="1:21" x14ac:dyDescent="0.2">
      <c r="A396" s="420" t="s">
        <v>989</v>
      </c>
      <c r="B396" s="15" t="s">
        <v>2519</v>
      </c>
      <c r="C396" s="434" t="s">
        <v>3978</v>
      </c>
      <c r="D396" s="15" t="s">
        <v>2239</v>
      </c>
      <c r="E396" s="17"/>
      <c r="F396" s="17"/>
      <c r="G396" s="408" t="s">
        <v>4155</v>
      </c>
      <c r="H396" s="436" t="s">
        <v>3981</v>
      </c>
      <c r="I396" s="408" t="s">
        <v>3986</v>
      </c>
      <c r="J396" s="366"/>
      <c r="K396" s="408"/>
      <c r="L396" s="22"/>
      <c r="M396" s="22"/>
      <c r="N396" s="22"/>
      <c r="O396" s="22"/>
      <c r="P396" s="22"/>
      <c r="Q396" s="22"/>
      <c r="R396" s="22"/>
      <c r="S396" s="22"/>
      <c r="T396" s="405"/>
      <c r="U396" s="21"/>
    </row>
    <row r="397" spans="1:21" x14ac:dyDescent="0.2">
      <c r="A397" s="420" t="s">
        <v>989</v>
      </c>
      <c r="B397" s="15" t="s">
        <v>2519</v>
      </c>
      <c r="C397" s="434" t="s">
        <v>3979</v>
      </c>
      <c r="D397" s="15" t="s">
        <v>2239</v>
      </c>
      <c r="E397" s="17"/>
      <c r="F397" s="17"/>
      <c r="G397" s="408" t="s">
        <v>3987</v>
      </c>
      <c r="H397" s="436" t="s">
        <v>3988</v>
      </c>
      <c r="I397" s="408" t="s">
        <v>3989</v>
      </c>
      <c r="J397" s="366"/>
      <c r="K397" s="408"/>
      <c r="L397" s="22"/>
      <c r="M397" s="22"/>
      <c r="N397" s="22"/>
      <c r="O397" s="22"/>
      <c r="P397" s="22"/>
      <c r="Q397" s="22"/>
      <c r="R397" s="22"/>
      <c r="S397" s="22"/>
      <c r="T397" s="405"/>
      <c r="U397" s="21"/>
    </row>
    <row r="398" spans="1:21" x14ac:dyDescent="0.2">
      <c r="A398" s="420"/>
      <c r="B398" s="15" t="s">
        <v>2519</v>
      </c>
      <c r="C398" s="434" t="s">
        <v>4011</v>
      </c>
      <c r="D398" s="411" t="s">
        <v>2239</v>
      </c>
      <c r="E398" s="17"/>
      <c r="F398" s="17"/>
      <c r="G398" s="408" t="s">
        <v>4012</v>
      </c>
      <c r="H398" s="436" t="s">
        <v>4013</v>
      </c>
      <c r="I398" s="408" t="s">
        <v>4014</v>
      </c>
      <c r="J398" s="366"/>
      <c r="K398" s="408"/>
      <c r="L398" s="22"/>
      <c r="M398" s="22"/>
      <c r="N398" s="22"/>
      <c r="O398" s="22"/>
      <c r="P398" s="22"/>
      <c r="Q398" s="22"/>
      <c r="R398" s="22"/>
      <c r="S398" s="22"/>
      <c r="T398" s="405"/>
      <c r="U398" s="21"/>
    </row>
    <row r="399" spans="1:21" x14ac:dyDescent="0.2">
      <c r="A399" s="420" t="s">
        <v>989</v>
      </c>
      <c r="B399" s="15" t="s">
        <v>2519</v>
      </c>
      <c r="C399" s="434" t="s">
        <v>4108</v>
      </c>
      <c r="D399" s="15" t="s">
        <v>2239</v>
      </c>
      <c r="E399" s="17"/>
      <c r="F399" s="17"/>
      <c r="G399" s="16" t="s">
        <v>2056</v>
      </c>
      <c r="H399" s="24"/>
      <c r="I399" s="22"/>
      <c r="J399" s="366"/>
      <c r="K399" s="22"/>
      <c r="L399" s="22"/>
      <c r="M399" s="22"/>
      <c r="N399" s="22"/>
      <c r="O399" s="22"/>
      <c r="P399" s="22"/>
      <c r="Q399" s="22"/>
      <c r="R399" s="22"/>
      <c r="S399" s="22"/>
      <c r="T399" s="405"/>
      <c r="U399" s="21"/>
    </row>
    <row r="400" spans="1:21" ht="36.75" customHeight="1" x14ac:dyDescent="0.2">
      <c r="A400" s="420" t="s">
        <v>988</v>
      </c>
      <c r="B400" s="15" t="s">
        <v>2520</v>
      </c>
      <c r="C400" s="28" t="s">
        <v>1953</v>
      </c>
      <c r="D400" s="15"/>
      <c r="E400" s="17"/>
      <c r="F400" s="17"/>
      <c r="G400" s="16"/>
      <c r="H400" s="24"/>
      <c r="I400" s="22"/>
      <c r="J400" s="366"/>
      <c r="K400" s="405" t="s">
        <v>4973</v>
      </c>
      <c r="L400" s="22" t="s">
        <v>4953</v>
      </c>
      <c r="M400" s="405" t="s">
        <v>5007</v>
      </c>
      <c r="N400" s="22"/>
      <c r="O400" s="22"/>
      <c r="P400" s="22"/>
      <c r="Q400" s="22"/>
      <c r="R400" s="22"/>
      <c r="S400" s="22"/>
      <c r="T400" s="405"/>
      <c r="U400" s="21" t="s">
        <v>3576</v>
      </c>
    </row>
    <row r="401" spans="1:21" ht="285" customHeight="1" x14ac:dyDescent="0.2">
      <c r="A401" s="420" t="s">
        <v>988</v>
      </c>
      <c r="B401" s="15" t="s">
        <v>2520</v>
      </c>
      <c r="C401" s="16" t="s">
        <v>1953</v>
      </c>
      <c r="D401" s="15" t="s">
        <v>2239</v>
      </c>
      <c r="E401" s="17" t="s">
        <v>1195</v>
      </c>
      <c r="F401" s="17" t="s">
        <v>1196</v>
      </c>
      <c r="G401" s="408" t="s">
        <v>3906</v>
      </c>
      <c r="H401" s="22" t="s">
        <v>1954</v>
      </c>
      <c r="I401" s="22" t="s">
        <v>3631</v>
      </c>
      <c r="J401" s="366"/>
      <c r="K401" s="405" t="s">
        <v>4973</v>
      </c>
      <c r="L401" s="22" t="s">
        <v>4953</v>
      </c>
      <c r="M401" s="405" t="s">
        <v>5007</v>
      </c>
      <c r="N401" s="22" t="s">
        <v>2749</v>
      </c>
      <c r="O401" s="22"/>
      <c r="P401" s="22"/>
      <c r="Q401" s="22"/>
      <c r="R401" s="22"/>
      <c r="S401" s="22"/>
      <c r="T401" s="405"/>
      <c r="U401" s="21"/>
    </row>
    <row r="402" spans="1:21" ht="35.25" customHeight="1" x14ac:dyDescent="0.2">
      <c r="A402" s="420" t="s">
        <v>987</v>
      </c>
      <c r="B402" s="15" t="s">
        <v>2521</v>
      </c>
      <c r="C402" s="28" t="s">
        <v>1955</v>
      </c>
      <c r="D402" s="15"/>
      <c r="E402" s="17"/>
      <c r="F402" s="17"/>
      <c r="G402" s="16"/>
      <c r="H402" s="22"/>
      <c r="I402" s="22"/>
      <c r="J402" s="366"/>
      <c r="K402" s="405" t="s">
        <v>4972</v>
      </c>
      <c r="L402" s="22" t="s">
        <v>4943</v>
      </c>
      <c r="M402" s="405" t="s">
        <v>5009</v>
      </c>
      <c r="N402" s="22"/>
      <c r="O402" s="22"/>
      <c r="P402" s="22"/>
      <c r="Q402" s="22"/>
      <c r="R402" s="22"/>
      <c r="S402" s="22"/>
      <c r="T402" s="405"/>
      <c r="U402" s="21" t="s">
        <v>3576</v>
      </c>
    </row>
    <row r="403" spans="1:21" ht="45" x14ac:dyDescent="0.2">
      <c r="A403" s="420" t="s">
        <v>987</v>
      </c>
      <c r="B403" s="15" t="s">
        <v>2521</v>
      </c>
      <c r="C403" s="16" t="s">
        <v>1955</v>
      </c>
      <c r="D403" s="15" t="s">
        <v>1409</v>
      </c>
      <c r="E403" s="23" t="s">
        <v>2336</v>
      </c>
      <c r="F403" s="23" t="s">
        <v>2212</v>
      </c>
      <c r="G403" s="16" t="s">
        <v>1956</v>
      </c>
      <c r="H403" s="22" t="s">
        <v>1684</v>
      </c>
      <c r="I403" s="22" t="s">
        <v>1842</v>
      </c>
      <c r="J403" s="366"/>
      <c r="K403" s="405" t="s">
        <v>4972</v>
      </c>
      <c r="L403" s="22" t="s">
        <v>4943</v>
      </c>
      <c r="M403" s="405" t="s">
        <v>5009</v>
      </c>
      <c r="N403" s="22" t="s">
        <v>1370</v>
      </c>
      <c r="O403" s="22"/>
      <c r="P403" s="22"/>
      <c r="Q403" s="22"/>
      <c r="R403" s="22"/>
      <c r="S403" s="22"/>
      <c r="T403" s="405"/>
      <c r="U403" s="21"/>
    </row>
    <row r="404" spans="1:21" ht="33.75" x14ac:dyDescent="0.2">
      <c r="A404" s="420" t="s">
        <v>986</v>
      </c>
      <c r="B404" s="15" t="s">
        <v>2522</v>
      </c>
      <c r="C404" s="28" t="s">
        <v>1508</v>
      </c>
      <c r="D404" s="15"/>
      <c r="E404" s="23"/>
      <c r="F404" s="23"/>
      <c r="G404" s="16"/>
      <c r="H404" s="22"/>
      <c r="I404" s="22"/>
      <c r="J404" s="366"/>
      <c r="K404" s="405" t="s">
        <v>4972</v>
      </c>
      <c r="L404" s="22" t="s">
        <v>4943</v>
      </c>
      <c r="M404" s="22" t="s">
        <v>5009</v>
      </c>
      <c r="N404" s="22"/>
      <c r="O404" s="22"/>
      <c r="P404" s="22"/>
      <c r="Q404" s="22"/>
      <c r="R404" s="22"/>
      <c r="S404" s="22"/>
      <c r="T404" s="405"/>
      <c r="U404" s="21" t="s">
        <v>3576</v>
      </c>
    </row>
    <row r="405" spans="1:21" ht="101.25" x14ac:dyDescent="0.2">
      <c r="A405" s="420" t="s">
        <v>986</v>
      </c>
      <c r="B405" s="15" t="s">
        <v>2522</v>
      </c>
      <c r="C405" s="16" t="s">
        <v>1508</v>
      </c>
      <c r="D405" s="15" t="s">
        <v>1409</v>
      </c>
      <c r="E405" s="17" t="s">
        <v>2923</v>
      </c>
      <c r="F405" s="17" t="s">
        <v>2924</v>
      </c>
      <c r="G405" s="524" t="s">
        <v>4292</v>
      </c>
      <c r="H405" s="22" t="s">
        <v>1685</v>
      </c>
      <c r="I405" s="405" t="s">
        <v>4372</v>
      </c>
      <c r="J405" s="366"/>
      <c r="K405" s="405" t="s">
        <v>4972</v>
      </c>
      <c r="L405" s="22" t="s">
        <v>4943</v>
      </c>
      <c r="M405" s="405" t="s">
        <v>5009</v>
      </c>
      <c r="N405" s="22" t="s">
        <v>1370</v>
      </c>
      <c r="O405" s="22"/>
      <c r="P405" s="22"/>
      <c r="Q405" s="22"/>
      <c r="R405" s="22"/>
      <c r="S405" s="22"/>
      <c r="T405" s="405"/>
      <c r="U405" s="21"/>
    </row>
    <row r="406" spans="1:21" ht="24.75" customHeight="1" x14ac:dyDescent="0.2">
      <c r="A406" s="420" t="s">
        <v>985</v>
      </c>
      <c r="B406" s="15" t="s">
        <v>2523</v>
      </c>
      <c r="C406" s="28" t="s">
        <v>1669</v>
      </c>
      <c r="D406" s="15"/>
      <c r="E406" s="17"/>
      <c r="F406" s="17"/>
      <c r="G406" s="16"/>
      <c r="H406" s="22"/>
      <c r="I406" s="22"/>
      <c r="J406" s="366"/>
      <c r="K406" s="398" t="s">
        <v>4960</v>
      </c>
      <c r="L406" s="22"/>
      <c r="M406" s="22"/>
      <c r="N406" s="22"/>
      <c r="O406" s="22"/>
      <c r="P406" s="22"/>
      <c r="Q406" s="22"/>
      <c r="R406" s="22"/>
      <c r="S406" s="405" t="s">
        <v>3827</v>
      </c>
      <c r="T406" s="405"/>
      <c r="U406" s="21" t="s">
        <v>3576</v>
      </c>
    </row>
    <row r="407" spans="1:21" ht="78.75" x14ac:dyDescent="0.2">
      <c r="A407" s="420" t="s">
        <v>985</v>
      </c>
      <c r="B407" s="15" t="s">
        <v>2523</v>
      </c>
      <c r="C407" s="16" t="s">
        <v>1669</v>
      </c>
      <c r="D407" s="15" t="s">
        <v>2239</v>
      </c>
      <c r="E407" s="23" t="s">
        <v>2150</v>
      </c>
      <c r="F407" s="23" t="s">
        <v>2151</v>
      </c>
      <c r="G407" s="16" t="s">
        <v>801</v>
      </c>
      <c r="H407" s="24" t="s">
        <v>1670</v>
      </c>
      <c r="I407" s="405" t="s">
        <v>4156</v>
      </c>
      <c r="J407" s="366"/>
      <c r="K407" s="398" t="s">
        <v>4960</v>
      </c>
      <c r="L407" s="22"/>
      <c r="M407" s="22"/>
      <c r="N407" s="405" t="s">
        <v>4963</v>
      </c>
      <c r="O407" s="22"/>
      <c r="P407" s="22"/>
      <c r="Q407" s="22"/>
      <c r="R407" s="22"/>
      <c r="S407" s="22" t="s">
        <v>3770</v>
      </c>
      <c r="T407" s="405" t="s">
        <v>3772</v>
      </c>
      <c r="U407" s="21"/>
    </row>
    <row r="408" spans="1:21" ht="78.75" x14ac:dyDescent="0.2">
      <c r="A408" s="420" t="s">
        <v>985</v>
      </c>
      <c r="B408" s="15" t="s">
        <v>2523</v>
      </c>
      <c r="C408" s="16" t="s">
        <v>1957</v>
      </c>
      <c r="D408" s="15" t="s">
        <v>1766</v>
      </c>
      <c r="E408" s="23" t="s">
        <v>2150</v>
      </c>
      <c r="F408" s="23" t="s">
        <v>2151</v>
      </c>
      <c r="G408" s="16" t="s">
        <v>801</v>
      </c>
      <c r="H408" s="22" t="s">
        <v>1671</v>
      </c>
      <c r="I408" s="22" t="s">
        <v>890</v>
      </c>
      <c r="J408" s="366"/>
      <c r="K408" s="398" t="s">
        <v>4960</v>
      </c>
      <c r="L408" s="22"/>
      <c r="M408" s="22"/>
      <c r="N408" s="405" t="s">
        <v>4963</v>
      </c>
      <c r="O408" s="22"/>
      <c r="P408" s="22"/>
      <c r="Q408" s="22"/>
      <c r="R408" s="22"/>
      <c r="S408" s="22" t="s">
        <v>3770</v>
      </c>
      <c r="T408" s="405" t="s">
        <v>3772</v>
      </c>
      <c r="U408" s="21"/>
    </row>
    <row r="409" spans="1:21" ht="24" customHeight="1" x14ac:dyDescent="0.2">
      <c r="A409" s="420" t="s">
        <v>984</v>
      </c>
      <c r="B409" s="15" t="s">
        <v>2524</v>
      </c>
      <c r="C409" s="28" t="s">
        <v>1672</v>
      </c>
      <c r="D409" s="15"/>
      <c r="E409" s="23"/>
      <c r="F409" s="23"/>
      <c r="G409" s="16"/>
      <c r="H409" s="22"/>
      <c r="I409" s="22"/>
      <c r="J409" s="366"/>
      <c r="K409" s="398" t="s">
        <v>4960</v>
      </c>
      <c r="L409" s="22"/>
      <c r="M409" s="22"/>
      <c r="N409" s="22"/>
      <c r="O409" s="22"/>
      <c r="P409" s="22"/>
      <c r="Q409" s="22"/>
      <c r="R409" s="22"/>
      <c r="S409" s="405" t="s">
        <v>3827</v>
      </c>
      <c r="T409" s="405"/>
      <c r="U409" s="21" t="s">
        <v>3576</v>
      </c>
    </row>
    <row r="410" spans="1:21" ht="138" customHeight="1" x14ac:dyDescent="0.2">
      <c r="A410" s="420" t="s">
        <v>984</v>
      </c>
      <c r="B410" s="15" t="s">
        <v>2524</v>
      </c>
      <c r="C410" s="16" t="s">
        <v>1672</v>
      </c>
      <c r="D410" s="15" t="s">
        <v>2239</v>
      </c>
      <c r="E410" s="23" t="s">
        <v>2150</v>
      </c>
      <c r="F410" s="23" t="s">
        <v>2151</v>
      </c>
      <c r="G410" s="16" t="s">
        <v>801</v>
      </c>
      <c r="H410" s="24" t="s">
        <v>1674</v>
      </c>
      <c r="I410" s="405" t="s">
        <v>4157</v>
      </c>
      <c r="J410" s="366"/>
      <c r="K410" s="398" t="s">
        <v>4960</v>
      </c>
      <c r="L410" s="22"/>
      <c r="M410" s="22"/>
      <c r="N410" s="405" t="s">
        <v>4963</v>
      </c>
      <c r="O410" s="22"/>
      <c r="P410" s="22"/>
      <c r="Q410" s="22"/>
      <c r="R410" s="22"/>
      <c r="S410" s="22" t="s">
        <v>3770</v>
      </c>
      <c r="T410" s="405" t="s">
        <v>3772</v>
      </c>
      <c r="U410" s="21"/>
    </row>
    <row r="411" spans="1:21" ht="78.75" x14ac:dyDescent="0.2">
      <c r="A411" s="420" t="s">
        <v>984</v>
      </c>
      <c r="B411" s="15" t="s">
        <v>2524</v>
      </c>
      <c r="C411" s="16" t="s">
        <v>1673</v>
      </c>
      <c r="D411" s="15" t="s">
        <v>1766</v>
      </c>
      <c r="E411" s="23" t="s">
        <v>2150</v>
      </c>
      <c r="F411" s="23" t="s">
        <v>2151</v>
      </c>
      <c r="G411" s="16" t="s">
        <v>801</v>
      </c>
      <c r="H411" s="22" t="s">
        <v>1675</v>
      </c>
      <c r="I411" s="22" t="s">
        <v>147</v>
      </c>
      <c r="J411" s="366"/>
      <c r="K411" s="398" t="s">
        <v>4960</v>
      </c>
      <c r="L411" s="22"/>
      <c r="M411" s="22"/>
      <c r="N411" s="405" t="s">
        <v>4963</v>
      </c>
      <c r="O411" s="22"/>
      <c r="P411" s="22"/>
      <c r="Q411" s="22"/>
      <c r="R411" s="22"/>
      <c r="S411" s="22" t="s">
        <v>3770</v>
      </c>
      <c r="T411" s="405" t="s">
        <v>3772</v>
      </c>
      <c r="U411" s="21"/>
    </row>
    <row r="412" spans="1:21" ht="24" customHeight="1" x14ac:dyDescent="0.2">
      <c r="A412" s="420" t="s">
        <v>983</v>
      </c>
      <c r="B412" s="15" t="s">
        <v>2525</v>
      </c>
      <c r="C412" s="28" t="s">
        <v>1676</v>
      </c>
      <c r="D412" s="15"/>
      <c r="E412" s="23"/>
      <c r="F412" s="23"/>
      <c r="G412" s="16"/>
      <c r="H412" s="22"/>
      <c r="I412" s="22"/>
      <c r="J412" s="366"/>
      <c r="K412" s="398" t="s">
        <v>4960</v>
      </c>
      <c r="L412" s="22"/>
      <c r="M412" s="22"/>
      <c r="N412" s="22"/>
      <c r="O412" s="22"/>
      <c r="P412" s="22"/>
      <c r="Q412" s="22"/>
      <c r="R412" s="22"/>
      <c r="S412" s="405" t="s">
        <v>3827</v>
      </c>
      <c r="T412" s="405"/>
      <c r="U412" s="21" t="s">
        <v>3576</v>
      </c>
    </row>
    <row r="413" spans="1:21" ht="78.75" x14ac:dyDescent="0.2">
      <c r="A413" s="420" t="s">
        <v>983</v>
      </c>
      <c r="B413" s="15" t="s">
        <v>2525</v>
      </c>
      <c r="C413" s="16" t="s">
        <v>1676</v>
      </c>
      <c r="D413" s="15" t="s">
        <v>2239</v>
      </c>
      <c r="E413" s="23" t="s">
        <v>2150</v>
      </c>
      <c r="F413" s="23" t="s">
        <v>2151</v>
      </c>
      <c r="G413" s="16" t="s">
        <v>801</v>
      </c>
      <c r="H413" s="24" t="s">
        <v>1680</v>
      </c>
      <c r="I413" s="405" t="s">
        <v>4158</v>
      </c>
      <c r="J413" s="366"/>
      <c r="K413" s="398" t="s">
        <v>4960</v>
      </c>
      <c r="L413" s="22"/>
      <c r="M413" s="22"/>
      <c r="N413" s="405" t="s">
        <v>4963</v>
      </c>
      <c r="O413" s="22"/>
      <c r="P413" s="22"/>
      <c r="Q413" s="22"/>
      <c r="R413" s="22"/>
      <c r="S413" s="22" t="s">
        <v>3770</v>
      </c>
      <c r="T413" s="405" t="s">
        <v>3772</v>
      </c>
      <c r="U413" s="21"/>
    </row>
    <row r="414" spans="1:21" ht="78.75" x14ac:dyDescent="0.2">
      <c r="A414" s="420" t="s">
        <v>983</v>
      </c>
      <c r="B414" s="15" t="s">
        <v>2525</v>
      </c>
      <c r="C414" s="16" t="s">
        <v>1677</v>
      </c>
      <c r="D414" s="15" t="s">
        <v>1766</v>
      </c>
      <c r="E414" s="23" t="s">
        <v>2150</v>
      </c>
      <c r="F414" s="23" t="s">
        <v>2151</v>
      </c>
      <c r="G414" s="16" t="s">
        <v>801</v>
      </c>
      <c r="H414" s="22" t="s">
        <v>1681</v>
      </c>
      <c r="I414" s="22" t="s">
        <v>148</v>
      </c>
      <c r="J414" s="366"/>
      <c r="K414" s="398" t="s">
        <v>4960</v>
      </c>
      <c r="L414" s="22"/>
      <c r="M414" s="22"/>
      <c r="N414" s="405" t="s">
        <v>4963</v>
      </c>
      <c r="O414" s="22"/>
      <c r="P414" s="22"/>
      <c r="Q414" s="22"/>
      <c r="R414" s="22"/>
      <c r="S414" s="22" t="s">
        <v>3770</v>
      </c>
      <c r="T414" s="405" t="s">
        <v>3772</v>
      </c>
      <c r="U414" s="21"/>
    </row>
    <row r="415" spans="1:21" ht="25.5" customHeight="1" x14ac:dyDescent="0.2">
      <c r="A415" s="420" t="s">
        <v>982</v>
      </c>
      <c r="B415" s="15" t="s">
        <v>2526</v>
      </c>
      <c r="C415" s="28" t="s">
        <v>1678</v>
      </c>
      <c r="D415" s="15"/>
      <c r="E415" s="23"/>
      <c r="F415" s="23"/>
      <c r="G415" s="16"/>
      <c r="H415" s="22"/>
      <c r="I415" s="22"/>
      <c r="J415" s="366"/>
      <c r="K415" s="398" t="s">
        <v>4960</v>
      </c>
      <c r="L415" s="22"/>
      <c r="M415" s="22"/>
      <c r="N415" s="22"/>
      <c r="O415" s="22"/>
      <c r="P415" s="22"/>
      <c r="Q415" s="22"/>
      <c r="R415" s="22"/>
      <c r="S415" s="405" t="s">
        <v>3827</v>
      </c>
      <c r="T415" s="405"/>
      <c r="U415" s="21" t="s">
        <v>3576</v>
      </c>
    </row>
    <row r="416" spans="1:21" ht="135" x14ac:dyDescent="0.2">
      <c r="A416" s="420" t="s">
        <v>982</v>
      </c>
      <c r="B416" s="15" t="s">
        <v>2526</v>
      </c>
      <c r="C416" s="16" t="s">
        <v>1678</v>
      </c>
      <c r="D416" s="15" t="s">
        <v>2239</v>
      </c>
      <c r="E416" s="23" t="s">
        <v>2150</v>
      </c>
      <c r="F416" s="23" t="s">
        <v>2151</v>
      </c>
      <c r="G416" s="16" t="s">
        <v>801</v>
      </c>
      <c r="H416" s="24" t="s">
        <v>1682</v>
      </c>
      <c r="I416" s="405" t="s">
        <v>4159</v>
      </c>
      <c r="J416" s="366"/>
      <c r="K416" s="398" t="s">
        <v>4960</v>
      </c>
      <c r="L416" s="22"/>
      <c r="M416" s="22"/>
      <c r="N416" s="405" t="s">
        <v>4963</v>
      </c>
      <c r="O416" s="22"/>
      <c r="P416" s="22"/>
      <c r="Q416" s="22"/>
      <c r="R416" s="22"/>
      <c r="S416" s="22" t="s">
        <v>3770</v>
      </c>
      <c r="T416" s="405" t="s">
        <v>3772</v>
      </c>
      <c r="U416" s="21"/>
    </row>
    <row r="417" spans="1:21" ht="78.75" x14ac:dyDescent="0.2">
      <c r="A417" s="420" t="s">
        <v>982</v>
      </c>
      <c r="B417" s="15" t="s">
        <v>2526</v>
      </c>
      <c r="C417" s="16" t="s">
        <v>1679</v>
      </c>
      <c r="D417" s="15" t="s">
        <v>1766</v>
      </c>
      <c r="E417" s="23" t="s">
        <v>2150</v>
      </c>
      <c r="F417" s="23" t="s">
        <v>2151</v>
      </c>
      <c r="G417" s="16" t="s">
        <v>801</v>
      </c>
      <c r="H417" s="22" t="s">
        <v>1683</v>
      </c>
      <c r="I417" s="22" t="s">
        <v>176</v>
      </c>
      <c r="J417" s="366"/>
      <c r="K417" s="398" t="s">
        <v>4960</v>
      </c>
      <c r="L417" s="22"/>
      <c r="M417" s="22"/>
      <c r="N417" s="405" t="s">
        <v>4963</v>
      </c>
      <c r="O417" s="22"/>
      <c r="P417" s="22"/>
      <c r="Q417" s="22"/>
      <c r="R417" s="22"/>
      <c r="S417" s="22" t="s">
        <v>3770</v>
      </c>
      <c r="T417" s="405" t="s">
        <v>3772</v>
      </c>
      <c r="U417" s="21"/>
    </row>
    <row r="418" spans="1:21" ht="27" customHeight="1" x14ac:dyDescent="0.2">
      <c r="A418" s="420" t="s">
        <v>981</v>
      </c>
      <c r="B418" s="15" t="s">
        <v>2527</v>
      </c>
      <c r="C418" s="28" t="s">
        <v>1686</v>
      </c>
      <c r="D418" s="15"/>
      <c r="E418" s="23"/>
      <c r="F418" s="23"/>
      <c r="G418" s="16"/>
      <c r="H418" s="22"/>
      <c r="I418" s="22"/>
      <c r="J418" s="366"/>
      <c r="K418" s="405" t="s">
        <v>4986</v>
      </c>
      <c r="L418" s="405" t="s">
        <v>4948</v>
      </c>
      <c r="M418" s="405" t="s">
        <v>5006</v>
      </c>
      <c r="N418" s="22"/>
      <c r="O418" s="22" t="s">
        <v>1351</v>
      </c>
      <c r="P418" s="22"/>
      <c r="Q418" s="22" t="s">
        <v>1351</v>
      </c>
      <c r="R418" s="22"/>
      <c r="S418" s="405" t="s">
        <v>3827</v>
      </c>
      <c r="T418" s="405"/>
      <c r="U418" s="21" t="s">
        <v>3576</v>
      </c>
    </row>
    <row r="419" spans="1:21" ht="56.25" x14ac:dyDescent="0.2">
      <c r="A419" s="420" t="s">
        <v>981</v>
      </c>
      <c r="B419" s="15" t="s">
        <v>2527</v>
      </c>
      <c r="C419" s="16" t="s">
        <v>1686</v>
      </c>
      <c r="D419" s="15" t="s">
        <v>1409</v>
      </c>
      <c r="E419" s="23" t="s">
        <v>2336</v>
      </c>
      <c r="F419" s="23" t="s">
        <v>1496</v>
      </c>
      <c r="G419" s="16" t="s">
        <v>1687</v>
      </c>
      <c r="H419" s="22" t="s">
        <v>1498</v>
      </c>
      <c r="I419" s="22" t="s">
        <v>1843</v>
      </c>
      <c r="J419" s="366"/>
      <c r="K419" s="405" t="s">
        <v>4986</v>
      </c>
      <c r="L419" s="405" t="s">
        <v>4948</v>
      </c>
      <c r="M419" s="405" t="s">
        <v>5006</v>
      </c>
      <c r="N419" s="22" t="s">
        <v>740</v>
      </c>
      <c r="O419" s="22" t="s">
        <v>1351</v>
      </c>
      <c r="P419" s="22" t="s">
        <v>740</v>
      </c>
      <c r="Q419" s="22" t="s">
        <v>1351</v>
      </c>
      <c r="R419" s="22" t="s">
        <v>1355</v>
      </c>
      <c r="S419" s="405" t="s">
        <v>3775</v>
      </c>
      <c r="T419" s="405" t="s">
        <v>740</v>
      </c>
      <c r="U419" s="21"/>
    </row>
    <row r="420" spans="1:21" ht="16.5" customHeight="1" x14ac:dyDescent="0.2">
      <c r="A420" s="420" t="s">
        <v>980</v>
      </c>
      <c r="B420" s="15" t="s">
        <v>2528</v>
      </c>
      <c r="C420" s="28" t="s">
        <v>1688</v>
      </c>
      <c r="D420" s="15"/>
      <c r="E420" s="23"/>
      <c r="F420" s="23"/>
      <c r="G420" s="16"/>
      <c r="H420" s="22"/>
      <c r="I420" s="22"/>
      <c r="J420" s="366"/>
      <c r="K420" s="22"/>
      <c r="L420" s="22"/>
      <c r="M420" s="22"/>
      <c r="N420" s="22"/>
      <c r="O420" s="22"/>
      <c r="P420" s="22"/>
      <c r="Q420" s="22"/>
      <c r="R420" s="22"/>
      <c r="S420" s="22"/>
      <c r="T420" s="405"/>
      <c r="U420" s="21" t="s">
        <v>3576</v>
      </c>
    </row>
    <row r="421" spans="1:21" ht="206.25" customHeight="1" x14ac:dyDescent="0.2">
      <c r="A421" s="420" t="s">
        <v>980</v>
      </c>
      <c r="B421" s="15" t="s">
        <v>2528</v>
      </c>
      <c r="C421" s="16" t="s">
        <v>1688</v>
      </c>
      <c r="D421" s="15" t="s">
        <v>2239</v>
      </c>
      <c r="E421" s="17" t="s">
        <v>1413</v>
      </c>
      <c r="F421" s="17" t="s">
        <v>1414</v>
      </c>
      <c r="G421" s="408" t="s">
        <v>3906</v>
      </c>
      <c r="H421" s="24" t="s">
        <v>1689</v>
      </c>
      <c r="I421" s="22" t="s">
        <v>3372</v>
      </c>
      <c r="J421" s="366"/>
      <c r="K421" s="22"/>
      <c r="L421" s="22"/>
      <c r="M421" s="22"/>
      <c r="N421" s="22"/>
      <c r="O421" s="22"/>
      <c r="P421" s="22"/>
      <c r="Q421" s="22"/>
      <c r="R421" s="22"/>
      <c r="S421" s="22"/>
      <c r="T421" s="408"/>
      <c r="U421" s="21"/>
    </row>
    <row r="422" spans="1:21" ht="34.5" customHeight="1" x14ac:dyDescent="0.2">
      <c r="A422" s="420" t="s">
        <v>979</v>
      </c>
      <c r="B422" s="15" t="s">
        <v>2529</v>
      </c>
      <c r="C422" s="28" t="s">
        <v>2997</v>
      </c>
      <c r="D422" s="15"/>
      <c r="E422" s="17"/>
      <c r="F422" s="17"/>
      <c r="G422" s="16"/>
      <c r="H422" s="24"/>
      <c r="I422" s="22"/>
      <c r="J422" s="366"/>
      <c r="K422" s="22" t="s">
        <v>4973</v>
      </c>
      <c r="L422" s="22" t="s">
        <v>4953</v>
      </c>
      <c r="M422" s="405" t="s">
        <v>5007</v>
      </c>
      <c r="N422" s="22"/>
      <c r="O422" s="22"/>
      <c r="P422" s="22"/>
      <c r="Q422" s="22"/>
      <c r="R422" s="22"/>
      <c r="S422" s="22"/>
      <c r="T422" s="405"/>
      <c r="U422" s="21" t="s">
        <v>3576</v>
      </c>
    </row>
    <row r="423" spans="1:21" ht="45" x14ac:dyDescent="0.2">
      <c r="A423" s="420" t="s">
        <v>979</v>
      </c>
      <c r="B423" s="15" t="s">
        <v>2529</v>
      </c>
      <c r="C423" s="16" t="s">
        <v>2997</v>
      </c>
      <c r="D423" s="15" t="s">
        <v>2239</v>
      </c>
      <c r="E423" s="17" t="s">
        <v>1413</v>
      </c>
      <c r="F423" s="17" t="s">
        <v>1414</v>
      </c>
      <c r="G423" s="408" t="s">
        <v>3906</v>
      </c>
      <c r="H423" s="24" t="s">
        <v>2632</v>
      </c>
      <c r="I423" s="22" t="s">
        <v>2696</v>
      </c>
      <c r="J423" s="366"/>
      <c r="K423" s="22" t="s">
        <v>4973</v>
      </c>
      <c r="L423" s="22" t="s">
        <v>4953</v>
      </c>
      <c r="M423" s="405" t="s">
        <v>5007</v>
      </c>
      <c r="N423" s="22" t="s">
        <v>2753</v>
      </c>
      <c r="O423" s="22"/>
      <c r="P423" s="22"/>
      <c r="Q423" s="22"/>
      <c r="R423" s="22"/>
      <c r="S423" s="22"/>
      <c r="T423" s="405"/>
      <c r="U423" s="21"/>
    </row>
    <row r="424" spans="1:21" ht="33.75" x14ac:dyDescent="0.2">
      <c r="A424" s="420" t="s">
        <v>978</v>
      </c>
      <c r="B424" s="15" t="s">
        <v>2530</v>
      </c>
      <c r="C424" s="28" t="s">
        <v>2077</v>
      </c>
      <c r="D424" s="15"/>
      <c r="E424" s="17"/>
      <c r="F424" s="17"/>
      <c r="G424" s="16"/>
      <c r="H424" s="24"/>
      <c r="I424" s="22"/>
      <c r="J424" s="366"/>
      <c r="K424" s="405" t="s">
        <v>5022</v>
      </c>
      <c r="L424" s="405" t="s">
        <v>4946</v>
      </c>
      <c r="M424" s="405" t="s">
        <v>4999</v>
      </c>
      <c r="N424" s="22"/>
      <c r="O424" s="22"/>
      <c r="P424" s="22"/>
      <c r="Q424" s="22"/>
      <c r="R424" s="22"/>
      <c r="S424" s="405" t="s">
        <v>3827</v>
      </c>
      <c r="T424" s="405"/>
      <c r="U424" s="21" t="s">
        <v>3576</v>
      </c>
    </row>
    <row r="425" spans="1:21" ht="85.5" customHeight="1" x14ac:dyDescent="0.2">
      <c r="A425" s="420" t="s">
        <v>978</v>
      </c>
      <c r="B425" s="15" t="s">
        <v>2530</v>
      </c>
      <c r="C425" s="16" t="s">
        <v>2077</v>
      </c>
      <c r="D425" s="15" t="s">
        <v>2239</v>
      </c>
      <c r="E425" s="17" t="s">
        <v>1412</v>
      </c>
      <c r="F425" s="17" t="s">
        <v>1428</v>
      </c>
      <c r="G425" s="16" t="s">
        <v>798</v>
      </c>
      <c r="H425" s="24" t="s">
        <v>2078</v>
      </c>
      <c r="I425" s="22" t="s">
        <v>1844</v>
      </c>
      <c r="J425" s="366"/>
      <c r="K425" s="405" t="s">
        <v>5022</v>
      </c>
      <c r="L425" s="405" t="s">
        <v>4946</v>
      </c>
      <c r="M425" s="405" t="s">
        <v>4999</v>
      </c>
      <c r="N425" s="22" t="s">
        <v>3791</v>
      </c>
      <c r="O425" s="22"/>
      <c r="P425" s="22"/>
      <c r="Q425" s="22"/>
      <c r="R425" s="22"/>
      <c r="S425" s="22" t="s">
        <v>3770</v>
      </c>
      <c r="T425" s="405" t="s">
        <v>3771</v>
      </c>
      <c r="U425" s="21"/>
    </row>
    <row r="426" spans="1:21" ht="33.75" x14ac:dyDescent="0.2">
      <c r="A426" s="420" t="s">
        <v>977</v>
      </c>
      <c r="B426" s="15" t="s">
        <v>2531</v>
      </c>
      <c r="C426" s="28" t="s">
        <v>243</v>
      </c>
      <c r="D426" s="15"/>
      <c r="E426" s="17"/>
      <c r="F426" s="17"/>
      <c r="G426" s="16"/>
      <c r="H426" s="24"/>
      <c r="I426" s="22"/>
      <c r="J426" s="366"/>
      <c r="K426" s="405" t="s">
        <v>4983</v>
      </c>
      <c r="L426" s="405" t="s">
        <v>4949</v>
      </c>
      <c r="M426" s="405" t="s">
        <v>5006</v>
      </c>
      <c r="N426" s="22"/>
      <c r="O426" s="22"/>
      <c r="P426" s="22"/>
      <c r="Q426" s="22" t="s">
        <v>1351</v>
      </c>
      <c r="R426" s="22"/>
      <c r="S426" s="405" t="s">
        <v>3827</v>
      </c>
      <c r="T426" s="405"/>
      <c r="U426" s="21" t="s">
        <v>3576</v>
      </c>
    </row>
    <row r="427" spans="1:21" ht="71.25" customHeight="1" x14ac:dyDescent="0.2">
      <c r="A427" s="420" t="s">
        <v>977</v>
      </c>
      <c r="B427" s="15" t="s">
        <v>2531</v>
      </c>
      <c r="C427" s="16" t="s">
        <v>243</v>
      </c>
      <c r="D427" s="15" t="s">
        <v>1409</v>
      </c>
      <c r="E427" s="23" t="s">
        <v>241</v>
      </c>
      <c r="F427" s="23" t="s">
        <v>242</v>
      </c>
      <c r="G427" s="16" t="s">
        <v>2793</v>
      </c>
      <c r="H427" s="24" t="s">
        <v>1919</v>
      </c>
      <c r="I427" s="22" t="s">
        <v>2570</v>
      </c>
      <c r="J427" s="366"/>
      <c r="K427" s="405" t="s">
        <v>4983</v>
      </c>
      <c r="L427" s="405" t="s">
        <v>4949</v>
      </c>
      <c r="M427" s="405" t="s">
        <v>5006</v>
      </c>
      <c r="N427" s="22" t="s">
        <v>733</v>
      </c>
      <c r="O427" s="22"/>
      <c r="P427" s="22"/>
      <c r="Q427" s="22" t="s">
        <v>1351</v>
      </c>
      <c r="R427" s="405" t="s">
        <v>3818</v>
      </c>
      <c r="S427" s="22" t="s">
        <v>3775</v>
      </c>
      <c r="T427" s="405" t="s">
        <v>3777</v>
      </c>
      <c r="U427" s="21"/>
    </row>
    <row r="428" spans="1:21" ht="33.75" x14ac:dyDescent="0.2">
      <c r="A428" s="420" t="s">
        <v>976</v>
      </c>
      <c r="B428" s="15" t="s">
        <v>1282</v>
      </c>
      <c r="C428" s="28" t="s">
        <v>1951</v>
      </c>
      <c r="D428" s="15"/>
      <c r="E428" s="23"/>
      <c r="F428" s="23"/>
      <c r="G428" s="16"/>
      <c r="H428" s="24"/>
      <c r="I428" s="22"/>
      <c r="J428" s="366"/>
      <c r="K428" s="405" t="s">
        <v>4983</v>
      </c>
      <c r="L428" s="405" t="s">
        <v>4949</v>
      </c>
      <c r="M428" s="405" t="s">
        <v>5006</v>
      </c>
      <c r="N428" s="22"/>
      <c r="O428" s="22"/>
      <c r="P428" s="22"/>
      <c r="Q428" s="22"/>
      <c r="R428" s="22"/>
      <c r="S428" s="405" t="s">
        <v>3827</v>
      </c>
      <c r="T428" s="405"/>
      <c r="U428" s="21" t="s">
        <v>3576</v>
      </c>
    </row>
    <row r="429" spans="1:21" ht="140.25" customHeight="1" x14ac:dyDescent="0.2">
      <c r="A429" s="420" t="s">
        <v>976</v>
      </c>
      <c r="B429" s="15" t="s">
        <v>1282</v>
      </c>
      <c r="C429" s="16" t="s">
        <v>1951</v>
      </c>
      <c r="D429" s="15" t="s">
        <v>1409</v>
      </c>
      <c r="E429" s="17" t="s">
        <v>1737</v>
      </c>
      <c r="F429" s="17" t="s">
        <v>2794</v>
      </c>
      <c r="G429" s="16" t="s">
        <v>1952</v>
      </c>
      <c r="H429" s="24" t="s">
        <v>251</v>
      </c>
      <c r="I429" s="405" t="s">
        <v>5188</v>
      </c>
      <c r="J429" s="366"/>
      <c r="K429" s="405" t="s">
        <v>4983</v>
      </c>
      <c r="L429" s="405" t="s">
        <v>4949</v>
      </c>
      <c r="M429" s="405" t="s">
        <v>5006</v>
      </c>
      <c r="N429" s="22" t="s">
        <v>734</v>
      </c>
      <c r="O429" s="22"/>
      <c r="P429" s="22"/>
      <c r="Q429" s="22"/>
      <c r="R429" s="22"/>
      <c r="S429" s="22" t="s">
        <v>3775</v>
      </c>
      <c r="T429" s="408" t="s">
        <v>3783</v>
      </c>
      <c r="U429" s="21"/>
    </row>
    <row r="430" spans="1:21" ht="22.5" x14ac:dyDescent="0.2">
      <c r="A430" s="420" t="s">
        <v>975</v>
      </c>
      <c r="B430" s="15" t="s">
        <v>1283</v>
      </c>
      <c r="C430" s="28" t="s">
        <v>392</v>
      </c>
      <c r="D430" s="15"/>
      <c r="E430" s="17"/>
      <c r="F430" s="17"/>
      <c r="G430" s="16"/>
      <c r="H430" s="24"/>
      <c r="I430" s="22"/>
      <c r="J430" s="366"/>
      <c r="K430" s="22"/>
      <c r="L430" s="22"/>
      <c r="M430" s="22"/>
      <c r="N430" s="22"/>
      <c r="O430" s="22"/>
      <c r="P430" s="22"/>
      <c r="Q430" s="22"/>
      <c r="R430" s="22"/>
      <c r="S430" s="22"/>
      <c r="T430" s="405"/>
      <c r="U430" s="21" t="s">
        <v>3576</v>
      </c>
    </row>
    <row r="431" spans="1:21" ht="22.5" x14ac:dyDescent="0.2">
      <c r="A431" s="420" t="s">
        <v>975</v>
      </c>
      <c r="B431" s="15" t="s">
        <v>1283</v>
      </c>
      <c r="C431" s="16" t="s">
        <v>392</v>
      </c>
      <c r="D431" s="15" t="s">
        <v>2239</v>
      </c>
      <c r="E431" s="17"/>
      <c r="F431" s="17"/>
      <c r="G431" s="16" t="s">
        <v>777</v>
      </c>
      <c r="H431" s="22" t="s">
        <v>393</v>
      </c>
      <c r="I431" s="22" t="s">
        <v>1960</v>
      </c>
      <c r="J431" s="366"/>
      <c r="K431" s="22"/>
      <c r="L431" s="22"/>
      <c r="M431" s="22"/>
      <c r="N431" s="22"/>
      <c r="O431" s="22"/>
      <c r="P431" s="22"/>
      <c r="Q431" s="22"/>
      <c r="R431" s="22"/>
      <c r="S431" s="22"/>
      <c r="T431" s="405"/>
      <c r="U431" s="21"/>
    </row>
    <row r="432" spans="1:21" x14ac:dyDescent="0.2">
      <c r="A432" s="420" t="s">
        <v>975</v>
      </c>
      <c r="B432" s="15" t="s">
        <v>1283</v>
      </c>
      <c r="C432" s="26" t="s">
        <v>2056</v>
      </c>
      <c r="D432" s="15" t="s">
        <v>2239</v>
      </c>
      <c r="E432" s="17"/>
      <c r="F432" s="17"/>
      <c r="G432" s="16" t="s">
        <v>394</v>
      </c>
      <c r="H432" s="26" t="s">
        <v>2056</v>
      </c>
      <c r="I432" s="22"/>
      <c r="J432" s="366"/>
      <c r="K432" s="22"/>
      <c r="L432" s="22"/>
      <c r="M432" s="22"/>
      <c r="N432" s="22"/>
      <c r="O432" s="22"/>
      <c r="P432" s="22"/>
      <c r="Q432" s="22"/>
      <c r="R432" s="22"/>
      <c r="S432" s="22"/>
      <c r="T432" s="405"/>
      <c r="U432" s="21"/>
    </row>
    <row r="433" spans="1:21" x14ac:dyDescent="0.2">
      <c r="A433" s="420" t="s">
        <v>975</v>
      </c>
      <c r="B433" s="15" t="s">
        <v>1283</v>
      </c>
      <c r="C433" s="26" t="s">
        <v>1253</v>
      </c>
      <c r="D433" s="15" t="s">
        <v>2239</v>
      </c>
      <c r="E433" s="17"/>
      <c r="F433" s="17"/>
      <c r="G433" s="16" t="s">
        <v>815</v>
      </c>
      <c r="H433" s="24" t="s">
        <v>2052</v>
      </c>
      <c r="I433" s="26" t="s">
        <v>1253</v>
      </c>
      <c r="J433" s="730"/>
      <c r="K433" s="26"/>
      <c r="L433" s="22"/>
      <c r="M433" s="22"/>
      <c r="N433" s="22"/>
      <c r="O433" s="22"/>
      <c r="P433" s="22"/>
      <c r="Q433" s="22"/>
      <c r="R433" s="22"/>
      <c r="S433" s="22"/>
      <c r="T433" s="405"/>
      <c r="U433" s="21"/>
    </row>
    <row r="434" spans="1:21" x14ac:dyDescent="0.2">
      <c r="A434" s="420" t="s">
        <v>975</v>
      </c>
      <c r="B434" s="15" t="s">
        <v>1283</v>
      </c>
      <c r="C434" s="26" t="s">
        <v>1254</v>
      </c>
      <c r="D434" s="15" t="s">
        <v>2239</v>
      </c>
      <c r="E434" s="17"/>
      <c r="F434" s="17"/>
      <c r="G434" s="16" t="s">
        <v>1436</v>
      </c>
      <c r="H434" s="24" t="s">
        <v>2053</v>
      </c>
      <c r="I434" s="26" t="s">
        <v>1254</v>
      </c>
      <c r="J434" s="730"/>
      <c r="K434" s="26"/>
      <c r="L434" s="22"/>
      <c r="M434" s="22"/>
      <c r="N434" s="22"/>
      <c r="O434" s="22"/>
      <c r="P434" s="22"/>
      <c r="Q434" s="22"/>
      <c r="R434" s="22"/>
      <c r="S434" s="22"/>
      <c r="T434" s="405"/>
      <c r="U434" s="21"/>
    </row>
    <row r="435" spans="1:21" x14ac:dyDescent="0.2">
      <c r="A435" s="420" t="s">
        <v>975</v>
      </c>
      <c r="B435" s="15" t="s">
        <v>1283</v>
      </c>
      <c r="C435" s="26" t="s">
        <v>238</v>
      </c>
      <c r="D435" s="15" t="s">
        <v>2239</v>
      </c>
      <c r="E435" s="17"/>
      <c r="F435" s="17"/>
      <c r="G435" s="16">
        <v>10</v>
      </c>
      <c r="H435" s="24" t="s">
        <v>2054</v>
      </c>
      <c r="I435" s="26" t="s">
        <v>238</v>
      </c>
      <c r="J435" s="730"/>
      <c r="K435" s="26"/>
      <c r="L435" s="22"/>
      <c r="M435" s="22"/>
      <c r="N435" s="22"/>
      <c r="O435" s="22"/>
      <c r="P435" s="22"/>
      <c r="Q435" s="22"/>
      <c r="R435" s="22"/>
      <c r="S435" s="22"/>
      <c r="T435" s="405"/>
      <c r="U435" s="21"/>
    </row>
    <row r="436" spans="1:21" x14ac:dyDescent="0.2">
      <c r="A436" s="420" t="s">
        <v>975</v>
      </c>
      <c r="B436" s="15" t="s">
        <v>1283</v>
      </c>
      <c r="C436" s="16" t="s">
        <v>3391</v>
      </c>
      <c r="D436" s="15" t="s">
        <v>2239</v>
      </c>
      <c r="E436" s="17"/>
      <c r="F436" s="17"/>
      <c r="G436" s="16">
        <v>11</v>
      </c>
      <c r="H436" s="24" t="s">
        <v>3392</v>
      </c>
      <c r="I436" s="16" t="s">
        <v>3393</v>
      </c>
      <c r="J436" s="366"/>
      <c r="K436" s="16"/>
      <c r="L436" s="22"/>
      <c r="M436" s="22"/>
      <c r="N436" s="22"/>
      <c r="O436" s="22"/>
      <c r="P436" s="22"/>
      <c r="Q436" s="22"/>
      <c r="R436" s="22"/>
      <c r="S436" s="22"/>
      <c r="T436" s="405"/>
      <c r="U436" s="21"/>
    </row>
    <row r="437" spans="1:21" x14ac:dyDescent="0.2">
      <c r="A437" s="420" t="s">
        <v>975</v>
      </c>
      <c r="B437" s="15" t="s">
        <v>1283</v>
      </c>
      <c r="C437" s="26" t="s">
        <v>2056</v>
      </c>
      <c r="D437" s="15" t="s">
        <v>2239</v>
      </c>
      <c r="E437" s="17"/>
      <c r="F437" s="17"/>
      <c r="G437" s="16" t="s">
        <v>3394</v>
      </c>
      <c r="H437" s="26" t="s">
        <v>2056</v>
      </c>
      <c r="I437" s="22"/>
      <c r="J437" s="366"/>
      <c r="K437" s="22"/>
      <c r="L437" s="22"/>
      <c r="M437" s="22"/>
      <c r="N437" s="22"/>
      <c r="O437" s="22"/>
      <c r="P437" s="22"/>
      <c r="Q437" s="22"/>
      <c r="R437" s="22"/>
      <c r="S437" s="22"/>
      <c r="T437" s="405"/>
      <c r="U437" s="21"/>
    </row>
    <row r="438" spans="1:21" ht="15" customHeight="1" x14ac:dyDescent="0.2">
      <c r="A438" s="418" t="s">
        <v>2785</v>
      </c>
      <c r="B438" s="319" t="s">
        <v>1284</v>
      </c>
      <c r="C438" s="451" t="s">
        <v>5252</v>
      </c>
      <c r="D438" s="15"/>
      <c r="E438" s="17"/>
      <c r="F438" s="17"/>
      <c r="G438" s="16"/>
      <c r="H438" s="24"/>
      <c r="I438" s="22"/>
      <c r="J438" s="366"/>
      <c r="K438" s="22" t="s">
        <v>1347</v>
      </c>
      <c r="L438" s="22" t="s">
        <v>1347</v>
      </c>
      <c r="M438" s="22" t="s">
        <v>1347</v>
      </c>
      <c r="N438" s="22"/>
      <c r="O438" s="22"/>
      <c r="P438" s="22"/>
      <c r="Q438" s="22"/>
      <c r="R438" s="22"/>
      <c r="S438" s="22"/>
      <c r="T438" s="405"/>
      <c r="U438" s="21" t="s">
        <v>3576</v>
      </c>
    </row>
    <row r="439" spans="1:21" ht="24" customHeight="1" x14ac:dyDescent="0.2">
      <c r="A439" s="420" t="s">
        <v>2370</v>
      </c>
      <c r="B439" s="15" t="s">
        <v>1285</v>
      </c>
      <c r="C439" s="28" t="s">
        <v>2143</v>
      </c>
      <c r="D439" s="15"/>
      <c r="E439" s="17"/>
      <c r="F439" s="17"/>
      <c r="G439" s="16"/>
      <c r="H439" s="24"/>
      <c r="I439" s="22"/>
      <c r="J439" s="366"/>
      <c r="K439" s="405" t="s">
        <v>5023</v>
      </c>
      <c r="L439" s="405" t="s">
        <v>4945</v>
      </c>
      <c r="M439" s="405" t="s">
        <v>4999</v>
      </c>
      <c r="N439" s="405"/>
      <c r="O439" s="22"/>
      <c r="P439" s="22"/>
      <c r="Q439" s="22"/>
      <c r="R439" s="22"/>
      <c r="S439" s="405" t="s">
        <v>3827</v>
      </c>
      <c r="T439" s="405" t="s">
        <v>3786</v>
      </c>
      <c r="U439" s="21" t="s">
        <v>3576</v>
      </c>
    </row>
    <row r="440" spans="1:21" ht="320.25" customHeight="1" x14ac:dyDescent="0.2">
      <c r="A440" s="420" t="s">
        <v>2370</v>
      </c>
      <c r="B440" s="15" t="s">
        <v>1285</v>
      </c>
      <c r="C440" s="16" t="s">
        <v>2143</v>
      </c>
      <c r="D440" s="15" t="s">
        <v>2239</v>
      </c>
      <c r="E440" s="17" t="s">
        <v>2796</v>
      </c>
      <c r="F440" s="17" t="s">
        <v>2795</v>
      </c>
      <c r="G440" s="16" t="s">
        <v>1151</v>
      </c>
      <c r="H440" s="436" t="s">
        <v>2188</v>
      </c>
      <c r="I440" s="405" t="s">
        <v>5569</v>
      </c>
      <c r="J440" s="366"/>
      <c r="K440" s="405" t="s">
        <v>5023</v>
      </c>
      <c r="L440" s="405" t="s">
        <v>4945</v>
      </c>
      <c r="M440" s="405" t="s">
        <v>4999</v>
      </c>
      <c r="N440" s="22" t="s">
        <v>760</v>
      </c>
      <c r="O440" s="22"/>
      <c r="P440" s="22"/>
      <c r="Q440" s="22"/>
      <c r="R440" s="22"/>
      <c r="S440" s="22" t="s">
        <v>3769</v>
      </c>
      <c r="T440" s="405" t="s">
        <v>3765</v>
      </c>
      <c r="U440" s="21"/>
    </row>
    <row r="441" spans="1:21" ht="33.75" customHeight="1" x14ac:dyDescent="0.2">
      <c r="A441" s="420" t="s">
        <v>2371</v>
      </c>
      <c r="B441" s="15" t="s">
        <v>1286</v>
      </c>
      <c r="C441" s="28" t="s">
        <v>2144</v>
      </c>
      <c r="D441" s="15"/>
      <c r="E441" s="17"/>
      <c r="F441" s="17"/>
      <c r="G441" s="16"/>
      <c r="H441" s="24"/>
      <c r="I441" s="22"/>
      <c r="J441" s="366"/>
      <c r="K441" s="398" t="s">
        <v>4990</v>
      </c>
      <c r="L441" s="22" t="s">
        <v>4945</v>
      </c>
      <c r="M441" s="405" t="s">
        <v>4999</v>
      </c>
      <c r="N441" s="398" t="s">
        <v>4968</v>
      </c>
      <c r="O441" s="22"/>
      <c r="P441" s="22"/>
      <c r="Q441" s="22"/>
      <c r="R441" s="22"/>
      <c r="S441" s="405" t="s">
        <v>3827</v>
      </c>
      <c r="T441" s="405" t="s">
        <v>3786</v>
      </c>
      <c r="U441" s="21" t="s">
        <v>3576</v>
      </c>
    </row>
    <row r="442" spans="1:21" ht="360" x14ac:dyDescent="0.2">
      <c r="A442" s="420" t="s">
        <v>2371</v>
      </c>
      <c r="B442" s="15" t="s">
        <v>1286</v>
      </c>
      <c r="C442" s="16" t="s">
        <v>2144</v>
      </c>
      <c r="D442" s="15" t="s">
        <v>2239</v>
      </c>
      <c r="E442" s="17" t="s">
        <v>2796</v>
      </c>
      <c r="F442" s="17" t="s">
        <v>2795</v>
      </c>
      <c r="G442" s="16" t="s">
        <v>1151</v>
      </c>
      <c r="H442" s="24" t="s">
        <v>2187</v>
      </c>
      <c r="I442" s="405" t="s">
        <v>3632</v>
      </c>
      <c r="J442" s="366"/>
      <c r="K442" s="398" t="s">
        <v>4990</v>
      </c>
      <c r="L442" s="22" t="s">
        <v>4945</v>
      </c>
      <c r="M442" s="405" t="s">
        <v>4999</v>
      </c>
      <c r="N442" s="398" t="s">
        <v>4968</v>
      </c>
      <c r="O442" s="22"/>
      <c r="P442" s="22"/>
      <c r="Q442" s="22"/>
      <c r="R442" s="22"/>
      <c r="S442" s="22" t="s">
        <v>3769</v>
      </c>
      <c r="T442" s="405" t="s">
        <v>3766</v>
      </c>
      <c r="U442" s="21"/>
    </row>
    <row r="443" spans="1:21" ht="55.5" customHeight="1" x14ac:dyDescent="0.2">
      <c r="A443" s="420" t="s">
        <v>2372</v>
      </c>
      <c r="B443" s="15" t="s">
        <v>1287</v>
      </c>
      <c r="C443" s="28" t="s">
        <v>1150</v>
      </c>
      <c r="D443" s="15"/>
      <c r="E443" s="17"/>
      <c r="F443" s="17"/>
      <c r="G443" s="16"/>
      <c r="H443" s="24"/>
      <c r="I443" s="22"/>
      <c r="J443" s="366"/>
      <c r="K443" s="398" t="s">
        <v>4990</v>
      </c>
      <c r="L443" s="405"/>
      <c r="M443" s="405" t="s">
        <v>4999</v>
      </c>
      <c r="N443" s="398" t="s">
        <v>5533</v>
      </c>
      <c r="O443" s="22"/>
      <c r="P443" s="22"/>
      <c r="Q443" s="22"/>
      <c r="R443" s="22"/>
      <c r="S443" s="405" t="s">
        <v>3827</v>
      </c>
      <c r="T443" s="398" t="s">
        <v>3786</v>
      </c>
      <c r="U443" s="21" t="s">
        <v>3576</v>
      </c>
    </row>
    <row r="444" spans="1:21" ht="56.25" x14ac:dyDescent="0.2">
      <c r="A444" s="420" t="s">
        <v>2372</v>
      </c>
      <c r="B444" s="15" t="s">
        <v>1287</v>
      </c>
      <c r="C444" s="16" t="s">
        <v>1150</v>
      </c>
      <c r="D444" s="15" t="s">
        <v>1409</v>
      </c>
      <c r="E444" s="17" t="s">
        <v>1152</v>
      </c>
      <c r="F444" s="17" t="s">
        <v>2571</v>
      </c>
      <c r="G444" s="16" t="s">
        <v>1166</v>
      </c>
      <c r="H444" s="24" t="s">
        <v>2611</v>
      </c>
      <c r="I444" s="22" t="s">
        <v>1961</v>
      </c>
      <c r="J444" s="366"/>
      <c r="K444" s="398" t="s">
        <v>4990</v>
      </c>
      <c r="L444" s="22"/>
      <c r="M444" s="405" t="s">
        <v>4999</v>
      </c>
      <c r="N444" s="398" t="s">
        <v>5533</v>
      </c>
      <c r="O444" s="22"/>
      <c r="P444" s="22"/>
      <c r="Q444" s="22"/>
      <c r="R444" s="22"/>
      <c r="S444" s="22" t="s">
        <v>3769</v>
      </c>
      <c r="T444" s="405" t="s">
        <v>3767</v>
      </c>
      <c r="U444" s="21"/>
    </row>
    <row r="445" spans="1:21" ht="15" customHeight="1" x14ac:dyDescent="0.2">
      <c r="A445" s="420" t="s">
        <v>2373</v>
      </c>
      <c r="B445" s="15" t="s">
        <v>1288</v>
      </c>
      <c r="C445" s="28" t="s">
        <v>2189</v>
      </c>
      <c r="D445" s="15"/>
      <c r="E445" s="17"/>
      <c r="F445" s="17"/>
      <c r="G445" s="16"/>
      <c r="H445" s="24"/>
      <c r="I445" s="22"/>
      <c r="J445" s="366"/>
      <c r="K445" s="22"/>
      <c r="L445" s="22"/>
      <c r="M445" s="405" t="s">
        <v>4999</v>
      </c>
      <c r="N445" s="22"/>
      <c r="O445" s="22"/>
      <c r="P445" s="22"/>
      <c r="Q445" s="22"/>
      <c r="R445" s="22"/>
      <c r="S445" s="405" t="s">
        <v>3827</v>
      </c>
      <c r="T445" s="405"/>
      <c r="U445" s="21" t="s">
        <v>3576</v>
      </c>
    </row>
    <row r="446" spans="1:21" ht="135" x14ac:dyDescent="0.2">
      <c r="A446" s="420" t="s">
        <v>2373</v>
      </c>
      <c r="B446" s="15" t="s">
        <v>1288</v>
      </c>
      <c r="C446" s="408" t="s">
        <v>2189</v>
      </c>
      <c r="D446" s="15"/>
      <c r="E446" s="17"/>
      <c r="F446" s="17"/>
      <c r="G446" s="16"/>
      <c r="H446" s="24"/>
      <c r="I446" s="22" t="s">
        <v>2</v>
      </c>
      <c r="J446" s="366"/>
      <c r="K446" s="22"/>
      <c r="L446" s="22"/>
      <c r="M446" s="405" t="s">
        <v>4999</v>
      </c>
      <c r="N446" s="22" t="s">
        <v>761</v>
      </c>
      <c r="O446" s="22"/>
      <c r="P446" s="22"/>
      <c r="Q446" s="22"/>
      <c r="R446" s="22"/>
      <c r="S446" s="405"/>
      <c r="T446" s="405" t="s">
        <v>3828</v>
      </c>
      <c r="U446" s="21"/>
    </row>
    <row r="447" spans="1:21" ht="81" customHeight="1" x14ac:dyDescent="0.2">
      <c r="A447" s="420" t="s">
        <v>2373</v>
      </c>
      <c r="B447" s="15" t="s">
        <v>1288</v>
      </c>
      <c r="C447" s="16" t="s">
        <v>2612</v>
      </c>
      <c r="D447" s="15" t="s">
        <v>2239</v>
      </c>
      <c r="E447" s="17" t="s">
        <v>2796</v>
      </c>
      <c r="F447" s="17" t="s">
        <v>2795</v>
      </c>
      <c r="G447" s="16" t="s">
        <v>1151</v>
      </c>
      <c r="H447" s="24" t="s">
        <v>2617</v>
      </c>
      <c r="I447" s="22" t="s">
        <v>3633</v>
      </c>
      <c r="J447" s="366"/>
      <c r="K447" s="22"/>
      <c r="L447" s="22"/>
      <c r="M447" s="405" t="s">
        <v>4999</v>
      </c>
      <c r="N447" s="22" t="s">
        <v>761</v>
      </c>
      <c r="O447" s="22"/>
      <c r="P447" s="22"/>
      <c r="Q447" s="22"/>
      <c r="R447" s="22"/>
      <c r="S447" s="22"/>
      <c r="T447" s="405" t="s">
        <v>3828</v>
      </c>
      <c r="U447" s="21"/>
    </row>
    <row r="448" spans="1:21" ht="71.25" customHeight="1" x14ac:dyDescent="0.2">
      <c r="A448" s="420" t="s">
        <v>2373</v>
      </c>
      <c r="B448" s="15" t="s">
        <v>1288</v>
      </c>
      <c r="C448" s="16" t="s">
        <v>2613</v>
      </c>
      <c r="D448" s="15" t="s">
        <v>1766</v>
      </c>
      <c r="E448" s="17" t="s">
        <v>2796</v>
      </c>
      <c r="F448" s="17" t="s">
        <v>2795</v>
      </c>
      <c r="G448" s="16" t="s">
        <v>1151</v>
      </c>
      <c r="H448" s="24" t="s">
        <v>2618</v>
      </c>
      <c r="I448" s="22" t="s">
        <v>3634</v>
      </c>
      <c r="J448" s="366"/>
      <c r="K448" s="22"/>
      <c r="L448" s="22"/>
      <c r="M448" s="405" t="s">
        <v>4999</v>
      </c>
      <c r="N448" s="22" t="s">
        <v>761</v>
      </c>
      <c r="O448" s="22"/>
      <c r="P448" s="22"/>
      <c r="Q448" s="22"/>
      <c r="R448" s="22"/>
      <c r="S448" s="22"/>
      <c r="T448" s="405" t="s">
        <v>3828</v>
      </c>
      <c r="U448" s="21"/>
    </row>
    <row r="449" spans="1:21" ht="48.75" customHeight="1" x14ac:dyDescent="0.2">
      <c r="A449" s="420" t="s">
        <v>2373</v>
      </c>
      <c r="B449" s="15" t="s">
        <v>1288</v>
      </c>
      <c r="C449" s="16" t="s">
        <v>2614</v>
      </c>
      <c r="D449" s="15" t="s">
        <v>1772</v>
      </c>
      <c r="E449" s="17" t="s">
        <v>2796</v>
      </c>
      <c r="F449" s="17" t="s">
        <v>2795</v>
      </c>
      <c r="G449" s="16" t="s">
        <v>1151</v>
      </c>
      <c r="H449" s="24" t="s">
        <v>1624</v>
      </c>
      <c r="I449" s="22" t="s">
        <v>3635</v>
      </c>
      <c r="J449" s="366"/>
      <c r="K449" s="22"/>
      <c r="L449" s="22"/>
      <c r="M449" s="405" t="s">
        <v>4999</v>
      </c>
      <c r="N449" s="22" t="s">
        <v>761</v>
      </c>
      <c r="O449" s="22"/>
      <c r="P449" s="22"/>
      <c r="Q449" s="22"/>
      <c r="R449" s="22"/>
      <c r="S449" s="22"/>
      <c r="T449" s="405" t="s">
        <v>3828</v>
      </c>
      <c r="U449" s="21"/>
    </row>
    <row r="450" spans="1:21" ht="61.5" customHeight="1" x14ac:dyDescent="0.2">
      <c r="A450" s="420" t="s">
        <v>2373</v>
      </c>
      <c r="B450" s="15" t="s">
        <v>1288</v>
      </c>
      <c r="C450" s="16" t="s">
        <v>2615</v>
      </c>
      <c r="D450" s="15" t="s">
        <v>1210</v>
      </c>
      <c r="E450" s="17" t="s">
        <v>2796</v>
      </c>
      <c r="F450" s="17" t="s">
        <v>2795</v>
      </c>
      <c r="G450" s="16" t="s">
        <v>1151</v>
      </c>
      <c r="H450" s="24" t="s">
        <v>435</v>
      </c>
      <c r="I450" s="22" t="s">
        <v>3636</v>
      </c>
      <c r="J450" s="366"/>
      <c r="K450" s="22"/>
      <c r="L450" s="22"/>
      <c r="M450" s="405" t="s">
        <v>4999</v>
      </c>
      <c r="N450" s="22" t="s">
        <v>761</v>
      </c>
      <c r="O450" s="22"/>
      <c r="P450" s="22"/>
      <c r="Q450" s="22"/>
      <c r="R450" s="22"/>
      <c r="S450" s="22"/>
      <c r="T450" s="405" t="s">
        <v>3828</v>
      </c>
      <c r="U450" s="21"/>
    </row>
    <row r="451" spans="1:21" ht="60.75" customHeight="1" x14ac:dyDescent="0.2">
      <c r="A451" s="420" t="s">
        <v>2373</v>
      </c>
      <c r="B451" s="15" t="s">
        <v>1288</v>
      </c>
      <c r="C451" s="16" t="s">
        <v>2616</v>
      </c>
      <c r="D451" s="15" t="s">
        <v>2213</v>
      </c>
      <c r="E451" s="17" t="s">
        <v>2796</v>
      </c>
      <c r="F451" s="17" t="s">
        <v>2795</v>
      </c>
      <c r="G451" s="16" t="s">
        <v>1151</v>
      </c>
      <c r="H451" s="24" t="s">
        <v>436</v>
      </c>
      <c r="I451" s="22" t="s">
        <v>3637</v>
      </c>
      <c r="J451" s="366"/>
      <c r="K451" s="22"/>
      <c r="L451" s="22"/>
      <c r="M451" s="405" t="s">
        <v>4999</v>
      </c>
      <c r="N451" s="22" t="s">
        <v>761</v>
      </c>
      <c r="O451" s="22"/>
      <c r="P451" s="22"/>
      <c r="Q451" s="22"/>
      <c r="R451" s="22"/>
      <c r="S451" s="22"/>
      <c r="T451" s="405" t="s">
        <v>3828</v>
      </c>
      <c r="U451" s="21"/>
    </row>
    <row r="452" spans="1:21" ht="56.25" x14ac:dyDescent="0.2">
      <c r="A452" s="420" t="s">
        <v>990</v>
      </c>
      <c r="B452" s="15" t="s">
        <v>1289</v>
      </c>
      <c r="C452" s="28" t="s">
        <v>671</v>
      </c>
      <c r="D452" s="15" t="s">
        <v>2239</v>
      </c>
      <c r="E452" s="17"/>
      <c r="F452" s="17"/>
      <c r="G452" s="16" t="s">
        <v>1759</v>
      </c>
      <c r="H452" s="24"/>
      <c r="I452" s="22"/>
      <c r="J452" s="366"/>
      <c r="K452" s="405" t="s">
        <v>4981</v>
      </c>
      <c r="L452" s="22" t="s">
        <v>4942</v>
      </c>
      <c r="M452" s="405" t="s">
        <v>5006</v>
      </c>
      <c r="N452" s="22"/>
      <c r="O452" s="22"/>
      <c r="P452" s="22"/>
      <c r="Q452" s="22"/>
      <c r="R452" s="22"/>
      <c r="S452" s="405" t="s">
        <v>3827</v>
      </c>
      <c r="T452" s="405"/>
      <c r="U452" s="21" t="s">
        <v>3576</v>
      </c>
    </row>
    <row r="453" spans="1:21" x14ac:dyDescent="0.2">
      <c r="A453" s="420" t="s">
        <v>990</v>
      </c>
      <c r="B453" s="15" t="s">
        <v>1289</v>
      </c>
      <c r="C453" s="408" t="s">
        <v>4109</v>
      </c>
      <c r="D453" s="15" t="s">
        <v>1399</v>
      </c>
      <c r="E453" s="17">
        <v>0</v>
      </c>
      <c r="F453" s="17">
        <v>1</v>
      </c>
      <c r="G453" s="16" t="s">
        <v>2185</v>
      </c>
      <c r="H453" s="22"/>
      <c r="I453" s="22" t="s">
        <v>2307</v>
      </c>
      <c r="J453" s="366"/>
      <c r="K453" s="22"/>
      <c r="L453" s="22"/>
      <c r="M453" s="22"/>
      <c r="N453" s="22"/>
      <c r="O453" s="22"/>
      <c r="P453" s="22"/>
      <c r="Q453" s="22"/>
      <c r="R453" s="22"/>
      <c r="S453" s="22"/>
      <c r="T453" s="405"/>
      <c r="U453" s="21"/>
    </row>
    <row r="454" spans="1:21" x14ac:dyDescent="0.2">
      <c r="A454" s="420" t="s">
        <v>990</v>
      </c>
      <c r="B454" s="15" t="s">
        <v>1289</v>
      </c>
      <c r="C454" s="408" t="s">
        <v>546</v>
      </c>
      <c r="D454" s="15" t="s">
        <v>1400</v>
      </c>
      <c r="E454" s="17">
        <v>0</v>
      </c>
      <c r="F454" s="17">
        <v>1</v>
      </c>
      <c r="G454" s="16" t="s">
        <v>2122</v>
      </c>
      <c r="H454" s="24"/>
      <c r="I454" s="22" t="s">
        <v>2308</v>
      </c>
      <c r="J454" s="366"/>
      <c r="K454" s="22"/>
      <c r="L454" s="22"/>
      <c r="M454" s="22"/>
      <c r="N454" s="22"/>
      <c r="O454" s="22"/>
      <c r="P454" s="22"/>
      <c r="Q454" s="22"/>
      <c r="R454" s="22"/>
      <c r="S454" s="22"/>
      <c r="T454" s="405"/>
      <c r="U454" s="21"/>
    </row>
    <row r="455" spans="1:21" x14ac:dyDescent="0.2">
      <c r="A455" s="420" t="s">
        <v>990</v>
      </c>
      <c r="B455" s="15" t="s">
        <v>1289</v>
      </c>
      <c r="C455" s="408" t="s">
        <v>702</v>
      </c>
      <c r="D455" s="15" t="s">
        <v>1401</v>
      </c>
      <c r="E455" s="17">
        <v>0</v>
      </c>
      <c r="F455" s="17">
        <v>1</v>
      </c>
      <c r="G455" s="16" t="s">
        <v>2186</v>
      </c>
      <c r="H455" s="24"/>
      <c r="I455" s="22" t="s">
        <v>2309</v>
      </c>
      <c r="J455" s="366"/>
      <c r="K455" s="22"/>
      <c r="L455" s="22"/>
      <c r="M455" s="22"/>
      <c r="N455" s="22"/>
      <c r="O455" s="22"/>
      <c r="P455" s="22"/>
      <c r="Q455" s="22"/>
      <c r="R455" s="22"/>
      <c r="S455" s="22"/>
      <c r="T455" s="405"/>
      <c r="U455" s="21"/>
    </row>
    <row r="456" spans="1:21" x14ac:dyDescent="0.2">
      <c r="A456" s="420" t="s">
        <v>990</v>
      </c>
      <c r="B456" s="15" t="s">
        <v>1289</v>
      </c>
      <c r="C456" s="408" t="s">
        <v>703</v>
      </c>
      <c r="D456" s="15" t="s">
        <v>1402</v>
      </c>
      <c r="E456" s="17">
        <v>0</v>
      </c>
      <c r="F456" s="17">
        <v>1</v>
      </c>
      <c r="G456" s="16" t="s">
        <v>704</v>
      </c>
      <c r="H456" s="24"/>
      <c r="I456" s="22" t="s">
        <v>2310</v>
      </c>
      <c r="J456" s="366"/>
      <c r="K456" s="22"/>
      <c r="L456" s="22"/>
      <c r="M456" s="22"/>
      <c r="N456" s="22"/>
      <c r="O456" s="22"/>
      <c r="P456" s="22"/>
      <c r="Q456" s="22"/>
      <c r="R456" s="22"/>
      <c r="S456" s="22"/>
      <c r="T456" s="405"/>
      <c r="U456" s="21"/>
    </row>
    <row r="457" spans="1:21" x14ac:dyDescent="0.2">
      <c r="A457" s="420" t="s">
        <v>990</v>
      </c>
      <c r="B457" s="15" t="s">
        <v>1289</v>
      </c>
      <c r="C457" s="408" t="s">
        <v>3990</v>
      </c>
      <c r="D457" s="411" t="s">
        <v>1403</v>
      </c>
      <c r="E457" s="435" t="s">
        <v>1767</v>
      </c>
      <c r="F457" s="435" t="s">
        <v>1554</v>
      </c>
      <c r="G457" s="408" t="s">
        <v>3991</v>
      </c>
      <c r="H457" s="436"/>
      <c r="I457" s="405" t="s">
        <v>3992</v>
      </c>
      <c r="J457" s="366"/>
      <c r="K457" s="405"/>
      <c r="L457" s="22"/>
      <c r="M457" s="22"/>
      <c r="N457" s="22"/>
      <c r="O457" s="22"/>
      <c r="P457" s="22"/>
      <c r="Q457" s="22"/>
      <c r="R457" s="22"/>
      <c r="S457" s="22"/>
      <c r="T457" s="405"/>
      <c r="U457" s="21"/>
    </row>
    <row r="458" spans="1:21" x14ac:dyDescent="0.2">
      <c r="A458" s="420" t="s">
        <v>990</v>
      </c>
      <c r="B458" s="15" t="s">
        <v>1289</v>
      </c>
      <c r="C458" s="408" t="s">
        <v>518</v>
      </c>
      <c r="D458" s="411" t="s">
        <v>1415</v>
      </c>
      <c r="E458" s="435"/>
      <c r="F458" s="435"/>
      <c r="G458" s="408" t="s">
        <v>518</v>
      </c>
      <c r="H458" s="436"/>
      <c r="I458" s="405"/>
      <c r="J458" s="366"/>
      <c r="K458" s="405"/>
      <c r="L458" s="22"/>
      <c r="M458" s="22"/>
      <c r="N458" s="22"/>
      <c r="O458" s="22"/>
      <c r="P458" s="22"/>
      <c r="Q458" s="22"/>
      <c r="R458" s="22"/>
      <c r="S458" s="22"/>
      <c r="T458" s="405"/>
      <c r="U458" s="21"/>
    </row>
    <row r="459" spans="1:21" x14ac:dyDescent="0.2">
      <c r="A459" s="420" t="s">
        <v>990</v>
      </c>
      <c r="B459" s="15" t="s">
        <v>1289</v>
      </c>
      <c r="C459" s="408" t="s">
        <v>518</v>
      </c>
      <c r="D459" s="411" t="s">
        <v>1416</v>
      </c>
      <c r="E459" s="435"/>
      <c r="F459" s="435"/>
      <c r="G459" s="408" t="s">
        <v>518</v>
      </c>
      <c r="H459" s="436"/>
      <c r="I459" s="405"/>
      <c r="J459" s="366"/>
      <c r="K459" s="405"/>
      <c r="L459" s="22"/>
      <c r="M459" s="22"/>
      <c r="N459" s="22"/>
      <c r="O459" s="22"/>
      <c r="P459" s="22"/>
      <c r="Q459" s="22"/>
      <c r="R459" s="22"/>
      <c r="S459" s="22"/>
      <c r="T459" s="405"/>
      <c r="U459" s="21"/>
    </row>
    <row r="460" spans="1:21" x14ac:dyDescent="0.2">
      <c r="A460" s="420" t="s">
        <v>990</v>
      </c>
      <c r="B460" s="15" t="s">
        <v>1289</v>
      </c>
      <c r="C460" s="408" t="s">
        <v>518</v>
      </c>
      <c r="D460" s="411" t="s">
        <v>1378</v>
      </c>
      <c r="E460" s="435"/>
      <c r="F460" s="435"/>
      <c r="G460" s="408" t="s">
        <v>518</v>
      </c>
      <c r="H460" s="436"/>
      <c r="I460" s="405"/>
      <c r="J460" s="366"/>
      <c r="K460" s="405"/>
      <c r="L460" s="22"/>
      <c r="M460" s="22"/>
      <c r="N460" s="22"/>
      <c r="O460" s="22"/>
      <c r="P460" s="22"/>
      <c r="Q460" s="22"/>
      <c r="R460" s="22"/>
      <c r="S460" s="22"/>
      <c r="T460" s="405"/>
      <c r="U460" s="21"/>
    </row>
    <row r="461" spans="1:21" x14ac:dyDescent="0.2">
      <c r="A461" s="420" t="s">
        <v>990</v>
      </c>
      <c r="B461" s="15" t="s">
        <v>1289</v>
      </c>
      <c r="C461" s="408" t="s">
        <v>2123</v>
      </c>
      <c r="D461" s="411" t="s">
        <v>1766</v>
      </c>
      <c r="E461" s="435"/>
      <c r="F461" s="435"/>
      <c r="G461" s="408" t="s">
        <v>1759</v>
      </c>
      <c r="H461" s="436"/>
      <c r="I461" s="405"/>
      <c r="J461" s="366"/>
      <c r="K461" s="405"/>
      <c r="L461" s="22"/>
      <c r="M461" s="22"/>
      <c r="N461" s="22"/>
      <c r="O461" s="22"/>
      <c r="P461" s="22"/>
      <c r="Q461" s="22"/>
      <c r="R461" s="22"/>
      <c r="S461" s="22"/>
      <c r="T461" s="405"/>
      <c r="U461" s="21"/>
    </row>
    <row r="462" spans="1:21" ht="56.25" x14ac:dyDescent="0.2">
      <c r="A462" s="420" t="s">
        <v>990</v>
      </c>
      <c r="B462" s="15" t="s">
        <v>1289</v>
      </c>
      <c r="C462" s="408" t="s">
        <v>4110</v>
      </c>
      <c r="D462" s="411" t="s">
        <v>1379</v>
      </c>
      <c r="E462" s="435">
        <v>0</v>
      </c>
      <c r="F462" s="435">
        <v>1</v>
      </c>
      <c r="G462" s="408" t="s">
        <v>4061</v>
      </c>
      <c r="H462" s="405" t="s">
        <v>1176</v>
      </c>
      <c r="I462" s="405" t="s">
        <v>4112</v>
      </c>
      <c r="J462" s="366"/>
      <c r="K462" s="405" t="s">
        <v>4981</v>
      </c>
      <c r="L462" s="22" t="s">
        <v>4942</v>
      </c>
      <c r="M462" s="405" t="s">
        <v>5006</v>
      </c>
      <c r="N462" s="22" t="s">
        <v>762</v>
      </c>
      <c r="O462" s="22"/>
      <c r="P462" s="22"/>
      <c r="Q462" s="22"/>
      <c r="R462" s="22"/>
      <c r="S462" s="405" t="s">
        <v>3775</v>
      </c>
      <c r="T462" s="405" t="s">
        <v>1362</v>
      </c>
      <c r="U462" s="21"/>
    </row>
    <row r="463" spans="1:21" ht="33.75" x14ac:dyDescent="0.2">
      <c r="A463" s="420" t="s">
        <v>990</v>
      </c>
      <c r="B463" s="15" t="s">
        <v>1289</v>
      </c>
      <c r="C463" s="408" t="s">
        <v>705</v>
      </c>
      <c r="D463" s="411" t="s">
        <v>1380</v>
      </c>
      <c r="E463" s="435">
        <v>0</v>
      </c>
      <c r="F463" s="435">
        <v>1</v>
      </c>
      <c r="G463" s="408" t="s">
        <v>547</v>
      </c>
      <c r="H463" s="436" t="s">
        <v>1471</v>
      </c>
      <c r="I463" s="405" t="s">
        <v>2732</v>
      </c>
      <c r="J463" s="366"/>
      <c r="K463" s="405"/>
      <c r="L463" s="22"/>
      <c r="M463" s="22"/>
      <c r="N463" s="22"/>
      <c r="O463" s="22"/>
      <c r="P463" s="22"/>
      <c r="Q463" s="22"/>
      <c r="R463" s="22"/>
      <c r="S463" s="22"/>
      <c r="T463" s="405"/>
      <c r="U463" s="21"/>
    </row>
    <row r="464" spans="1:21" ht="33.75" x14ac:dyDescent="0.2">
      <c r="A464" s="420" t="s">
        <v>990</v>
      </c>
      <c r="B464" s="15" t="s">
        <v>1289</v>
      </c>
      <c r="C464" s="408" t="s">
        <v>706</v>
      </c>
      <c r="D464" s="411" t="s">
        <v>1382</v>
      </c>
      <c r="E464" s="435">
        <v>0</v>
      </c>
      <c r="F464" s="435">
        <v>1</v>
      </c>
      <c r="G464" s="408" t="s">
        <v>548</v>
      </c>
      <c r="H464" s="436" t="s">
        <v>1470</v>
      </c>
      <c r="I464" s="405" t="s">
        <v>3330</v>
      </c>
      <c r="J464" s="366"/>
      <c r="K464" s="405"/>
      <c r="L464" s="22"/>
      <c r="M464" s="22"/>
      <c r="N464" s="22"/>
      <c r="O464" s="22"/>
      <c r="P464" s="22"/>
      <c r="Q464" s="22"/>
      <c r="R464" s="22"/>
      <c r="S464" s="22"/>
      <c r="T464" s="405"/>
      <c r="U464" s="21"/>
    </row>
    <row r="465" spans="1:21" ht="33.75" x14ac:dyDescent="0.2">
      <c r="A465" s="420" t="s">
        <v>990</v>
      </c>
      <c r="B465" s="15" t="s">
        <v>1289</v>
      </c>
      <c r="C465" s="408" t="s">
        <v>4111</v>
      </c>
      <c r="D465" s="411" t="s">
        <v>1404</v>
      </c>
      <c r="E465" s="435">
        <v>0</v>
      </c>
      <c r="F465" s="435">
        <v>1</v>
      </c>
      <c r="G465" s="408" t="s">
        <v>707</v>
      </c>
      <c r="H465" s="436" t="s">
        <v>1472</v>
      </c>
      <c r="I465" s="405" t="s">
        <v>2311</v>
      </c>
      <c r="J465" s="366"/>
      <c r="K465" s="405" t="s">
        <v>4983</v>
      </c>
      <c r="L465" s="22" t="s">
        <v>4949</v>
      </c>
      <c r="M465" s="405" t="s">
        <v>5006</v>
      </c>
      <c r="N465" s="22" t="s">
        <v>758</v>
      </c>
      <c r="O465" s="22"/>
      <c r="P465" s="22"/>
      <c r="Q465" s="22"/>
      <c r="R465" s="22"/>
      <c r="S465" s="22"/>
      <c r="T465" s="405"/>
      <c r="U465" s="21"/>
    </row>
    <row r="466" spans="1:21" ht="192" customHeight="1" x14ac:dyDescent="0.2">
      <c r="A466" s="420" t="s">
        <v>990</v>
      </c>
      <c r="B466" s="15" t="s">
        <v>1289</v>
      </c>
      <c r="C466" s="408" t="s">
        <v>3993</v>
      </c>
      <c r="D466" s="411" t="s">
        <v>3994</v>
      </c>
      <c r="E466" s="435" t="s">
        <v>488</v>
      </c>
      <c r="F466" s="435" t="s">
        <v>2933</v>
      </c>
      <c r="G466" s="408" t="s">
        <v>4342</v>
      </c>
      <c r="H466" s="436" t="s">
        <v>3995</v>
      </c>
      <c r="I466" s="405" t="s">
        <v>3996</v>
      </c>
      <c r="J466" s="366"/>
      <c r="K466" s="405"/>
      <c r="L466" s="22"/>
      <c r="M466" s="22"/>
      <c r="N466" s="22"/>
      <c r="O466" s="22"/>
      <c r="P466" s="22"/>
      <c r="Q466" s="22"/>
      <c r="R466" s="22"/>
      <c r="S466" s="22"/>
      <c r="T466" s="405"/>
      <c r="U466" s="21"/>
    </row>
    <row r="467" spans="1:21" ht="23.25" customHeight="1" x14ac:dyDescent="0.2">
      <c r="A467" s="420" t="s">
        <v>991</v>
      </c>
      <c r="B467" s="15" t="s">
        <v>1290</v>
      </c>
      <c r="C467" s="28" t="s">
        <v>2215</v>
      </c>
      <c r="D467" s="15"/>
      <c r="E467" s="17"/>
      <c r="F467" s="17"/>
      <c r="G467" s="16"/>
      <c r="H467" s="24"/>
      <c r="I467" s="22"/>
      <c r="J467" s="366"/>
      <c r="K467" s="405" t="s">
        <v>4960</v>
      </c>
      <c r="L467" s="405" t="s">
        <v>4932</v>
      </c>
      <c r="M467" s="405" t="s">
        <v>5006</v>
      </c>
      <c r="N467" s="22"/>
      <c r="O467" s="22" t="s">
        <v>1351</v>
      </c>
      <c r="P467" s="22"/>
      <c r="Q467" s="22" t="s">
        <v>1351</v>
      </c>
      <c r="R467" s="22"/>
      <c r="S467" s="405" t="s">
        <v>3827</v>
      </c>
      <c r="T467" s="405"/>
      <c r="U467" s="21" t="s">
        <v>3576</v>
      </c>
    </row>
    <row r="468" spans="1:21" x14ac:dyDescent="0.2">
      <c r="A468" s="420" t="s">
        <v>991</v>
      </c>
      <c r="B468" s="15" t="s">
        <v>1290</v>
      </c>
      <c r="C468" s="16" t="s">
        <v>1824</v>
      </c>
      <c r="D468" s="15" t="s">
        <v>2239</v>
      </c>
      <c r="E468" s="17"/>
      <c r="F468" s="17"/>
      <c r="G468" s="16" t="s">
        <v>1759</v>
      </c>
      <c r="H468" s="24"/>
      <c r="I468" s="22"/>
      <c r="J468" s="366"/>
      <c r="K468" s="22"/>
      <c r="L468" s="22"/>
      <c r="M468" s="22"/>
      <c r="N468" s="22"/>
      <c r="O468" s="22"/>
      <c r="P468" s="22"/>
      <c r="Q468" s="22"/>
      <c r="R468" s="22"/>
      <c r="S468" s="22"/>
      <c r="T468" s="410"/>
      <c r="U468" s="21"/>
    </row>
    <row r="469" spans="1:21" x14ac:dyDescent="0.2">
      <c r="A469" s="420" t="s">
        <v>991</v>
      </c>
      <c r="B469" s="15" t="s">
        <v>1290</v>
      </c>
      <c r="C469" s="16" t="s">
        <v>192</v>
      </c>
      <c r="D469" s="15" t="s">
        <v>1399</v>
      </c>
      <c r="E469" s="17">
        <v>0</v>
      </c>
      <c r="F469" s="17">
        <v>1</v>
      </c>
      <c r="G469" s="16" t="s">
        <v>1813</v>
      </c>
      <c r="H469" s="24"/>
      <c r="I469" s="22" t="s">
        <v>2312</v>
      </c>
      <c r="J469" s="366"/>
      <c r="K469" s="22"/>
      <c r="L469" s="22"/>
      <c r="M469" s="22"/>
      <c r="N469" s="22"/>
      <c r="O469" s="22"/>
      <c r="P469" s="22"/>
      <c r="Q469" s="22"/>
      <c r="R469" s="22"/>
      <c r="S469" s="22"/>
      <c r="T469" s="405"/>
      <c r="U469" s="21"/>
    </row>
    <row r="470" spans="1:21" x14ac:dyDescent="0.2">
      <c r="A470" s="420" t="s">
        <v>991</v>
      </c>
      <c r="B470" s="15" t="s">
        <v>1290</v>
      </c>
      <c r="C470" s="16" t="s">
        <v>193</v>
      </c>
      <c r="D470" s="15" t="s">
        <v>1400</v>
      </c>
      <c r="E470" s="17">
        <v>0</v>
      </c>
      <c r="F470" s="17">
        <v>1</v>
      </c>
      <c r="G470" s="16" t="s">
        <v>1814</v>
      </c>
      <c r="H470" s="24"/>
      <c r="I470" s="22" t="s">
        <v>2313</v>
      </c>
      <c r="J470" s="366"/>
      <c r="K470" s="22"/>
      <c r="L470" s="22"/>
      <c r="M470" s="22"/>
      <c r="N470" s="22"/>
      <c r="O470" s="22"/>
      <c r="P470" s="22"/>
      <c r="Q470" s="22"/>
      <c r="R470" s="22"/>
      <c r="S470" s="22"/>
      <c r="T470" s="405"/>
      <c r="U470" s="21"/>
    </row>
    <row r="471" spans="1:21" x14ac:dyDescent="0.2">
      <c r="A471" s="420" t="s">
        <v>991</v>
      </c>
      <c r="B471" s="15" t="s">
        <v>1290</v>
      </c>
      <c r="C471" s="16" t="s">
        <v>518</v>
      </c>
      <c r="D471" s="15" t="s">
        <v>190</v>
      </c>
      <c r="E471" s="17">
        <v>0</v>
      </c>
      <c r="F471" s="17">
        <v>0</v>
      </c>
      <c r="G471" s="16" t="s">
        <v>518</v>
      </c>
      <c r="H471" s="24"/>
      <c r="I471" s="22"/>
      <c r="J471" s="366"/>
      <c r="K471" s="22"/>
      <c r="L471" s="22"/>
      <c r="M471" s="22"/>
      <c r="N471" s="22"/>
      <c r="O471" s="22"/>
      <c r="P471" s="22"/>
      <c r="Q471" s="22"/>
      <c r="R471" s="22"/>
      <c r="S471" s="22"/>
      <c r="T471" s="405"/>
      <c r="U471" s="21"/>
    </row>
    <row r="472" spans="1:21" ht="90" x14ac:dyDescent="0.2">
      <c r="A472" s="420" t="s">
        <v>991</v>
      </c>
      <c r="B472" s="15" t="s">
        <v>1290</v>
      </c>
      <c r="C472" s="16" t="s">
        <v>1930</v>
      </c>
      <c r="D472" s="15" t="s">
        <v>1929</v>
      </c>
      <c r="E472" s="17" t="s">
        <v>1441</v>
      </c>
      <c r="F472" s="17" t="s">
        <v>1785</v>
      </c>
      <c r="G472" s="16" t="s">
        <v>1784</v>
      </c>
      <c r="H472" s="24" t="s">
        <v>1931</v>
      </c>
      <c r="I472" s="22" t="s">
        <v>1845</v>
      </c>
      <c r="J472" s="366"/>
      <c r="K472" s="405" t="s">
        <v>4960</v>
      </c>
      <c r="L472" s="405" t="s">
        <v>4932</v>
      </c>
      <c r="M472" s="405" t="s">
        <v>5006</v>
      </c>
      <c r="N472" s="405" t="s">
        <v>3820</v>
      </c>
      <c r="O472" s="22" t="s">
        <v>1351</v>
      </c>
      <c r="P472" s="405" t="s">
        <v>3802</v>
      </c>
      <c r="Q472" s="22" t="s">
        <v>1351</v>
      </c>
      <c r="R472" s="405" t="s">
        <v>3802</v>
      </c>
      <c r="S472" s="22" t="s">
        <v>3775</v>
      </c>
      <c r="T472" s="405" t="s">
        <v>1359</v>
      </c>
      <c r="U472" s="21"/>
    </row>
    <row r="473" spans="1:21" ht="90" x14ac:dyDescent="0.2">
      <c r="A473" s="420" t="s">
        <v>991</v>
      </c>
      <c r="B473" s="15" t="s">
        <v>1290</v>
      </c>
      <c r="C473" s="16" t="s">
        <v>1932</v>
      </c>
      <c r="D473" s="15" t="s">
        <v>1933</v>
      </c>
      <c r="E473" s="17" t="s">
        <v>1441</v>
      </c>
      <c r="F473" s="17" t="s">
        <v>1785</v>
      </c>
      <c r="G473" s="16" t="s">
        <v>1784</v>
      </c>
      <c r="H473" s="24" t="s">
        <v>1934</v>
      </c>
      <c r="I473" s="22" t="s">
        <v>1846</v>
      </c>
      <c r="J473" s="366"/>
      <c r="K473" s="405" t="s">
        <v>4960</v>
      </c>
      <c r="L473" s="405" t="s">
        <v>4932</v>
      </c>
      <c r="M473" s="405" t="s">
        <v>5006</v>
      </c>
      <c r="N473" s="405" t="s">
        <v>3820</v>
      </c>
      <c r="O473" s="22" t="s">
        <v>1351</v>
      </c>
      <c r="P473" s="405" t="s">
        <v>3802</v>
      </c>
      <c r="Q473" s="22" t="s">
        <v>1351</v>
      </c>
      <c r="R473" s="405" t="s">
        <v>3802</v>
      </c>
      <c r="S473" s="22" t="s">
        <v>3775</v>
      </c>
      <c r="T473" s="405" t="s">
        <v>1359</v>
      </c>
      <c r="U473" s="21"/>
    </row>
    <row r="474" spans="1:21" ht="21.75" customHeight="1" x14ac:dyDescent="0.2">
      <c r="A474" s="420" t="s">
        <v>992</v>
      </c>
      <c r="B474" s="15" t="s">
        <v>1291</v>
      </c>
      <c r="C474" s="28" t="s">
        <v>797</v>
      </c>
      <c r="D474" s="15"/>
      <c r="E474" s="17"/>
      <c r="F474" s="17"/>
      <c r="G474" s="16"/>
      <c r="H474" s="24"/>
      <c r="I474" s="22"/>
      <c r="J474" s="366"/>
      <c r="K474" s="405" t="s">
        <v>4958</v>
      </c>
      <c r="L474" s="22" t="s">
        <v>4926</v>
      </c>
      <c r="M474" s="405" t="s">
        <v>4996</v>
      </c>
      <c r="N474" s="22"/>
      <c r="O474" s="22"/>
      <c r="P474" s="22"/>
      <c r="Q474" s="22" t="s">
        <v>1347</v>
      </c>
      <c r="R474" s="22"/>
      <c r="S474" s="22" t="s">
        <v>1347</v>
      </c>
      <c r="T474" s="405"/>
      <c r="U474" s="21" t="s">
        <v>3576</v>
      </c>
    </row>
    <row r="475" spans="1:21" x14ac:dyDescent="0.2">
      <c r="A475" s="420" t="s">
        <v>992</v>
      </c>
      <c r="B475" s="15" t="s">
        <v>1291</v>
      </c>
      <c r="C475" s="16" t="s">
        <v>2190</v>
      </c>
      <c r="D475" s="15" t="s">
        <v>2239</v>
      </c>
      <c r="E475" s="17"/>
      <c r="F475" s="17"/>
      <c r="G475" s="16" t="s">
        <v>1759</v>
      </c>
      <c r="H475" s="24"/>
      <c r="I475" s="22"/>
      <c r="J475" s="366"/>
      <c r="K475" s="22"/>
      <c r="L475" s="22"/>
      <c r="M475" s="22"/>
      <c r="N475" s="22"/>
      <c r="O475" s="22"/>
      <c r="P475" s="22"/>
      <c r="Q475" s="22"/>
      <c r="R475" s="22"/>
      <c r="S475" s="22"/>
      <c r="T475" s="405"/>
      <c r="U475" s="21"/>
    </row>
    <row r="476" spans="1:21" x14ac:dyDescent="0.2">
      <c r="A476" s="420" t="s">
        <v>992</v>
      </c>
      <c r="B476" s="15" t="s">
        <v>1291</v>
      </c>
      <c r="C476" s="16" t="s">
        <v>194</v>
      </c>
      <c r="D476" s="15" t="s">
        <v>1399</v>
      </c>
      <c r="E476" s="17">
        <v>0</v>
      </c>
      <c r="F476" s="17">
        <v>1</v>
      </c>
      <c r="G476" s="16" t="s">
        <v>1815</v>
      </c>
      <c r="H476" s="24"/>
      <c r="I476" s="22" t="s">
        <v>558</v>
      </c>
      <c r="J476" s="366"/>
      <c r="K476" s="22"/>
      <c r="L476" s="22"/>
      <c r="M476" s="22"/>
      <c r="N476" s="22"/>
      <c r="O476" s="22"/>
      <c r="P476" s="22"/>
      <c r="Q476" s="22"/>
      <c r="R476" s="22"/>
      <c r="S476" s="22"/>
      <c r="T476" s="405"/>
      <c r="U476" s="21"/>
    </row>
    <row r="477" spans="1:21" x14ac:dyDescent="0.2">
      <c r="A477" s="420" t="s">
        <v>992</v>
      </c>
      <c r="B477" s="15" t="s">
        <v>1291</v>
      </c>
      <c r="C477" s="16" t="s">
        <v>195</v>
      </c>
      <c r="D477" s="15" t="s">
        <v>1400</v>
      </c>
      <c r="E477" s="17">
        <v>0</v>
      </c>
      <c r="F477" s="17">
        <v>1</v>
      </c>
      <c r="G477" s="16" t="s">
        <v>1816</v>
      </c>
      <c r="H477" s="24"/>
      <c r="I477" s="22" t="s">
        <v>559</v>
      </c>
      <c r="J477" s="366"/>
      <c r="K477" s="22"/>
      <c r="L477" s="22"/>
      <c r="M477" s="22"/>
      <c r="N477" s="22"/>
      <c r="O477" s="22"/>
      <c r="P477" s="22"/>
      <c r="Q477" s="22"/>
      <c r="R477" s="22"/>
      <c r="S477" s="22"/>
      <c r="T477" s="405"/>
      <c r="U477" s="21"/>
    </row>
    <row r="478" spans="1:21" x14ac:dyDescent="0.2">
      <c r="A478" s="420" t="s">
        <v>992</v>
      </c>
      <c r="B478" s="15" t="s">
        <v>1291</v>
      </c>
      <c r="C478" s="16" t="s">
        <v>518</v>
      </c>
      <c r="D478" s="15" t="s">
        <v>190</v>
      </c>
      <c r="E478" s="17">
        <v>0</v>
      </c>
      <c r="F478" s="17">
        <v>0</v>
      </c>
      <c r="G478" s="16" t="s">
        <v>518</v>
      </c>
      <c r="H478" s="24"/>
      <c r="I478" s="22"/>
      <c r="J478" s="366"/>
      <c r="K478" s="22"/>
      <c r="L478" s="22"/>
      <c r="M478" s="22"/>
      <c r="N478" s="22"/>
      <c r="O478" s="22"/>
      <c r="P478" s="22"/>
      <c r="Q478" s="22"/>
      <c r="R478" s="22"/>
      <c r="S478" s="22"/>
      <c r="T478" s="405"/>
      <c r="U478" s="21"/>
    </row>
    <row r="479" spans="1:21" ht="33.75" x14ac:dyDescent="0.2">
      <c r="A479" s="420" t="s">
        <v>992</v>
      </c>
      <c r="B479" s="15" t="s">
        <v>1291</v>
      </c>
      <c r="C479" s="16" t="s">
        <v>1141</v>
      </c>
      <c r="D479" s="15" t="s">
        <v>1766</v>
      </c>
      <c r="E479" s="17" t="s">
        <v>1412</v>
      </c>
      <c r="F479" s="17" t="s">
        <v>1428</v>
      </c>
      <c r="G479" s="16" t="s">
        <v>798</v>
      </c>
      <c r="H479" s="24" t="s">
        <v>1143</v>
      </c>
      <c r="I479" s="22" t="s">
        <v>461</v>
      </c>
      <c r="J479" s="366"/>
      <c r="K479" s="405" t="s">
        <v>4958</v>
      </c>
      <c r="L479" s="22" t="s">
        <v>4926</v>
      </c>
      <c r="M479" s="405" t="s">
        <v>4996</v>
      </c>
      <c r="N479" s="22" t="s">
        <v>1353</v>
      </c>
      <c r="O479" s="22"/>
      <c r="P479" s="22"/>
      <c r="Q479" s="22"/>
      <c r="R479" s="22" t="s">
        <v>1353</v>
      </c>
      <c r="S479" s="22"/>
      <c r="T479" s="405" t="s">
        <v>3768</v>
      </c>
      <c r="U479" s="21"/>
    </row>
    <row r="480" spans="1:21" ht="33.75" x14ac:dyDescent="0.2">
      <c r="A480" s="420" t="s">
        <v>992</v>
      </c>
      <c r="B480" s="15" t="s">
        <v>1291</v>
      </c>
      <c r="C480" s="16" t="s">
        <v>1142</v>
      </c>
      <c r="D480" s="15" t="s">
        <v>1772</v>
      </c>
      <c r="E480" s="17" t="s">
        <v>1412</v>
      </c>
      <c r="F480" s="17" t="s">
        <v>1428</v>
      </c>
      <c r="G480" s="16" t="s">
        <v>798</v>
      </c>
      <c r="H480" s="24" t="s">
        <v>1144</v>
      </c>
      <c r="I480" s="22" t="s">
        <v>699</v>
      </c>
      <c r="J480" s="366"/>
      <c r="K480" s="405" t="s">
        <v>4958</v>
      </c>
      <c r="L480" s="22" t="s">
        <v>4926</v>
      </c>
      <c r="M480" s="405" t="s">
        <v>4996</v>
      </c>
      <c r="N480" s="22" t="s">
        <v>1353</v>
      </c>
      <c r="O480" s="22"/>
      <c r="P480" s="22"/>
      <c r="Q480" s="22"/>
      <c r="R480" s="22" t="s">
        <v>1353</v>
      </c>
      <c r="S480" s="22"/>
      <c r="T480" s="405" t="s">
        <v>3768</v>
      </c>
      <c r="U480" s="21"/>
    </row>
    <row r="481" spans="1:21" ht="23.25" customHeight="1" x14ac:dyDescent="0.2">
      <c r="A481" s="420" t="s">
        <v>993</v>
      </c>
      <c r="B481" s="15" t="s">
        <v>509</v>
      </c>
      <c r="C481" s="28" t="s">
        <v>1437</v>
      </c>
      <c r="D481" s="15"/>
      <c r="E481" s="17"/>
      <c r="F481" s="17"/>
      <c r="G481" s="16"/>
      <c r="H481" s="24"/>
      <c r="I481" s="22"/>
      <c r="J481" s="366"/>
      <c r="K481" s="405" t="s">
        <v>4960</v>
      </c>
      <c r="L481" s="405" t="s">
        <v>4932</v>
      </c>
      <c r="M481" s="405" t="s">
        <v>5006</v>
      </c>
      <c r="N481" s="22"/>
      <c r="O481" s="22"/>
      <c r="P481" s="22"/>
      <c r="Q481" s="22" t="s">
        <v>1351</v>
      </c>
      <c r="R481" s="22"/>
      <c r="S481" s="405" t="s">
        <v>3827</v>
      </c>
      <c r="T481" s="405"/>
      <c r="U481" s="21" t="s">
        <v>3576</v>
      </c>
    </row>
    <row r="482" spans="1:21" x14ac:dyDescent="0.2">
      <c r="A482" s="420" t="s">
        <v>993</v>
      </c>
      <c r="B482" s="15" t="s">
        <v>509</v>
      </c>
      <c r="C482" s="16" t="s">
        <v>1823</v>
      </c>
      <c r="D482" s="15" t="s">
        <v>2239</v>
      </c>
      <c r="E482" s="17"/>
      <c r="F482" s="17"/>
      <c r="G482" s="16" t="s">
        <v>1759</v>
      </c>
      <c r="H482" s="24"/>
      <c r="I482" s="22"/>
      <c r="J482" s="366"/>
      <c r="K482" s="22"/>
      <c r="L482" s="22"/>
      <c r="M482" s="22"/>
      <c r="N482" s="22"/>
      <c r="O482" s="22"/>
      <c r="P482" s="22"/>
      <c r="Q482" s="22"/>
      <c r="R482" s="22"/>
      <c r="S482" s="22"/>
      <c r="T482" s="405"/>
      <c r="U482" s="21"/>
    </row>
    <row r="483" spans="1:21" x14ac:dyDescent="0.2">
      <c r="A483" s="420" t="s">
        <v>993</v>
      </c>
      <c r="B483" s="15" t="s">
        <v>509</v>
      </c>
      <c r="C483" s="16" t="s">
        <v>1663</v>
      </c>
      <c r="D483" s="15" t="s">
        <v>1399</v>
      </c>
      <c r="E483" s="17">
        <v>0</v>
      </c>
      <c r="F483" s="17">
        <v>1</v>
      </c>
      <c r="G483" s="16" t="s">
        <v>1664</v>
      </c>
      <c r="H483" s="24"/>
      <c r="I483" s="22" t="s">
        <v>560</v>
      </c>
      <c r="J483" s="366"/>
      <c r="K483" s="22"/>
      <c r="L483" s="22"/>
      <c r="M483" s="22"/>
      <c r="N483" s="22"/>
      <c r="O483" s="22"/>
      <c r="P483" s="22"/>
      <c r="Q483" s="22"/>
      <c r="R483" s="22"/>
      <c r="S483" s="22"/>
      <c r="T483" s="405"/>
      <c r="U483" s="21"/>
    </row>
    <row r="484" spans="1:21" x14ac:dyDescent="0.2">
      <c r="A484" s="420" t="s">
        <v>993</v>
      </c>
      <c r="B484" s="15" t="s">
        <v>509</v>
      </c>
      <c r="C484" s="16" t="s">
        <v>1665</v>
      </c>
      <c r="D484" s="15" t="s">
        <v>1400</v>
      </c>
      <c r="E484" s="17">
        <v>0</v>
      </c>
      <c r="F484" s="17">
        <v>1</v>
      </c>
      <c r="G484" s="16" t="s">
        <v>1560</v>
      </c>
      <c r="H484" s="24"/>
      <c r="I484" s="22" t="s">
        <v>561</v>
      </c>
      <c r="J484" s="366"/>
      <c r="K484" s="22"/>
      <c r="L484" s="22"/>
      <c r="M484" s="22"/>
      <c r="N484" s="22"/>
      <c r="O484" s="22"/>
      <c r="P484" s="22"/>
      <c r="Q484" s="22"/>
      <c r="R484" s="22"/>
      <c r="S484" s="22"/>
      <c r="T484" s="405"/>
      <c r="U484" s="21"/>
    </row>
    <row r="485" spans="1:21" x14ac:dyDescent="0.2">
      <c r="A485" s="420" t="s">
        <v>993</v>
      </c>
      <c r="B485" s="15" t="s">
        <v>509</v>
      </c>
      <c r="C485" s="16" t="s">
        <v>1666</v>
      </c>
      <c r="D485" s="15" t="s">
        <v>1401</v>
      </c>
      <c r="E485" s="17"/>
      <c r="F485" s="17"/>
      <c r="G485" s="16" t="s">
        <v>1561</v>
      </c>
      <c r="H485" s="24"/>
      <c r="I485" s="22" t="s">
        <v>562</v>
      </c>
      <c r="J485" s="366"/>
      <c r="K485" s="22"/>
      <c r="L485" s="22"/>
      <c r="M485" s="22"/>
      <c r="N485" s="22"/>
      <c r="O485" s="22"/>
      <c r="P485" s="22"/>
      <c r="Q485" s="22"/>
      <c r="R485" s="22"/>
      <c r="S485" s="22"/>
      <c r="T485" s="405"/>
      <c r="U485" s="21"/>
    </row>
    <row r="486" spans="1:21" x14ac:dyDescent="0.2">
      <c r="A486" s="420" t="s">
        <v>993</v>
      </c>
      <c r="B486" s="15" t="s">
        <v>509</v>
      </c>
      <c r="C486" s="16" t="s">
        <v>1667</v>
      </c>
      <c r="D486" s="15" t="s">
        <v>1402</v>
      </c>
      <c r="E486" s="17">
        <v>0</v>
      </c>
      <c r="F486" s="17">
        <v>1</v>
      </c>
      <c r="G486" s="16" t="s">
        <v>1562</v>
      </c>
      <c r="H486" s="24"/>
      <c r="I486" s="22" t="s">
        <v>563</v>
      </c>
      <c r="J486" s="366"/>
      <c r="K486" s="22"/>
      <c r="L486" s="22"/>
      <c r="M486" s="22"/>
      <c r="N486" s="22"/>
      <c r="O486" s="22"/>
      <c r="P486" s="22"/>
      <c r="Q486" s="22"/>
      <c r="R486" s="22"/>
      <c r="S486" s="22"/>
      <c r="T486" s="405"/>
      <c r="U486" s="21"/>
    </row>
    <row r="487" spans="1:21" x14ac:dyDescent="0.2">
      <c r="A487" s="420" t="s">
        <v>993</v>
      </c>
      <c r="B487" s="15" t="s">
        <v>509</v>
      </c>
      <c r="C487" s="16" t="s">
        <v>1668</v>
      </c>
      <c r="D487" s="15" t="s">
        <v>1403</v>
      </c>
      <c r="E487" s="17">
        <v>0</v>
      </c>
      <c r="F487" s="17">
        <v>1</v>
      </c>
      <c r="G487" s="16" t="s">
        <v>1776</v>
      </c>
      <c r="H487" s="24"/>
      <c r="I487" s="22" t="s">
        <v>564</v>
      </c>
      <c r="J487" s="366"/>
      <c r="K487" s="22"/>
      <c r="L487" s="22"/>
      <c r="M487" s="22"/>
      <c r="N487" s="22"/>
      <c r="O487" s="22"/>
      <c r="P487" s="22"/>
      <c r="Q487" s="22"/>
      <c r="R487" s="22"/>
      <c r="S487" s="22"/>
      <c r="T487" s="405"/>
      <c r="U487" s="21"/>
    </row>
    <row r="488" spans="1:21" x14ac:dyDescent="0.2">
      <c r="A488" s="420" t="s">
        <v>993</v>
      </c>
      <c r="B488" s="15" t="s">
        <v>509</v>
      </c>
      <c r="C488" s="16" t="s">
        <v>1559</v>
      </c>
      <c r="D488" s="15" t="s">
        <v>1415</v>
      </c>
      <c r="E488" s="17"/>
      <c r="F488" s="17"/>
      <c r="G488" s="16" t="s">
        <v>1777</v>
      </c>
      <c r="H488" s="24"/>
      <c r="I488" s="22" t="s">
        <v>565</v>
      </c>
      <c r="J488" s="366"/>
      <c r="K488" s="22"/>
      <c r="L488" s="22"/>
      <c r="M488" s="22"/>
      <c r="N488" s="22"/>
      <c r="O488" s="22"/>
      <c r="P488" s="22"/>
      <c r="Q488" s="22"/>
      <c r="R488" s="22"/>
      <c r="S488" s="22"/>
      <c r="T488" s="405"/>
      <c r="U488" s="21"/>
    </row>
    <row r="489" spans="1:21" x14ac:dyDescent="0.2">
      <c r="A489" s="420" t="s">
        <v>993</v>
      </c>
      <c r="B489" s="15" t="s">
        <v>509</v>
      </c>
      <c r="C489" s="16" t="s">
        <v>518</v>
      </c>
      <c r="D489" s="15" t="s">
        <v>191</v>
      </c>
      <c r="E489" s="17">
        <v>0</v>
      </c>
      <c r="F489" s="17">
        <v>0</v>
      </c>
      <c r="G489" s="16" t="s">
        <v>518</v>
      </c>
      <c r="H489" s="24"/>
      <c r="I489" s="22"/>
      <c r="J489" s="366"/>
      <c r="K489" s="22"/>
      <c r="L489" s="22"/>
      <c r="M489" s="22"/>
      <c r="N489" s="22"/>
      <c r="O489" s="22"/>
      <c r="P489" s="22"/>
      <c r="Q489" s="22"/>
      <c r="R489" s="22"/>
      <c r="S489" s="22"/>
      <c r="T489" s="405"/>
      <c r="U489" s="21"/>
    </row>
    <row r="490" spans="1:21" ht="56.25" x14ac:dyDescent="0.2">
      <c r="A490" s="420" t="s">
        <v>993</v>
      </c>
      <c r="B490" s="15" t="s">
        <v>509</v>
      </c>
      <c r="C490" s="16" t="s">
        <v>1778</v>
      </c>
      <c r="D490" s="15" t="s">
        <v>1766</v>
      </c>
      <c r="E490" s="17" t="s">
        <v>1412</v>
      </c>
      <c r="F490" s="17" t="s">
        <v>1428</v>
      </c>
      <c r="G490" s="16" t="s">
        <v>798</v>
      </c>
      <c r="H490" s="24" t="s">
        <v>1945</v>
      </c>
      <c r="I490" s="405" t="s">
        <v>4160</v>
      </c>
      <c r="J490" s="366"/>
      <c r="K490" s="405" t="s">
        <v>4960</v>
      </c>
      <c r="L490" s="405" t="s">
        <v>4932</v>
      </c>
      <c r="M490" s="405" t="s">
        <v>5006</v>
      </c>
      <c r="N490" s="405" t="s">
        <v>3801</v>
      </c>
      <c r="O490" s="22"/>
      <c r="P490" s="22"/>
      <c r="Q490" s="22" t="s">
        <v>1351</v>
      </c>
      <c r="R490" s="22" t="s">
        <v>3801</v>
      </c>
      <c r="S490" s="22" t="s">
        <v>3775</v>
      </c>
      <c r="T490" s="405" t="s">
        <v>3801</v>
      </c>
      <c r="U490" s="21"/>
    </row>
    <row r="491" spans="1:21" ht="56.25" x14ac:dyDescent="0.2">
      <c r="A491" s="420" t="s">
        <v>993</v>
      </c>
      <c r="B491" s="15" t="s">
        <v>509</v>
      </c>
      <c r="C491" s="16" t="s">
        <v>1779</v>
      </c>
      <c r="D491" s="15" t="s">
        <v>1772</v>
      </c>
      <c r="E491" s="17" t="s">
        <v>1412</v>
      </c>
      <c r="F491" s="17" t="s">
        <v>1428</v>
      </c>
      <c r="G491" s="16" t="s">
        <v>798</v>
      </c>
      <c r="H491" s="24" t="s">
        <v>1946</v>
      </c>
      <c r="I491" s="22" t="s">
        <v>1847</v>
      </c>
      <c r="J491" s="366"/>
      <c r="K491" s="405" t="s">
        <v>4960</v>
      </c>
      <c r="L491" s="405" t="s">
        <v>4932</v>
      </c>
      <c r="M491" s="405" t="s">
        <v>5006</v>
      </c>
      <c r="N491" s="405" t="s">
        <v>3801</v>
      </c>
      <c r="O491" s="22"/>
      <c r="P491" s="22"/>
      <c r="Q491" s="22" t="s">
        <v>1351</v>
      </c>
      <c r="R491" s="22" t="s">
        <v>3801</v>
      </c>
      <c r="S491" s="22" t="s">
        <v>3775</v>
      </c>
      <c r="T491" s="405" t="s">
        <v>3801</v>
      </c>
      <c r="U491" s="21"/>
    </row>
    <row r="492" spans="1:21" ht="56.25" x14ac:dyDescent="0.2">
      <c r="A492" s="420" t="s">
        <v>993</v>
      </c>
      <c r="B492" s="15" t="s">
        <v>509</v>
      </c>
      <c r="C492" s="16" t="s">
        <v>1780</v>
      </c>
      <c r="D492" s="15" t="s">
        <v>1210</v>
      </c>
      <c r="E492" s="17" t="s">
        <v>1412</v>
      </c>
      <c r="F492" s="17" t="s">
        <v>1428</v>
      </c>
      <c r="G492" s="16" t="s">
        <v>798</v>
      </c>
      <c r="H492" s="24" t="s">
        <v>1947</v>
      </c>
      <c r="I492" s="22" t="s">
        <v>1848</v>
      </c>
      <c r="J492" s="366"/>
      <c r="K492" s="405" t="s">
        <v>4960</v>
      </c>
      <c r="L492" s="405" t="s">
        <v>4932</v>
      </c>
      <c r="M492" s="405" t="s">
        <v>5006</v>
      </c>
      <c r="N492" s="405" t="s">
        <v>3801</v>
      </c>
      <c r="O492" s="22"/>
      <c r="P492" s="22"/>
      <c r="Q492" s="22" t="s">
        <v>1351</v>
      </c>
      <c r="R492" s="22" t="s">
        <v>3801</v>
      </c>
      <c r="S492" s="22" t="s">
        <v>3775</v>
      </c>
      <c r="T492" s="405" t="s">
        <v>3801</v>
      </c>
      <c r="U492" s="21"/>
    </row>
    <row r="493" spans="1:21" ht="56.25" x14ac:dyDescent="0.2">
      <c r="A493" s="420" t="s">
        <v>993</v>
      </c>
      <c r="B493" s="15" t="s">
        <v>509</v>
      </c>
      <c r="C493" s="16" t="s">
        <v>1781</v>
      </c>
      <c r="D493" s="15" t="s">
        <v>2213</v>
      </c>
      <c r="E493" s="17" t="s">
        <v>1412</v>
      </c>
      <c r="F493" s="17" t="s">
        <v>1428</v>
      </c>
      <c r="G493" s="16" t="s">
        <v>798</v>
      </c>
      <c r="H493" s="24" t="s">
        <v>1948</v>
      </c>
      <c r="I493" s="22" t="s">
        <v>1849</v>
      </c>
      <c r="J493" s="366"/>
      <c r="K493" s="405" t="s">
        <v>4960</v>
      </c>
      <c r="L493" s="405" t="s">
        <v>4932</v>
      </c>
      <c r="M493" s="405" t="s">
        <v>5006</v>
      </c>
      <c r="N493" s="405" t="s">
        <v>3801</v>
      </c>
      <c r="O493" s="22"/>
      <c r="P493" s="22"/>
      <c r="Q493" s="22" t="s">
        <v>1351</v>
      </c>
      <c r="R493" s="22" t="s">
        <v>3801</v>
      </c>
      <c r="S493" s="22" t="s">
        <v>3775</v>
      </c>
      <c r="T493" s="405" t="s">
        <v>3801</v>
      </c>
      <c r="U493" s="21"/>
    </row>
    <row r="494" spans="1:21" ht="56.25" x14ac:dyDescent="0.2">
      <c r="A494" s="420" t="s">
        <v>993</v>
      </c>
      <c r="B494" s="15" t="s">
        <v>509</v>
      </c>
      <c r="C494" s="16" t="s">
        <v>1782</v>
      </c>
      <c r="D494" s="15" t="s">
        <v>1631</v>
      </c>
      <c r="E494" s="17" t="s">
        <v>1412</v>
      </c>
      <c r="F494" s="17" t="s">
        <v>1428</v>
      </c>
      <c r="G494" s="16" t="s">
        <v>798</v>
      </c>
      <c r="H494" s="24" t="s">
        <v>1949</v>
      </c>
      <c r="I494" s="22" t="s">
        <v>1850</v>
      </c>
      <c r="J494" s="366"/>
      <c r="K494" s="405" t="s">
        <v>4960</v>
      </c>
      <c r="L494" s="405" t="s">
        <v>4932</v>
      </c>
      <c r="M494" s="405" t="s">
        <v>5006</v>
      </c>
      <c r="N494" s="405" t="s">
        <v>3801</v>
      </c>
      <c r="O494" s="22"/>
      <c r="P494" s="22"/>
      <c r="Q494" s="22" t="s">
        <v>1351</v>
      </c>
      <c r="R494" s="22" t="s">
        <v>3801</v>
      </c>
      <c r="S494" s="22" t="s">
        <v>3775</v>
      </c>
      <c r="T494" s="405" t="s">
        <v>3801</v>
      </c>
      <c r="U494" s="21"/>
    </row>
    <row r="495" spans="1:21" ht="56.25" x14ac:dyDescent="0.2">
      <c r="A495" s="420" t="s">
        <v>993</v>
      </c>
      <c r="B495" s="15" t="s">
        <v>509</v>
      </c>
      <c r="C495" s="16" t="s">
        <v>1783</v>
      </c>
      <c r="D495" s="15" t="s">
        <v>1632</v>
      </c>
      <c r="E495" s="17" t="s">
        <v>1412</v>
      </c>
      <c r="F495" s="17" t="s">
        <v>1428</v>
      </c>
      <c r="G495" s="16" t="s">
        <v>798</v>
      </c>
      <c r="H495" s="24" t="s">
        <v>1950</v>
      </c>
      <c r="I495" s="22" t="s">
        <v>1851</v>
      </c>
      <c r="J495" s="366"/>
      <c r="K495" s="405" t="s">
        <v>4960</v>
      </c>
      <c r="L495" s="405" t="s">
        <v>4932</v>
      </c>
      <c r="M495" s="405" t="s">
        <v>5006</v>
      </c>
      <c r="N495" s="405" t="s">
        <v>3801</v>
      </c>
      <c r="O495" s="22"/>
      <c r="P495" s="22"/>
      <c r="Q495" s="22" t="s">
        <v>1351</v>
      </c>
      <c r="R495" s="22" t="s">
        <v>3801</v>
      </c>
      <c r="S495" s="22" t="s">
        <v>3775</v>
      </c>
      <c r="T495" s="405" t="s">
        <v>3801</v>
      </c>
      <c r="U495" s="21"/>
    </row>
    <row r="496" spans="1:21" ht="56.25" x14ac:dyDescent="0.2">
      <c r="A496" s="420" t="s">
        <v>994</v>
      </c>
      <c r="B496" s="15" t="s">
        <v>1292</v>
      </c>
      <c r="C496" s="28" t="s">
        <v>1145</v>
      </c>
      <c r="D496" s="15"/>
      <c r="E496" s="17"/>
      <c r="F496" s="17"/>
      <c r="G496" s="16"/>
      <c r="H496" s="24"/>
      <c r="I496" s="22"/>
      <c r="J496" s="366"/>
      <c r="K496" s="405" t="s">
        <v>4981</v>
      </c>
      <c r="L496" s="405" t="s">
        <v>4942</v>
      </c>
      <c r="M496" s="405" t="s">
        <v>5006</v>
      </c>
      <c r="N496" s="22"/>
      <c r="O496" s="22"/>
      <c r="P496" s="22"/>
      <c r="Q496" s="22"/>
      <c r="R496" s="22"/>
      <c r="S496" s="405" t="s">
        <v>3827</v>
      </c>
      <c r="T496" s="405"/>
      <c r="U496" s="21" t="s">
        <v>3576</v>
      </c>
    </row>
    <row r="497" spans="1:21" x14ac:dyDescent="0.2">
      <c r="A497" s="420" t="s">
        <v>994</v>
      </c>
      <c r="B497" s="15" t="s">
        <v>1292</v>
      </c>
      <c r="C497" s="16" t="s">
        <v>1825</v>
      </c>
      <c r="D497" s="15" t="s">
        <v>2239</v>
      </c>
      <c r="E497" s="17"/>
      <c r="F497" s="17"/>
      <c r="G497" s="16" t="s">
        <v>1759</v>
      </c>
      <c r="H497" s="24"/>
      <c r="I497" s="22"/>
      <c r="J497" s="366"/>
      <c r="K497" s="22"/>
      <c r="L497" s="22"/>
      <c r="M497" s="22"/>
      <c r="N497" s="22"/>
      <c r="O497" s="22"/>
      <c r="P497" s="22"/>
      <c r="Q497" s="22"/>
      <c r="R497" s="22"/>
      <c r="S497" s="22"/>
      <c r="T497" s="405"/>
      <c r="U497" s="21"/>
    </row>
    <row r="498" spans="1:21" x14ac:dyDescent="0.2">
      <c r="A498" s="420" t="s">
        <v>994</v>
      </c>
      <c r="B498" s="15" t="s">
        <v>1292</v>
      </c>
      <c r="C498" s="16" t="s">
        <v>1634</v>
      </c>
      <c r="D498" s="15" t="s">
        <v>1399</v>
      </c>
      <c r="E498" s="17">
        <v>0</v>
      </c>
      <c r="F498" s="17">
        <v>1</v>
      </c>
      <c r="G498" s="16" t="s">
        <v>1817</v>
      </c>
      <c r="H498" s="24"/>
      <c r="I498" s="22" t="s">
        <v>566</v>
      </c>
      <c r="J498" s="366"/>
      <c r="K498" s="22"/>
      <c r="L498" s="22"/>
      <c r="M498" s="22"/>
      <c r="N498" s="22"/>
      <c r="O498" s="22"/>
      <c r="P498" s="22"/>
      <c r="Q498" s="22"/>
      <c r="R498" s="22"/>
      <c r="S498" s="22"/>
      <c r="T498" s="405"/>
      <c r="U498" s="21"/>
    </row>
    <row r="499" spans="1:21" x14ac:dyDescent="0.2">
      <c r="A499" s="420" t="s">
        <v>994</v>
      </c>
      <c r="B499" s="15" t="s">
        <v>1292</v>
      </c>
      <c r="C499" s="16" t="s">
        <v>185</v>
      </c>
      <c r="D499" s="15" t="s">
        <v>1400</v>
      </c>
      <c r="E499" s="17">
        <v>0</v>
      </c>
      <c r="F499" s="17">
        <v>1</v>
      </c>
      <c r="G499" s="16" t="s">
        <v>1818</v>
      </c>
      <c r="H499" s="24"/>
      <c r="I499" s="22" t="s">
        <v>567</v>
      </c>
      <c r="J499" s="366"/>
      <c r="K499" s="22"/>
      <c r="L499" s="22"/>
      <c r="M499" s="22"/>
      <c r="N499" s="22"/>
      <c r="O499" s="22"/>
      <c r="P499" s="22"/>
      <c r="Q499" s="22"/>
      <c r="R499" s="22"/>
      <c r="S499" s="22"/>
      <c r="T499" s="405"/>
      <c r="U499" s="21"/>
    </row>
    <row r="500" spans="1:21" x14ac:dyDescent="0.2">
      <c r="A500" s="420" t="s">
        <v>994</v>
      </c>
      <c r="B500" s="15" t="s">
        <v>1292</v>
      </c>
      <c r="C500" s="16" t="s">
        <v>186</v>
      </c>
      <c r="D500" s="15" t="s">
        <v>1401</v>
      </c>
      <c r="E500" s="17">
        <v>0</v>
      </c>
      <c r="F500" s="17">
        <v>1</v>
      </c>
      <c r="G500" s="16" t="s">
        <v>1819</v>
      </c>
      <c r="H500" s="24"/>
      <c r="I500" s="22" t="s">
        <v>568</v>
      </c>
      <c r="J500" s="366"/>
      <c r="K500" s="22"/>
      <c r="L500" s="22"/>
      <c r="M500" s="22"/>
      <c r="N500" s="22"/>
      <c r="O500" s="22"/>
      <c r="P500" s="22"/>
      <c r="Q500" s="22"/>
      <c r="R500" s="22"/>
      <c r="S500" s="22"/>
      <c r="T500" s="405"/>
      <c r="U500" s="21"/>
    </row>
    <row r="501" spans="1:21" x14ac:dyDescent="0.2">
      <c r="A501" s="420" t="s">
        <v>994</v>
      </c>
      <c r="B501" s="15" t="s">
        <v>1292</v>
      </c>
      <c r="C501" s="16" t="s">
        <v>187</v>
      </c>
      <c r="D501" s="15" t="s">
        <v>1402</v>
      </c>
      <c r="E501" s="17">
        <v>0</v>
      </c>
      <c r="F501" s="17">
        <v>1</v>
      </c>
      <c r="G501" s="16" t="s">
        <v>1820</v>
      </c>
      <c r="H501" s="24"/>
      <c r="I501" s="22" t="s">
        <v>569</v>
      </c>
      <c r="J501" s="366"/>
      <c r="K501" s="22"/>
      <c r="L501" s="22"/>
      <c r="M501" s="22"/>
      <c r="N501" s="22"/>
      <c r="O501" s="22"/>
      <c r="P501" s="22"/>
      <c r="Q501" s="22"/>
      <c r="R501" s="22"/>
      <c r="S501" s="22"/>
      <c r="T501" s="405"/>
      <c r="U501" s="21"/>
    </row>
    <row r="502" spans="1:21" x14ac:dyDescent="0.2">
      <c r="A502" s="420" t="s">
        <v>994</v>
      </c>
      <c r="B502" s="15" t="s">
        <v>1292</v>
      </c>
      <c r="C502" s="16" t="s">
        <v>188</v>
      </c>
      <c r="D502" s="15" t="s">
        <v>1403</v>
      </c>
      <c r="E502" s="17">
        <v>0</v>
      </c>
      <c r="F502" s="17">
        <v>1</v>
      </c>
      <c r="G502" s="16" t="s">
        <v>1821</v>
      </c>
      <c r="H502" s="24"/>
      <c r="I502" s="22" t="s">
        <v>2205</v>
      </c>
      <c r="J502" s="366"/>
      <c r="K502" s="22"/>
      <c r="L502" s="22"/>
      <c r="M502" s="22"/>
      <c r="N502" s="22"/>
      <c r="O502" s="22"/>
      <c r="P502" s="22"/>
      <c r="Q502" s="22"/>
      <c r="R502" s="22"/>
      <c r="S502" s="22"/>
      <c r="T502" s="405"/>
      <c r="U502" s="21"/>
    </row>
    <row r="503" spans="1:21" x14ac:dyDescent="0.2">
      <c r="A503" s="420" t="s">
        <v>994</v>
      </c>
      <c r="B503" s="15" t="s">
        <v>1292</v>
      </c>
      <c r="C503" s="16" t="s">
        <v>189</v>
      </c>
      <c r="D503" s="15" t="s">
        <v>1415</v>
      </c>
      <c r="E503" s="17">
        <v>0</v>
      </c>
      <c r="F503" s="17">
        <v>1</v>
      </c>
      <c r="G503" s="16" t="s">
        <v>1822</v>
      </c>
      <c r="H503" s="24"/>
      <c r="I503" s="22" t="s">
        <v>1221</v>
      </c>
      <c r="J503" s="366"/>
      <c r="K503" s="22"/>
      <c r="L503" s="22"/>
      <c r="M503" s="22"/>
      <c r="N503" s="22"/>
      <c r="O503" s="22"/>
      <c r="P503" s="22"/>
      <c r="Q503" s="22"/>
      <c r="R503" s="22"/>
      <c r="S503" s="22"/>
      <c r="T503" s="405"/>
      <c r="U503" s="21"/>
    </row>
    <row r="504" spans="1:21" x14ac:dyDescent="0.2">
      <c r="A504" s="420" t="s">
        <v>994</v>
      </c>
      <c r="B504" s="15" t="s">
        <v>1292</v>
      </c>
      <c r="C504" s="16" t="s">
        <v>518</v>
      </c>
      <c r="D504" s="15" t="s">
        <v>191</v>
      </c>
      <c r="E504" s="17">
        <v>0</v>
      </c>
      <c r="F504" s="17">
        <v>0</v>
      </c>
      <c r="G504" s="16" t="s">
        <v>518</v>
      </c>
      <c r="H504" s="24"/>
      <c r="I504" s="22"/>
      <c r="J504" s="366"/>
      <c r="K504" s="22"/>
      <c r="L504" s="22"/>
      <c r="M504" s="22"/>
      <c r="N504" s="22"/>
      <c r="O504" s="22"/>
      <c r="P504" s="22"/>
      <c r="Q504" s="22"/>
      <c r="R504" s="22"/>
      <c r="S504" s="22"/>
      <c r="T504" s="405"/>
      <c r="U504" s="21"/>
    </row>
    <row r="505" spans="1:21" ht="236.25" x14ac:dyDescent="0.2">
      <c r="A505" s="420" t="s">
        <v>994</v>
      </c>
      <c r="B505" s="15" t="s">
        <v>1292</v>
      </c>
      <c r="C505" s="16" t="s">
        <v>1627</v>
      </c>
      <c r="D505" s="15" t="s">
        <v>1766</v>
      </c>
      <c r="E505" s="17" t="s">
        <v>1189</v>
      </c>
      <c r="F505" s="17" t="s">
        <v>1190</v>
      </c>
      <c r="G505" s="408" t="s">
        <v>3906</v>
      </c>
      <c r="H505" s="24" t="s">
        <v>2270</v>
      </c>
      <c r="I505" s="22" t="s">
        <v>1852</v>
      </c>
      <c r="J505" s="366"/>
      <c r="K505" s="405" t="s">
        <v>4981</v>
      </c>
      <c r="L505" s="405" t="s">
        <v>4942</v>
      </c>
      <c r="M505" s="405" t="s">
        <v>5006</v>
      </c>
      <c r="N505" s="22" t="s">
        <v>1365</v>
      </c>
      <c r="O505" s="22"/>
      <c r="P505" s="22"/>
      <c r="Q505" s="22"/>
      <c r="R505" s="22"/>
      <c r="S505" s="22" t="s">
        <v>3775</v>
      </c>
      <c r="T505" s="405" t="s">
        <v>3834</v>
      </c>
      <c r="U505" s="21"/>
    </row>
    <row r="506" spans="1:21" ht="224.25" customHeight="1" x14ac:dyDescent="0.2">
      <c r="A506" s="420" t="s">
        <v>994</v>
      </c>
      <c r="B506" s="15" t="s">
        <v>1292</v>
      </c>
      <c r="C506" s="16" t="s">
        <v>1628</v>
      </c>
      <c r="D506" s="15" t="s">
        <v>1772</v>
      </c>
      <c r="E506" s="17" t="s">
        <v>1197</v>
      </c>
      <c r="F506" s="17" t="s">
        <v>1198</v>
      </c>
      <c r="G506" s="408" t="s">
        <v>3906</v>
      </c>
      <c r="H506" s="24" t="s">
        <v>1626</v>
      </c>
      <c r="I506" s="405" t="s">
        <v>4113</v>
      </c>
      <c r="J506" s="366"/>
      <c r="K506" s="405" t="s">
        <v>4981</v>
      </c>
      <c r="L506" s="405" t="s">
        <v>4942</v>
      </c>
      <c r="M506" s="405" t="s">
        <v>5006</v>
      </c>
      <c r="N506" s="22" t="s">
        <v>763</v>
      </c>
      <c r="O506" s="22"/>
      <c r="P506" s="22"/>
      <c r="Q506" s="22"/>
      <c r="R506" s="22"/>
      <c r="S506" s="22" t="s">
        <v>3775</v>
      </c>
      <c r="T506" s="405" t="s">
        <v>763</v>
      </c>
      <c r="U506" s="21"/>
    </row>
    <row r="507" spans="1:21" ht="337.5" x14ac:dyDescent="0.2">
      <c r="A507" s="420" t="s">
        <v>994</v>
      </c>
      <c r="B507" s="15" t="s">
        <v>1731</v>
      </c>
      <c r="C507" s="16" t="s">
        <v>1146</v>
      </c>
      <c r="D507" s="15" t="s">
        <v>1210</v>
      </c>
      <c r="E507" s="17" t="s">
        <v>1185</v>
      </c>
      <c r="F507" s="17" t="s">
        <v>1186</v>
      </c>
      <c r="G507" s="16" t="s">
        <v>801</v>
      </c>
      <c r="H507" s="24" t="s">
        <v>1148</v>
      </c>
      <c r="I507" s="405" t="s">
        <v>4161</v>
      </c>
      <c r="J507" s="366"/>
      <c r="K507" s="405" t="s">
        <v>4981</v>
      </c>
      <c r="L507" s="405" t="s">
        <v>4942</v>
      </c>
      <c r="M507" s="405" t="s">
        <v>5006</v>
      </c>
      <c r="N507" s="22" t="s">
        <v>1366</v>
      </c>
      <c r="O507" s="22"/>
      <c r="P507" s="22"/>
      <c r="Q507" s="22"/>
      <c r="R507" s="22"/>
      <c r="S507" s="22"/>
      <c r="T507" s="405" t="s">
        <v>1366</v>
      </c>
      <c r="U507" s="21"/>
    </row>
    <row r="508" spans="1:21" ht="236.25" x14ac:dyDescent="0.2">
      <c r="A508" s="420" t="s">
        <v>994</v>
      </c>
      <c r="B508" s="15" t="s">
        <v>1292</v>
      </c>
      <c r="C508" s="16" t="s">
        <v>1629</v>
      </c>
      <c r="D508" s="15" t="s">
        <v>2213</v>
      </c>
      <c r="E508" s="17" t="s">
        <v>1189</v>
      </c>
      <c r="F508" s="17" t="s">
        <v>1190</v>
      </c>
      <c r="G508" s="408" t="s">
        <v>3906</v>
      </c>
      <c r="H508" s="24" t="s">
        <v>2271</v>
      </c>
      <c r="I508" s="22" t="s">
        <v>1893</v>
      </c>
      <c r="J508" s="366"/>
      <c r="K508" s="405" t="s">
        <v>4981</v>
      </c>
      <c r="L508" s="405" t="s">
        <v>4942</v>
      </c>
      <c r="M508" s="405" t="s">
        <v>5006</v>
      </c>
      <c r="N508" s="22" t="s">
        <v>1365</v>
      </c>
      <c r="O508" s="22"/>
      <c r="P508" s="22"/>
      <c r="Q508" s="22"/>
      <c r="R508" s="22"/>
      <c r="S508" s="22" t="s">
        <v>3775</v>
      </c>
      <c r="T508" s="405" t="s">
        <v>3834</v>
      </c>
      <c r="U508" s="21"/>
    </row>
    <row r="509" spans="1:21" ht="225" x14ac:dyDescent="0.2">
      <c r="A509" s="420" t="s">
        <v>994</v>
      </c>
      <c r="B509" s="15" t="s">
        <v>1292</v>
      </c>
      <c r="C509" s="16" t="s">
        <v>1630</v>
      </c>
      <c r="D509" s="15" t="s">
        <v>1631</v>
      </c>
      <c r="E509" s="17" t="s">
        <v>1197</v>
      </c>
      <c r="F509" s="17" t="s">
        <v>1198</v>
      </c>
      <c r="G509" s="408" t="s">
        <v>3906</v>
      </c>
      <c r="H509" s="24" t="s">
        <v>1633</v>
      </c>
      <c r="I509" s="22" t="s">
        <v>3373</v>
      </c>
      <c r="J509" s="366"/>
      <c r="K509" s="22" t="s">
        <v>4981</v>
      </c>
      <c r="L509" s="405" t="s">
        <v>4942</v>
      </c>
      <c r="M509" s="405" t="s">
        <v>5006</v>
      </c>
      <c r="N509" s="405" t="s">
        <v>763</v>
      </c>
      <c r="O509" s="22"/>
      <c r="P509" s="22"/>
      <c r="Q509" s="22"/>
      <c r="R509" s="22"/>
      <c r="S509" s="22" t="s">
        <v>3775</v>
      </c>
      <c r="T509" s="405" t="s">
        <v>763</v>
      </c>
      <c r="U509" s="21"/>
    </row>
    <row r="510" spans="1:21" ht="337.5" x14ac:dyDescent="0.2">
      <c r="A510" s="420" t="s">
        <v>994</v>
      </c>
      <c r="B510" s="15" t="s">
        <v>1731</v>
      </c>
      <c r="C510" s="16" t="s">
        <v>1147</v>
      </c>
      <c r="D510" s="15" t="s">
        <v>1632</v>
      </c>
      <c r="E510" s="17" t="s">
        <v>1185</v>
      </c>
      <c r="F510" s="17" t="s">
        <v>1186</v>
      </c>
      <c r="G510" s="16" t="s">
        <v>801</v>
      </c>
      <c r="H510" s="24" t="s">
        <v>1149</v>
      </c>
      <c r="I510" s="405" t="s">
        <v>4162</v>
      </c>
      <c r="J510" s="366"/>
      <c r="K510" s="405" t="s">
        <v>4981</v>
      </c>
      <c r="L510" s="405" t="s">
        <v>4942</v>
      </c>
      <c r="M510" s="405" t="s">
        <v>5006</v>
      </c>
      <c r="N510" s="22" t="s">
        <v>1366</v>
      </c>
      <c r="O510" s="22"/>
      <c r="P510" s="22"/>
      <c r="Q510" s="22"/>
      <c r="R510" s="22"/>
      <c r="S510" s="22"/>
      <c r="T510" s="405"/>
      <c r="U510" s="21"/>
    </row>
    <row r="511" spans="1:21" ht="33.75" x14ac:dyDescent="0.2">
      <c r="A511" s="420" t="s">
        <v>906</v>
      </c>
      <c r="B511" s="15" t="s">
        <v>1293</v>
      </c>
      <c r="C511" s="28" t="s">
        <v>1243</v>
      </c>
      <c r="D511" s="15"/>
      <c r="E511" s="17"/>
      <c r="F511" s="17"/>
      <c r="G511" s="16"/>
      <c r="H511" s="24"/>
      <c r="I511" s="22"/>
      <c r="J511" s="366"/>
      <c r="K511" s="405" t="s">
        <v>4983</v>
      </c>
      <c r="L511" s="405" t="s">
        <v>4949</v>
      </c>
      <c r="M511" s="405" t="s">
        <v>5006</v>
      </c>
      <c r="N511" s="22"/>
      <c r="O511" s="22"/>
      <c r="P511" s="22"/>
      <c r="Q511" s="22"/>
      <c r="R511" s="22"/>
      <c r="S511" s="405" t="s">
        <v>3827</v>
      </c>
      <c r="T511" s="405"/>
      <c r="U511" s="21" t="s">
        <v>3576</v>
      </c>
    </row>
    <row r="512" spans="1:21" x14ac:dyDescent="0.2">
      <c r="A512" s="420" t="s">
        <v>906</v>
      </c>
      <c r="B512" s="15" t="s">
        <v>1293</v>
      </c>
      <c r="C512" s="16" t="s">
        <v>1993</v>
      </c>
      <c r="D512" s="15" t="s">
        <v>2239</v>
      </c>
      <c r="E512" s="17"/>
      <c r="F512" s="17"/>
      <c r="G512" s="16" t="s">
        <v>1759</v>
      </c>
      <c r="H512" s="24"/>
      <c r="I512" s="22"/>
      <c r="J512" s="366"/>
      <c r="K512" s="22"/>
      <c r="L512" s="22"/>
      <c r="M512" s="22"/>
      <c r="N512" s="22"/>
      <c r="O512" s="22"/>
      <c r="P512" s="22"/>
      <c r="Q512" s="22"/>
      <c r="R512" s="22"/>
      <c r="S512" s="22"/>
      <c r="T512" s="405"/>
      <c r="U512" s="21"/>
    </row>
    <row r="513" spans="1:21" x14ac:dyDescent="0.2">
      <c r="A513" s="420" t="s">
        <v>906</v>
      </c>
      <c r="B513" s="15" t="s">
        <v>1293</v>
      </c>
      <c r="C513" s="16" t="s">
        <v>1994</v>
      </c>
      <c r="D513" s="15" t="s">
        <v>1399</v>
      </c>
      <c r="E513" s="17">
        <v>0</v>
      </c>
      <c r="F513" s="17">
        <v>1</v>
      </c>
      <c r="G513" s="16" t="s">
        <v>1244</v>
      </c>
      <c r="H513" s="24"/>
      <c r="I513" s="22" t="s">
        <v>1222</v>
      </c>
      <c r="J513" s="366"/>
      <c r="K513" s="22"/>
      <c r="L513" s="22"/>
      <c r="M513" s="22"/>
      <c r="N513" s="22"/>
      <c r="O513" s="22"/>
      <c r="P513" s="22"/>
      <c r="Q513" s="22"/>
      <c r="R513" s="22"/>
      <c r="S513" s="22"/>
      <c r="T513" s="405"/>
      <c r="U513" s="21"/>
    </row>
    <row r="514" spans="1:21" x14ac:dyDescent="0.2">
      <c r="A514" s="420" t="s">
        <v>906</v>
      </c>
      <c r="B514" s="15" t="s">
        <v>1293</v>
      </c>
      <c r="C514" s="16" t="s">
        <v>2067</v>
      </c>
      <c r="D514" s="15" t="s">
        <v>1400</v>
      </c>
      <c r="E514" s="17">
        <v>0</v>
      </c>
      <c r="F514" s="17">
        <v>1</v>
      </c>
      <c r="G514" s="16" t="s">
        <v>1245</v>
      </c>
      <c r="H514" s="24"/>
      <c r="I514" s="22" t="s">
        <v>1223</v>
      </c>
      <c r="J514" s="366"/>
      <c r="K514" s="22"/>
      <c r="L514" s="22"/>
      <c r="M514" s="22"/>
      <c r="N514" s="22"/>
      <c r="O514" s="22"/>
      <c r="P514" s="22"/>
      <c r="Q514" s="22"/>
      <c r="R514" s="22"/>
      <c r="S514" s="22"/>
      <c r="T514" s="405"/>
      <c r="U514" s="21"/>
    </row>
    <row r="515" spans="1:21" x14ac:dyDescent="0.2">
      <c r="A515" s="420" t="s">
        <v>906</v>
      </c>
      <c r="B515" s="15" t="s">
        <v>1293</v>
      </c>
      <c r="C515" s="16" t="s">
        <v>2068</v>
      </c>
      <c r="D515" s="15" t="s">
        <v>1401</v>
      </c>
      <c r="E515" s="17">
        <v>0</v>
      </c>
      <c r="F515" s="17">
        <v>1</v>
      </c>
      <c r="G515" s="16" t="s">
        <v>1246</v>
      </c>
      <c r="H515" s="24"/>
      <c r="I515" s="22" t="s">
        <v>1224</v>
      </c>
      <c r="J515" s="366"/>
      <c r="K515" s="22"/>
      <c r="L515" s="22"/>
      <c r="M515" s="22"/>
      <c r="N515" s="22"/>
      <c r="O515" s="22"/>
      <c r="P515" s="22"/>
      <c r="Q515" s="22"/>
      <c r="R515" s="22"/>
      <c r="S515" s="22"/>
      <c r="T515" s="405"/>
      <c r="U515" s="21"/>
    </row>
    <row r="516" spans="1:21" x14ac:dyDescent="0.2">
      <c r="A516" s="420" t="s">
        <v>906</v>
      </c>
      <c r="B516" s="15" t="s">
        <v>1293</v>
      </c>
      <c r="C516" s="16" t="s">
        <v>2069</v>
      </c>
      <c r="D516" s="15" t="s">
        <v>1402</v>
      </c>
      <c r="E516" s="17">
        <v>0</v>
      </c>
      <c r="F516" s="17">
        <v>1</v>
      </c>
      <c r="G516" s="16" t="s">
        <v>1247</v>
      </c>
      <c r="H516" s="24"/>
      <c r="I516" s="22" t="s">
        <v>1225</v>
      </c>
      <c r="J516" s="366"/>
      <c r="K516" s="22"/>
      <c r="L516" s="22"/>
      <c r="M516" s="22"/>
      <c r="N516" s="22"/>
      <c r="O516" s="22"/>
      <c r="P516" s="22"/>
      <c r="Q516" s="22"/>
      <c r="R516" s="22"/>
      <c r="S516" s="22"/>
      <c r="T516" s="405"/>
      <c r="U516" s="21"/>
    </row>
    <row r="517" spans="1:21" x14ac:dyDescent="0.2">
      <c r="A517" s="420" t="s">
        <v>906</v>
      </c>
      <c r="B517" s="15" t="s">
        <v>1293</v>
      </c>
      <c r="C517" s="16" t="s">
        <v>518</v>
      </c>
      <c r="D517" s="15" t="s">
        <v>2214</v>
      </c>
      <c r="E517" s="17">
        <v>0</v>
      </c>
      <c r="F517" s="17">
        <v>0</v>
      </c>
      <c r="G517" s="16" t="s">
        <v>518</v>
      </c>
      <c r="H517" s="24"/>
      <c r="I517" s="22"/>
      <c r="J517" s="366"/>
      <c r="K517" s="22"/>
      <c r="L517" s="22"/>
      <c r="M517" s="22"/>
      <c r="N517" s="22"/>
      <c r="O517" s="22"/>
      <c r="P517" s="22"/>
      <c r="Q517" s="22"/>
      <c r="R517" s="22"/>
      <c r="S517" s="22"/>
      <c r="T517" s="405"/>
      <c r="U517" s="21"/>
    </row>
    <row r="518" spans="1:21" ht="225" x14ac:dyDescent="0.2">
      <c r="A518" s="420" t="s">
        <v>906</v>
      </c>
      <c r="B518" s="15" t="s">
        <v>1293</v>
      </c>
      <c r="C518" s="16" t="s">
        <v>2070</v>
      </c>
      <c r="D518" s="15" t="s">
        <v>1766</v>
      </c>
      <c r="E518" s="17" t="s">
        <v>1193</v>
      </c>
      <c r="F518" s="17" t="s">
        <v>1194</v>
      </c>
      <c r="G518" s="408" t="s">
        <v>3906</v>
      </c>
      <c r="H518" s="24" t="s">
        <v>1248</v>
      </c>
      <c r="I518" s="22" t="s">
        <v>3607</v>
      </c>
      <c r="J518" s="366"/>
      <c r="K518" s="22" t="s">
        <v>4983</v>
      </c>
      <c r="L518" s="405" t="s">
        <v>4949</v>
      </c>
      <c r="M518" s="405" t="s">
        <v>5006</v>
      </c>
      <c r="N518" s="22" t="s">
        <v>2998</v>
      </c>
      <c r="O518" s="22"/>
      <c r="P518" s="22"/>
      <c r="Q518" s="22"/>
      <c r="R518" s="22"/>
      <c r="S518" s="22"/>
      <c r="T518" s="405"/>
      <c r="U518" s="21"/>
    </row>
    <row r="519" spans="1:21" ht="227.25" customHeight="1" x14ac:dyDescent="0.2">
      <c r="A519" s="420" t="s">
        <v>906</v>
      </c>
      <c r="B519" s="15" t="s">
        <v>1293</v>
      </c>
      <c r="C519" s="16" t="s">
        <v>2071</v>
      </c>
      <c r="D519" s="25" t="s">
        <v>1772</v>
      </c>
      <c r="E519" s="23" t="s">
        <v>1413</v>
      </c>
      <c r="F519" s="23" t="s">
        <v>1414</v>
      </c>
      <c r="G519" s="408" t="s">
        <v>3906</v>
      </c>
      <c r="H519" s="24" t="s">
        <v>1250</v>
      </c>
      <c r="I519" s="405" t="s">
        <v>4114</v>
      </c>
      <c r="J519" s="366"/>
      <c r="K519" s="405" t="s">
        <v>4983</v>
      </c>
      <c r="L519" s="405" t="s">
        <v>4949</v>
      </c>
      <c r="M519" s="405" t="s">
        <v>5006</v>
      </c>
      <c r="N519" s="22" t="s">
        <v>2999</v>
      </c>
      <c r="O519" s="22"/>
      <c r="P519" s="22"/>
      <c r="Q519" s="22"/>
      <c r="R519" s="22"/>
      <c r="S519" s="22" t="s">
        <v>3775</v>
      </c>
      <c r="T519" s="405" t="s">
        <v>3846</v>
      </c>
      <c r="U519" s="21"/>
    </row>
    <row r="520" spans="1:21" ht="225" x14ac:dyDescent="0.2">
      <c r="A520" s="420" t="s">
        <v>906</v>
      </c>
      <c r="B520" s="15" t="s">
        <v>1293</v>
      </c>
      <c r="C520" s="16" t="s">
        <v>1475</v>
      </c>
      <c r="D520" s="15" t="s">
        <v>1210</v>
      </c>
      <c r="E520" s="17" t="s">
        <v>1193</v>
      </c>
      <c r="F520" s="17" t="s">
        <v>1194</v>
      </c>
      <c r="G520" s="408" t="s">
        <v>3906</v>
      </c>
      <c r="H520" s="24" t="s">
        <v>1249</v>
      </c>
      <c r="I520" s="405" t="s">
        <v>4163</v>
      </c>
      <c r="J520" s="366"/>
      <c r="K520" s="405" t="s">
        <v>4983</v>
      </c>
      <c r="L520" s="405" t="s">
        <v>4949</v>
      </c>
      <c r="M520" s="405" t="s">
        <v>5006</v>
      </c>
      <c r="N520" s="22" t="s">
        <v>2998</v>
      </c>
      <c r="O520" s="22"/>
      <c r="P520" s="22"/>
      <c r="Q520" s="22"/>
      <c r="R520" s="22"/>
      <c r="S520" s="22"/>
      <c r="T520" s="405"/>
      <c r="U520" s="21"/>
    </row>
    <row r="521" spans="1:21" ht="247.5" x14ac:dyDescent="0.2">
      <c r="A521" s="420" t="s">
        <v>906</v>
      </c>
      <c r="B521" s="15" t="s">
        <v>1293</v>
      </c>
      <c r="C521" s="16" t="s">
        <v>1476</v>
      </c>
      <c r="D521" s="25" t="s">
        <v>2213</v>
      </c>
      <c r="E521" s="23" t="s">
        <v>1413</v>
      </c>
      <c r="F521" s="23" t="s">
        <v>1414</v>
      </c>
      <c r="G521" s="408" t="s">
        <v>3906</v>
      </c>
      <c r="H521" s="24" t="s">
        <v>1251</v>
      </c>
      <c r="I521" s="405" t="s">
        <v>4164</v>
      </c>
      <c r="J521" s="366"/>
      <c r="K521" s="405" t="s">
        <v>4983</v>
      </c>
      <c r="L521" s="405" t="s">
        <v>4949</v>
      </c>
      <c r="M521" s="405" t="s">
        <v>5006</v>
      </c>
      <c r="N521" s="22" t="s">
        <v>2999</v>
      </c>
      <c r="O521" s="22"/>
      <c r="P521" s="22"/>
      <c r="Q521" s="22"/>
      <c r="R521" s="22"/>
      <c r="S521" s="22"/>
      <c r="T521" s="405" t="s">
        <v>3846</v>
      </c>
      <c r="U521" s="21"/>
    </row>
    <row r="522" spans="1:21" ht="36" customHeight="1" x14ac:dyDescent="0.2">
      <c r="A522" s="420" t="s">
        <v>907</v>
      </c>
      <c r="B522" s="15" t="s">
        <v>1294</v>
      </c>
      <c r="C522" s="28" t="s">
        <v>1661</v>
      </c>
      <c r="D522" s="15"/>
      <c r="E522" s="17"/>
      <c r="F522" s="17"/>
      <c r="G522" s="16"/>
      <c r="H522" s="24"/>
      <c r="I522" s="22"/>
      <c r="J522" s="366"/>
      <c r="K522" s="405" t="s">
        <v>4973</v>
      </c>
      <c r="L522" s="405" t="s">
        <v>4953</v>
      </c>
      <c r="M522" s="405" t="s">
        <v>5007</v>
      </c>
      <c r="N522" s="22" t="s">
        <v>3015</v>
      </c>
      <c r="O522" s="22"/>
      <c r="P522" s="22"/>
      <c r="Q522" s="22"/>
      <c r="R522" s="22"/>
      <c r="S522" s="22"/>
      <c r="T522" s="405"/>
      <c r="U522" s="21" t="s">
        <v>3576</v>
      </c>
    </row>
    <row r="523" spans="1:21" ht="59.25" customHeight="1" x14ac:dyDescent="0.2">
      <c r="A523" s="420" t="s">
        <v>907</v>
      </c>
      <c r="B523" s="15" t="s">
        <v>1294</v>
      </c>
      <c r="C523" s="16" t="s">
        <v>1662</v>
      </c>
      <c r="D523" s="15" t="s">
        <v>2239</v>
      </c>
      <c r="E523" s="17"/>
      <c r="F523" s="17"/>
      <c r="G523" s="16" t="s">
        <v>1759</v>
      </c>
      <c r="H523" s="24"/>
      <c r="I523" s="398" t="s">
        <v>4453</v>
      </c>
      <c r="J523" s="366"/>
      <c r="K523" s="398"/>
      <c r="L523" s="22"/>
      <c r="M523" s="22"/>
      <c r="N523" s="22"/>
      <c r="O523" s="22"/>
      <c r="P523" s="22"/>
      <c r="Q523" s="22"/>
      <c r="R523" s="22"/>
      <c r="S523" s="22"/>
      <c r="T523" s="405"/>
      <c r="U523" s="21"/>
    </row>
    <row r="524" spans="1:21" ht="33.75" x14ac:dyDescent="0.2">
      <c r="A524" s="420" t="s">
        <v>907</v>
      </c>
      <c r="B524" s="15" t="s">
        <v>1294</v>
      </c>
      <c r="C524" s="16" t="s">
        <v>3</v>
      </c>
      <c r="D524" s="15" t="s">
        <v>1399</v>
      </c>
      <c r="E524" s="17">
        <v>0</v>
      </c>
      <c r="F524" s="17">
        <v>1</v>
      </c>
      <c r="G524" s="16" t="s">
        <v>7</v>
      </c>
      <c r="H524" s="24"/>
      <c r="I524" s="16" t="s">
        <v>7</v>
      </c>
      <c r="J524" s="366"/>
      <c r="K524" s="16"/>
      <c r="L524" s="22"/>
      <c r="M524" s="22"/>
      <c r="N524" s="22"/>
      <c r="O524" s="22"/>
      <c r="P524" s="22"/>
      <c r="Q524" s="22"/>
      <c r="R524" s="22"/>
      <c r="S524" s="22"/>
      <c r="T524" s="405"/>
      <c r="U524" s="21"/>
    </row>
    <row r="525" spans="1:21" ht="33.75" x14ac:dyDescent="0.2">
      <c r="A525" s="420" t="s">
        <v>907</v>
      </c>
      <c r="B525" s="15" t="s">
        <v>1294</v>
      </c>
      <c r="C525" s="16" t="s">
        <v>4</v>
      </c>
      <c r="D525" s="15" t="s">
        <v>1400</v>
      </c>
      <c r="E525" s="17">
        <v>0</v>
      </c>
      <c r="F525" s="17">
        <v>1</v>
      </c>
      <c r="G525" s="16" t="s">
        <v>8</v>
      </c>
      <c r="H525" s="24"/>
      <c r="I525" s="16" t="s">
        <v>8</v>
      </c>
      <c r="J525" s="366"/>
      <c r="K525" s="16"/>
      <c r="L525" s="22"/>
      <c r="M525" s="22"/>
      <c r="N525" s="22"/>
      <c r="O525" s="22"/>
      <c r="P525" s="22"/>
      <c r="Q525" s="22"/>
      <c r="R525" s="22"/>
      <c r="S525" s="22"/>
      <c r="T525" s="405"/>
      <c r="U525" s="21"/>
    </row>
    <row r="526" spans="1:21" ht="33.75" x14ac:dyDescent="0.2">
      <c r="A526" s="420" t="s">
        <v>907</v>
      </c>
      <c r="B526" s="15" t="s">
        <v>1294</v>
      </c>
      <c r="C526" s="16" t="s">
        <v>5</v>
      </c>
      <c r="D526" s="15" t="s">
        <v>1401</v>
      </c>
      <c r="E526" s="17">
        <v>0</v>
      </c>
      <c r="F526" s="17">
        <v>1</v>
      </c>
      <c r="G526" s="16" t="s">
        <v>9</v>
      </c>
      <c r="H526" s="24"/>
      <c r="I526" s="16" t="s">
        <v>9</v>
      </c>
      <c r="J526" s="366"/>
      <c r="K526" s="16"/>
      <c r="L526" s="22"/>
      <c r="M526" s="22"/>
      <c r="N526" s="22"/>
      <c r="O526" s="22"/>
      <c r="P526" s="22"/>
      <c r="Q526" s="22"/>
      <c r="R526" s="22"/>
      <c r="S526" s="22"/>
      <c r="T526" s="405"/>
      <c r="U526" s="21"/>
    </row>
    <row r="527" spans="1:21" ht="33.75" x14ac:dyDescent="0.2">
      <c r="A527" s="420" t="s">
        <v>907</v>
      </c>
      <c r="B527" s="15" t="s">
        <v>1294</v>
      </c>
      <c r="C527" s="16" t="s">
        <v>6</v>
      </c>
      <c r="D527" s="15" t="s">
        <v>1402</v>
      </c>
      <c r="E527" s="17">
        <v>0</v>
      </c>
      <c r="F527" s="17">
        <v>1</v>
      </c>
      <c r="G527" s="16" t="s">
        <v>10</v>
      </c>
      <c r="H527" s="24"/>
      <c r="I527" s="16" t="s">
        <v>10</v>
      </c>
      <c r="J527" s="366"/>
      <c r="K527" s="16"/>
      <c r="L527" s="22"/>
      <c r="M527" s="22"/>
      <c r="N527" s="22"/>
      <c r="O527" s="22"/>
      <c r="P527" s="22"/>
      <c r="Q527" s="22"/>
      <c r="R527" s="22"/>
      <c r="S527" s="22"/>
      <c r="T527" s="405"/>
      <c r="U527" s="21"/>
    </row>
    <row r="528" spans="1:21" ht="33.75" x14ac:dyDescent="0.2">
      <c r="A528" s="420" t="s">
        <v>907</v>
      </c>
      <c r="B528" s="15" t="s">
        <v>1294</v>
      </c>
      <c r="C528" s="408" t="s">
        <v>5035</v>
      </c>
      <c r="D528" s="15" t="s">
        <v>1403</v>
      </c>
      <c r="E528" s="17">
        <v>0</v>
      </c>
      <c r="F528" s="17">
        <v>1</v>
      </c>
      <c r="G528" s="408" t="s">
        <v>4115</v>
      </c>
      <c r="H528" s="436"/>
      <c r="I528" s="408" t="s">
        <v>4115</v>
      </c>
      <c r="J528" s="366"/>
      <c r="K528" s="408"/>
      <c r="L528" s="22"/>
      <c r="M528" s="22"/>
      <c r="N528" s="22"/>
      <c r="O528" s="22"/>
      <c r="P528" s="22"/>
      <c r="Q528" s="22"/>
      <c r="R528" s="22"/>
      <c r="S528" s="22"/>
      <c r="T528" s="405"/>
      <c r="U528" s="21"/>
    </row>
    <row r="529" spans="1:21" ht="33.75" x14ac:dyDescent="0.2">
      <c r="A529" s="420" t="s">
        <v>907</v>
      </c>
      <c r="B529" s="15" t="s">
        <v>1294</v>
      </c>
      <c r="C529" s="16" t="s">
        <v>11</v>
      </c>
      <c r="D529" s="15" t="s">
        <v>1415</v>
      </c>
      <c r="E529" s="17">
        <v>0</v>
      </c>
      <c r="F529" s="17">
        <v>1</v>
      </c>
      <c r="G529" s="408" t="s">
        <v>4116</v>
      </c>
      <c r="H529" s="436"/>
      <c r="I529" s="408" t="s">
        <v>4116</v>
      </c>
      <c r="J529" s="366"/>
      <c r="K529" s="408"/>
      <c r="L529" s="22"/>
      <c r="M529" s="22"/>
      <c r="N529" s="22"/>
      <c r="O529" s="22"/>
      <c r="P529" s="22"/>
      <c r="Q529" s="22"/>
      <c r="R529" s="22"/>
      <c r="S529" s="22"/>
      <c r="T529" s="405"/>
      <c r="U529" s="21"/>
    </row>
    <row r="530" spans="1:21" ht="33.75" x14ac:dyDescent="0.2">
      <c r="A530" s="420" t="s">
        <v>907</v>
      </c>
      <c r="B530" s="15" t="s">
        <v>1294</v>
      </c>
      <c r="C530" s="408" t="s">
        <v>5036</v>
      </c>
      <c r="D530" s="15" t="s">
        <v>1416</v>
      </c>
      <c r="E530" s="17">
        <v>0</v>
      </c>
      <c r="F530" s="17">
        <v>1</v>
      </c>
      <c r="G530" s="408" t="s">
        <v>4117</v>
      </c>
      <c r="H530" s="436"/>
      <c r="I530" s="408" t="s">
        <v>4117</v>
      </c>
      <c r="J530" s="366"/>
      <c r="K530" s="408"/>
      <c r="L530" s="22"/>
      <c r="M530" s="22"/>
      <c r="N530" s="22"/>
      <c r="O530" s="22"/>
      <c r="P530" s="22"/>
      <c r="Q530" s="22"/>
      <c r="R530" s="22"/>
      <c r="S530" s="22"/>
      <c r="T530" s="405"/>
      <c r="U530" s="21"/>
    </row>
    <row r="531" spans="1:21" ht="33.75" x14ac:dyDescent="0.2">
      <c r="A531" s="420" t="s">
        <v>907</v>
      </c>
      <c r="B531" s="15" t="s">
        <v>1294</v>
      </c>
      <c r="C531" s="16" t="s">
        <v>12</v>
      </c>
      <c r="D531" s="15" t="s">
        <v>1378</v>
      </c>
      <c r="E531" s="17">
        <v>0</v>
      </c>
      <c r="F531" s="17">
        <v>1</v>
      </c>
      <c r="G531" s="408" t="s">
        <v>4118</v>
      </c>
      <c r="H531" s="436"/>
      <c r="I531" s="408" t="s">
        <v>4118</v>
      </c>
      <c r="J531" s="366"/>
      <c r="K531" s="408"/>
      <c r="L531" s="22"/>
      <c r="M531" s="22"/>
      <c r="N531" s="22"/>
      <c r="O531" s="22"/>
      <c r="P531" s="22"/>
      <c r="Q531" s="22"/>
      <c r="R531" s="22"/>
      <c r="S531" s="22"/>
      <c r="T531" s="405"/>
      <c r="U531" s="21"/>
    </row>
    <row r="532" spans="1:21" ht="33.75" x14ac:dyDescent="0.2">
      <c r="A532" s="420" t="s">
        <v>907</v>
      </c>
      <c r="B532" s="15" t="s">
        <v>1294</v>
      </c>
      <c r="C532" s="16" t="s">
        <v>3638</v>
      </c>
      <c r="D532" s="15" t="s">
        <v>1766</v>
      </c>
      <c r="E532" s="17" t="s">
        <v>1412</v>
      </c>
      <c r="F532" s="17" t="s">
        <v>3137</v>
      </c>
      <c r="G532" s="16" t="s">
        <v>3138</v>
      </c>
      <c r="H532" s="24" t="s">
        <v>3639</v>
      </c>
      <c r="I532" s="22" t="s">
        <v>3640</v>
      </c>
      <c r="J532" s="366"/>
      <c r="K532" s="405" t="s">
        <v>4973</v>
      </c>
      <c r="L532" s="405" t="s">
        <v>4953</v>
      </c>
      <c r="M532" s="405" t="s">
        <v>5007</v>
      </c>
      <c r="N532" s="22" t="s">
        <v>3015</v>
      </c>
      <c r="O532" s="22"/>
      <c r="P532" s="22"/>
      <c r="Q532" s="22"/>
      <c r="R532" s="22"/>
      <c r="S532" s="22"/>
      <c r="T532" s="405"/>
      <c r="U532" s="21"/>
    </row>
    <row r="533" spans="1:21" ht="33.75" x14ac:dyDescent="0.2">
      <c r="A533" s="420" t="s">
        <v>907</v>
      </c>
      <c r="B533" s="15" t="s">
        <v>1294</v>
      </c>
      <c r="C533" s="16" t="s">
        <v>3641</v>
      </c>
      <c r="D533" s="15" t="s">
        <v>1772</v>
      </c>
      <c r="E533" s="17" t="s">
        <v>1412</v>
      </c>
      <c r="F533" s="17" t="s">
        <v>3137</v>
      </c>
      <c r="G533" s="16" t="s">
        <v>3138</v>
      </c>
      <c r="H533" s="24" t="s">
        <v>3642</v>
      </c>
      <c r="I533" s="22" t="s">
        <v>3643</v>
      </c>
      <c r="J533" s="366"/>
      <c r="K533" s="405" t="s">
        <v>4973</v>
      </c>
      <c r="L533" s="405" t="s">
        <v>4953</v>
      </c>
      <c r="M533" s="405" t="s">
        <v>5007</v>
      </c>
      <c r="N533" s="22" t="s">
        <v>3015</v>
      </c>
      <c r="O533" s="22"/>
      <c r="P533" s="22"/>
      <c r="Q533" s="22"/>
      <c r="R533" s="22"/>
      <c r="S533" s="22"/>
      <c r="T533" s="405"/>
      <c r="U533" s="21"/>
    </row>
    <row r="534" spans="1:21" ht="33.75" x14ac:dyDescent="0.2">
      <c r="A534" s="420" t="s">
        <v>907</v>
      </c>
      <c r="B534" s="15" t="s">
        <v>1294</v>
      </c>
      <c r="C534" s="16" t="s">
        <v>3644</v>
      </c>
      <c r="D534" s="15" t="s">
        <v>1210</v>
      </c>
      <c r="E534" s="17" t="s">
        <v>1412</v>
      </c>
      <c r="F534" s="17" t="s">
        <v>3137</v>
      </c>
      <c r="G534" s="16" t="s">
        <v>3138</v>
      </c>
      <c r="H534" s="24" t="s">
        <v>3645</v>
      </c>
      <c r="I534" s="22" t="s">
        <v>3646</v>
      </c>
      <c r="J534" s="366"/>
      <c r="K534" s="405" t="s">
        <v>4973</v>
      </c>
      <c r="L534" s="405" t="s">
        <v>4953</v>
      </c>
      <c r="M534" s="405" t="s">
        <v>5007</v>
      </c>
      <c r="N534" s="22" t="s">
        <v>3015</v>
      </c>
      <c r="O534" s="22"/>
      <c r="P534" s="22"/>
      <c r="Q534" s="22"/>
      <c r="R534" s="22"/>
      <c r="S534" s="22"/>
      <c r="T534" s="405"/>
      <c r="U534" s="21"/>
    </row>
    <row r="535" spans="1:21" ht="33.75" x14ac:dyDescent="0.2">
      <c r="A535" s="420" t="s">
        <v>907</v>
      </c>
      <c r="B535" s="15" t="s">
        <v>1294</v>
      </c>
      <c r="C535" s="16" t="s">
        <v>3647</v>
      </c>
      <c r="D535" s="15" t="s">
        <v>2213</v>
      </c>
      <c r="E535" s="17" t="s">
        <v>1412</v>
      </c>
      <c r="F535" s="17" t="s">
        <v>3137</v>
      </c>
      <c r="G535" s="16" t="s">
        <v>3138</v>
      </c>
      <c r="H535" s="24" t="s">
        <v>3648</v>
      </c>
      <c r="I535" s="22" t="s">
        <v>3649</v>
      </c>
      <c r="J535" s="366"/>
      <c r="K535" s="405" t="s">
        <v>4973</v>
      </c>
      <c r="L535" s="405" t="s">
        <v>4953</v>
      </c>
      <c r="M535" s="405" t="s">
        <v>5007</v>
      </c>
      <c r="N535" s="22" t="s">
        <v>3015</v>
      </c>
      <c r="O535" s="22"/>
      <c r="P535" s="22"/>
      <c r="Q535" s="22"/>
      <c r="R535" s="22"/>
      <c r="S535" s="22"/>
      <c r="T535" s="405"/>
      <c r="U535" s="21"/>
    </row>
    <row r="536" spans="1:21" ht="56.25" x14ac:dyDescent="0.2">
      <c r="A536" s="420" t="s">
        <v>908</v>
      </c>
      <c r="B536" s="15" t="s">
        <v>1295</v>
      </c>
      <c r="C536" s="28" t="s">
        <v>2201</v>
      </c>
      <c r="D536" s="15"/>
      <c r="E536" s="17"/>
      <c r="F536" s="17"/>
      <c r="G536" s="16"/>
      <c r="H536" s="24"/>
      <c r="I536" s="22"/>
      <c r="J536" s="366"/>
      <c r="K536" s="405" t="s">
        <v>4981</v>
      </c>
      <c r="L536" s="22" t="s">
        <v>4942</v>
      </c>
      <c r="M536" s="405" t="s">
        <v>5006</v>
      </c>
      <c r="N536" s="22"/>
      <c r="O536" s="22"/>
      <c r="P536" s="22"/>
      <c r="Q536" s="22"/>
      <c r="R536" s="22"/>
      <c r="S536" s="22"/>
      <c r="T536" s="405"/>
      <c r="U536" s="21" t="s">
        <v>3576</v>
      </c>
    </row>
    <row r="537" spans="1:21" x14ac:dyDescent="0.2">
      <c r="A537" s="420" t="s">
        <v>908</v>
      </c>
      <c r="B537" s="15" t="s">
        <v>1295</v>
      </c>
      <c r="C537" s="16" t="s">
        <v>2124</v>
      </c>
      <c r="D537" s="15" t="s">
        <v>2239</v>
      </c>
      <c r="E537" s="17"/>
      <c r="F537" s="17"/>
      <c r="G537" s="16" t="s">
        <v>1759</v>
      </c>
      <c r="H537" s="24"/>
      <c r="I537" s="22"/>
      <c r="J537" s="366"/>
      <c r="K537" s="22"/>
      <c r="L537" s="22"/>
      <c r="M537" s="22"/>
      <c r="N537" s="22"/>
      <c r="O537" s="22"/>
      <c r="P537" s="22"/>
      <c r="Q537" s="22"/>
      <c r="R537" s="22"/>
      <c r="S537" s="22"/>
      <c r="T537" s="405"/>
      <c r="U537" s="21"/>
    </row>
    <row r="538" spans="1:21" x14ac:dyDescent="0.2">
      <c r="A538" s="420" t="s">
        <v>908</v>
      </c>
      <c r="B538" s="15" t="s">
        <v>1295</v>
      </c>
      <c r="C538" s="16" t="s">
        <v>1936</v>
      </c>
      <c r="D538" s="15" t="s">
        <v>1399</v>
      </c>
      <c r="E538" s="17">
        <v>0</v>
      </c>
      <c r="F538" s="17">
        <v>1</v>
      </c>
      <c r="G538" s="16" t="s">
        <v>2181</v>
      </c>
      <c r="H538" s="24"/>
      <c r="I538" s="22" t="s">
        <v>1371</v>
      </c>
      <c r="J538" s="366"/>
      <c r="K538" s="22"/>
      <c r="L538" s="22"/>
      <c r="M538" s="22"/>
      <c r="N538" s="22"/>
      <c r="O538" s="22"/>
      <c r="P538" s="22"/>
      <c r="Q538" s="22"/>
      <c r="R538" s="22"/>
      <c r="S538" s="22"/>
      <c r="T538" s="405"/>
      <c r="U538" s="21"/>
    </row>
    <row r="539" spans="1:21" x14ac:dyDescent="0.2">
      <c r="A539" s="420" t="s">
        <v>908</v>
      </c>
      <c r="B539" s="15" t="s">
        <v>1295</v>
      </c>
      <c r="C539" s="16" t="s">
        <v>1937</v>
      </c>
      <c r="D539" s="15" t="s">
        <v>1400</v>
      </c>
      <c r="E539" s="17">
        <v>0</v>
      </c>
      <c r="F539" s="17">
        <v>1</v>
      </c>
      <c r="G539" s="16" t="s">
        <v>2182</v>
      </c>
      <c r="H539" s="24"/>
      <c r="I539" s="22" t="s">
        <v>1372</v>
      </c>
      <c r="J539" s="366"/>
      <c r="K539" s="22"/>
      <c r="L539" s="22"/>
      <c r="M539" s="22"/>
      <c r="N539" s="22"/>
      <c r="O539" s="22"/>
      <c r="P539" s="22"/>
      <c r="Q539" s="22"/>
      <c r="R539" s="22"/>
      <c r="S539" s="22"/>
      <c r="T539" s="405"/>
      <c r="U539" s="21"/>
    </row>
    <row r="540" spans="1:21" x14ac:dyDescent="0.2">
      <c r="A540" s="420" t="s">
        <v>908</v>
      </c>
      <c r="B540" s="15" t="s">
        <v>1295</v>
      </c>
      <c r="C540" s="16" t="s">
        <v>1938</v>
      </c>
      <c r="D540" s="15" t="s">
        <v>1401</v>
      </c>
      <c r="E540" s="17">
        <v>0</v>
      </c>
      <c r="F540" s="17">
        <v>1</v>
      </c>
      <c r="G540" s="16" t="s">
        <v>2183</v>
      </c>
      <c r="H540" s="24"/>
      <c r="I540" s="22" t="s">
        <v>1373</v>
      </c>
      <c r="J540" s="366"/>
      <c r="K540" s="22"/>
      <c r="L540" s="22"/>
      <c r="M540" s="22"/>
      <c r="N540" s="22"/>
      <c r="O540" s="22"/>
      <c r="P540" s="22"/>
      <c r="Q540" s="22"/>
      <c r="R540" s="22"/>
      <c r="S540" s="22"/>
      <c r="T540" s="405"/>
      <c r="U540" s="21"/>
    </row>
    <row r="541" spans="1:21" x14ac:dyDescent="0.2">
      <c r="A541" s="420" t="s">
        <v>908</v>
      </c>
      <c r="B541" s="15" t="s">
        <v>1295</v>
      </c>
      <c r="C541" s="16" t="s">
        <v>1939</v>
      </c>
      <c r="D541" s="15" t="s">
        <v>1402</v>
      </c>
      <c r="E541" s="17">
        <v>0</v>
      </c>
      <c r="F541" s="17">
        <v>1</v>
      </c>
      <c r="G541" s="16" t="s">
        <v>2184</v>
      </c>
      <c r="H541" s="24"/>
      <c r="I541" s="22" t="s">
        <v>1374</v>
      </c>
      <c r="J541" s="366"/>
      <c r="K541" s="22"/>
      <c r="L541" s="22"/>
      <c r="M541" s="22"/>
      <c r="N541" s="22"/>
      <c r="O541" s="22"/>
      <c r="P541" s="22"/>
      <c r="Q541" s="22"/>
      <c r="R541" s="22"/>
      <c r="S541" s="22"/>
      <c r="T541" s="405"/>
      <c r="U541" s="21"/>
    </row>
    <row r="542" spans="1:21" x14ac:dyDescent="0.2">
      <c r="A542" s="420" t="s">
        <v>908</v>
      </c>
      <c r="B542" s="15" t="s">
        <v>1295</v>
      </c>
      <c r="C542" s="16" t="s">
        <v>518</v>
      </c>
      <c r="D542" s="15" t="s">
        <v>2214</v>
      </c>
      <c r="E542" s="17">
        <v>0</v>
      </c>
      <c r="F542" s="17">
        <v>0</v>
      </c>
      <c r="G542" s="16" t="s">
        <v>518</v>
      </c>
      <c r="H542" s="24"/>
      <c r="I542" s="22"/>
      <c r="J542" s="366"/>
      <c r="K542" s="22"/>
      <c r="L542" s="22"/>
      <c r="M542" s="22"/>
      <c r="N542" s="22"/>
      <c r="O542" s="22"/>
      <c r="P542" s="22"/>
      <c r="Q542" s="22"/>
      <c r="R542" s="22"/>
      <c r="S542" s="22"/>
      <c r="T542" s="405"/>
      <c r="U542" s="21"/>
    </row>
    <row r="543" spans="1:21" ht="180" x14ac:dyDescent="0.2">
      <c r="A543" s="420" t="s">
        <v>908</v>
      </c>
      <c r="B543" s="15" t="s">
        <v>1295</v>
      </c>
      <c r="C543" s="16" t="s">
        <v>2079</v>
      </c>
      <c r="D543" s="15" t="s">
        <v>1766</v>
      </c>
      <c r="E543" s="17" t="s">
        <v>1193</v>
      </c>
      <c r="F543" s="17" t="s">
        <v>1194</v>
      </c>
      <c r="G543" s="408" t="s">
        <v>3906</v>
      </c>
      <c r="H543" s="24" t="s">
        <v>2141</v>
      </c>
      <c r="I543" s="22" t="s">
        <v>3139</v>
      </c>
      <c r="J543" s="366"/>
      <c r="K543" s="405" t="s">
        <v>4981</v>
      </c>
      <c r="L543" s="22" t="s">
        <v>4942</v>
      </c>
      <c r="M543" s="405" t="s">
        <v>5006</v>
      </c>
      <c r="N543" s="22" t="s">
        <v>731</v>
      </c>
      <c r="O543" s="22"/>
      <c r="P543" s="22"/>
      <c r="Q543" s="22"/>
      <c r="R543" s="22"/>
      <c r="S543" s="22"/>
      <c r="T543" s="405"/>
      <c r="U543" s="21"/>
    </row>
    <row r="544" spans="1:21" ht="191.25" x14ac:dyDescent="0.2">
      <c r="A544" s="420" t="s">
        <v>908</v>
      </c>
      <c r="B544" s="15" t="s">
        <v>1295</v>
      </c>
      <c r="C544" s="16" t="s">
        <v>2080</v>
      </c>
      <c r="D544" s="25" t="s">
        <v>1772</v>
      </c>
      <c r="E544" s="23" t="s">
        <v>1413</v>
      </c>
      <c r="F544" s="23" t="s">
        <v>1414</v>
      </c>
      <c r="G544" s="408" t="s">
        <v>3906</v>
      </c>
      <c r="H544" s="24" t="s">
        <v>1786</v>
      </c>
      <c r="I544" s="22" t="s">
        <v>3140</v>
      </c>
      <c r="J544" s="366"/>
      <c r="K544" s="405" t="s">
        <v>4982</v>
      </c>
      <c r="L544" s="22" t="s">
        <v>4942</v>
      </c>
      <c r="M544" s="405" t="s">
        <v>5006</v>
      </c>
      <c r="N544" s="22" t="s">
        <v>724</v>
      </c>
      <c r="O544" s="22"/>
      <c r="P544" s="22"/>
      <c r="Q544" s="22"/>
      <c r="R544" s="22"/>
      <c r="S544" s="22"/>
      <c r="T544" s="405"/>
      <c r="U544" s="21"/>
    </row>
    <row r="545" spans="1:21" ht="180" x14ac:dyDescent="0.2">
      <c r="A545" s="420" t="s">
        <v>908</v>
      </c>
      <c r="B545" s="15" t="s">
        <v>1295</v>
      </c>
      <c r="C545" s="16" t="s">
        <v>2081</v>
      </c>
      <c r="D545" s="15" t="s">
        <v>1210</v>
      </c>
      <c r="E545" s="17" t="s">
        <v>1193</v>
      </c>
      <c r="F545" s="17" t="s">
        <v>1194</v>
      </c>
      <c r="G545" s="408" t="s">
        <v>3906</v>
      </c>
      <c r="H545" s="24" t="s">
        <v>2142</v>
      </c>
      <c r="I545" s="22" t="s">
        <v>3141</v>
      </c>
      <c r="J545" s="366"/>
      <c r="K545" s="405" t="s">
        <v>4981</v>
      </c>
      <c r="L545" s="22" t="s">
        <v>4942</v>
      </c>
      <c r="M545" s="405" t="s">
        <v>5006</v>
      </c>
      <c r="N545" s="22" t="s">
        <v>731</v>
      </c>
      <c r="O545" s="22"/>
      <c r="P545" s="22"/>
      <c r="Q545" s="22"/>
      <c r="R545" s="22"/>
      <c r="S545" s="22"/>
      <c r="T545" s="405"/>
      <c r="U545" s="21"/>
    </row>
    <row r="546" spans="1:21" ht="191.25" x14ac:dyDescent="0.2">
      <c r="A546" s="420" t="s">
        <v>908</v>
      </c>
      <c r="B546" s="15" t="s">
        <v>1295</v>
      </c>
      <c r="C546" s="16" t="s">
        <v>2082</v>
      </c>
      <c r="D546" s="25" t="s">
        <v>2213</v>
      </c>
      <c r="E546" s="23" t="s">
        <v>1413</v>
      </c>
      <c r="F546" s="23" t="s">
        <v>1414</v>
      </c>
      <c r="G546" s="408" t="s">
        <v>3906</v>
      </c>
      <c r="H546" s="24" t="s">
        <v>1787</v>
      </c>
      <c r="I546" s="22" t="s">
        <v>3339</v>
      </c>
      <c r="J546" s="366"/>
      <c r="K546" s="405" t="s">
        <v>4982</v>
      </c>
      <c r="L546" s="22" t="s">
        <v>4942</v>
      </c>
      <c r="M546" s="405" t="s">
        <v>5006</v>
      </c>
      <c r="N546" s="22" t="s">
        <v>724</v>
      </c>
      <c r="O546" s="22"/>
      <c r="P546" s="22"/>
      <c r="Q546" s="22"/>
      <c r="R546" s="22"/>
      <c r="S546" s="22"/>
      <c r="T546" s="405"/>
      <c r="U546" s="21"/>
    </row>
    <row r="547" spans="1:21" ht="33.75" x14ac:dyDescent="0.2">
      <c r="A547" s="420" t="s">
        <v>909</v>
      </c>
      <c r="B547" s="15" t="s">
        <v>1296</v>
      </c>
      <c r="C547" s="28" t="s">
        <v>700</v>
      </c>
      <c r="D547" s="15"/>
      <c r="E547" s="17"/>
      <c r="F547" s="17"/>
      <c r="G547" s="16"/>
      <c r="H547" s="24"/>
      <c r="I547" s="22"/>
      <c r="J547" s="366"/>
      <c r="K547" s="405" t="s">
        <v>4983</v>
      </c>
      <c r="L547" s="405" t="s">
        <v>4949</v>
      </c>
      <c r="M547" s="405" t="s">
        <v>5006</v>
      </c>
      <c r="N547" s="22"/>
      <c r="O547" s="22"/>
      <c r="P547" s="22"/>
      <c r="Q547" s="22"/>
      <c r="R547" s="22"/>
      <c r="S547" s="405" t="s">
        <v>3827</v>
      </c>
      <c r="T547" s="410"/>
      <c r="U547" s="21" t="s">
        <v>3576</v>
      </c>
    </row>
    <row r="548" spans="1:21" x14ac:dyDescent="0.2">
      <c r="A548" s="420" t="s">
        <v>909</v>
      </c>
      <c r="B548" s="15" t="s">
        <v>1296</v>
      </c>
      <c r="C548" s="16" t="s">
        <v>701</v>
      </c>
      <c r="D548" s="15" t="s">
        <v>2239</v>
      </c>
      <c r="E548" s="17"/>
      <c r="F548" s="17"/>
      <c r="G548" s="16" t="s">
        <v>1759</v>
      </c>
      <c r="H548" s="24"/>
      <c r="I548" s="22"/>
      <c r="J548" s="366"/>
      <c r="K548" s="22"/>
      <c r="L548" s="22"/>
      <c r="M548" s="22"/>
      <c r="N548" s="22"/>
      <c r="O548" s="22"/>
      <c r="P548" s="22"/>
      <c r="Q548" s="22"/>
      <c r="R548" s="22"/>
      <c r="S548" s="22"/>
      <c r="T548" s="405"/>
      <c r="U548" s="21"/>
    </row>
    <row r="549" spans="1:21" x14ac:dyDescent="0.2">
      <c r="A549" s="420" t="s">
        <v>909</v>
      </c>
      <c r="B549" s="15" t="s">
        <v>1296</v>
      </c>
      <c r="C549" s="16" t="s">
        <v>1024</v>
      </c>
      <c r="D549" s="15" t="s">
        <v>1399</v>
      </c>
      <c r="E549" s="17" t="s">
        <v>1767</v>
      </c>
      <c r="F549" s="17" t="s">
        <v>1554</v>
      </c>
      <c r="G549" s="16" t="s">
        <v>683</v>
      </c>
      <c r="H549" s="24"/>
      <c r="I549" s="22" t="s">
        <v>1794</v>
      </c>
      <c r="J549" s="366"/>
      <c r="K549" s="22"/>
      <c r="L549" s="22"/>
      <c r="M549" s="22"/>
      <c r="N549" s="22"/>
      <c r="O549" s="22"/>
      <c r="P549" s="22"/>
      <c r="Q549" s="22"/>
      <c r="R549" s="22"/>
      <c r="S549" s="22"/>
      <c r="T549" s="405"/>
      <c r="U549" s="21"/>
    </row>
    <row r="550" spans="1:21" x14ac:dyDescent="0.2">
      <c r="A550" s="420" t="s">
        <v>909</v>
      </c>
      <c r="B550" s="15" t="s">
        <v>1296</v>
      </c>
      <c r="C550" s="16" t="s">
        <v>1025</v>
      </c>
      <c r="D550" s="15" t="s">
        <v>1400</v>
      </c>
      <c r="E550" s="17" t="s">
        <v>1767</v>
      </c>
      <c r="F550" s="17" t="s">
        <v>1554</v>
      </c>
      <c r="G550" s="16" t="s">
        <v>684</v>
      </c>
      <c r="H550" s="24"/>
      <c r="I550" s="22" t="s">
        <v>1795</v>
      </c>
      <c r="J550" s="366"/>
      <c r="K550" s="22"/>
      <c r="L550" s="22"/>
      <c r="M550" s="22"/>
      <c r="N550" s="22"/>
      <c r="O550" s="22"/>
      <c r="P550" s="22"/>
      <c r="Q550" s="22"/>
      <c r="R550" s="22"/>
      <c r="S550" s="22"/>
      <c r="T550" s="405"/>
      <c r="U550" s="21"/>
    </row>
    <row r="551" spans="1:21" x14ac:dyDescent="0.2">
      <c r="A551" s="420" t="s">
        <v>909</v>
      </c>
      <c r="B551" s="15" t="s">
        <v>1296</v>
      </c>
      <c r="C551" s="16" t="s">
        <v>771</v>
      </c>
      <c r="D551" s="15" t="s">
        <v>1401</v>
      </c>
      <c r="E551" s="17" t="s">
        <v>1767</v>
      </c>
      <c r="F551" s="17" t="s">
        <v>1554</v>
      </c>
      <c r="G551" s="16" t="s">
        <v>685</v>
      </c>
      <c r="H551" s="24"/>
      <c r="I551" s="22" t="s">
        <v>1796</v>
      </c>
      <c r="J551" s="366"/>
      <c r="K551" s="22"/>
      <c r="L551" s="22"/>
      <c r="M551" s="22"/>
      <c r="N551" s="22"/>
      <c r="O551" s="22"/>
      <c r="P551" s="22"/>
      <c r="Q551" s="22"/>
      <c r="R551" s="22"/>
      <c r="S551" s="22"/>
      <c r="T551" s="405"/>
      <c r="U551" s="21"/>
    </row>
    <row r="552" spans="1:21" x14ac:dyDescent="0.2">
      <c r="A552" s="420" t="s">
        <v>909</v>
      </c>
      <c r="B552" s="15" t="s">
        <v>1296</v>
      </c>
      <c r="C552" s="16" t="s">
        <v>674</v>
      </c>
      <c r="D552" s="15" t="s">
        <v>1402</v>
      </c>
      <c r="E552" s="17" t="s">
        <v>1767</v>
      </c>
      <c r="F552" s="17" t="s">
        <v>1554</v>
      </c>
      <c r="G552" s="16" t="s">
        <v>675</v>
      </c>
      <c r="H552" s="24"/>
      <c r="I552" s="22" t="s">
        <v>676</v>
      </c>
      <c r="J552" s="366"/>
      <c r="K552" s="22"/>
      <c r="L552" s="22"/>
      <c r="M552" s="22"/>
      <c r="N552" s="22"/>
      <c r="O552" s="22"/>
      <c r="P552" s="22"/>
      <c r="Q552" s="22"/>
      <c r="R552" s="22"/>
      <c r="S552" s="22"/>
      <c r="T552" s="405"/>
      <c r="U552" s="21"/>
    </row>
    <row r="553" spans="1:21" x14ac:dyDescent="0.2">
      <c r="A553" s="420" t="s">
        <v>909</v>
      </c>
      <c r="B553" s="15" t="s">
        <v>1296</v>
      </c>
      <c r="C553" s="16" t="s">
        <v>677</v>
      </c>
      <c r="D553" s="15" t="s">
        <v>1403</v>
      </c>
      <c r="E553" s="17" t="s">
        <v>1767</v>
      </c>
      <c r="F553" s="17" t="s">
        <v>1554</v>
      </c>
      <c r="G553" s="16" t="s">
        <v>678</v>
      </c>
      <c r="H553" s="24"/>
      <c r="I553" s="22" t="s">
        <v>679</v>
      </c>
      <c r="J553" s="366"/>
      <c r="K553" s="22"/>
      <c r="L553" s="22"/>
      <c r="M553" s="22"/>
      <c r="N553" s="22"/>
      <c r="O553" s="22"/>
      <c r="P553" s="22"/>
      <c r="Q553" s="22"/>
      <c r="R553" s="22"/>
      <c r="S553" s="22"/>
      <c r="T553" s="405"/>
      <c r="U553" s="21"/>
    </row>
    <row r="554" spans="1:21" x14ac:dyDescent="0.2">
      <c r="A554" s="420" t="s">
        <v>909</v>
      </c>
      <c r="B554" s="15" t="s">
        <v>1296</v>
      </c>
      <c r="C554" s="16" t="s">
        <v>680</v>
      </c>
      <c r="D554" s="15" t="s">
        <v>1415</v>
      </c>
      <c r="E554" s="17" t="s">
        <v>1767</v>
      </c>
      <c r="F554" s="17" t="s">
        <v>1554</v>
      </c>
      <c r="G554" s="16" t="s">
        <v>681</v>
      </c>
      <c r="H554" s="24"/>
      <c r="I554" s="22" t="s">
        <v>682</v>
      </c>
      <c r="J554" s="366"/>
      <c r="K554" s="22"/>
      <c r="L554" s="22"/>
      <c r="M554" s="22"/>
      <c r="N554" s="22"/>
      <c r="O554" s="22"/>
      <c r="P554" s="22"/>
      <c r="Q554" s="22"/>
      <c r="R554" s="22"/>
      <c r="S554" s="22"/>
      <c r="T554" s="405"/>
      <c r="U554" s="21"/>
    </row>
    <row r="555" spans="1:21" x14ac:dyDescent="0.2">
      <c r="A555" s="420" t="s">
        <v>909</v>
      </c>
      <c r="B555" s="15" t="s">
        <v>1296</v>
      </c>
      <c r="C555" s="16" t="s">
        <v>518</v>
      </c>
      <c r="D555" s="15" t="s">
        <v>191</v>
      </c>
      <c r="E555" s="17"/>
      <c r="F555" s="17"/>
      <c r="G555" s="16" t="s">
        <v>518</v>
      </c>
      <c r="H555" s="24"/>
      <c r="I555" s="22"/>
      <c r="J555" s="366"/>
      <c r="K555" s="22"/>
      <c r="L555" s="22"/>
      <c r="M555" s="22"/>
      <c r="N555" s="22"/>
      <c r="O555" s="22"/>
      <c r="P555" s="22"/>
      <c r="Q555" s="22"/>
      <c r="R555" s="22"/>
      <c r="S555" s="22"/>
      <c r="T555" s="405"/>
      <c r="U555" s="21"/>
    </row>
    <row r="556" spans="1:21" ht="56.25" x14ac:dyDescent="0.2">
      <c r="A556" s="420" t="s">
        <v>909</v>
      </c>
      <c r="B556" s="15" t="s">
        <v>1296</v>
      </c>
      <c r="C556" s="16" t="s">
        <v>737</v>
      </c>
      <c r="D556" s="15" t="s">
        <v>1929</v>
      </c>
      <c r="E556" s="17" t="s">
        <v>2336</v>
      </c>
      <c r="F556" s="17" t="s">
        <v>1496</v>
      </c>
      <c r="G556" s="16" t="s">
        <v>1497</v>
      </c>
      <c r="H556" s="16" t="s">
        <v>1106</v>
      </c>
      <c r="I556" s="22" t="s">
        <v>1109</v>
      </c>
      <c r="J556" s="366"/>
      <c r="K556" s="405" t="s">
        <v>4983</v>
      </c>
      <c r="L556" s="405" t="s">
        <v>4949</v>
      </c>
      <c r="M556" s="405" t="s">
        <v>5006</v>
      </c>
      <c r="N556" s="22" t="s">
        <v>738</v>
      </c>
      <c r="O556" s="22"/>
      <c r="P556" s="22"/>
      <c r="Q556" s="22"/>
      <c r="R556" s="22"/>
      <c r="S556" s="405" t="s">
        <v>3775</v>
      </c>
      <c r="T556" s="405" t="s">
        <v>738</v>
      </c>
      <c r="U556" s="21"/>
    </row>
    <row r="557" spans="1:21" ht="56.25" x14ac:dyDescent="0.2">
      <c r="A557" s="420" t="s">
        <v>909</v>
      </c>
      <c r="B557" s="15" t="s">
        <v>1296</v>
      </c>
      <c r="C557" s="16" t="s">
        <v>739</v>
      </c>
      <c r="D557" s="15" t="s">
        <v>1933</v>
      </c>
      <c r="E557" s="17" t="s">
        <v>2336</v>
      </c>
      <c r="F557" s="17" t="s">
        <v>1496</v>
      </c>
      <c r="G557" s="16" t="s">
        <v>1497</v>
      </c>
      <c r="H557" s="16" t="s">
        <v>1107</v>
      </c>
      <c r="I557" s="22" t="s">
        <v>1110</v>
      </c>
      <c r="J557" s="366"/>
      <c r="K557" s="405" t="s">
        <v>4983</v>
      </c>
      <c r="L557" s="405" t="s">
        <v>4949</v>
      </c>
      <c r="M557" s="405" t="s">
        <v>5006</v>
      </c>
      <c r="N557" s="22" t="s">
        <v>740</v>
      </c>
      <c r="O557" s="22"/>
      <c r="P557" s="22"/>
      <c r="Q557" s="22"/>
      <c r="R557" s="22"/>
      <c r="S557" s="405" t="s">
        <v>3775</v>
      </c>
      <c r="T557" s="405" t="s">
        <v>740</v>
      </c>
      <c r="U557" s="21"/>
    </row>
    <row r="558" spans="1:21" x14ac:dyDescent="0.2">
      <c r="A558" s="420" t="s">
        <v>909</v>
      </c>
      <c r="B558" s="15" t="s">
        <v>1296</v>
      </c>
      <c r="C558" s="16" t="s">
        <v>1105</v>
      </c>
      <c r="D558" s="15" t="s">
        <v>1631</v>
      </c>
      <c r="E558" s="23" t="s">
        <v>1412</v>
      </c>
      <c r="F558" s="23" t="s">
        <v>1428</v>
      </c>
      <c r="G558" s="16" t="s">
        <v>798</v>
      </c>
      <c r="H558" s="24" t="s">
        <v>1108</v>
      </c>
      <c r="I558" s="22" t="s">
        <v>1111</v>
      </c>
      <c r="J558" s="366"/>
      <c r="K558" s="22"/>
      <c r="L558" s="22"/>
      <c r="M558" s="22"/>
      <c r="N558" s="22"/>
      <c r="O558" s="22"/>
      <c r="P558" s="22"/>
      <c r="Q558" s="22"/>
      <c r="R558" s="22"/>
      <c r="S558" s="22"/>
      <c r="T558" s="405"/>
      <c r="U558" s="21"/>
    </row>
    <row r="559" spans="1:21" ht="56.25" x14ac:dyDescent="0.2">
      <c r="A559" s="420" t="s">
        <v>909</v>
      </c>
      <c r="B559" s="15" t="s">
        <v>1296</v>
      </c>
      <c r="C559" s="16" t="s">
        <v>1797</v>
      </c>
      <c r="D559" s="15" t="s">
        <v>2432</v>
      </c>
      <c r="E559" s="23" t="s">
        <v>2336</v>
      </c>
      <c r="F559" s="23" t="s">
        <v>1496</v>
      </c>
      <c r="G559" s="16" t="s">
        <v>1497</v>
      </c>
      <c r="H559" s="24" t="s">
        <v>1798</v>
      </c>
      <c r="I559" s="22" t="s">
        <v>1135</v>
      </c>
      <c r="J559" s="366"/>
      <c r="K559" s="405" t="s">
        <v>4983</v>
      </c>
      <c r="L559" s="405" t="s">
        <v>4949</v>
      </c>
      <c r="M559" s="405" t="s">
        <v>5006</v>
      </c>
      <c r="N559" s="22" t="s">
        <v>738</v>
      </c>
      <c r="O559" s="22"/>
      <c r="P559" s="22"/>
      <c r="Q559" s="22"/>
      <c r="R559" s="22"/>
      <c r="S559" s="405" t="s">
        <v>3775</v>
      </c>
      <c r="T559" s="405" t="s">
        <v>738</v>
      </c>
      <c r="U559" s="21"/>
    </row>
    <row r="560" spans="1:21" ht="56.25" x14ac:dyDescent="0.2">
      <c r="A560" s="420" t="s">
        <v>909</v>
      </c>
      <c r="B560" s="15" t="s">
        <v>1296</v>
      </c>
      <c r="C560" s="16" t="s">
        <v>1136</v>
      </c>
      <c r="D560" s="15" t="s">
        <v>2433</v>
      </c>
      <c r="E560" s="23" t="s">
        <v>2336</v>
      </c>
      <c r="F560" s="23" t="s">
        <v>1496</v>
      </c>
      <c r="G560" s="16" t="s">
        <v>1497</v>
      </c>
      <c r="H560" s="24" t="s">
        <v>666</v>
      </c>
      <c r="I560" s="22" t="s">
        <v>1100</v>
      </c>
      <c r="J560" s="366"/>
      <c r="K560" s="405" t="s">
        <v>4983</v>
      </c>
      <c r="L560" s="405" t="s">
        <v>4949</v>
      </c>
      <c r="M560" s="405" t="s">
        <v>5006</v>
      </c>
      <c r="N560" s="22" t="s">
        <v>740</v>
      </c>
      <c r="O560" s="22"/>
      <c r="P560" s="22"/>
      <c r="Q560" s="22"/>
      <c r="R560" s="22"/>
      <c r="S560" s="405" t="s">
        <v>3775</v>
      </c>
      <c r="T560" s="405" t="s">
        <v>740</v>
      </c>
      <c r="U560" s="21"/>
    </row>
    <row r="561" spans="1:21" x14ac:dyDescent="0.2">
      <c r="A561" s="420" t="s">
        <v>909</v>
      </c>
      <c r="B561" s="15" t="s">
        <v>1296</v>
      </c>
      <c r="C561" s="16" t="s">
        <v>1101</v>
      </c>
      <c r="D561" s="15" t="s">
        <v>1102</v>
      </c>
      <c r="E561" s="23" t="s">
        <v>1412</v>
      </c>
      <c r="F561" s="23" t="s">
        <v>1428</v>
      </c>
      <c r="G561" s="16" t="s">
        <v>798</v>
      </c>
      <c r="H561" s="24" t="s">
        <v>1103</v>
      </c>
      <c r="I561" s="22" t="s">
        <v>1104</v>
      </c>
      <c r="J561" s="366"/>
      <c r="K561" s="22"/>
      <c r="L561" s="22"/>
      <c r="M561" s="22"/>
      <c r="N561" s="22"/>
      <c r="O561" s="22"/>
      <c r="P561" s="22"/>
      <c r="Q561" s="22"/>
      <c r="R561" s="22"/>
      <c r="S561" s="22"/>
      <c r="T561" s="405"/>
      <c r="U561" s="21"/>
    </row>
    <row r="562" spans="1:21" ht="33.75" x14ac:dyDescent="0.2">
      <c r="A562" s="420" t="s">
        <v>910</v>
      </c>
      <c r="B562" s="15" t="s">
        <v>1297</v>
      </c>
      <c r="C562" s="28" t="s">
        <v>356</v>
      </c>
      <c r="D562" s="15"/>
      <c r="E562" s="17"/>
      <c r="F562" s="17"/>
      <c r="G562" s="16"/>
      <c r="H562" s="16"/>
      <c r="I562" s="22"/>
      <c r="J562" s="366"/>
      <c r="K562" s="405" t="s">
        <v>4983</v>
      </c>
      <c r="L562" s="22" t="s">
        <v>4949</v>
      </c>
      <c r="M562" s="405" t="s">
        <v>5006</v>
      </c>
      <c r="N562" s="22"/>
      <c r="O562" s="22"/>
      <c r="P562" s="22"/>
      <c r="Q562" s="22"/>
      <c r="R562" s="22"/>
      <c r="S562" s="405" t="s">
        <v>3827</v>
      </c>
      <c r="T562" s="405"/>
      <c r="U562" s="21" t="s">
        <v>3576</v>
      </c>
    </row>
    <row r="563" spans="1:21" x14ac:dyDescent="0.2">
      <c r="A563" s="420" t="s">
        <v>910</v>
      </c>
      <c r="B563" s="15" t="s">
        <v>1297</v>
      </c>
      <c r="C563" s="16" t="s">
        <v>357</v>
      </c>
      <c r="D563" s="15" t="s">
        <v>2239</v>
      </c>
      <c r="E563" s="17"/>
      <c r="F563" s="17"/>
      <c r="G563" s="16" t="s">
        <v>1759</v>
      </c>
      <c r="H563" s="24"/>
      <c r="I563" s="22"/>
      <c r="J563" s="366"/>
      <c r="K563" s="22"/>
      <c r="L563" s="22"/>
      <c r="M563" s="22"/>
      <c r="N563" s="22"/>
      <c r="O563" s="22"/>
      <c r="P563" s="22"/>
      <c r="Q563" s="22"/>
      <c r="R563" s="22"/>
      <c r="S563" s="22"/>
      <c r="T563" s="405"/>
      <c r="U563" s="21"/>
    </row>
    <row r="564" spans="1:21" ht="22.5" x14ac:dyDescent="0.2">
      <c r="A564" s="420" t="s">
        <v>910</v>
      </c>
      <c r="B564" s="15" t="s">
        <v>1297</v>
      </c>
      <c r="C564" s="16" t="s">
        <v>1130</v>
      </c>
      <c r="D564" s="15" t="s">
        <v>1399</v>
      </c>
      <c r="E564" s="17" t="s">
        <v>1767</v>
      </c>
      <c r="F564" s="17" t="s">
        <v>1554</v>
      </c>
      <c r="G564" s="16" t="s">
        <v>1131</v>
      </c>
      <c r="H564" s="24"/>
      <c r="I564" s="22" t="s">
        <v>1219</v>
      </c>
      <c r="J564" s="366"/>
      <c r="K564" s="22"/>
      <c r="L564" s="22"/>
      <c r="M564" s="22"/>
      <c r="N564" s="22"/>
      <c r="O564" s="22"/>
      <c r="P564" s="22"/>
      <c r="Q564" s="22"/>
      <c r="R564" s="22"/>
      <c r="S564" s="22"/>
      <c r="T564" s="405"/>
      <c r="U564" s="21"/>
    </row>
    <row r="565" spans="1:21" x14ac:dyDescent="0.2">
      <c r="A565" s="420" t="s">
        <v>910</v>
      </c>
      <c r="B565" s="15" t="s">
        <v>1297</v>
      </c>
      <c r="C565" s="16" t="s">
        <v>1129</v>
      </c>
      <c r="D565" s="15" t="s">
        <v>1400</v>
      </c>
      <c r="E565" s="17" t="s">
        <v>1767</v>
      </c>
      <c r="F565" s="17" t="s">
        <v>1554</v>
      </c>
      <c r="G565" s="16" t="s">
        <v>1132</v>
      </c>
      <c r="H565" s="24"/>
      <c r="I565" s="22" t="s">
        <v>1220</v>
      </c>
      <c r="J565" s="366"/>
      <c r="K565" s="22"/>
      <c r="L565" s="22"/>
      <c r="M565" s="22"/>
      <c r="N565" s="22"/>
      <c r="O565" s="22"/>
      <c r="P565" s="22"/>
      <c r="Q565" s="22"/>
      <c r="R565" s="22"/>
      <c r="S565" s="22"/>
      <c r="T565" s="405"/>
      <c r="U565" s="21"/>
    </row>
    <row r="566" spans="1:21" ht="22.5" x14ac:dyDescent="0.2">
      <c r="A566" s="420" t="s">
        <v>910</v>
      </c>
      <c r="B566" s="15" t="s">
        <v>1297</v>
      </c>
      <c r="C566" s="16" t="s">
        <v>1124</v>
      </c>
      <c r="D566" s="15" t="s">
        <v>1401</v>
      </c>
      <c r="E566" s="17" t="s">
        <v>1767</v>
      </c>
      <c r="F566" s="17" t="s">
        <v>1554</v>
      </c>
      <c r="G566" s="16" t="s">
        <v>1125</v>
      </c>
      <c r="H566" s="24"/>
      <c r="I566" s="22" t="s">
        <v>1126</v>
      </c>
      <c r="J566" s="366"/>
      <c r="K566" s="22"/>
      <c r="L566" s="22"/>
      <c r="M566" s="22"/>
      <c r="N566" s="22"/>
      <c r="O566" s="22"/>
      <c r="P566" s="22"/>
      <c r="Q566" s="22"/>
      <c r="R566" s="22"/>
      <c r="S566" s="22"/>
      <c r="T566" s="405"/>
      <c r="U566" s="21"/>
    </row>
    <row r="567" spans="1:21" x14ac:dyDescent="0.2">
      <c r="A567" s="420" t="s">
        <v>910</v>
      </c>
      <c r="B567" s="15" t="s">
        <v>1297</v>
      </c>
      <c r="C567" s="16" t="s">
        <v>1127</v>
      </c>
      <c r="D567" s="15" t="s">
        <v>1402</v>
      </c>
      <c r="E567" s="17" t="s">
        <v>1767</v>
      </c>
      <c r="F567" s="17" t="s">
        <v>1554</v>
      </c>
      <c r="G567" s="16" t="s">
        <v>1133</v>
      </c>
      <c r="H567" s="24"/>
      <c r="I567" s="22" t="s">
        <v>1128</v>
      </c>
      <c r="J567" s="366"/>
      <c r="K567" s="22"/>
      <c r="L567" s="22"/>
      <c r="M567" s="22"/>
      <c r="N567" s="22"/>
      <c r="O567" s="22"/>
      <c r="P567" s="22"/>
      <c r="Q567" s="22"/>
      <c r="R567" s="22"/>
      <c r="S567" s="22"/>
      <c r="T567" s="405"/>
      <c r="U567" s="21"/>
    </row>
    <row r="568" spans="1:21" x14ac:dyDescent="0.2">
      <c r="A568" s="420" t="s">
        <v>910</v>
      </c>
      <c r="B568" s="15" t="s">
        <v>1297</v>
      </c>
      <c r="C568" s="16" t="s">
        <v>518</v>
      </c>
      <c r="D568" s="15" t="s">
        <v>2214</v>
      </c>
      <c r="E568" s="17"/>
      <c r="F568" s="17"/>
      <c r="G568" s="16" t="s">
        <v>518</v>
      </c>
      <c r="H568" s="24"/>
      <c r="I568" s="22"/>
      <c r="J568" s="366"/>
      <c r="K568" s="22"/>
      <c r="L568" s="22"/>
      <c r="M568" s="22"/>
      <c r="N568" s="22"/>
      <c r="O568" s="22"/>
      <c r="P568" s="22"/>
      <c r="Q568" s="22"/>
      <c r="R568" s="22"/>
      <c r="S568" s="22"/>
      <c r="T568" s="405"/>
      <c r="U568" s="21"/>
    </row>
    <row r="569" spans="1:21" ht="70.5" customHeight="1" x14ac:dyDescent="0.2">
      <c r="A569" s="420" t="s">
        <v>910</v>
      </c>
      <c r="B569" s="15" t="s">
        <v>1297</v>
      </c>
      <c r="C569" s="16" t="s">
        <v>1118</v>
      </c>
      <c r="D569" s="15" t="s">
        <v>1929</v>
      </c>
      <c r="E569" s="17" t="s">
        <v>2336</v>
      </c>
      <c r="F569" s="17" t="s">
        <v>1496</v>
      </c>
      <c r="G569" s="16" t="s">
        <v>1497</v>
      </c>
      <c r="H569" s="16" t="s">
        <v>1120</v>
      </c>
      <c r="I569" s="22" t="s">
        <v>1122</v>
      </c>
      <c r="J569" s="366"/>
      <c r="K569" s="405" t="s">
        <v>4983</v>
      </c>
      <c r="L569" s="22" t="s">
        <v>4949</v>
      </c>
      <c r="M569" s="405" t="s">
        <v>5006</v>
      </c>
      <c r="N569" s="22" t="s">
        <v>749</v>
      </c>
      <c r="O569" s="22"/>
      <c r="P569" s="22"/>
      <c r="Q569" s="22"/>
      <c r="R569" s="22"/>
      <c r="S569" s="22" t="s">
        <v>3775</v>
      </c>
      <c r="T569" s="410" t="s">
        <v>3776</v>
      </c>
      <c r="U569" s="21"/>
    </row>
    <row r="570" spans="1:21" ht="72.75" customHeight="1" x14ac:dyDescent="0.2">
      <c r="A570" s="420" t="s">
        <v>910</v>
      </c>
      <c r="B570" s="15" t="s">
        <v>1297</v>
      </c>
      <c r="C570" s="16" t="s">
        <v>1119</v>
      </c>
      <c r="D570" s="15" t="s">
        <v>1933</v>
      </c>
      <c r="E570" s="17" t="s">
        <v>2336</v>
      </c>
      <c r="F570" s="17" t="s">
        <v>1496</v>
      </c>
      <c r="G570" s="16" t="s">
        <v>1497</v>
      </c>
      <c r="H570" s="16" t="s">
        <v>1121</v>
      </c>
      <c r="I570" s="22" t="s">
        <v>1123</v>
      </c>
      <c r="J570" s="366"/>
      <c r="K570" s="405" t="s">
        <v>4983</v>
      </c>
      <c r="L570" s="22" t="s">
        <v>4949</v>
      </c>
      <c r="M570" s="405" t="s">
        <v>5006</v>
      </c>
      <c r="N570" s="22" t="s">
        <v>748</v>
      </c>
      <c r="O570" s="22"/>
      <c r="P570" s="22"/>
      <c r="Q570" s="22"/>
      <c r="R570" s="22"/>
      <c r="S570" s="22" t="s">
        <v>3775</v>
      </c>
      <c r="T570" s="410" t="s">
        <v>3776</v>
      </c>
      <c r="U570" s="21"/>
    </row>
    <row r="571" spans="1:21" ht="56.25" x14ac:dyDescent="0.2">
      <c r="A571" s="420" t="s">
        <v>910</v>
      </c>
      <c r="B571" s="15" t="s">
        <v>1297</v>
      </c>
      <c r="C571" s="16" t="s">
        <v>1112</v>
      </c>
      <c r="D571" s="15" t="s">
        <v>1746</v>
      </c>
      <c r="E571" s="17" t="s">
        <v>2336</v>
      </c>
      <c r="F571" s="17" t="s">
        <v>1496</v>
      </c>
      <c r="G571" s="16" t="s">
        <v>1497</v>
      </c>
      <c r="H571" s="16" t="s">
        <v>1113</v>
      </c>
      <c r="I571" s="22" t="s">
        <v>1114</v>
      </c>
      <c r="J571" s="366"/>
      <c r="K571" s="405" t="s">
        <v>4983</v>
      </c>
      <c r="L571" s="22" t="s">
        <v>4949</v>
      </c>
      <c r="M571" s="405" t="s">
        <v>5006</v>
      </c>
      <c r="N571" s="22" t="s">
        <v>749</v>
      </c>
      <c r="O571" s="22"/>
      <c r="P571" s="22"/>
      <c r="Q571" s="22"/>
      <c r="R571" s="22"/>
      <c r="S571" s="22" t="s">
        <v>3775</v>
      </c>
      <c r="T571" s="410" t="s">
        <v>3776</v>
      </c>
      <c r="U571" s="21"/>
    </row>
    <row r="572" spans="1:21" ht="56.25" x14ac:dyDescent="0.2">
      <c r="A572" s="420" t="s">
        <v>910</v>
      </c>
      <c r="B572" s="15" t="s">
        <v>1297</v>
      </c>
      <c r="C572" s="16" t="s">
        <v>1115</v>
      </c>
      <c r="D572" s="15" t="s">
        <v>1747</v>
      </c>
      <c r="E572" s="17" t="s">
        <v>2336</v>
      </c>
      <c r="F572" s="17" t="s">
        <v>1496</v>
      </c>
      <c r="G572" s="16" t="s">
        <v>1497</v>
      </c>
      <c r="H572" s="16" t="s">
        <v>1116</v>
      </c>
      <c r="I572" s="22" t="s">
        <v>1117</v>
      </c>
      <c r="J572" s="366"/>
      <c r="K572" s="405" t="s">
        <v>4983</v>
      </c>
      <c r="L572" s="22" t="s">
        <v>4949</v>
      </c>
      <c r="M572" s="405" t="s">
        <v>5006</v>
      </c>
      <c r="N572" s="22" t="s">
        <v>748</v>
      </c>
      <c r="O572" s="22"/>
      <c r="P572" s="22"/>
      <c r="Q572" s="22"/>
      <c r="R572" s="22"/>
      <c r="S572" s="22" t="s">
        <v>3775</v>
      </c>
      <c r="T572" s="410" t="s">
        <v>3776</v>
      </c>
      <c r="U572" s="21"/>
    </row>
    <row r="573" spans="1:21" ht="33.75" x14ac:dyDescent="0.2">
      <c r="A573" s="420" t="s">
        <v>2240</v>
      </c>
      <c r="B573" s="15" t="s">
        <v>1298</v>
      </c>
      <c r="C573" s="28" t="s">
        <v>395</v>
      </c>
      <c r="D573" s="15"/>
      <c r="E573" s="17"/>
      <c r="F573" s="17"/>
      <c r="G573" s="16"/>
      <c r="H573" s="24"/>
      <c r="I573" s="22"/>
      <c r="J573" s="366"/>
      <c r="K573" s="405" t="s">
        <v>4983</v>
      </c>
      <c r="L573" s="22" t="s">
        <v>4949</v>
      </c>
      <c r="M573" s="405" t="s">
        <v>5006</v>
      </c>
      <c r="N573" s="22"/>
      <c r="O573" s="22"/>
      <c r="P573" s="22"/>
      <c r="Q573" s="22"/>
      <c r="R573" s="22"/>
      <c r="S573" s="405" t="s">
        <v>3827</v>
      </c>
      <c r="T573" s="405"/>
      <c r="U573" s="21" t="s">
        <v>3576</v>
      </c>
    </row>
    <row r="574" spans="1:21" ht="22.5" x14ac:dyDescent="0.2">
      <c r="A574" s="420" t="s">
        <v>2240</v>
      </c>
      <c r="B574" s="15" t="s">
        <v>1298</v>
      </c>
      <c r="C574" s="16" t="s">
        <v>396</v>
      </c>
      <c r="D574" s="15" t="s">
        <v>2239</v>
      </c>
      <c r="E574" s="17"/>
      <c r="F574" s="17"/>
      <c r="G574" s="16" t="s">
        <v>1759</v>
      </c>
      <c r="H574" s="24"/>
      <c r="I574" s="22"/>
      <c r="J574" s="366"/>
      <c r="K574" s="22"/>
      <c r="L574" s="22"/>
      <c r="M574" s="22"/>
      <c r="N574" s="22"/>
      <c r="O574" s="22"/>
      <c r="P574" s="22"/>
      <c r="Q574" s="22"/>
      <c r="R574" s="22"/>
      <c r="S574" s="22"/>
      <c r="T574" s="405"/>
      <c r="U574" s="21"/>
    </row>
    <row r="575" spans="1:21" ht="22.5" x14ac:dyDescent="0.2">
      <c r="A575" s="420" t="s">
        <v>2240</v>
      </c>
      <c r="B575" s="15" t="s">
        <v>1298</v>
      </c>
      <c r="C575" s="16" t="s">
        <v>397</v>
      </c>
      <c r="D575" s="15" t="s">
        <v>1399</v>
      </c>
      <c r="E575" s="17">
        <v>0</v>
      </c>
      <c r="F575" s="17">
        <v>1</v>
      </c>
      <c r="G575" s="16" t="s">
        <v>542</v>
      </c>
      <c r="H575" s="24"/>
      <c r="I575" s="22" t="s">
        <v>2125</v>
      </c>
      <c r="J575" s="366"/>
      <c r="K575" s="22"/>
      <c r="L575" s="22"/>
      <c r="M575" s="22"/>
      <c r="N575" s="22"/>
      <c r="O575" s="22"/>
      <c r="P575" s="22"/>
      <c r="Q575" s="22"/>
      <c r="R575" s="22"/>
      <c r="S575" s="22"/>
      <c r="T575" s="405"/>
      <c r="U575" s="21"/>
    </row>
    <row r="576" spans="1:21" ht="22.5" x14ac:dyDescent="0.2">
      <c r="A576" s="420" t="s">
        <v>2240</v>
      </c>
      <c r="B576" s="15" t="s">
        <v>1298</v>
      </c>
      <c r="C576" s="16" t="s">
        <v>398</v>
      </c>
      <c r="D576" s="15" t="s">
        <v>1400</v>
      </c>
      <c r="E576" s="17">
        <v>0</v>
      </c>
      <c r="F576" s="17">
        <v>1</v>
      </c>
      <c r="G576" s="16" t="s">
        <v>543</v>
      </c>
      <c r="H576" s="24"/>
      <c r="I576" s="22" t="s">
        <v>2126</v>
      </c>
      <c r="J576" s="366"/>
      <c r="K576" s="22"/>
      <c r="L576" s="22"/>
      <c r="M576" s="22"/>
      <c r="N576" s="22"/>
      <c r="O576" s="22"/>
      <c r="P576" s="22"/>
      <c r="Q576" s="22"/>
      <c r="R576" s="22"/>
      <c r="S576" s="22"/>
      <c r="T576" s="405"/>
      <c r="U576" s="21"/>
    </row>
    <row r="577" spans="1:21" ht="22.5" x14ac:dyDescent="0.2">
      <c r="A577" s="420" t="s">
        <v>2240</v>
      </c>
      <c r="B577" s="15" t="s">
        <v>1298</v>
      </c>
      <c r="C577" s="16" t="s">
        <v>3340</v>
      </c>
      <c r="D577" s="15" t="s">
        <v>1401</v>
      </c>
      <c r="E577" s="17">
        <v>0</v>
      </c>
      <c r="F577" s="17">
        <v>1</v>
      </c>
      <c r="G577" s="16" t="s">
        <v>544</v>
      </c>
      <c r="H577" s="24"/>
      <c r="I577" s="22"/>
      <c r="J577" s="366"/>
      <c r="K577" s="22"/>
      <c r="L577" s="22"/>
      <c r="M577" s="22"/>
      <c r="N577" s="22"/>
      <c r="O577" s="22"/>
      <c r="P577" s="22"/>
      <c r="Q577" s="22"/>
      <c r="R577" s="22"/>
      <c r="S577" s="22"/>
      <c r="T577" s="405"/>
      <c r="U577" s="21"/>
    </row>
    <row r="578" spans="1:21" ht="22.5" x14ac:dyDescent="0.2">
      <c r="A578" s="420" t="s">
        <v>2240</v>
      </c>
      <c r="B578" s="15" t="s">
        <v>1298</v>
      </c>
      <c r="C578" s="408" t="s">
        <v>3833</v>
      </c>
      <c r="D578" s="15" t="s">
        <v>1402</v>
      </c>
      <c r="E578" s="17">
        <v>0</v>
      </c>
      <c r="F578" s="17">
        <v>1</v>
      </c>
      <c r="G578" s="16" t="s">
        <v>545</v>
      </c>
      <c r="H578" s="24"/>
      <c r="I578" s="22"/>
      <c r="J578" s="366"/>
      <c r="K578" s="22"/>
      <c r="L578" s="22"/>
      <c r="M578" s="22"/>
      <c r="N578" s="22"/>
      <c r="O578" s="22"/>
      <c r="P578" s="22"/>
      <c r="Q578" s="22"/>
      <c r="R578" s="22"/>
      <c r="S578" s="22"/>
      <c r="T578" s="405"/>
      <c r="U578" s="21"/>
    </row>
    <row r="579" spans="1:21" x14ac:dyDescent="0.2">
      <c r="A579" s="420" t="s">
        <v>2240</v>
      </c>
      <c r="B579" s="15" t="s">
        <v>1298</v>
      </c>
      <c r="C579" s="16" t="s">
        <v>518</v>
      </c>
      <c r="D579" s="15" t="s">
        <v>2214</v>
      </c>
      <c r="E579" s="17">
        <v>0</v>
      </c>
      <c r="F579" s="17">
        <v>0</v>
      </c>
      <c r="G579" s="16" t="s">
        <v>518</v>
      </c>
      <c r="H579" s="24"/>
      <c r="I579" s="22"/>
      <c r="J579" s="366"/>
      <c r="K579" s="22"/>
      <c r="L579" s="22"/>
      <c r="M579" s="22"/>
      <c r="N579" s="22"/>
      <c r="O579" s="22"/>
      <c r="P579" s="22"/>
      <c r="Q579" s="22"/>
      <c r="R579" s="22"/>
      <c r="S579" s="22"/>
      <c r="T579" s="405"/>
      <c r="U579" s="21"/>
    </row>
    <row r="580" spans="1:21" ht="68.25" customHeight="1" x14ac:dyDescent="0.2">
      <c r="A580" s="420" t="s">
        <v>2240</v>
      </c>
      <c r="B580" s="15" t="s">
        <v>1298</v>
      </c>
      <c r="C580" s="16" t="s">
        <v>399</v>
      </c>
      <c r="D580" s="15" t="s">
        <v>1766</v>
      </c>
      <c r="E580" s="17" t="s">
        <v>1192</v>
      </c>
      <c r="F580" s="17" t="s">
        <v>3094</v>
      </c>
      <c r="G580" s="16" t="s">
        <v>3341</v>
      </c>
      <c r="H580" s="22" t="s">
        <v>1242</v>
      </c>
      <c r="I580" s="22" t="s">
        <v>2127</v>
      </c>
      <c r="J580" s="366"/>
      <c r="K580" s="405" t="s">
        <v>4983</v>
      </c>
      <c r="L580" s="22" t="s">
        <v>4949</v>
      </c>
      <c r="M580" s="405" t="s">
        <v>5006</v>
      </c>
      <c r="N580" s="22" t="s">
        <v>754</v>
      </c>
      <c r="O580" s="22"/>
      <c r="P580" s="22"/>
      <c r="Q580" s="22"/>
      <c r="R580" s="22"/>
      <c r="S580" s="22" t="s">
        <v>3775</v>
      </c>
      <c r="T580" s="410" t="s">
        <v>3781</v>
      </c>
      <c r="U580" s="21"/>
    </row>
    <row r="581" spans="1:21" ht="71.25" customHeight="1" x14ac:dyDescent="0.2">
      <c r="A581" s="420" t="s">
        <v>2240</v>
      </c>
      <c r="B581" s="15" t="s">
        <v>1298</v>
      </c>
      <c r="C581" s="16" t="s">
        <v>1241</v>
      </c>
      <c r="D581" s="15" t="s">
        <v>1772</v>
      </c>
      <c r="E581" s="17" t="s">
        <v>1192</v>
      </c>
      <c r="F581" s="17" t="s">
        <v>3094</v>
      </c>
      <c r="G581" s="16" t="s">
        <v>3341</v>
      </c>
      <c r="H581" s="22" t="s">
        <v>2726</v>
      </c>
      <c r="I581" s="22" t="s">
        <v>2128</v>
      </c>
      <c r="J581" s="366"/>
      <c r="K581" s="405" t="s">
        <v>4983</v>
      </c>
      <c r="L581" s="22" t="s">
        <v>4949</v>
      </c>
      <c r="M581" s="405" t="s">
        <v>5006</v>
      </c>
      <c r="N581" s="22" t="s">
        <v>754</v>
      </c>
      <c r="O581" s="22"/>
      <c r="P581" s="22"/>
      <c r="Q581" s="22"/>
      <c r="R581" s="22"/>
      <c r="S581" s="22" t="s">
        <v>3775</v>
      </c>
      <c r="T581" s="410" t="s">
        <v>3781</v>
      </c>
      <c r="U581" s="21"/>
    </row>
    <row r="582" spans="1:21" ht="33.75" x14ac:dyDescent="0.2">
      <c r="A582" s="420" t="s">
        <v>2241</v>
      </c>
      <c r="B582" s="15" t="s">
        <v>1299</v>
      </c>
      <c r="C582" s="28" t="s">
        <v>244</v>
      </c>
      <c r="D582" s="15"/>
      <c r="E582" s="17"/>
      <c r="F582" s="17"/>
      <c r="G582" s="16"/>
      <c r="H582" s="24"/>
      <c r="I582" s="22"/>
      <c r="J582" s="366"/>
      <c r="K582" s="405" t="s">
        <v>4983</v>
      </c>
      <c r="L582" s="405" t="s">
        <v>4949</v>
      </c>
      <c r="M582" s="405" t="s">
        <v>5006</v>
      </c>
      <c r="N582" s="22"/>
      <c r="O582" s="22"/>
      <c r="P582" s="22"/>
      <c r="Q582" s="22"/>
      <c r="R582" s="22"/>
      <c r="S582" s="405" t="s">
        <v>3827</v>
      </c>
      <c r="T582" s="409"/>
      <c r="U582" s="21" t="s">
        <v>3576</v>
      </c>
    </row>
    <row r="583" spans="1:21" x14ac:dyDescent="0.2">
      <c r="A583" s="420" t="s">
        <v>2241</v>
      </c>
      <c r="B583" s="15" t="s">
        <v>1299</v>
      </c>
      <c r="C583" s="16" t="s">
        <v>245</v>
      </c>
      <c r="D583" s="15" t="s">
        <v>2239</v>
      </c>
      <c r="E583" s="17"/>
      <c r="F583" s="17"/>
      <c r="G583" s="16" t="s">
        <v>1759</v>
      </c>
      <c r="H583" s="24"/>
      <c r="I583" s="22"/>
      <c r="J583" s="366"/>
      <c r="K583" s="22"/>
      <c r="L583" s="22"/>
      <c r="M583" s="22"/>
      <c r="N583" s="22"/>
      <c r="O583" s="22"/>
      <c r="P583" s="22"/>
      <c r="Q583" s="22"/>
      <c r="R583" s="22"/>
      <c r="S583" s="22"/>
      <c r="T583" s="405"/>
      <c r="U583" s="21"/>
    </row>
    <row r="584" spans="1:21" ht="22.5" x14ac:dyDescent="0.2">
      <c r="A584" s="420" t="s">
        <v>2241</v>
      </c>
      <c r="B584" s="15" t="s">
        <v>1299</v>
      </c>
      <c r="C584" s="16" t="s">
        <v>248</v>
      </c>
      <c r="D584" s="15" t="s">
        <v>1399</v>
      </c>
      <c r="E584" s="17">
        <v>0</v>
      </c>
      <c r="F584" s="17">
        <v>1</v>
      </c>
      <c r="G584" s="16" t="s">
        <v>247</v>
      </c>
      <c r="H584" s="24"/>
      <c r="I584" s="22" t="s">
        <v>2171</v>
      </c>
      <c r="J584" s="366"/>
      <c r="K584" s="22"/>
      <c r="L584" s="22"/>
      <c r="M584" s="22"/>
      <c r="N584" s="22"/>
      <c r="O584" s="22"/>
      <c r="P584" s="22"/>
      <c r="Q584" s="22"/>
      <c r="R584" s="22"/>
      <c r="S584" s="22"/>
      <c r="T584" s="405"/>
      <c r="U584" s="21"/>
    </row>
    <row r="585" spans="1:21" x14ac:dyDescent="0.2">
      <c r="A585" s="420" t="s">
        <v>2241</v>
      </c>
      <c r="B585" s="15" t="s">
        <v>1299</v>
      </c>
      <c r="C585" s="16" t="s">
        <v>249</v>
      </c>
      <c r="D585" s="15" t="s">
        <v>1400</v>
      </c>
      <c r="E585" s="17">
        <v>0</v>
      </c>
      <c r="F585" s="17">
        <v>1</v>
      </c>
      <c r="G585" s="16" t="s">
        <v>250</v>
      </c>
      <c r="H585" s="24"/>
      <c r="I585" s="22" t="s">
        <v>2172</v>
      </c>
      <c r="J585" s="366"/>
      <c r="K585" s="22"/>
      <c r="L585" s="22"/>
      <c r="M585" s="22"/>
      <c r="N585" s="22"/>
      <c r="O585" s="22"/>
      <c r="P585" s="22"/>
      <c r="Q585" s="22"/>
      <c r="R585" s="22"/>
      <c r="S585" s="22"/>
      <c r="T585" s="405"/>
      <c r="U585" s="21"/>
    </row>
    <row r="586" spans="1:21" ht="22.5" customHeight="1" x14ac:dyDescent="0.2">
      <c r="A586" s="420" t="s">
        <v>2241</v>
      </c>
      <c r="B586" s="15" t="s">
        <v>1299</v>
      </c>
      <c r="C586" s="16" t="s">
        <v>2096</v>
      </c>
      <c r="D586" s="15" t="s">
        <v>1401</v>
      </c>
      <c r="E586" s="17" t="s">
        <v>1767</v>
      </c>
      <c r="F586" s="17" t="s">
        <v>1554</v>
      </c>
      <c r="G586" s="16" t="s">
        <v>2098</v>
      </c>
      <c r="H586" s="24"/>
      <c r="I586" s="22" t="s">
        <v>2104</v>
      </c>
      <c r="J586" s="366"/>
      <c r="K586" s="22"/>
      <c r="L586" s="22"/>
      <c r="M586" s="22"/>
      <c r="N586" s="22"/>
      <c r="O586" s="22"/>
      <c r="P586" s="22"/>
      <c r="Q586" s="22"/>
      <c r="R586" s="22"/>
      <c r="S586" s="22"/>
      <c r="T586" s="405"/>
      <c r="U586" s="21"/>
    </row>
    <row r="587" spans="1:21" x14ac:dyDescent="0.2">
      <c r="A587" s="420" t="s">
        <v>2241</v>
      </c>
      <c r="B587" s="15" t="s">
        <v>1299</v>
      </c>
      <c r="C587" s="16" t="s">
        <v>2255</v>
      </c>
      <c r="D587" s="15" t="s">
        <v>1402</v>
      </c>
      <c r="E587" s="17">
        <v>0</v>
      </c>
      <c r="F587" s="17">
        <v>1</v>
      </c>
      <c r="G587" s="16" t="s">
        <v>2257</v>
      </c>
      <c r="H587" s="24"/>
      <c r="I587" s="22" t="s">
        <v>2173</v>
      </c>
      <c r="J587" s="366"/>
      <c r="K587" s="22"/>
      <c r="L587" s="22"/>
      <c r="M587" s="22"/>
      <c r="N587" s="22"/>
      <c r="O587" s="22"/>
      <c r="P587" s="22"/>
      <c r="Q587" s="22"/>
      <c r="R587" s="22"/>
      <c r="S587" s="22"/>
      <c r="T587" s="405"/>
      <c r="U587" s="21"/>
    </row>
    <row r="588" spans="1:21" x14ac:dyDescent="0.2">
      <c r="A588" s="420" t="s">
        <v>2241</v>
      </c>
      <c r="B588" s="15" t="s">
        <v>1299</v>
      </c>
      <c r="C588" s="16" t="s">
        <v>2256</v>
      </c>
      <c r="D588" s="15" t="s">
        <v>1403</v>
      </c>
      <c r="E588" s="17">
        <v>0</v>
      </c>
      <c r="F588" s="17">
        <v>1</v>
      </c>
      <c r="G588" s="16" t="s">
        <v>2258</v>
      </c>
      <c r="H588" s="24"/>
      <c r="I588" s="22" t="s">
        <v>2172</v>
      </c>
      <c r="J588" s="366"/>
      <c r="K588" s="22"/>
      <c r="L588" s="22"/>
      <c r="M588" s="22"/>
      <c r="N588" s="22"/>
      <c r="O588" s="22"/>
      <c r="P588" s="22"/>
      <c r="Q588" s="22"/>
      <c r="R588" s="22"/>
      <c r="S588" s="22"/>
      <c r="T588" s="405"/>
      <c r="U588" s="21"/>
    </row>
    <row r="589" spans="1:21" ht="22.5" customHeight="1" x14ac:dyDescent="0.2">
      <c r="A589" s="420" t="s">
        <v>2241</v>
      </c>
      <c r="B589" s="15" t="s">
        <v>1299</v>
      </c>
      <c r="C589" s="16" t="s">
        <v>2097</v>
      </c>
      <c r="D589" s="15" t="s">
        <v>1415</v>
      </c>
      <c r="E589" s="17" t="s">
        <v>1767</v>
      </c>
      <c r="F589" s="17" t="s">
        <v>1554</v>
      </c>
      <c r="G589" s="16" t="s">
        <v>2099</v>
      </c>
      <c r="H589" s="24"/>
      <c r="I589" s="22" t="s">
        <v>2105</v>
      </c>
      <c r="J589" s="366"/>
      <c r="K589" s="22"/>
      <c r="L589" s="22"/>
      <c r="M589" s="22"/>
      <c r="N589" s="22"/>
      <c r="O589" s="22"/>
      <c r="P589" s="22"/>
      <c r="Q589" s="22"/>
      <c r="R589" s="22"/>
      <c r="S589" s="22"/>
      <c r="T589" s="405"/>
      <c r="U589" s="21"/>
    </row>
    <row r="590" spans="1:21" x14ac:dyDescent="0.2">
      <c r="A590" s="420" t="s">
        <v>2241</v>
      </c>
      <c r="B590" s="15" t="s">
        <v>1299</v>
      </c>
      <c r="C590" s="16" t="s">
        <v>518</v>
      </c>
      <c r="D590" s="15" t="s">
        <v>191</v>
      </c>
      <c r="E590" s="17">
        <v>0</v>
      </c>
      <c r="F590" s="17">
        <v>0</v>
      </c>
      <c r="G590" s="16" t="s">
        <v>518</v>
      </c>
      <c r="H590" s="24"/>
      <c r="I590" s="22"/>
      <c r="J590" s="366"/>
      <c r="K590" s="22"/>
      <c r="L590" s="22"/>
      <c r="M590" s="22"/>
      <c r="N590" s="22"/>
      <c r="O590" s="22"/>
      <c r="P590" s="22"/>
      <c r="Q590" s="22"/>
      <c r="R590" s="22"/>
      <c r="S590" s="22"/>
      <c r="T590" s="405"/>
      <c r="U590" s="21"/>
    </row>
    <row r="591" spans="1:21" ht="78.75" x14ac:dyDescent="0.2">
      <c r="A591" s="420" t="s">
        <v>2241</v>
      </c>
      <c r="B591" s="15" t="s">
        <v>1299</v>
      </c>
      <c r="C591" s="16" t="s">
        <v>2259</v>
      </c>
      <c r="D591" s="15" t="s">
        <v>1929</v>
      </c>
      <c r="E591" s="17" t="s">
        <v>2336</v>
      </c>
      <c r="F591" s="17" t="s">
        <v>2267</v>
      </c>
      <c r="G591" s="16" t="s">
        <v>2266</v>
      </c>
      <c r="H591" s="24" t="s">
        <v>880</v>
      </c>
      <c r="I591" s="22" t="s">
        <v>2174</v>
      </c>
      <c r="J591" s="366"/>
      <c r="K591" s="405" t="s">
        <v>4983</v>
      </c>
      <c r="L591" s="405" t="s">
        <v>4949</v>
      </c>
      <c r="M591" s="405" t="s">
        <v>5006</v>
      </c>
      <c r="N591" s="22" t="s">
        <v>736</v>
      </c>
      <c r="O591" s="22"/>
      <c r="P591" s="22"/>
      <c r="Q591" s="22"/>
      <c r="R591" s="22"/>
      <c r="S591" s="22" t="s">
        <v>3775</v>
      </c>
      <c r="T591" s="405" t="s">
        <v>3835</v>
      </c>
      <c r="U591" s="21"/>
    </row>
    <row r="592" spans="1:21" ht="56.25" x14ac:dyDescent="0.2">
      <c r="A592" s="420" t="s">
        <v>2241</v>
      </c>
      <c r="B592" s="15" t="s">
        <v>1299</v>
      </c>
      <c r="C592" s="16" t="s">
        <v>2260</v>
      </c>
      <c r="D592" s="15" t="s">
        <v>1933</v>
      </c>
      <c r="E592" s="17" t="s">
        <v>2336</v>
      </c>
      <c r="F592" s="17" t="s">
        <v>2267</v>
      </c>
      <c r="G592" s="16" t="s">
        <v>2266</v>
      </c>
      <c r="H592" s="24" t="s">
        <v>2269</v>
      </c>
      <c r="I592" s="22" t="s">
        <v>3063</v>
      </c>
      <c r="J592" s="366"/>
      <c r="K592" s="405" t="s">
        <v>4983</v>
      </c>
      <c r="L592" s="405" t="s">
        <v>4949</v>
      </c>
      <c r="M592" s="405" t="s">
        <v>5006</v>
      </c>
      <c r="N592" s="22" t="s">
        <v>735</v>
      </c>
      <c r="O592" s="22"/>
      <c r="P592" s="22"/>
      <c r="Q592" s="22"/>
      <c r="R592" s="22"/>
      <c r="S592" s="22" t="s">
        <v>3775</v>
      </c>
      <c r="T592" s="405" t="s">
        <v>3780</v>
      </c>
      <c r="U592" s="21"/>
    </row>
    <row r="593" spans="1:21" ht="78.75" x14ac:dyDescent="0.2">
      <c r="A593" s="420" t="s">
        <v>2241</v>
      </c>
      <c r="B593" s="15" t="s">
        <v>1299</v>
      </c>
      <c r="C593" s="16" t="s">
        <v>2264</v>
      </c>
      <c r="D593" s="15" t="s">
        <v>1746</v>
      </c>
      <c r="E593" s="17" t="s">
        <v>2336</v>
      </c>
      <c r="F593" s="17" t="s">
        <v>2267</v>
      </c>
      <c r="G593" s="16" t="s">
        <v>2266</v>
      </c>
      <c r="H593" s="24" t="s">
        <v>881</v>
      </c>
      <c r="I593" s="22" t="s">
        <v>2727</v>
      </c>
      <c r="J593" s="366"/>
      <c r="K593" s="405" t="s">
        <v>4983</v>
      </c>
      <c r="L593" s="405" t="s">
        <v>4949</v>
      </c>
      <c r="M593" s="405" t="s">
        <v>5006</v>
      </c>
      <c r="N593" s="22" t="s">
        <v>736</v>
      </c>
      <c r="O593" s="22"/>
      <c r="P593" s="22"/>
      <c r="Q593" s="22"/>
      <c r="R593" s="22"/>
      <c r="S593" s="22" t="s">
        <v>3775</v>
      </c>
      <c r="T593" s="405" t="s">
        <v>3835</v>
      </c>
      <c r="U593" s="21"/>
    </row>
    <row r="594" spans="1:21" ht="56.25" x14ac:dyDescent="0.2">
      <c r="A594" s="420" t="s">
        <v>2241</v>
      </c>
      <c r="B594" s="15" t="s">
        <v>1299</v>
      </c>
      <c r="C594" s="16" t="s">
        <v>2265</v>
      </c>
      <c r="D594" s="15" t="s">
        <v>1747</v>
      </c>
      <c r="E594" s="17" t="s">
        <v>2336</v>
      </c>
      <c r="F594" s="17" t="s">
        <v>2267</v>
      </c>
      <c r="G594" s="16" t="s">
        <v>2266</v>
      </c>
      <c r="H594" s="24" t="s">
        <v>882</v>
      </c>
      <c r="I594" s="22" t="s">
        <v>3062</v>
      </c>
      <c r="J594" s="366"/>
      <c r="K594" s="405" t="s">
        <v>4983</v>
      </c>
      <c r="L594" s="405" t="s">
        <v>4949</v>
      </c>
      <c r="M594" s="405" t="s">
        <v>5006</v>
      </c>
      <c r="N594" s="22" t="s">
        <v>735</v>
      </c>
      <c r="O594" s="22"/>
      <c r="P594" s="22"/>
      <c r="Q594" s="22"/>
      <c r="R594" s="22"/>
      <c r="S594" s="22" t="s">
        <v>3775</v>
      </c>
      <c r="T594" s="405" t="s">
        <v>3780</v>
      </c>
      <c r="U594" s="21"/>
    </row>
    <row r="595" spans="1:21" ht="49.5" customHeight="1" x14ac:dyDescent="0.2">
      <c r="A595" s="420" t="s">
        <v>2241</v>
      </c>
      <c r="B595" s="15" t="s">
        <v>1299</v>
      </c>
      <c r="C595" s="16" t="s">
        <v>2100</v>
      </c>
      <c r="D595" s="15" t="s">
        <v>2434</v>
      </c>
      <c r="E595" s="17" t="s">
        <v>2436</v>
      </c>
      <c r="F595" s="17" t="s">
        <v>2437</v>
      </c>
      <c r="G595" s="16" t="s">
        <v>1261</v>
      </c>
      <c r="H595" s="24" t="s">
        <v>2438</v>
      </c>
      <c r="I595" s="22" t="s">
        <v>2106</v>
      </c>
      <c r="J595" s="366"/>
      <c r="K595" s="405" t="s">
        <v>4983</v>
      </c>
      <c r="L595" s="405" t="s">
        <v>4949</v>
      </c>
      <c r="M595" s="405" t="s">
        <v>5006</v>
      </c>
      <c r="N595" s="22"/>
      <c r="O595" s="22"/>
      <c r="P595" s="22"/>
      <c r="Q595" s="22"/>
      <c r="R595" s="22"/>
      <c r="S595" s="22"/>
      <c r="T595" s="405"/>
      <c r="U595" s="21"/>
    </row>
    <row r="596" spans="1:21" ht="56.25" x14ac:dyDescent="0.2">
      <c r="A596" s="420" t="s">
        <v>2241</v>
      </c>
      <c r="B596" s="15" t="s">
        <v>1299</v>
      </c>
      <c r="C596" s="16" t="s">
        <v>2101</v>
      </c>
      <c r="D596" s="15" t="s">
        <v>2435</v>
      </c>
      <c r="E596" s="17" t="s">
        <v>2436</v>
      </c>
      <c r="F596" s="17" t="s">
        <v>2437</v>
      </c>
      <c r="G596" s="16" t="s">
        <v>3095</v>
      </c>
      <c r="H596" s="24" t="s">
        <v>2439</v>
      </c>
      <c r="I596" s="22" t="s">
        <v>2107</v>
      </c>
      <c r="J596" s="366"/>
      <c r="K596" s="405" t="s">
        <v>4983</v>
      </c>
      <c r="L596" s="405" t="s">
        <v>4949</v>
      </c>
      <c r="M596" s="405" t="s">
        <v>5006</v>
      </c>
      <c r="N596" s="22"/>
      <c r="O596" s="22"/>
      <c r="P596" s="22"/>
      <c r="Q596" s="22"/>
      <c r="R596" s="22"/>
      <c r="S596" s="22"/>
      <c r="T596" s="405"/>
      <c r="U596" s="21"/>
    </row>
    <row r="597" spans="1:21" ht="22.5" x14ac:dyDescent="0.2">
      <c r="A597" s="420" t="s">
        <v>2241</v>
      </c>
      <c r="B597" s="15" t="s">
        <v>1299</v>
      </c>
      <c r="C597" s="16" t="s">
        <v>518</v>
      </c>
      <c r="D597" s="15" t="s">
        <v>2440</v>
      </c>
      <c r="E597" s="17" t="s">
        <v>2436</v>
      </c>
      <c r="F597" s="17" t="s">
        <v>2436</v>
      </c>
      <c r="G597" s="16" t="s">
        <v>2095</v>
      </c>
      <c r="H597" s="24"/>
      <c r="I597" s="22"/>
      <c r="J597" s="366"/>
      <c r="K597" s="22"/>
      <c r="L597" s="22"/>
      <c r="M597" s="22"/>
      <c r="N597" s="22"/>
      <c r="O597" s="22"/>
      <c r="P597" s="22"/>
      <c r="Q597" s="22"/>
      <c r="R597" s="22"/>
      <c r="S597" s="22"/>
      <c r="T597" s="405"/>
      <c r="U597" s="21"/>
    </row>
    <row r="598" spans="1:21" ht="33.75" x14ac:dyDescent="0.2">
      <c r="A598" s="420" t="s">
        <v>2375</v>
      </c>
      <c r="B598" s="15" t="s">
        <v>1300</v>
      </c>
      <c r="C598" s="28" t="s">
        <v>1908</v>
      </c>
      <c r="D598" s="15"/>
      <c r="E598" s="17"/>
      <c r="F598" s="17"/>
      <c r="G598" s="16"/>
      <c r="H598" s="24"/>
      <c r="I598" s="22"/>
      <c r="J598" s="366"/>
      <c r="K598" s="405" t="s">
        <v>4983</v>
      </c>
      <c r="L598" s="22" t="s">
        <v>4949</v>
      </c>
      <c r="M598" s="405" t="s">
        <v>5006</v>
      </c>
      <c r="N598" s="22"/>
      <c r="O598" s="22"/>
      <c r="P598" s="22"/>
      <c r="Q598" s="22"/>
      <c r="R598" s="22"/>
      <c r="S598" s="405" t="s">
        <v>3827</v>
      </c>
      <c r="T598" s="405"/>
      <c r="U598" s="21" t="s">
        <v>3576</v>
      </c>
    </row>
    <row r="599" spans="1:21" x14ac:dyDescent="0.2">
      <c r="A599" s="420" t="s">
        <v>2375</v>
      </c>
      <c r="B599" s="15" t="s">
        <v>1300</v>
      </c>
      <c r="C599" s="16" t="s">
        <v>1910</v>
      </c>
      <c r="D599" s="15" t="s">
        <v>2239</v>
      </c>
      <c r="E599" s="17"/>
      <c r="F599" s="17"/>
      <c r="G599" s="16" t="s">
        <v>1759</v>
      </c>
      <c r="H599" s="24"/>
      <c r="I599" s="22"/>
      <c r="J599" s="366"/>
      <c r="K599" s="22"/>
      <c r="L599" s="22"/>
      <c r="M599" s="22"/>
      <c r="N599" s="22"/>
      <c r="O599" s="22"/>
      <c r="P599" s="22"/>
      <c r="Q599" s="22"/>
      <c r="R599" s="22"/>
      <c r="S599" s="22"/>
      <c r="T599" s="405"/>
      <c r="U599" s="21"/>
    </row>
    <row r="600" spans="1:21" ht="22.5" x14ac:dyDescent="0.2">
      <c r="A600" s="420" t="s">
        <v>2375</v>
      </c>
      <c r="B600" s="15" t="s">
        <v>1300</v>
      </c>
      <c r="C600" s="16" t="s">
        <v>1911</v>
      </c>
      <c r="D600" s="15" t="s">
        <v>1399</v>
      </c>
      <c r="E600" s="17">
        <v>0</v>
      </c>
      <c r="F600" s="17">
        <v>1</v>
      </c>
      <c r="G600" s="16" t="s">
        <v>1915</v>
      </c>
      <c r="H600" s="24"/>
      <c r="I600" s="22" t="s">
        <v>2253</v>
      </c>
      <c r="J600" s="366"/>
      <c r="K600" s="22"/>
      <c r="L600" s="22"/>
      <c r="M600" s="22"/>
      <c r="N600" s="22"/>
      <c r="O600" s="22"/>
      <c r="P600" s="22"/>
      <c r="Q600" s="22"/>
      <c r="R600" s="22"/>
      <c r="S600" s="22"/>
      <c r="T600" s="405"/>
      <c r="U600" s="21"/>
    </row>
    <row r="601" spans="1:21" ht="22.5" x14ac:dyDescent="0.2">
      <c r="A601" s="420" t="s">
        <v>2375</v>
      </c>
      <c r="B601" s="15" t="s">
        <v>1300</v>
      </c>
      <c r="C601" s="16" t="s">
        <v>1912</v>
      </c>
      <c r="D601" s="15" t="s">
        <v>1400</v>
      </c>
      <c r="E601" s="17">
        <v>0</v>
      </c>
      <c r="F601" s="17">
        <v>1</v>
      </c>
      <c r="G601" s="16" t="s">
        <v>1916</v>
      </c>
      <c r="H601" s="24"/>
      <c r="I601" s="22" t="s">
        <v>2254</v>
      </c>
      <c r="J601" s="366"/>
      <c r="K601" s="22"/>
      <c r="L601" s="22"/>
      <c r="M601" s="22"/>
      <c r="N601" s="22"/>
      <c r="O601" s="22"/>
      <c r="P601" s="22"/>
      <c r="Q601" s="22"/>
      <c r="R601" s="22"/>
      <c r="S601" s="22"/>
      <c r="T601" s="405"/>
      <c r="U601" s="21"/>
    </row>
    <row r="602" spans="1:21" ht="22.5" customHeight="1" x14ac:dyDescent="0.2">
      <c r="A602" s="420" t="s">
        <v>2375</v>
      </c>
      <c r="B602" s="15" t="s">
        <v>1300</v>
      </c>
      <c r="C602" s="16" t="s">
        <v>2102</v>
      </c>
      <c r="D602" s="15" t="s">
        <v>1401</v>
      </c>
      <c r="E602" s="17" t="s">
        <v>1767</v>
      </c>
      <c r="F602" s="17" t="s">
        <v>1554</v>
      </c>
      <c r="G602" s="16" t="s">
        <v>2103</v>
      </c>
      <c r="H602" s="24"/>
      <c r="I602" s="22" t="s">
        <v>405</v>
      </c>
      <c r="J602" s="366"/>
      <c r="K602" s="22"/>
      <c r="L602" s="22"/>
      <c r="M602" s="22"/>
      <c r="N602" s="22"/>
      <c r="O602" s="22"/>
      <c r="P602" s="22"/>
      <c r="Q602" s="22"/>
      <c r="R602" s="22"/>
      <c r="S602" s="22"/>
      <c r="T602" s="405"/>
      <c r="U602" s="21"/>
    </row>
    <row r="603" spans="1:21" ht="22.5" x14ac:dyDescent="0.2">
      <c r="A603" s="420" t="s">
        <v>2375</v>
      </c>
      <c r="B603" s="15" t="s">
        <v>1300</v>
      </c>
      <c r="C603" s="16" t="s">
        <v>1913</v>
      </c>
      <c r="D603" s="15" t="s">
        <v>1402</v>
      </c>
      <c r="E603" s="17">
        <v>0</v>
      </c>
      <c r="F603" s="17">
        <v>1</v>
      </c>
      <c r="G603" s="16" t="s">
        <v>1917</v>
      </c>
      <c r="H603" s="24"/>
      <c r="I603" s="22" t="s">
        <v>2024</v>
      </c>
      <c r="J603" s="366"/>
      <c r="K603" s="22"/>
      <c r="L603" s="22"/>
      <c r="M603" s="22"/>
      <c r="N603" s="22"/>
      <c r="O603" s="22"/>
      <c r="P603" s="22"/>
      <c r="Q603" s="22"/>
      <c r="R603" s="22"/>
      <c r="S603" s="22"/>
      <c r="T603" s="405"/>
      <c r="U603" s="21"/>
    </row>
    <row r="604" spans="1:21" ht="22.5" x14ac:dyDescent="0.2">
      <c r="A604" s="420" t="s">
        <v>2375</v>
      </c>
      <c r="B604" s="15" t="s">
        <v>1300</v>
      </c>
      <c r="C604" s="16" t="s">
        <v>1914</v>
      </c>
      <c r="D604" s="15" t="s">
        <v>1403</v>
      </c>
      <c r="E604" s="17">
        <v>0</v>
      </c>
      <c r="F604" s="17">
        <v>1</v>
      </c>
      <c r="G604" s="16" t="s">
        <v>1918</v>
      </c>
      <c r="H604" s="24"/>
      <c r="I604" s="22" t="s">
        <v>2025</v>
      </c>
      <c r="J604" s="366"/>
      <c r="K604" s="22"/>
      <c r="L604" s="22"/>
      <c r="M604" s="22"/>
      <c r="N604" s="22"/>
      <c r="O604" s="22"/>
      <c r="P604" s="22"/>
      <c r="Q604" s="22"/>
      <c r="R604" s="22"/>
      <c r="S604" s="22"/>
      <c r="T604" s="405"/>
      <c r="U604" s="21"/>
    </row>
    <row r="605" spans="1:21" ht="22.5" customHeight="1" x14ac:dyDescent="0.2">
      <c r="A605" s="420" t="s">
        <v>2375</v>
      </c>
      <c r="B605" s="15" t="s">
        <v>1300</v>
      </c>
      <c r="C605" s="16" t="s">
        <v>406</v>
      </c>
      <c r="D605" s="15" t="s">
        <v>1415</v>
      </c>
      <c r="E605" s="17" t="s">
        <v>1767</v>
      </c>
      <c r="F605" s="17" t="s">
        <v>1554</v>
      </c>
      <c r="G605" s="16" t="s">
        <v>407</v>
      </c>
      <c r="H605" s="24"/>
      <c r="I605" s="22" t="s">
        <v>408</v>
      </c>
      <c r="J605" s="366"/>
      <c r="K605" s="22"/>
      <c r="L605" s="22"/>
      <c r="M605" s="22"/>
      <c r="N605" s="22"/>
      <c r="O605" s="22"/>
      <c r="P605" s="22"/>
      <c r="Q605" s="22"/>
      <c r="R605" s="22"/>
      <c r="S605" s="22"/>
      <c r="T605" s="405"/>
      <c r="U605" s="21"/>
    </row>
    <row r="606" spans="1:21" x14ac:dyDescent="0.2">
      <c r="A606" s="420" t="s">
        <v>2375</v>
      </c>
      <c r="B606" s="15" t="s">
        <v>1300</v>
      </c>
      <c r="C606" s="16" t="s">
        <v>518</v>
      </c>
      <c r="D606" s="15" t="s">
        <v>191</v>
      </c>
      <c r="E606" s="17">
        <v>0</v>
      </c>
      <c r="F606" s="17">
        <v>0</v>
      </c>
      <c r="G606" s="16" t="s">
        <v>518</v>
      </c>
      <c r="H606" s="24"/>
      <c r="I606" s="22"/>
      <c r="J606" s="366"/>
      <c r="K606" s="22"/>
      <c r="L606" s="22"/>
      <c r="M606" s="22"/>
      <c r="N606" s="22"/>
      <c r="O606" s="22"/>
      <c r="P606" s="22"/>
      <c r="Q606" s="22"/>
      <c r="R606" s="22"/>
      <c r="S606" s="22"/>
      <c r="T606" s="405"/>
      <c r="U606" s="21"/>
    </row>
    <row r="607" spans="1:21" ht="191.25" x14ac:dyDescent="0.2">
      <c r="A607" s="420" t="s">
        <v>2375</v>
      </c>
      <c r="B607" s="15" t="s">
        <v>1300</v>
      </c>
      <c r="C607" s="16" t="s">
        <v>1738</v>
      </c>
      <c r="D607" s="15" t="s">
        <v>1766</v>
      </c>
      <c r="E607" s="17" t="s">
        <v>1199</v>
      </c>
      <c r="F607" s="17" t="s">
        <v>2149</v>
      </c>
      <c r="G607" s="408" t="s">
        <v>3906</v>
      </c>
      <c r="H607" s="24" t="s">
        <v>1742</v>
      </c>
      <c r="I607" s="22" t="s">
        <v>3342</v>
      </c>
      <c r="J607" s="366"/>
      <c r="K607" s="405" t="s">
        <v>4983</v>
      </c>
      <c r="L607" s="22" t="s">
        <v>4949</v>
      </c>
      <c r="M607" s="405" t="s">
        <v>5006</v>
      </c>
      <c r="N607" s="22" t="s">
        <v>752</v>
      </c>
      <c r="O607" s="22"/>
      <c r="P607" s="22"/>
      <c r="Q607" s="22"/>
      <c r="R607" s="22"/>
      <c r="S607" s="22" t="s">
        <v>3775</v>
      </c>
      <c r="T607" s="405" t="s">
        <v>752</v>
      </c>
      <c r="U607" s="21"/>
    </row>
    <row r="608" spans="1:21" ht="78.75" x14ac:dyDescent="0.2">
      <c r="A608" s="420" t="s">
        <v>2375</v>
      </c>
      <c r="B608" s="15" t="s">
        <v>1300</v>
      </c>
      <c r="C608" s="16" t="s">
        <v>1739</v>
      </c>
      <c r="D608" s="15" t="s">
        <v>1772</v>
      </c>
      <c r="E608" s="17" t="s">
        <v>1199</v>
      </c>
      <c r="F608" s="17" t="s">
        <v>2149</v>
      </c>
      <c r="G608" s="408" t="s">
        <v>3906</v>
      </c>
      <c r="H608" s="24" t="s">
        <v>1743</v>
      </c>
      <c r="I608" s="22" t="s">
        <v>3387</v>
      </c>
      <c r="J608" s="366"/>
      <c r="K608" s="405" t="s">
        <v>4983</v>
      </c>
      <c r="L608" s="22" t="s">
        <v>4949</v>
      </c>
      <c r="M608" s="405" t="s">
        <v>5006</v>
      </c>
      <c r="N608" s="22" t="s">
        <v>751</v>
      </c>
      <c r="O608" s="22"/>
      <c r="P608" s="22"/>
      <c r="Q608" s="22"/>
      <c r="R608" s="22"/>
      <c r="S608" s="22" t="s">
        <v>3775</v>
      </c>
      <c r="T608" s="405" t="s">
        <v>3843</v>
      </c>
      <c r="U608" s="21"/>
    </row>
    <row r="609" spans="1:21" ht="191.25" x14ac:dyDescent="0.2">
      <c r="A609" s="420" t="s">
        <v>2375</v>
      </c>
      <c r="B609" s="15" t="s">
        <v>1300</v>
      </c>
      <c r="C609" s="16" t="s">
        <v>1740</v>
      </c>
      <c r="D609" s="15" t="s">
        <v>1210</v>
      </c>
      <c r="E609" s="17" t="s">
        <v>1199</v>
      </c>
      <c r="F609" s="17" t="s">
        <v>2149</v>
      </c>
      <c r="G609" s="408" t="s">
        <v>3906</v>
      </c>
      <c r="H609" s="24" t="s">
        <v>1744</v>
      </c>
      <c r="I609" s="22" t="s">
        <v>3388</v>
      </c>
      <c r="J609" s="366"/>
      <c r="K609" s="405" t="s">
        <v>4983</v>
      </c>
      <c r="L609" s="22" t="s">
        <v>4949</v>
      </c>
      <c r="M609" s="405" t="s">
        <v>5006</v>
      </c>
      <c r="N609" s="22" t="s">
        <v>752</v>
      </c>
      <c r="O609" s="22"/>
      <c r="P609" s="22"/>
      <c r="Q609" s="22"/>
      <c r="R609" s="22"/>
      <c r="S609" s="22" t="s">
        <v>3775</v>
      </c>
      <c r="T609" s="405" t="s">
        <v>752</v>
      </c>
      <c r="U609" s="21"/>
    </row>
    <row r="610" spans="1:21" ht="78.75" x14ac:dyDescent="0.2">
      <c r="A610" s="420" t="s">
        <v>2375</v>
      </c>
      <c r="B610" s="15" t="s">
        <v>1300</v>
      </c>
      <c r="C610" s="16" t="s">
        <v>1741</v>
      </c>
      <c r="D610" s="15" t="s">
        <v>2213</v>
      </c>
      <c r="E610" s="17" t="s">
        <v>1199</v>
      </c>
      <c r="F610" s="17" t="s">
        <v>2149</v>
      </c>
      <c r="G610" s="408" t="s">
        <v>3906</v>
      </c>
      <c r="H610" s="24" t="s">
        <v>1745</v>
      </c>
      <c r="I610" s="22" t="s">
        <v>3389</v>
      </c>
      <c r="J610" s="366"/>
      <c r="K610" s="405" t="s">
        <v>4983</v>
      </c>
      <c r="L610" s="22" t="s">
        <v>4949</v>
      </c>
      <c r="M610" s="405" t="s">
        <v>5006</v>
      </c>
      <c r="N610" s="22" t="s">
        <v>751</v>
      </c>
      <c r="O610" s="22"/>
      <c r="P610" s="22"/>
      <c r="Q610" s="22"/>
      <c r="R610" s="22"/>
      <c r="S610" s="22" t="s">
        <v>3775</v>
      </c>
      <c r="T610" s="405" t="s">
        <v>3843</v>
      </c>
      <c r="U610" s="21"/>
    </row>
    <row r="611" spans="1:21" ht="49.5" customHeight="1" x14ac:dyDescent="0.2">
      <c r="A611" s="420" t="s">
        <v>2375</v>
      </c>
      <c r="B611" s="15" t="s">
        <v>1300</v>
      </c>
      <c r="C611" s="16" t="s">
        <v>409</v>
      </c>
      <c r="D611" s="15" t="s">
        <v>410</v>
      </c>
      <c r="E611" s="17" t="s">
        <v>2436</v>
      </c>
      <c r="F611" s="17" t="s">
        <v>2437</v>
      </c>
      <c r="G611" s="16" t="s">
        <v>849</v>
      </c>
      <c r="H611" s="24" t="s">
        <v>411</v>
      </c>
      <c r="I611" s="22" t="s">
        <v>414</v>
      </c>
      <c r="J611" s="366"/>
      <c r="K611" s="405" t="s">
        <v>4973</v>
      </c>
      <c r="L611" s="22" t="s">
        <v>4953</v>
      </c>
      <c r="M611" s="405" t="s">
        <v>5007</v>
      </c>
      <c r="N611" s="22" t="s">
        <v>3016</v>
      </c>
      <c r="O611" s="22"/>
      <c r="P611" s="22"/>
      <c r="Q611" s="22"/>
      <c r="R611" s="22"/>
      <c r="S611" s="22"/>
      <c r="T611" s="405"/>
      <c r="U611" s="21"/>
    </row>
    <row r="612" spans="1:21" ht="56.25" x14ac:dyDescent="0.2">
      <c r="A612" s="420" t="s">
        <v>2375</v>
      </c>
      <c r="B612" s="15" t="s">
        <v>1300</v>
      </c>
      <c r="C612" s="16" t="s">
        <v>413</v>
      </c>
      <c r="D612" s="15" t="s">
        <v>3096</v>
      </c>
      <c r="E612" s="17" t="s">
        <v>2436</v>
      </c>
      <c r="F612" s="17" t="s">
        <v>2437</v>
      </c>
      <c r="G612" s="16" t="s">
        <v>850</v>
      </c>
      <c r="H612" s="24" t="s">
        <v>412</v>
      </c>
      <c r="I612" s="22" t="s">
        <v>415</v>
      </c>
      <c r="J612" s="366"/>
      <c r="K612" s="405" t="s">
        <v>4973</v>
      </c>
      <c r="L612" s="22" t="s">
        <v>4953</v>
      </c>
      <c r="M612" s="405" t="s">
        <v>5007</v>
      </c>
      <c r="N612" s="22" t="s">
        <v>3016</v>
      </c>
      <c r="O612" s="22"/>
      <c r="P612" s="22"/>
      <c r="Q612" s="22"/>
      <c r="R612" s="22"/>
      <c r="S612" s="22"/>
      <c r="T612" s="405"/>
      <c r="U612" s="21"/>
    </row>
    <row r="613" spans="1:21" ht="22.5" x14ac:dyDescent="0.2">
      <c r="A613" s="420" t="s">
        <v>2375</v>
      </c>
      <c r="B613" s="15" t="s">
        <v>1300</v>
      </c>
      <c r="C613" s="16" t="s">
        <v>518</v>
      </c>
      <c r="D613" s="15" t="s">
        <v>1134</v>
      </c>
      <c r="E613" s="17" t="s">
        <v>2436</v>
      </c>
      <c r="F613" s="17" t="s">
        <v>2436</v>
      </c>
      <c r="G613" s="16" t="s">
        <v>2095</v>
      </c>
      <c r="H613" s="24"/>
      <c r="I613" s="22"/>
      <c r="J613" s="366"/>
      <c r="K613" s="22"/>
      <c r="L613" s="22"/>
      <c r="M613" s="22"/>
      <c r="N613" s="22"/>
      <c r="O613" s="22"/>
      <c r="P613" s="22"/>
      <c r="Q613" s="22"/>
      <c r="R613" s="22"/>
      <c r="S613" s="22"/>
      <c r="T613" s="405"/>
      <c r="U613" s="21"/>
    </row>
    <row r="614" spans="1:21" ht="33.75" x14ac:dyDescent="0.2">
      <c r="A614" s="420" t="s">
        <v>2376</v>
      </c>
      <c r="B614" s="15" t="s">
        <v>1301</v>
      </c>
      <c r="C614" s="28" t="s">
        <v>689</v>
      </c>
      <c r="D614" s="15"/>
      <c r="E614" s="17"/>
      <c r="F614" s="17"/>
      <c r="G614" s="16"/>
      <c r="H614" s="24"/>
      <c r="I614" s="22"/>
      <c r="J614" s="366"/>
      <c r="K614" s="405" t="s">
        <v>4983</v>
      </c>
      <c r="L614" s="22" t="s">
        <v>4949</v>
      </c>
      <c r="M614" s="405" t="s">
        <v>5006</v>
      </c>
      <c r="N614" s="22"/>
      <c r="O614" s="22"/>
      <c r="P614" s="22"/>
      <c r="Q614" s="22"/>
      <c r="R614" s="22"/>
      <c r="S614" s="405" t="s">
        <v>3827</v>
      </c>
      <c r="T614" s="405"/>
      <c r="U614" s="21" t="s">
        <v>3576</v>
      </c>
    </row>
    <row r="615" spans="1:21" x14ac:dyDescent="0.2">
      <c r="A615" s="420" t="s">
        <v>2376</v>
      </c>
      <c r="B615" s="15" t="s">
        <v>1301</v>
      </c>
      <c r="C615" s="16" t="s">
        <v>1909</v>
      </c>
      <c r="D615" s="15" t="s">
        <v>2239</v>
      </c>
      <c r="E615" s="17"/>
      <c r="F615" s="17"/>
      <c r="G615" s="16" t="s">
        <v>1759</v>
      </c>
      <c r="H615" s="24"/>
      <c r="I615" s="22"/>
      <c r="J615" s="366"/>
      <c r="K615" s="22"/>
      <c r="L615" s="22"/>
      <c r="M615" s="22"/>
      <c r="N615" s="22"/>
      <c r="O615" s="22"/>
      <c r="P615" s="22"/>
      <c r="Q615" s="22"/>
      <c r="R615" s="22"/>
      <c r="S615" s="22"/>
      <c r="T615" s="405"/>
      <c r="U615" s="21"/>
    </row>
    <row r="616" spans="1:21" x14ac:dyDescent="0.2">
      <c r="A616" s="420" t="s">
        <v>2376</v>
      </c>
      <c r="B616" s="15" t="s">
        <v>1301</v>
      </c>
      <c r="C616" s="16" t="s">
        <v>1900</v>
      </c>
      <c r="D616" s="15" t="s">
        <v>1399</v>
      </c>
      <c r="E616" s="17">
        <v>0</v>
      </c>
      <c r="F616" s="17">
        <v>1</v>
      </c>
      <c r="G616" s="16" t="s">
        <v>1904</v>
      </c>
      <c r="H616" s="24"/>
      <c r="I616" s="22" t="s">
        <v>1279</v>
      </c>
      <c r="J616" s="366"/>
      <c r="K616" s="22"/>
      <c r="L616" s="22"/>
      <c r="M616" s="22"/>
      <c r="N616" s="22"/>
      <c r="O616" s="22"/>
      <c r="P616" s="22"/>
      <c r="Q616" s="22"/>
      <c r="R616" s="22"/>
      <c r="S616" s="22"/>
      <c r="T616" s="405"/>
      <c r="U616" s="21"/>
    </row>
    <row r="617" spans="1:21" x14ac:dyDescent="0.2">
      <c r="A617" s="420" t="s">
        <v>2376</v>
      </c>
      <c r="B617" s="15" t="s">
        <v>1301</v>
      </c>
      <c r="C617" s="16" t="s">
        <v>1901</v>
      </c>
      <c r="D617" s="15" t="s">
        <v>1400</v>
      </c>
      <c r="E617" s="17">
        <v>0</v>
      </c>
      <c r="F617" s="17">
        <v>1</v>
      </c>
      <c r="G617" s="16" t="s">
        <v>1905</v>
      </c>
      <c r="H617" s="24"/>
      <c r="I617" s="22" t="s">
        <v>838</v>
      </c>
      <c r="J617" s="366"/>
      <c r="K617" s="22"/>
      <c r="L617" s="22"/>
      <c r="M617" s="22"/>
      <c r="N617" s="22"/>
      <c r="O617" s="22"/>
      <c r="P617" s="22"/>
      <c r="Q617" s="22"/>
      <c r="R617" s="22"/>
      <c r="S617" s="22"/>
      <c r="T617" s="405"/>
      <c r="U617" s="21"/>
    </row>
    <row r="618" spans="1:21" x14ac:dyDescent="0.2">
      <c r="A618" s="420" t="s">
        <v>2376</v>
      </c>
      <c r="B618" s="15" t="s">
        <v>1301</v>
      </c>
      <c r="C618" s="16" t="s">
        <v>1902</v>
      </c>
      <c r="D618" s="15" t="s">
        <v>1401</v>
      </c>
      <c r="E618" s="17">
        <v>0</v>
      </c>
      <c r="F618" s="17">
        <v>1</v>
      </c>
      <c r="G618" s="16" t="s">
        <v>1906</v>
      </c>
      <c r="H618" s="24"/>
      <c r="I618" s="22" t="s">
        <v>1280</v>
      </c>
      <c r="J618" s="366"/>
      <c r="K618" s="22"/>
      <c r="L618" s="22"/>
      <c r="M618" s="22"/>
      <c r="N618" s="22"/>
      <c r="O618" s="22"/>
      <c r="P618" s="22"/>
      <c r="Q618" s="22"/>
      <c r="R618" s="22"/>
      <c r="S618" s="22"/>
      <c r="T618" s="405"/>
      <c r="U618" s="21"/>
    </row>
    <row r="619" spans="1:21" x14ac:dyDescent="0.2">
      <c r="A619" s="420" t="s">
        <v>2376</v>
      </c>
      <c r="B619" s="15" t="s">
        <v>1301</v>
      </c>
      <c r="C619" s="16" t="s">
        <v>1903</v>
      </c>
      <c r="D619" s="15" t="s">
        <v>1402</v>
      </c>
      <c r="E619" s="17">
        <v>0</v>
      </c>
      <c r="F619" s="17">
        <v>1</v>
      </c>
      <c r="G619" s="16" t="s">
        <v>1907</v>
      </c>
      <c r="H619" s="24"/>
      <c r="I619" s="22" t="s">
        <v>839</v>
      </c>
      <c r="J619" s="366"/>
      <c r="K619" s="22"/>
      <c r="L619" s="22"/>
      <c r="M619" s="22"/>
      <c r="N619" s="22"/>
      <c r="O619" s="22"/>
      <c r="P619" s="22"/>
      <c r="Q619" s="22"/>
      <c r="R619" s="22"/>
      <c r="S619" s="22"/>
      <c r="T619" s="405"/>
      <c r="U619" s="21"/>
    </row>
    <row r="620" spans="1:21" x14ac:dyDescent="0.2">
      <c r="A620" s="420" t="s">
        <v>2376</v>
      </c>
      <c r="B620" s="15" t="s">
        <v>1301</v>
      </c>
      <c r="C620" s="16" t="s">
        <v>518</v>
      </c>
      <c r="D620" s="15" t="s">
        <v>2214</v>
      </c>
      <c r="E620" s="17">
        <v>0</v>
      </c>
      <c r="F620" s="17">
        <v>0</v>
      </c>
      <c r="G620" s="16" t="s">
        <v>518</v>
      </c>
      <c r="H620" s="24"/>
      <c r="I620" s="22"/>
      <c r="J620" s="366"/>
      <c r="K620" s="22"/>
      <c r="L620" s="22"/>
      <c r="M620" s="22"/>
      <c r="N620" s="22"/>
      <c r="O620" s="22"/>
      <c r="P620" s="22"/>
      <c r="Q620" s="22"/>
      <c r="R620" s="22"/>
      <c r="S620" s="22"/>
      <c r="T620" s="405"/>
      <c r="U620" s="21"/>
    </row>
    <row r="621" spans="1:21" ht="225" x14ac:dyDescent="0.2">
      <c r="A621" s="420" t="s">
        <v>2376</v>
      </c>
      <c r="B621" s="15" t="s">
        <v>1301</v>
      </c>
      <c r="C621" s="16" t="s">
        <v>1748</v>
      </c>
      <c r="D621" s="15" t="s">
        <v>1766</v>
      </c>
      <c r="E621" s="17" t="s">
        <v>1197</v>
      </c>
      <c r="F621" s="17" t="s">
        <v>1198</v>
      </c>
      <c r="G621" s="408" t="s">
        <v>3906</v>
      </c>
      <c r="H621" s="24" t="s">
        <v>686</v>
      </c>
      <c r="I621" s="22" t="s">
        <v>3374</v>
      </c>
      <c r="J621" s="366"/>
      <c r="K621" s="405" t="s">
        <v>4983</v>
      </c>
      <c r="L621" s="22" t="s">
        <v>4949</v>
      </c>
      <c r="M621" s="405" t="s">
        <v>5006</v>
      </c>
      <c r="N621" s="22"/>
      <c r="O621" s="22"/>
      <c r="P621" s="22"/>
      <c r="Q621" s="22"/>
      <c r="R621" s="22"/>
      <c r="S621" s="22"/>
      <c r="T621" s="405"/>
      <c r="U621" s="21"/>
    </row>
    <row r="622" spans="1:21" ht="225" x14ac:dyDescent="0.2">
      <c r="A622" s="420" t="s">
        <v>2376</v>
      </c>
      <c r="B622" s="15" t="s">
        <v>1301</v>
      </c>
      <c r="C622" s="16" t="s">
        <v>2261</v>
      </c>
      <c r="D622" s="15" t="s">
        <v>1772</v>
      </c>
      <c r="E622" s="17" t="s">
        <v>1197</v>
      </c>
      <c r="F622" s="17" t="s">
        <v>1198</v>
      </c>
      <c r="G622" s="408" t="s">
        <v>3906</v>
      </c>
      <c r="H622" s="24" t="s">
        <v>2263</v>
      </c>
      <c r="I622" s="22" t="s">
        <v>2839</v>
      </c>
      <c r="J622" s="366"/>
      <c r="K622" s="405" t="s">
        <v>4983</v>
      </c>
      <c r="L622" s="22" t="s">
        <v>4949</v>
      </c>
      <c r="M622" s="405" t="s">
        <v>5006</v>
      </c>
      <c r="N622" s="22" t="s">
        <v>757</v>
      </c>
      <c r="O622" s="22"/>
      <c r="P622" s="22"/>
      <c r="Q622" s="22"/>
      <c r="R622" s="22"/>
      <c r="S622" s="22" t="s">
        <v>3775</v>
      </c>
      <c r="T622" s="405" t="s">
        <v>3785</v>
      </c>
      <c r="U622" s="21"/>
    </row>
    <row r="623" spans="1:21" ht="225" x14ac:dyDescent="0.2">
      <c r="A623" s="420" t="s">
        <v>2376</v>
      </c>
      <c r="B623" s="15" t="s">
        <v>1301</v>
      </c>
      <c r="C623" s="16" t="s">
        <v>687</v>
      </c>
      <c r="D623" s="15" t="s">
        <v>1210</v>
      </c>
      <c r="E623" s="17" t="s">
        <v>1197</v>
      </c>
      <c r="F623" s="17" t="s">
        <v>1198</v>
      </c>
      <c r="G623" s="408" t="s">
        <v>3906</v>
      </c>
      <c r="H623" s="24" t="s">
        <v>688</v>
      </c>
      <c r="I623" s="22" t="s">
        <v>2840</v>
      </c>
      <c r="J623" s="366"/>
      <c r="K623" s="405" t="s">
        <v>4983</v>
      </c>
      <c r="L623" s="22" t="s">
        <v>4949</v>
      </c>
      <c r="M623" s="405" t="s">
        <v>5006</v>
      </c>
      <c r="N623" s="22"/>
      <c r="O623" s="22"/>
      <c r="P623" s="22"/>
      <c r="Q623" s="22"/>
      <c r="R623" s="22"/>
      <c r="S623" s="22"/>
      <c r="T623" s="405"/>
      <c r="U623" s="21"/>
    </row>
    <row r="624" spans="1:21" ht="225" x14ac:dyDescent="0.2">
      <c r="A624" s="420" t="s">
        <v>2376</v>
      </c>
      <c r="B624" s="15" t="s">
        <v>1301</v>
      </c>
      <c r="C624" s="16" t="s">
        <v>2262</v>
      </c>
      <c r="D624" s="15" t="s">
        <v>2213</v>
      </c>
      <c r="E624" s="17" t="s">
        <v>1197</v>
      </c>
      <c r="F624" s="17" t="s">
        <v>1198</v>
      </c>
      <c r="G624" s="408" t="s">
        <v>3906</v>
      </c>
      <c r="H624" s="24" t="s">
        <v>2268</v>
      </c>
      <c r="I624" s="22" t="s">
        <v>3415</v>
      </c>
      <c r="J624" s="366"/>
      <c r="K624" s="405" t="s">
        <v>4983</v>
      </c>
      <c r="L624" s="22" t="s">
        <v>4949</v>
      </c>
      <c r="M624" s="405" t="s">
        <v>5006</v>
      </c>
      <c r="N624" s="22" t="s">
        <v>757</v>
      </c>
      <c r="O624" s="22"/>
      <c r="P624" s="22"/>
      <c r="Q624" s="22"/>
      <c r="R624" s="22"/>
      <c r="S624" s="22" t="s">
        <v>3775</v>
      </c>
      <c r="T624" s="405" t="s">
        <v>3785</v>
      </c>
      <c r="U624" s="21"/>
    </row>
    <row r="625" spans="1:21" ht="33.75" x14ac:dyDescent="0.2">
      <c r="A625" s="420" t="s">
        <v>2377</v>
      </c>
      <c r="B625" s="15" t="s">
        <v>1302</v>
      </c>
      <c r="C625" s="28" t="s">
        <v>2219</v>
      </c>
      <c r="D625" s="15"/>
      <c r="E625" s="17"/>
      <c r="F625" s="17"/>
      <c r="G625" s="16"/>
      <c r="H625" s="24"/>
      <c r="I625" s="22"/>
      <c r="J625" s="366"/>
      <c r="K625" s="405" t="s">
        <v>4983</v>
      </c>
      <c r="L625" s="22" t="s">
        <v>4949</v>
      </c>
      <c r="M625" s="405" t="s">
        <v>5006</v>
      </c>
      <c r="N625" s="22"/>
      <c r="O625" s="22"/>
      <c r="P625" s="22"/>
      <c r="Q625" s="22"/>
      <c r="R625" s="22"/>
      <c r="S625" s="405" t="s">
        <v>3827</v>
      </c>
      <c r="T625" s="409"/>
      <c r="U625" s="21" t="s">
        <v>3576</v>
      </c>
    </row>
    <row r="626" spans="1:21" x14ac:dyDescent="0.2">
      <c r="A626" s="420" t="s">
        <v>2377</v>
      </c>
      <c r="B626" s="15" t="s">
        <v>1302</v>
      </c>
      <c r="C626" s="16" t="s">
        <v>2220</v>
      </c>
      <c r="D626" s="15" t="s">
        <v>2239</v>
      </c>
      <c r="E626" s="17"/>
      <c r="F626" s="17"/>
      <c r="G626" s="16" t="s">
        <v>1759</v>
      </c>
      <c r="H626" s="24"/>
      <c r="I626" s="22"/>
      <c r="J626" s="366"/>
      <c r="K626" s="22"/>
      <c r="L626" s="22"/>
      <c r="M626" s="22"/>
      <c r="N626" s="22"/>
      <c r="O626" s="22"/>
      <c r="P626" s="22"/>
      <c r="Q626" s="22"/>
      <c r="R626" s="22"/>
      <c r="S626" s="22"/>
      <c r="T626" s="405"/>
      <c r="U626" s="21"/>
    </row>
    <row r="627" spans="1:21" x14ac:dyDescent="0.2">
      <c r="A627" s="420" t="s">
        <v>2377</v>
      </c>
      <c r="B627" s="15" t="s">
        <v>1302</v>
      </c>
      <c r="C627" s="16" t="s">
        <v>2225</v>
      </c>
      <c r="D627" s="15" t="s">
        <v>1399</v>
      </c>
      <c r="E627" s="17">
        <v>0</v>
      </c>
      <c r="F627" s="17">
        <v>1</v>
      </c>
      <c r="G627" s="16" t="s">
        <v>2223</v>
      </c>
      <c r="H627" s="24"/>
      <c r="I627" s="22" t="s">
        <v>2162</v>
      </c>
      <c r="J627" s="366"/>
      <c r="K627" s="22"/>
      <c r="L627" s="22"/>
      <c r="M627" s="22"/>
      <c r="N627" s="22"/>
      <c r="O627" s="22"/>
      <c r="P627" s="22"/>
      <c r="Q627" s="22"/>
      <c r="R627" s="22"/>
      <c r="S627" s="22"/>
      <c r="T627" s="405"/>
      <c r="U627" s="21"/>
    </row>
    <row r="628" spans="1:21" x14ac:dyDescent="0.2">
      <c r="A628" s="420" t="s">
        <v>2377</v>
      </c>
      <c r="B628" s="15" t="s">
        <v>1302</v>
      </c>
      <c r="C628" s="16" t="s">
        <v>2226</v>
      </c>
      <c r="D628" s="15" t="s">
        <v>1400</v>
      </c>
      <c r="E628" s="17">
        <v>0</v>
      </c>
      <c r="F628" s="17">
        <v>1</v>
      </c>
      <c r="G628" s="16" t="s">
        <v>2224</v>
      </c>
      <c r="H628" s="24"/>
      <c r="I628" s="22" t="s">
        <v>2163</v>
      </c>
      <c r="J628" s="366"/>
      <c r="K628" s="22"/>
      <c r="L628" s="22"/>
      <c r="M628" s="22"/>
      <c r="N628" s="22"/>
      <c r="O628" s="22"/>
      <c r="P628" s="22"/>
      <c r="Q628" s="22"/>
      <c r="R628" s="22"/>
      <c r="S628" s="22"/>
      <c r="T628" s="405"/>
      <c r="U628" s="21"/>
    </row>
    <row r="629" spans="1:21" x14ac:dyDescent="0.2">
      <c r="A629" s="420" t="s">
        <v>2377</v>
      </c>
      <c r="B629" s="15" t="s">
        <v>1302</v>
      </c>
      <c r="C629" s="16" t="s">
        <v>518</v>
      </c>
      <c r="D629" s="15" t="s">
        <v>190</v>
      </c>
      <c r="E629" s="17">
        <v>0</v>
      </c>
      <c r="F629" s="17">
        <v>0</v>
      </c>
      <c r="G629" s="16" t="s">
        <v>518</v>
      </c>
      <c r="H629" s="24"/>
      <c r="I629" s="22"/>
      <c r="J629" s="366"/>
      <c r="K629" s="22"/>
      <c r="L629" s="22"/>
      <c r="M629" s="22"/>
      <c r="N629" s="22"/>
      <c r="O629" s="22"/>
      <c r="P629" s="22"/>
      <c r="Q629" s="22"/>
      <c r="R629" s="22"/>
      <c r="S629" s="22"/>
      <c r="T629" s="405"/>
      <c r="U629" s="21"/>
    </row>
    <row r="630" spans="1:21" ht="56.25" x14ac:dyDescent="0.2">
      <c r="A630" s="420" t="s">
        <v>2377</v>
      </c>
      <c r="B630" s="15" t="s">
        <v>1302</v>
      </c>
      <c r="C630" s="16" t="s">
        <v>2221</v>
      </c>
      <c r="D630" s="15" t="s">
        <v>1929</v>
      </c>
      <c r="E630" s="435" t="s">
        <v>2336</v>
      </c>
      <c r="F630" s="17" t="s">
        <v>2217</v>
      </c>
      <c r="G630" s="16" t="s">
        <v>2218</v>
      </c>
      <c r="H630" s="24" t="s">
        <v>239</v>
      </c>
      <c r="I630" s="22" t="s">
        <v>2164</v>
      </c>
      <c r="J630" s="366"/>
      <c r="K630" s="405" t="s">
        <v>4983</v>
      </c>
      <c r="L630" s="22" t="s">
        <v>4949</v>
      </c>
      <c r="M630" s="405" t="s">
        <v>5006</v>
      </c>
      <c r="N630" s="22" t="s">
        <v>746</v>
      </c>
      <c r="O630" s="22"/>
      <c r="P630" s="22"/>
      <c r="Q630" s="22"/>
      <c r="R630" s="22"/>
      <c r="S630" s="22" t="s">
        <v>3775</v>
      </c>
      <c r="T630" s="405" t="s">
        <v>3841</v>
      </c>
      <c r="U630" s="21"/>
    </row>
    <row r="631" spans="1:21" ht="56.25" x14ac:dyDescent="0.2">
      <c r="A631" s="420" t="s">
        <v>2377</v>
      </c>
      <c r="B631" s="15" t="s">
        <v>1302</v>
      </c>
      <c r="C631" s="16" t="s">
        <v>2222</v>
      </c>
      <c r="D631" s="15" t="s">
        <v>1933</v>
      </c>
      <c r="E631" s="435" t="s">
        <v>2336</v>
      </c>
      <c r="F631" s="17" t="s">
        <v>2217</v>
      </c>
      <c r="G631" s="16" t="s">
        <v>2218</v>
      </c>
      <c r="H631" s="24" t="s">
        <v>240</v>
      </c>
      <c r="I631" s="22" t="s">
        <v>1992</v>
      </c>
      <c r="J631" s="366"/>
      <c r="K631" s="405" t="s">
        <v>4983</v>
      </c>
      <c r="L631" s="22" t="s">
        <v>4949</v>
      </c>
      <c r="M631" s="405" t="s">
        <v>5006</v>
      </c>
      <c r="N631" s="22" t="s">
        <v>746</v>
      </c>
      <c r="O631" s="22"/>
      <c r="P631" s="22"/>
      <c r="Q631" s="22"/>
      <c r="R631" s="22"/>
      <c r="S631" s="22" t="s">
        <v>3775</v>
      </c>
      <c r="T631" s="405" t="s">
        <v>3841</v>
      </c>
      <c r="U631" s="21"/>
    </row>
    <row r="632" spans="1:21" ht="33.75" x14ac:dyDescent="0.2">
      <c r="A632" s="420" t="s">
        <v>1859</v>
      </c>
      <c r="B632" s="15" t="s">
        <v>1303</v>
      </c>
      <c r="C632" s="28" t="s">
        <v>1920</v>
      </c>
      <c r="D632" s="15"/>
      <c r="E632" s="17"/>
      <c r="F632" s="17"/>
      <c r="G632" s="16"/>
      <c r="H632" s="24"/>
      <c r="I632" s="22"/>
      <c r="J632" s="366"/>
      <c r="K632" s="405" t="s">
        <v>4983</v>
      </c>
      <c r="L632" s="22" t="s">
        <v>4949</v>
      </c>
      <c r="M632" s="405" t="s">
        <v>5006</v>
      </c>
      <c r="N632" s="22"/>
      <c r="O632" s="22"/>
      <c r="P632" s="22"/>
      <c r="Q632" s="22"/>
      <c r="R632" s="22"/>
      <c r="S632" s="405" t="s">
        <v>3827</v>
      </c>
      <c r="T632" s="405"/>
      <c r="U632" s="21" t="s">
        <v>3576</v>
      </c>
    </row>
    <row r="633" spans="1:21" x14ac:dyDescent="0.2">
      <c r="A633" s="420" t="s">
        <v>1859</v>
      </c>
      <c r="B633" s="15" t="s">
        <v>1303</v>
      </c>
      <c r="C633" s="16" t="s">
        <v>1921</v>
      </c>
      <c r="D633" s="15" t="s">
        <v>2239</v>
      </c>
      <c r="E633" s="17"/>
      <c r="F633" s="17"/>
      <c r="G633" s="16" t="s">
        <v>1759</v>
      </c>
      <c r="H633" s="24"/>
      <c r="I633" s="22"/>
      <c r="J633" s="366"/>
      <c r="K633" s="22"/>
      <c r="L633" s="22"/>
      <c r="M633" s="22"/>
      <c r="N633" s="22"/>
      <c r="O633" s="22"/>
      <c r="P633" s="22"/>
      <c r="Q633" s="22"/>
      <c r="R633" s="22"/>
      <c r="S633" s="22"/>
      <c r="T633" s="405"/>
      <c r="U633" s="21"/>
    </row>
    <row r="634" spans="1:21" x14ac:dyDescent="0.2">
      <c r="A634" s="420" t="s">
        <v>1859</v>
      </c>
      <c r="B634" s="15" t="s">
        <v>1303</v>
      </c>
      <c r="C634" s="16" t="s">
        <v>1922</v>
      </c>
      <c r="D634" s="15" t="s">
        <v>1399</v>
      </c>
      <c r="E634" s="17">
        <v>0</v>
      </c>
      <c r="F634" s="17">
        <v>1</v>
      </c>
      <c r="G634" s="16" t="s">
        <v>1924</v>
      </c>
      <c r="H634" s="24"/>
      <c r="I634" s="22" t="s">
        <v>2165</v>
      </c>
      <c r="J634" s="366"/>
      <c r="K634" s="22"/>
      <c r="L634" s="22"/>
      <c r="M634" s="22"/>
      <c r="N634" s="22"/>
      <c r="O634" s="22"/>
      <c r="P634" s="22"/>
      <c r="Q634" s="22"/>
      <c r="R634" s="22"/>
      <c r="S634" s="22"/>
      <c r="T634" s="405"/>
      <c r="U634" s="21"/>
    </row>
    <row r="635" spans="1:21" x14ac:dyDescent="0.2">
      <c r="A635" s="420" t="s">
        <v>1859</v>
      </c>
      <c r="B635" s="15" t="s">
        <v>1303</v>
      </c>
      <c r="C635" s="16" t="s">
        <v>1923</v>
      </c>
      <c r="D635" s="15" t="s">
        <v>1400</v>
      </c>
      <c r="E635" s="17">
        <v>0</v>
      </c>
      <c r="F635" s="17">
        <v>1</v>
      </c>
      <c r="G635" s="16" t="s">
        <v>1925</v>
      </c>
      <c r="H635" s="24"/>
      <c r="I635" s="22" t="s">
        <v>2166</v>
      </c>
      <c r="J635" s="366"/>
      <c r="K635" s="22"/>
      <c r="L635" s="22"/>
      <c r="M635" s="22"/>
      <c r="N635" s="22"/>
      <c r="O635" s="22"/>
      <c r="P635" s="22"/>
      <c r="Q635" s="22"/>
      <c r="R635" s="22"/>
      <c r="S635" s="22"/>
      <c r="T635" s="405"/>
      <c r="U635" s="21"/>
    </row>
    <row r="636" spans="1:21" x14ac:dyDescent="0.2">
      <c r="A636" s="420" t="s">
        <v>1859</v>
      </c>
      <c r="B636" s="15" t="s">
        <v>1303</v>
      </c>
      <c r="C636" s="16" t="s">
        <v>518</v>
      </c>
      <c r="D636" s="15" t="s">
        <v>190</v>
      </c>
      <c r="E636" s="17">
        <v>0</v>
      </c>
      <c r="F636" s="17">
        <v>0</v>
      </c>
      <c r="G636" s="16" t="s">
        <v>518</v>
      </c>
      <c r="H636" s="24"/>
      <c r="I636" s="22"/>
      <c r="J636" s="366"/>
      <c r="K636" s="22"/>
      <c r="L636" s="22"/>
      <c r="M636" s="22"/>
      <c r="N636" s="22"/>
      <c r="O636" s="22"/>
      <c r="P636" s="22"/>
      <c r="Q636" s="22"/>
      <c r="R636" s="22"/>
      <c r="S636" s="22"/>
      <c r="T636" s="405"/>
      <c r="U636" s="21"/>
    </row>
    <row r="637" spans="1:21" ht="56.25" x14ac:dyDescent="0.2">
      <c r="A637" s="420" t="s">
        <v>1859</v>
      </c>
      <c r="B637" s="15" t="s">
        <v>1303</v>
      </c>
      <c r="C637" s="16" t="s">
        <v>1926</v>
      </c>
      <c r="D637" s="15" t="s">
        <v>1929</v>
      </c>
      <c r="E637" s="17" t="s">
        <v>1410</v>
      </c>
      <c r="F637" s="17" t="s">
        <v>2698</v>
      </c>
      <c r="G637" s="16" t="s">
        <v>2697</v>
      </c>
      <c r="H637" s="22" t="s">
        <v>474</v>
      </c>
      <c r="I637" s="22" t="s">
        <v>2167</v>
      </c>
      <c r="J637" s="366"/>
      <c r="K637" s="405" t="s">
        <v>4983</v>
      </c>
      <c r="L637" s="22" t="s">
        <v>4949</v>
      </c>
      <c r="M637" s="405" t="s">
        <v>5006</v>
      </c>
      <c r="N637" s="22" t="s">
        <v>750</v>
      </c>
      <c r="O637" s="22"/>
      <c r="P637" s="22"/>
      <c r="Q637" s="22"/>
      <c r="R637" s="22"/>
      <c r="S637" s="22" t="s">
        <v>3775</v>
      </c>
      <c r="T637" s="405" t="s">
        <v>3842</v>
      </c>
      <c r="U637" s="21"/>
    </row>
    <row r="638" spans="1:21" ht="56.25" x14ac:dyDescent="0.2">
      <c r="A638" s="420" t="s">
        <v>1859</v>
      </c>
      <c r="B638" s="15" t="s">
        <v>1303</v>
      </c>
      <c r="C638" s="16" t="s">
        <v>1927</v>
      </c>
      <c r="D638" s="15" t="s">
        <v>1933</v>
      </c>
      <c r="E638" s="17" t="s">
        <v>1410</v>
      </c>
      <c r="F638" s="17" t="s">
        <v>2698</v>
      </c>
      <c r="G638" s="16" t="s">
        <v>2697</v>
      </c>
      <c r="H638" s="22" t="s">
        <v>475</v>
      </c>
      <c r="I638" s="22" t="s">
        <v>2168</v>
      </c>
      <c r="J638" s="366"/>
      <c r="K638" s="405" t="s">
        <v>4983</v>
      </c>
      <c r="L638" s="22" t="s">
        <v>4949</v>
      </c>
      <c r="M638" s="405" t="s">
        <v>5006</v>
      </c>
      <c r="N638" s="22" t="s">
        <v>750</v>
      </c>
      <c r="O638" s="22"/>
      <c r="P638" s="22"/>
      <c r="Q638" s="22"/>
      <c r="R638" s="22"/>
      <c r="S638" s="22" t="s">
        <v>3775</v>
      </c>
      <c r="T638" s="405" t="s">
        <v>3842</v>
      </c>
      <c r="U638" s="21"/>
    </row>
    <row r="639" spans="1:21" ht="33.75" x14ac:dyDescent="0.2">
      <c r="A639" s="420" t="s">
        <v>2242</v>
      </c>
      <c r="B639" s="15" t="s">
        <v>1304</v>
      </c>
      <c r="C639" s="28" t="s">
        <v>358</v>
      </c>
      <c r="D639" s="15"/>
      <c r="E639" s="17"/>
      <c r="F639" s="17"/>
      <c r="G639" s="16"/>
      <c r="H639" s="24"/>
      <c r="I639" s="22"/>
      <c r="J639" s="366"/>
      <c r="K639" s="405" t="s">
        <v>4983</v>
      </c>
      <c r="L639" s="22" t="s">
        <v>4949</v>
      </c>
      <c r="M639" s="405" t="s">
        <v>5006</v>
      </c>
      <c r="N639" s="22"/>
      <c r="O639" s="22"/>
      <c r="P639" s="22"/>
      <c r="Q639" s="22"/>
      <c r="R639" s="22"/>
      <c r="S639" s="405" t="s">
        <v>3827</v>
      </c>
      <c r="T639" s="405"/>
      <c r="U639" s="21" t="s">
        <v>3576</v>
      </c>
    </row>
    <row r="640" spans="1:21" x14ac:dyDescent="0.2">
      <c r="A640" s="420" t="s">
        <v>2242</v>
      </c>
      <c r="B640" s="15" t="s">
        <v>1304</v>
      </c>
      <c r="C640" s="16" t="s">
        <v>1788</v>
      </c>
      <c r="D640" s="15" t="s">
        <v>2239</v>
      </c>
      <c r="E640" s="17"/>
      <c r="F640" s="17"/>
      <c r="G640" s="16" t="s">
        <v>1759</v>
      </c>
      <c r="H640" s="24"/>
      <c r="I640" s="22"/>
      <c r="J640" s="366"/>
      <c r="K640" s="22"/>
      <c r="L640" s="22"/>
      <c r="M640" s="22"/>
      <c r="N640" s="22"/>
      <c r="O640" s="22"/>
      <c r="P640" s="22"/>
      <c r="Q640" s="22"/>
      <c r="R640" s="22"/>
      <c r="S640" s="22"/>
      <c r="T640" s="405"/>
      <c r="U640" s="21"/>
    </row>
    <row r="641" spans="1:21" ht="22.5" x14ac:dyDescent="0.2">
      <c r="A641" s="420" t="s">
        <v>2242</v>
      </c>
      <c r="B641" s="15" t="s">
        <v>1304</v>
      </c>
      <c r="C641" s="16" t="s">
        <v>708</v>
      </c>
      <c r="D641" s="15" t="s">
        <v>1399</v>
      </c>
      <c r="E641" s="17">
        <v>0</v>
      </c>
      <c r="F641" s="17">
        <v>1</v>
      </c>
      <c r="G641" s="16" t="s">
        <v>1858</v>
      </c>
      <c r="H641" s="24"/>
      <c r="I641" s="22" t="s">
        <v>2169</v>
      </c>
      <c r="J641" s="366"/>
      <c r="K641" s="22"/>
      <c r="L641" s="22"/>
      <c r="M641" s="22"/>
      <c r="N641" s="22"/>
      <c r="O641" s="22"/>
      <c r="P641" s="22"/>
      <c r="Q641" s="22"/>
      <c r="R641" s="22"/>
      <c r="S641" s="22"/>
      <c r="T641" s="405"/>
      <c r="U641" s="21"/>
    </row>
    <row r="642" spans="1:21" ht="22.5" x14ac:dyDescent="0.2">
      <c r="A642" s="420" t="s">
        <v>2242</v>
      </c>
      <c r="B642" s="15" t="s">
        <v>1304</v>
      </c>
      <c r="C642" s="16" t="s">
        <v>1701</v>
      </c>
      <c r="D642" s="15" t="s">
        <v>1400</v>
      </c>
      <c r="E642" s="17">
        <v>0</v>
      </c>
      <c r="F642" s="17">
        <v>1</v>
      </c>
      <c r="G642" s="16" t="s">
        <v>466</v>
      </c>
      <c r="H642" s="24"/>
      <c r="I642" s="22" t="s">
        <v>2170</v>
      </c>
      <c r="J642" s="366"/>
      <c r="K642" s="22"/>
      <c r="L642" s="22"/>
      <c r="M642" s="22"/>
      <c r="N642" s="22"/>
      <c r="O642" s="22"/>
      <c r="P642" s="22"/>
      <c r="Q642" s="22"/>
      <c r="R642" s="22"/>
      <c r="S642" s="22"/>
      <c r="T642" s="405"/>
      <c r="U642" s="21"/>
    </row>
    <row r="643" spans="1:21" x14ac:dyDescent="0.2">
      <c r="A643" s="420" t="s">
        <v>2242</v>
      </c>
      <c r="B643" s="15" t="s">
        <v>1304</v>
      </c>
      <c r="C643" s="16" t="s">
        <v>709</v>
      </c>
      <c r="D643" s="15" t="s">
        <v>1401</v>
      </c>
      <c r="E643" s="17">
        <v>0</v>
      </c>
      <c r="F643" s="17">
        <v>1</v>
      </c>
      <c r="G643" s="16" t="s">
        <v>1654</v>
      </c>
      <c r="H643" s="24"/>
      <c r="I643" s="22" t="s">
        <v>1464</v>
      </c>
      <c r="J643" s="366"/>
      <c r="K643" s="22"/>
      <c r="L643" s="22"/>
      <c r="M643" s="22"/>
      <c r="N643" s="22"/>
      <c r="O643" s="22"/>
      <c r="P643" s="22"/>
      <c r="Q643" s="22"/>
      <c r="R643" s="22"/>
      <c r="S643" s="22"/>
      <c r="T643" s="405"/>
      <c r="U643" s="21"/>
    </row>
    <row r="644" spans="1:21" x14ac:dyDescent="0.2">
      <c r="A644" s="420" t="s">
        <v>2242</v>
      </c>
      <c r="B644" s="15" t="s">
        <v>1304</v>
      </c>
      <c r="C644" s="16" t="s">
        <v>1657</v>
      </c>
      <c r="D644" s="15" t="s">
        <v>1402</v>
      </c>
      <c r="E644" s="17">
        <v>0</v>
      </c>
      <c r="F644" s="17">
        <v>1</v>
      </c>
      <c r="G644" s="16" t="s">
        <v>1660</v>
      </c>
      <c r="H644" s="24"/>
      <c r="I644" s="22" t="s">
        <v>1465</v>
      </c>
      <c r="J644" s="366"/>
      <c r="K644" s="22"/>
      <c r="L644" s="22"/>
      <c r="M644" s="22"/>
      <c r="N644" s="22"/>
      <c r="O644" s="22"/>
      <c r="P644" s="22"/>
      <c r="Q644" s="22"/>
      <c r="R644" s="22"/>
      <c r="S644" s="22"/>
      <c r="T644" s="405"/>
      <c r="U644" s="21"/>
    </row>
    <row r="645" spans="1:21" x14ac:dyDescent="0.2">
      <c r="A645" s="420" t="s">
        <v>2242</v>
      </c>
      <c r="B645" s="15" t="s">
        <v>1304</v>
      </c>
      <c r="C645" s="16" t="s">
        <v>518</v>
      </c>
      <c r="D645" s="15" t="s">
        <v>2214</v>
      </c>
      <c r="E645" s="17"/>
      <c r="F645" s="17"/>
      <c r="G645" s="16" t="s">
        <v>518</v>
      </c>
      <c r="H645" s="24"/>
      <c r="I645" s="22"/>
      <c r="J645" s="366"/>
      <c r="K645" s="22"/>
      <c r="L645" s="22"/>
      <c r="M645" s="22"/>
      <c r="N645" s="22"/>
      <c r="O645" s="22"/>
      <c r="P645" s="22"/>
      <c r="Q645" s="22"/>
      <c r="R645" s="22"/>
      <c r="S645" s="22"/>
      <c r="T645" s="405"/>
      <c r="U645" s="21"/>
    </row>
    <row r="646" spans="1:21" ht="56.25" x14ac:dyDescent="0.2">
      <c r="A646" s="420" t="s">
        <v>2242</v>
      </c>
      <c r="B646" s="15" t="s">
        <v>1304</v>
      </c>
      <c r="C646" s="16" t="s">
        <v>467</v>
      </c>
      <c r="D646" s="15" t="s">
        <v>1766</v>
      </c>
      <c r="E646" s="17" t="s">
        <v>1412</v>
      </c>
      <c r="F646" s="17" t="s">
        <v>1428</v>
      </c>
      <c r="G646" s="16" t="s">
        <v>798</v>
      </c>
      <c r="H646" s="24" t="s">
        <v>470</v>
      </c>
      <c r="I646" s="22" t="s">
        <v>3418</v>
      </c>
      <c r="J646" s="366"/>
      <c r="K646" s="405" t="s">
        <v>4983</v>
      </c>
      <c r="L646" s="405" t="s">
        <v>4949</v>
      </c>
      <c r="M646" s="405" t="s">
        <v>5006</v>
      </c>
      <c r="N646" s="22" t="s">
        <v>753</v>
      </c>
      <c r="O646" s="22"/>
      <c r="P646" s="22"/>
      <c r="Q646" s="22"/>
      <c r="R646" s="22"/>
      <c r="S646" s="22" t="s">
        <v>3775</v>
      </c>
      <c r="T646" s="405" t="s">
        <v>3778</v>
      </c>
      <c r="U646" s="21"/>
    </row>
    <row r="647" spans="1:21" ht="56.25" x14ac:dyDescent="0.2">
      <c r="A647" s="420" t="s">
        <v>2242</v>
      </c>
      <c r="B647" s="15" t="s">
        <v>1304</v>
      </c>
      <c r="C647" s="16" t="s">
        <v>1477</v>
      </c>
      <c r="D647" s="15" t="s">
        <v>1772</v>
      </c>
      <c r="E647" s="17" t="s">
        <v>1412</v>
      </c>
      <c r="F647" s="17" t="s">
        <v>1428</v>
      </c>
      <c r="G647" s="16" t="s">
        <v>798</v>
      </c>
      <c r="H647" s="24" t="s">
        <v>471</v>
      </c>
      <c r="I647" s="22" t="s">
        <v>3419</v>
      </c>
      <c r="J647" s="366"/>
      <c r="K647" s="22"/>
      <c r="L647" s="22"/>
      <c r="M647" s="22"/>
      <c r="N647" s="22" t="s">
        <v>3000</v>
      </c>
      <c r="O647" s="22"/>
      <c r="P647" s="22"/>
      <c r="Q647" s="22"/>
      <c r="R647" s="22"/>
      <c r="S647" s="22" t="s">
        <v>3775</v>
      </c>
      <c r="T647" s="405" t="s">
        <v>3778</v>
      </c>
      <c r="U647" s="21"/>
    </row>
    <row r="648" spans="1:21" ht="56.25" x14ac:dyDescent="0.2">
      <c r="A648" s="420" t="s">
        <v>2242</v>
      </c>
      <c r="B648" s="15" t="s">
        <v>1304</v>
      </c>
      <c r="C648" s="16" t="s">
        <v>468</v>
      </c>
      <c r="D648" s="15" t="s">
        <v>1933</v>
      </c>
      <c r="E648" s="17" t="s">
        <v>1412</v>
      </c>
      <c r="F648" s="17" t="s">
        <v>1427</v>
      </c>
      <c r="G648" s="16" t="s">
        <v>2296</v>
      </c>
      <c r="H648" s="24" t="s">
        <v>472</v>
      </c>
      <c r="I648" s="22" t="s">
        <v>3420</v>
      </c>
      <c r="J648" s="366"/>
      <c r="K648" s="405" t="s">
        <v>4983</v>
      </c>
      <c r="L648" s="405" t="s">
        <v>4949</v>
      </c>
      <c r="M648" s="405" t="s">
        <v>5006</v>
      </c>
      <c r="N648" s="22" t="s">
        <v>755</v>
      </c>
      <c r="O648" s="22"/>
      <c r="P648" s="22"/>
      <c r="Q648" s="22"/>
      <c r="R648" s="22"/>
      <c r="S648" s="22" t="s">
        <v>3775</v>
      </c>
      <c r="T648" s="405" t="s">
        <v>3778</v>
      </c>
      <c r="U648" s="21"/>
    </row>
    <row r="649" spans="1:21" ht="56.25" x14ac:dyDescent="0.2">
      <c r="A649" s="420" t="s">
        <v>2242</v>
      </c>
      <c r="B649" s="15" t="s">
        <v>1304</v>
      </c>
      <c r="C649" s="16" t="s">
        <v>469</v>
      </c>
      <c r="D649" s="15" t="s">
        <v>1746</v>
      </c>
      <c r="E649" s="17" t="s">
        <v>1412</v>
      </c>
      <c r="F649" s="17" t="s">
        <v>1427</v>
      </c>
      <c r="G649" s="16" t="s">
        <v>2296</v>
      </c>
      <c r="H649" s="24" t="s">
        <v>473</v>
      </c>
      <c r="I649" s="22" t="s">
        <v>3421</v>
      </c>
      <c r="J649" s="366"/>
      <c r="K649" s="405" t="s">
        <v>4983</v>
      </c>
      <c r="L649" s="22" t="s">
        <v>4949</v>
      </c>
      <c r="M649" s="405" t="s">
        <v>5006</v>
      </c>
      <c r="N649" s="22" t="s">
        <v>756</v>
      </c>
      <c r="O649" s="22"/>
      <c r="P649" s="22"/>
      <c r="Q649" s="22"/>
      <c r="R649" s="22"/>
      <c r="S649" s="22" t="s">
        <v>3775</v>
      </c>
      <c r="T649" s="405" t="s">
        <v>3778</v>
      </c>
      <c r="U649" s="21"/>
    </row>
    <row r="650" spans="1:21" ht="33.75" x14ac:dyDescent="0.2">
      <c r="A650" s="420" t="s">
        <v>2243</v>
      </c>
      <c r="B650" s="15" t="s">
        <v>1305</v>
      </c>
      <c r="C650" s="28" t="s">
        <v>359</v>
      </c>
      <c r="D650" s="15"/>
      <c r="E650" s="17"/>
      <c r="F650" s="17"/>
      <c r="G650" s="16"/>
      <c r="H650" s="24"/>
      <c r="I650" s="22"/>
      <c r="J650" s="366"/>
      <c r="K650" s="405" t="s">
        <v>4983</v>
      </c>
      <c r="L650" s="22" t="s">
        <v>4949</v>
      </c>
      <c r="M650" s="405" t="s">
        <v>5006</v>
      </c>
      <c r="N650" s="22"/>
      <c r="O650" s="22"/>
      <c r="P650" s="22"/>
      <c r="Q650" s="22"/>
      <c r="R650" s="22"/>
      <c r="S650" s="405" t="s">
        <v>3827</v>
      </c>
      <c r="T650" s="405"/>
      <c r="U650" s="21" t="s">
        <v>3576</v>
      </c>
    </row>
    <row r="651" spans="1:21" x14ac:dyDescent="0.2">
      <c r="A651" s="420" t="s">
        <v>2243</v>
      </c>
      <c r="B651" s="15" t="s">
        <v>1305</v>
      </c>
      <c r="C651" s="16" t="s">
        <v>1788</v>
      </c>
      <c r="D651" s="15" t="s">
        <v>2239</v>
      </c>
      <c r="E651" s="17"/>
      <c r="F651" s="17"/>
      <c r="G651" s="16" t="s">
        <v>1759</v>
      </c>
      <c r="H651" s="24"/>
      <c r="I651" s="22"/>
      <c r="J651" s="366"/>
      <c r="K651" s="22"/>
      <c r="L651" s="22"/>
      <c r="M651" s="22"/>
      <c r="N651" s="22"/>
      <c r="O651" s="22"/>
      <c r="P651" s="22"/>
      <c r="Q651" s="22"/>
      <c r="R651" s="22"/>
      <c r="S651" s="22"/>
      <c r="T651" s="405"/>
      <c r="U651" s="21"/>
    </row>
    <row r="652" spans="1:21" ht="22.5" x14ac:dyDescent="0.2">
      <c r="A652" s="420" t="s">
        <v>2243</v>
      </c>
      <c r="B652" s="15" t="s">
        <v>1305</v>
      </c>
      <c r="C652" s="16" t="s">
        <v>1050</v>
      </c>
      <c r="D652" s="15" t="s">
        <v>1399</v>
      </c>
      <c r="E652" s="17">
        <v>0</v>
      </c>
      <c r="F652" s="17">
        <v>1</v>
      </c>
      <c r="G652" s="16" t="s">
        <v>1655</v>
      </c>
      <c r="H652" s="24"/>
      <c r="I652" s="22" t="s">
        <v>1466</v>
      </c>
      <c r="J652" s="366"/>
      <c r="K652" s="22"/>
      <c r="L652" s="22"/>
      <c r="M652" s="22"/>
      <c r="N652" s="22"/>
      <c r="O652" s="22"/>
      <c r="P652" s="22"/>
      <c r="Q652" s="22"/>
      <c r="R652" s="22"/>
      <c r="S652" s="22"/>
      <c r="T652" s="405"/>
      <c r="U652" s="21"/>
    </row>
    <row r="653" spans="1:21" ht="22.5" x14ac:dyDescent="0.2">
      <c r="A653" s="420" t="s">
        <v>2243</v>
      </c>
      <c r="B653" s="15" t="s">
        <v>1305</v>
      </c>
      <c r="C653" s="16" t="s">
        <v>885</v>
      </c>
      <c r="D653" s="15" t="s">
        <v>1400</v>
      </c>
      <c r="E653" s="17">
        <v>0</v>
      </c>
      <c r="F653" s="17">
        <v>1</v>
      </c>
      <c r="G653" s="16" t="s">
        <v>360</v>
      </c>
      <c r="H653" s="24"/>
      <c r="I653" s="22" t="s">
        <v>1467</v>
      </c>
      <c r="J653" s="366"/>
      <c r="K653" s="22"/>
      <c r="L653" s="22"/>
      <c r="M653" s="22"/>
      <c r="N653" s="22"/>
      <c r="O653" s="22"/>
      <c r="P653" s="22"/>
      <c r="Q653" s="22"/>
      <c r="R653" s="22"/>
      <c r="S653" s="22"/>
      <c r="T653" s="405"/>
      <c r="U653" s="21"/>
    </row>
    <row r="654" spans="1:21" x14ac:dyDescent="0.2">
      <c r="A654" s="420" t="s">
        <v>2243</v>
      </c>
      <c r="B654" s="15" t="s">
        <v>1305</v>
      </c>
      <c r="C654" s="16" t="s">
        <v>1051</v>
      </c>
      <c r="D654" s="15" t="s">
        <v>1401</v>
      </c>
      <c r="E654" s="17">
        <v>0</v>
      </c>
      <c r="F654" s="17">
        <v>1</v>
      </c>
      <c r="G654" s="16" t="s">
        <v>1656</v>
      </c>
      <c r="H654" s="24"/>
      <c r="I654" s="22" t="s">
        <v>1468</v>
      </c>
      <c r="J654" s="366"/>
      <c r="K654" s="22"/>
      <c r="L654" s="22"/>
      <c r="M654" s="22"/>
      <c r="N654" s="22"/>
      <c r="O654" s="22"/>
      <c r="P654" s="22"/>
      <c r="Q654" s="22"/>
      <c r="R654" s="22"/>
      <c r="S654" s="22"/>
      <c r="T654" s="405"/>
      <c r="U654" s="21"/>
    </row>
    <row r="655" spans="1:21" x14ac:dyDescent="0.2">
      <c r="A655" s="420" t="s">
        <v>2243</v>
      </c>
      <c r="B655" s="15" t="s">
        <v>1305</v>
      </c>
      <c r="C655" s="16" t="s">
        <v>1658</v>
      </c>
      <c r="D655" s="15" t="s">
        <v>1402</v>
      </c>
      <c r="E655" s="17">
        <v>0</v>
      </c>
      <c r="F655" s="17">
        <v>1</v>
      </c>
      <c r="G655" s="16" t="s">
        <v>1659</v>
      </c>
      <c r="H655" s="24"/>
      <c r="I655" s="22" t="s">
        <v>1469</v>
      </c>
      <c r="J655" s="366"/>
      <c r="K655" s="22"/>
      <c r="L655" s="22"/>
      <c r="M655" s="22"/>
      <c r="N655" s="22"/>
      <c r="O655" s="22"/>
      <c r="P655" s="22"/>
      <c r="Q655" s="22"/>
      <c r="R655" s="22"/>
      <c r="S655" s="22"/>
      <c r="T655" s="405"/>
      <c r="U655" s="21"/>
    </row>
    <row r="656" spans="1:21" x14ac:dyDescent="0.2">
      <c r="A656" s="420" t="s">
        <v>2243</v>
      </c>
      <c r="B656" s="15" t="s">
        <v>1305</v>
      </c>
      <c r="C656" s="16" t="s">
        <v>518</v>
      </c>
      <c r="D656" s="15" t="s">
        <v>2214</v>
      </c>
      <c r="E656" s="17"/>
      <c r="F656" s="17"/>
      <c r="G656" s="16" t="s">
        <v>518</v>
      </c>
      <c r="H656" s="24"/>
      <c r="I656" s="22"/>
      <c r="J656" s="366"/>
      <c r="K656" s="22"/>
      <c r="L656" s="22"/>
      <c r="M656" s="22"/>
      <c r="N656" s="22"/>
      <c r="O656" s="22"/>
      <c r="P656" s="22"/>
      <c r="Q656" s="22"/>
      <c r="R656" s="22"/>
      <c r="S656" s="22"/>
      <c r="T656" s="405"/>
      <c r="U656" s="21"/>
    </row>
    <row r="657" spans="1:21" ht="56.25" x14ac:dyDescent="0.2">
      <c r="A657" s="420" t="s">
        <v>2243</v>
      </c>
      <c r="B657" s="15" t="s">
        <v>1305</v>
      </c>
      <c r="C657" s="16" t="s">
        <v>476</v>
      </c>
      <c r="D657" s="15" t="s">
        <v>1766</v>
      </c>
      <c r="E657" s="17" t="s">
        <v>1412</v>
      </c>
      <c r="F657" s="17" t="s">
        <v>1428</v>
      </c>
      <c r="G657" s="16" t="s">
        <v>798</v>
      </c>
      <c r="H657" s="24" t="s">
        <v>479</v>
      </c>
      <c r="I657" s="22" t="s">
        <v>3424</v>
      </c>
      <c r="J657" s="366"/>
      <c r="K657" s="405" t="s">
        <v>4983</v>
      </c>
      <c r="L657" s="22" t="s">
        <v>4949</v>
      </c>
      <c r="M657" s="405" t="s">
        <v>5006</v>
      </c>
      <c r="N657" s="22" t="s">
        <v>753</v>
      </c>
      <c r="O657" s="22"/>
      <c r="P657" s="22"/>
      <c r="Q657" s="22"/>
      <c r="R657" s="22"/>
      <c r="S657" s="22" t="s">
        <v>3775</v>
      </c>
      <c r="T657" s="405" t="s">
        <v>3778</v>
      </c>
      <c r="U657" s="21"/>
    </row>
    <row r="658" spans="1:21" ht="56.25" x14ac:dyDescent="0.2">
      <c r="A658" s="420" t="s">
        <v>2243</v>
      </c>
      <c r="B658" s="15" t="s">
        <v>1305</v>
      </c>
      <c r="C658" s="16" t="s">
        <v>429</v>
      </c>
      <c r="D658" s="15" t="s">
        <v>1772</v>
      </c>
      <c r="E658" s="17" t="s">
        <v>1412</v>
      </c>
      <c r="F658" s="17" t="s">
        <v>1428</v>
      </c>
      <c r="G658" s="16" t="s">
        <v>798</v>
      </c>
      <c r="H658" s="24" t="s">
        <v>480</v>
      </c>
      <c r="I658" s="22" t="s">
        <v>3425</v>
      </c>
      <c r="J658" s="366"/>
      <c r="K658" s="22"/>
      <c r="L658" s="22"/>
      <c r="M658" s="22"/>
      <c r="N658" s="22" t="s">
        <v>3000</v>
      </c>
      <c r="O658" s="22"/>
      <c r="P658" s="22"/>
      <c r="Q658" s="22"/>
      <c r="R658" s="22"/>
      <c r="S658" s="22" t="s">
        <v>3775</v>
      </c>
      <c r="T658" s="405" t="s">
        <v>3778</v>
      </c>
      <c r="U658" s="21"/>
    </row>
    <row r="659" spans="1:21" ht="56.25" x14ac:dyDescent="0.2">
      <c r="A659" s="420" t="s">
        <v>2243</v>
      </c>
      <c r="B659" s="15" t="s">
        <v>1305</v>
      </c>
      <c r="C659" s="16" t="s">
        <v>477</v>
      </c>
      <c r="D659" s="15" t="s">
        <v>1933</v>
      </c>
      <c r="E659" s="17" t="s">
        <v>1412</v>
      </c>
      <c r="F659" s="17" t="s">
        <v>1427</v>
      </c>
      <c r="G659" s="16" t="s">
        <v>2296</v>
      </c>
      <c r="H659" s="24" t="s">
        <v>481</v>
      </c>
      <c r="I659" s="22" t="s">
        <v>3422</v>
      </c>
      <c r="J659" s="366"/>
      <c r="K659" s="405" t="s">
        <v>4983</v>
      </c>
      <c r="L659" s="22" t="s">
        <v>4949</v>
      </c>
      <c r="M659" s="405" t="s">
        <v>5006</v>
      </c>
      <c r="N659" s="22" t="s">
        <v>755</v>
      </c>
      <c r="O659" s="22"/>
      <c r="P659" s="22"/>
      <c r="Q659" s="22"/>
      <c r="R659" s="22"/>
      <c r="S659" s="22" t="s">
        <v>3775</v>
      </c>
      <c r="T659" s="405" t="s">
        <v>3778</v>
      </c>
      <c r="U659" s="21"/>
    </row>
    <row r="660" spans="1:21" ht="56.25" x14ac:dyDescent="0.2">
      <c r="A660" s="420" t="s">
        <v>2243</v>
      </c>
      <c r="B660" s="15" t="s">
        <v>1305</v>
      </c>
      <c r="C660" s="16" t="s">
        <v>478</v>
      </c>
      <c r="D660" s="15" t="s">
        <v>1746</v>
      </c>
      <c r="E660" s="17" t="s">
        <v>1412</v>
      </c>
      <c r="F660" s="17" t="s">
        <v>1427</v>
      </c>
      <c r="G660" s="16" t="s">
        <v>2296</v>
      </c>
      <c r="H660" s="24" t="s">
        <v>2728</v>
      </c>
      <c r="I660" s="22" t="s">
        <v>3423</v>
      </c>
      <c r="J660" s="366"/>
      <c r="K660" s="405" t="s">
        <v>4983</v>
      </c>
      <c r="L660" s="22" t="s">
        <v>4949</v>
      </c>
      <c r="M660" s="405" t="s">
        <v>5006</v>
      </c>
      <c r="N660" s="22" t="s">
        <v>756</v>
      </c>
      <c r="O660" s="22"/>
      <c r="P660" s="22"/>
      <c r="Q660" s="22"/>
      <c r="R660" s="22"/>
      <c r="S660" s="22" t="s">
        <v>3775</v>
      </c>
      <c r="T660" s="405" t="s">
        <v>3778</v>
      </c>
      <c r="U660" s="21"/>
    </row>
    <row r="661" spans="1:21" ht="33.75" x14ac:dyDescent="0.2">
      <c r="A661" s="420" t="s">
        <v>2244</v>
      </c>
      <c r="B661" s="15" t="s">
        <v>1306</v>
      </c>
      <c r="C661" s="28" t="s">
        <v>1625</v>
      </c>
      <c r="D661" s="15"/>
      <c r="E661" s="17"/>
      <c r="F661" s="17"/>
      <c r="G661" s="16"/>
      <c r="H661" s="24"/>
      <c r="I661" s="22"/>
      <c r="J661" s="366"/>
      <c r="K661" s="405" t="s">
        <v>4983</v>
      </c>
      <c r="L661" s="405" t="s">
        <v>4949</v>
      </c>
      <c r="M661" s="405" t="s">
        <v>5006</v>
      </c>
      <c r="N661" s="22"/>
      <c r="O661" s="22"/>
      <c r="P661" s="22"/>
      <c r="Q661" s="22"/>
      <c r="R661" s="22"/>
      <c r="S661" s="405" t="s">
        <v>3827</v>
      </c>
      <c r="T661" s="405"/>
      <c r="U661" s="21" t="s">
        <v>3576</v>
      </c>
    </row>
    <row r="662" spans="1:21" x14ac:dyDescent="0.2">
      <c r="A662" s="420" t="s">
        <v>2244</v>
      </c>
      <c r="B662" s="15" t="s">
        <v>1306</v>
      </c>
      <c r="C662" s="16" t="s">
        <v>246</v>
      </c>
      <c r="D662" s="15" t="s">
        <v>2239</v>
      </c>
      <c r="E662" s="17"/>
      <c r="F662" s="17"/>
      <c r="G662" s="16" t="s">
        <v>1759</v>
      </c>
      <c r="H662" s="24"/>
      <c r="I662" s="22"/>
      <c r="J662" s="366"/>
      <c r="K662" s="22"/>
      <c r="L662" s="22"/>
      <c r="M662" s="22"/>
      <c r="N662" s="22"/>
      <c r="O662" s="22"/>
      <c r="P662" s="22"/>
      <c r="Q662" s="22"/>
      <c r="R662" s="22"/>
      <c r="S662" s="22"/>
      <c r="T662" s="405"/>
      <c r="U662" s="21"/>
    </row>
    <row r="663" spans="1:21" x14ac:dyDescent="0.2">
      <c r="A663" s="420" t="s">
        <v>2244</v>
      </c>
      <c r="B663" s="15" t="s">
        <v>1306</v>
      </c>
      <c r="C663" s="16" t="s">
        <v>2553</v>
      </c>
      <c r="D663" s="15" t="s">
        <v>1399</v>
      </c>
      <c r="E663" s="17">
        <v>0</v>
      </c>
      <c r="F663" s="17">
        <v>1</v>
      </c>
      <c r="G663" s="16" t="s">
        <v>2551</v>
      </c>
      <c r="H663" s="24"/>
      <c r="I663" s="16" t="s">
        <v>482</v>
      </c>
      <c r="J663" s="366"/>
      <c r="K663" s="16"/>
      <c r="L663" s="22"/>
      <c r="M663" s="22"/>
      <c r="N663" s="22"/>
      <c r="O663" s="22"/>
      <c r="P663" s="22"/>
      <c r="Q663" s="22"/>
      <c r="R663" s="22"/>
      <c r="S663" s="22"/>
      <c r="T663" s="405"/>
      <c r="U663" s="21"/>
    </row>
    <row r="664" spans="1:21" x14ac:dyDescent="0.2">
      <c r="A664" s="420" t="s">
        <v>2244</v>
      </c>
      <c r="B664" s="15" t="s">
        <v>1306</v>
      </c>
      <c r="C664" s="16" t="s">
        <v>1478</v>
      </c>
      <c r="D664" s="15" t="s">
        <v>1400</v>
      </c>
      <c r="E664" s="17">
        <v>0</v>
      </c>
      <c r="F664" s="17">
        <v>1</v>
      </c>
      <c r="G664" s="16" t="s">
        <v>2552</v>
      </c>
      <c r="H664" s="24"/>
      <c r="I664" s="16" t="s">
        <v>483</v>
      </c>
      <c r="J664" s="366"/>
      <c r="K664" s="16"/>
      <c r="L664" s="22"/>
      <c r="M664" s="22"/>
      <c r="N664" s="22"/>
      <c r="O664" s="22"/>
      <c r="P664" s="22"/>
      <c r="Q664" s="22"/>
      <c r="R664" s="22"/>
      <c r="S664" s="22"/>
      <c r="T664" s="405"/>
      <c r="U664" s="21"/>
    </row>
    <row r="665" spans="1:21" x14ac:dyDescent="0.2">
      <c r="A665" s="420" t="s">
        <v>2244</v>
      </c>
      <c r="B665" s="15" t="s">
        <v>1306</v>
      </c>
      <c r="C665" s="16" t="s">
        <v>2554</v>
      </c>
      <c r="D665" s="15" t="s">
        <v>1401</v>
      </c>
      <c r="E665" s="17">
        <v>0</v>
      </c>
      <c r="F665" s="17">
        <v>1</v>
      </c>
      <c r="G665" s="16" t="s">
        <v>2556</v>
      </c>
      <c r="H665" s="24"/>
      <c r="I665" s="16" t="s">
        <v>484</v>
      </c>
      <c r="J665" s="366"/>
      <c r="K665" s="16"/>
      <c r="L665" s="22"/>
      <c r="M665" s="22"/>
      <c r="N665" s="22"/>
      <c r="O665" s="22"/>
      <c r="P665" s="22"/>
      <c r="Q665" s="22"/>
      <c r="R665" s="22"/>
      <c r="S665" s="22"/>
      <c r="T665" s="405"/>
      <c r="U665" s="21"/>
    </row>
    <row r="666" spans="1:21" x14ac:dyDescent="0.2">
      <c r="A666" s="420" t="s">
        <v>2244</v>
      </c>
      <c r="B666" s="15" t="s">
        <v>1306</v>
      </c>
      <c r="C666" s="16" t="s">
        <v>1479</v>
      </c>
      <c r="D666" s="15" t="s">
        <v>1402</v>
      </c>
      <c r="E666" s="17">
        <v>0</v>
      </c>
      <c r="F666" s="17">
        <v>1</v>
      </c>
      <c r="G666" s="16" t="s">
        <v>2555</v>
      </c>
      <c r="H666" s="24"/>
      <c r="I666" s="16" t="s">
        <v>485</v>
      </c>
      <c r="J666" s="366"/>
      <c r="K666" s="16"/>
      <c r="L666" s="22"/>
      <c r="M666" s="22"/>
      <c r="N666" s="22"/>
      <c r="O666" s="22"/>
      <c r="P666" s="22"/>
      <c r="Q666" s="22"/>
      <c r="R666" s="22"/>
      <c r="S666" s="22"/>
      <c r="T666" s="405"/>
      <c r="U666" s="21"/>
    </row>
    <row r="667" spans="1:21" x14ac:dyDescent="0.2">
      <c r="A667" s="420" t="s">
        <v>2244</v>
      </c>
      <c r="B667" s="15" t="s">
        <v>1306</v>
      </c>
      <c r="C667" s="16" t="s">
        <v>518</v>
      </c>
      <c r="D667" s="15" t="s">
        <v>2214</v>
      </c>
      <c r="E667" s="17">
        <v>0</v>
      </c>
      <c r="F667" s="17">
        <v>0</v>
      </c>
      <c r="G667" s="16" t="s">
        <v>518</v>
      </c>
      <c r="H667" s="24"/>
      <c r="I667" s="22"/>
      <c r="J667" s="366"/>
      <c r="K667" s="22"/>
      <c r="L667" s="22"/>
      <c r="M667" s="22"/>
      <c r="N667" s="22"/>
      <c r="O667" s="22"/>
      <c r="P667" s="22"/>
      <c r="Q667" s="22"/>
      <c r="R667" s="22"/>
      <c r="S667" s="22"/>
      <c r="T667" s="405"/>
      <c r="U667" s="21"/>
    </row>
    <row r="668" spans="1:21" ht="56.25" x14ac:dyDescent="0.2">
      <c r="A668" s="420" t="s">
        <v>2244</v>
      </c>
      <c r="B668" s="15" t="s">
        <v>1306</v>
      </c>
      <c r="C668" s="16" t="s">
        <v>2561</v>
      </c>
      <c r="D668" s="15" t="s">
        <v>1766</v>
      </c>
      <c r="E668" s="17" t="s">
        <v>1412</v>
      </c>
      <c r="F668" s="17" t="s">
        <v>1428</v>
      </c>
      <c r="G668" s="16" t="s">
        <v>798</v>
      </c>
      <c r="H668" s="24" t="s">
        <v>2557</v>
      </c>
      <c r="I668" s="22" t="s">
        <v>3426</v>
      </c>
      <c r="J668" s="366"/>
      <c r="K668" s="405" t="s">
        <v>4983</v>
      </c>
      <c r="L668" s="22" t="s">
        <v>4949</v>
      </c>
      <c r="M668" s="405" t="s">
        <v>5006</v>
      </c>
      <c r="N668" s="405" t="s">
        <v>4985</v>
      </c>
      <c r="O668" s="22"/>
      <c r="P668" s="22"/>
      <c r="Q668" s="22"/>
      <c r="R668" s="22"/>
      <c r="S668" s="22" t="s">
        <v>3775</v>
      </c>
      <c r="T668" s="405" t="s">
        <v>3779</v>
      </c>
      <c r="U668" s="21"/>
    </row>
    <row r="669" spans="1:21" ht="56.25" x14ac:dyDescent="0.2">
      <c r="A669" s="420" t="s">
        <v>2244</v>
      </c>
      <c r="B669" s="15" t="s">
        <v>1306</v>
      </c>
      <c r="C669" s="16" t="s">
        <v>2272</v>
      </c>
      <c r="D669" s="15" t="s">
        <v>1772</v>
      </c>
      <c r="E669" s="17" t="s">
        <v>1412</v>
      </c>
      <c r="F669" s="17" t="s">
        <v>1428</v>
      </c>
      <c r="G669" s="16" t="s">
        <v>798</v>
      </c>
      <c r="H669" s="24" t="s">
        <v>2558</v>
      </c>
      <c r="I669" s="22" t="s">
        <v>3427</v>
      </c>
      <c r="J669" s="366"/>
      <c r="K669" s="405" t="s">
        <v>4983</v>
      </c>
      <c r="L669" s="22" t="s">
        <v>4949</v>
      </c>
      <c r="M669" s="405" t="s">
        <v>5006</v>
      </c>
      <c r="N669" s="405" t="s">
        <v>4985</v>
      </c>
      <c r="O669" s="22"/>
      <c r="P669" s="22"/>
      <c r="Q669" s="22"/>
      <c r="R669" s="22"/>
      <c r="S669" s="22" t="s">
        <v>3775</v>
      </c>
      <c r="T669" s="405" t="s">
        <v>3779</v>
      </c>
      <c r="U669" s="21"/>
    </row>
    <row r="670" spans="1:21" ht="56.25" x14ac:dyDescent="0.2">
      <c r="A670" s="420" t="s">
        <v>2244</v>
      </c>
      <c r="B670" s="15" t="s">
        <v>1306</v>
      </c>
      <c r="C670" s="16" t="s">
        <v>2273</v>
      </c>
      <c r="D670" s="15" t="s">
        <v>1210</v>
      </c>
      <c r="E670" s="17" t="s">
        <v>1412</v>
      </c>
      <c r="F670" s="17" t="s">
        <v>1428</v>
      </c>
      <c r="G670" s="16" t="s">
        <v>798</v>
      </c>
      <c r="H670" s="24" t="s">
        <v>2559</v>
      </c>
      <c r="I670" s="22" t="s">
        <v>3428</v>
      </c>
      <c r="J670" s="366"/>
      <c r="K670" s="405" t="s">
        <v>4983</v>
      </c>
      <c r="L670" s="22" t="s">
        <v>4949</v>
      </c>
      <c r="M670" s="405" t="s">
        <v>5006</v>
      </c>
      <c r="N670" s="405" t="s">
        <v>4985</v>
      </c>
      <c r="O670" s="22"/>
      <c r="P670" s="22"/>
      <c r="Q670" s="22"/>
      <c r="R670" s="22"/>
      <c r="S670" s="22" t="s">
        <v>3775</v>
      </c>
      <c r="T670" s="405" t="s">
        <v>3779</v>
      </c>
      <c r="U670" s="21"/>
    </row>
    <row r="671" spans="1:21" ht="56.25" x14ac:dyDescent="0.2">
      <c r="A671" s="420" t="s">
        <v>2244</v>
      </c>
      <c r="B671" s="15" t="s">
        <v>1306</v>
      </c>
      <c r="C671" s="16" t="s">
        <v>2274</v>
      </c>
      <c r="D671" s="15" t="s">
        <v>2213</v>
      </c>
      <c r="E671" s="17" t="s">
        <v>1412</v>
      </c>
      <c r="F671" s="17" t="s">
        <v>1428</v>
      </c>
      <c r="G671" s="16" t="s">
        <v>798</v>
      </c>
      <c r="H671" s="24" t="s">
        <v>2560</v>
      </c>
      <c r="I671" s="22" t="s">
        <v>3429</v>
      </c>
      <c r="J671" s="366"/>
      <c r="K671" s="405" t="s">
        <v>4983</v>
      </c>
      <c r="L671" s="22" t="s">
        <v>4949</v>
      </c>
      <c r="M671" s="405" t="s">
        <v>5006</v>
      </c>
      <c r="N671" s="405" t="s">
        <v>4985</v>
      </c>
      <c r="O671" s="22"/>
      <c r="P671" s="22"/>
      <c r="Q671" s="22"/>
      <c r="R671" s="22"/>
      <c r="S671" s="22" t="s">
        <v>3775</v>
      </c>
      <c r="T671" s="405" t="s">
        <v>3779</v>
      </c>
      <c r="U671" s="21"/>
    </row>
    <row r="672" spans="1:21" ht="33.75" x14ac:dyDescent="0.2">
      <c r="A672" s="420" t="s">
        <v>2245</v>
      </c>
      <c r="B672" s="15" t="s">
        <v>1307</v>
      </c>
      <c r="C672" s="28" t="s">
        <v>354</v>
      </c>
      <c r="D672" s="15"/>
      <c r="E672" s="17"/>
      <c r="F672" s="17"/>
      <c r="G672" s="16"/>
      <c r="H672" s="24"/>
      <c r="I672" s="22"/>
      <c r="J672" s="366"/>
      <c r="K672" s="405" t="s">
        <v>4983</v>
      </c>
      <c r="L672" s="405" t="s">
        <v>4949</v>
      </c>
      <c r="M672" s="405" t="s">
        <v>5006</v>
      </c>
      <c r="N672" s="22"/>
      <c r="O672" s="22"/>
      <c r="P672" s="22"/>
      <c r="Q672" s="22"/>
      <c r="R672" s="22"/>
      <c r="S672" s="405" t="s">
        <v>3827</v>
      </c>
      <c r="T672" s="405"/>
      <c r="U672" s="21" t="s">
        <v>3576</v>
      </c>
    </row>
    <row r="673" spans="1:21" x14ac:dyDescent="0.2">
      <c r="A673" s="420" t="s">
        <v>2245</v>
      </c>
      <c r="B673" s="15" t="s">
        <v>1307</v>
      </c>
      <c r="C673" s="16" t="s">
        <v>430</v>
      </c>
      <c r="D673" s="15" t="s">
        <v>2239</v>
      </c>
      <c r="E673" s="17"/>
      <c r="F673" s="17"/>
      <c r="G673" s="16" t="s">
        <v>1759</v>
      </c>
      <c r="H673" s="24"/>
      <c r="I673" s="22"/>
      <c r="J673" s="366"/>
      <c r="K673" s="22"/>
      <c r="L673" s="22"/>
      <c r="M673" s="22"/>
      <c r="N673" s="22"/>
      <c r="O673" s="22"/>
      <c r="P673" s="22"/>
      <c r="Q673" s="22"/>
      <c r="R673" s="22"/>
      <c r="S673" s="22"/>
      <c r="T673" s="405"/>
      <c r="U673" s="21"/>
    </row>
    <row r="674" spans="1:21" x14ac:dyDescent="0.2">
      <c r="A674" s="420" t="s">
        <v>2245</v>
      </c>
      <c r="B674" s="15" t="s">
        <v>1307</v>
      </c>
      <c r="C674" s="16" t="s">
        <v>1480</v>
      </c>
      <c r="D674" s="15" t="s">
        <v>1399</v>
      </c>
      <c r="E674" s="17">
        <v>0</v>
      </c>
      <c r="F674" s="17">
        <v>1</v>
      </c>
      <c r="G674" s="16" t="s">
        <v>1488</v>
      </c>
      <c r="H674" s="24"/>
      <c r="I674" s="16" t="s">
        <v>658</v>
      </c>
      <c r="J674" s="366"/>
      <c r="K674" s="16"/>
      <c r="L674" s="22"/>
      <c r="M674" s="22"/>
      <c r="N674" s="22"/>
      <c r="O674" s="22"/>
      <c r="P674" s="22"/>
      <c r="Q674" s="22"/>
      <c r="R674" s="22"/>
      <c r="S674" s="22"/>
      <c r="T674" s="405"/>
      <c r="U674" s="21"/>
    </row>
    <row r="675" spans="1:21" x14ac:dyDescent="0.2">
      <c r="A675" s="420" t="s">
        <v>2245</v>
      </c>
      <c r="B675" s="15" t="s">
        <v>1307</v>
      </c>
      <c r="C675" s="16" t="s">
        <v>1481</v>
      </c>
      <c r="D675" s="15" t="s">
        <v>1400</v>
      </c>
      <c r="E675" s="17">
        <v>0</v>
      </c>
      <c r="F675" s="17">
        <v>1</v>
      </c>
      <c r="G675" s="16" t="s">
        <v>1826</v>
      </c>
      <c r="H675" s="24"/>
      <c r="I675" s="16" t="s">
        <v>659</v>
      </c>
      <c r="J675" s="366"/>
      <c r="K675" s="16"/>
      <c r="L675" s="22"/>
      <c r="M675" s="22"/>
      <c r="N675" s="22"/>
      <c r="O675" s="22"/>
      <c r="P675" s="22"/>
      <c r="Q675" s="22"/>
      <c r="R675" s="22"/>
      <c r="S675" s="22"/>
      <c r="T675" s="405"/>
      <c r="U675" s="21"/>
    </row>
    <row r="676" spans="1:21" x14ac:dyDescent="0.2">
      <c r="A676" s="420" t="s">
        <v>2245</v>
      </c>
      <c r="B676" s="15" t="s">
        <v>1307</v>
      </c>
      <c r="C676" s="16" t="s">
        <v>1482</v>
      </c>
      <c r="D676" s="15" t="s">
        <v>1401</v>
      </c>
      <c r="E676" s="17">
        <v>0</v>
      </c>
      <c r="F676" s="17">
        <v>1</v>
      </c>
      <c r="G676" s="16" t="s">
        <v>1827</v>
      </c>
      <c r="H676" s="24"/>
      <c r="I676" s="16" t="s">
        <v>660</v>
      </c>
      <c r="J676" s="366"/>
      <c r="K676" s="16"/>
      <c r="L676" s="22"/>
      <c r="M676" s="22"/>
      <c r="N676" s="22"/>
      <c r="O676" s="22"/>
      <c r="P676" s="22"/>
      <c r="Q676" s="22"/>
      <c r="R676" s="22"/>
      <c r="S676" s="22"/>
      <c r="T676" s="405"/>
      <c r="U676" s="21"/>
    </row>
    <row r="677" spans="1:21" x14ac:dyDescent="0.2">
      <c r="A677" s="420" t="s">
        <v>2245</v>
      </c>
      <c r="B677" s="15" t="s">
        <v>1307</v>
      </c>
      <c r="C677" s="16" t="s">
        <v>1483</v>
      </c>
      <c r="D677" s="15" t="s">
        <v>1402</v>
      </c>
      <c r="E677" s="17">
        <v>0</v>
      </c>
      <c r="F677" s="17">
        <v>1</v>
      </c>
      <c r="G677" s="16" t="s">
        <v>1828</v>
      </c>
      <c r="H677" s="24"/>
      <c r="I677" s="16" t="s">
        <v>661</v>
      </c>
      <c r="J677" s="366"/>
      <c r="K677" s="16"/>
      <c r="L677" s="22"/>
      <c r="M677" s="22"/>
      <c r="N677" s="22"/>
      <c r="O677" s="22"/>
      <c r="P677" s="22"/>
      <c r="Q677" s="22"/>
      <c r="R677" s="22"/>
      <c r="S677" s="22"/>
      <c r="T677" s="405"/>
      <c r="U677" s="21"/>
    </row>
    <row r="678" spans="1:21" x14ac:dyDescent="0.2">
      <c r="A678" s="420" t="s">
        <v>2245</v>
      </c>
      <c r="B678" s="15" t="s">
        <v>1307</v>
      </c>
      <c r="C678" s="16" t="s">
        <v>518</v>
      </c>
      <c r="D678" s="15" t="s">
        <v>2214</v>
      </c>
      <c r="E678" s="17">
        <v>0</v>
      </c>
      <c r="F678" s="17">
        <v>0</v>
      </c>
      <c r="G678" s="16" t="s">
        <v>518</v>
      </c>
      <c r="H678" s="24"/>
      <c r="I678" s="22"/>
      <c r="J678" s="366"/>
      <c r="K678" s="22"/>
      <c r="L678" s="22"/>
      <c r="M678" s="22"/>
      <c r="N678" s="22"/>
      <c r="O678" s="22"/>
      <c r="P678" s="22"/>
      <c r="Q678" s="22"/>
      <c r="R678" s="22"/>
      <c r="S678" s="22"/>
      <c r="T678" s="405"/>
      <c r="U678" s="21"/>
    </row>
    <row r="679" spans="1:21" ht="56.25" x14ac:dyDescent="0.2">
      <c r="A679" s="420" t="s">
        <v>2245</v>
      </c>
      <c r="B679" s="15" t="s">
        <v>1307</v>
      </c>
      <c r="C679" s="16" t="s">
        <v>361</v>
      </c>
      <c r="D679" s="15" t="s">
        <v>1929</v>
      </c>
      <c r="E679" s="17" t="s">
        <v>1412</v>
      </c>
      <c r="F679" s="17" t="s">
        <v>1427</v>
      </c>
      <c r="G679" s="16" t="s">
        <v>206</v>
      </c>
      <c r="H679" s="24" t="s">
        <v>369</v>
      </c>
      <c r="I679" s="22" t="s">
        <v>3430</v>
      </c>
      <c r="J679" s="366"/>
      <c r="K679" s="405" t="s">
        <v>4983</v>
      </c>
      <c r="L679" s="405" t="s">
        <v>4949</v>
      </c>
      <c r="M679" s="405" t="s">
        <v>5006</v>
      </c>
      <c r="N679" s="22" t="s">
        <v>747</v>
      </c>
      <c r="O679" s="22"/>
      <c r="P679" s="22"/>
      <c r="Q679" s="22"/>
      <c r="R679" s="22"/>
      <c r="S679" s="22" t="s">
        <v>3775</v>
      </c>
      <c r="T679" s="405" t="s">
        <v>3784</v>
      </c>
      <c r="U679" s="21"/>
    </row>
    <row r="680" spans="1:21" ht="56.25" x14ac:dyDescent="0.2">
      <c r="A680" s="420" t="s">
        <v>2245</v>
      </c>
      <c r="B680" s="15" t="s">
        <v>1307</v>
      </c>
      <c r="C680" s="16" t="s">
        <v>362</v>
      </c>
      <c r="D680" s="15" t="s">
        <v>1933</v>
      </c>
      <c r="E680" s="17" t="s">
        <v>1412</v>
      </c>
      <c r="F680" s="17" t="s">
        <v>1427</v>
      </c>
      <c r="G680" s="16" t="s">
        <v>2296</v>
      </c>
      <c r="H680" s="24" t="s">
        <v>370</v>
      </c>
      <c r="I680" s="22" t="s">
        <v>3431</v>
      </c>
      <c r="J680" s="366"/>
      <c r="K680" s="405" t="s">
        <v>4983</v>
      </c>
      <c r="L680" s="405" t="s">
        <v>4949</v>
      </c>
      <c r="M680" s="405" t="s">
        <v>5006</v>
      </c>
      <c r="N680" s="22" t="s">
        <v>747</v>
      </c>
      <c r="O680" s="22"/>
      <c r="P680" s="22"/>
      <c r="Q680" s="22"/>
      <c r="R680" s="22"/>
      <c r="S680" s="22" t="s">
        <v>3775</v>
      </c>
      <c r="T680" s="405" t="s">
        <v>3784</v>
      </c>
      <c r="U680" s="21"/>
    </row>
    <row r="681" spans="1:21" ht="56.25" x14ac:dyDescent="0.2">
      <c r="A681" s="420" t="s">
        <v>2245</v>
      </c>
      <c r="B681" s="15" t="s">
        <v>1307</v>
      </c>
      <c r="C681" s="16" t="s">
        <v>363</v>
      </c>
      <c r="D681" s="15" t="s">
        <v>1746</v>
      </c>
      <c r="E681" s="17" t="s">
        <v>1412</v>
      </c>
      <c r="F681" s="17" t="s">
        <v>1427</v>
      </c>
      <c r="G681" s="16" t="s">
        <v>2296</v>
      </c>
      <c r="H681" s="24" t="s">
        <v>371</v>
      </c>
      <c r="I681" s="22" t="s">
        <v>3466</v>
      </c>
      <c r="J681" s="366"/>
      <c r="K681" s="405" t="s">
        <v>4983</v>
      </c>
      <c r="L681" s="405" t="s">
        <v>4949</v>
      </c>
      <c r="M681" s="405" t="s">
        <v>5006</v>
      </c>
      <c r="N681" s="22" t="s">
        <v>747</v>
      </c>
      <c r="O681" s="22"/>
      <c r="P681" s="22"/>
      <c r="Q681" s="22"/>
      <c r="R681" s="22"/>
      <c r="S681" s="22" t="s">
        <v>3775</v>
      </c>
      <c r="T681" s="405" t="s">
        <v>3784</v>
      </c>
      <c r="U681" s="21"/>
    </row>
    <row r="682" spans="1:21" ht="56.25" x14ac:dyDescent="0.2">
      <c r="A682" s="420" t="s">
        <v>2245</v>
      </c>
      <c r="B682" s="15" t="s">
        <v>1307</v>
      </c>
      <c r="C682" s="16" t="s">
        <v>364</v>
      </c>
      <c r="D682" s="15" t="s">
        <v>1747</v>
      </c>
      <c r="E682" s="17" t="s">
        <v>1412</v>
      </c>
      <c r="F682" s="17" t="s">
        <v>1427</v>
      </c>
      <c r="G682" s="16" t="s">
        <v>2296</v>
      </c>
      <c r="H682" s="24" t="s">
        <v>372</v>
      </c>
      <c r="I682" s="22" t="s">
        <v>3432</v>
      </c>
      <c r="J682" s="366"/>
      <c r="K682" s="405" t="s">
        <v>4983</v>
      </c>
      <c r="L682" s="405" t="s">
        <v>4949</v>
      </c>
      <c r="M682" s="405" t="s">
        <v>5006</v>
      </c>
      <c r="N682" s="22" t="s">
        <v>747</v>
      </c>
      <c r="O682" s="22"/>
      <c r="P682" s="22"/>
      <c r="Q682" s="22"/>
      <c r="R682" s="22"/>
      <c r="S682" s="22" t="s">
        <v>3775</v>
      </c>
      <c r="T682" s="405" t="s">
        <v>3784</v>
      </c>
      <c r="U682" s="21"/>
    </row>
    <row r="683" spans="1:21" ht="33.75" x14ac:dyDescent="0.2">
      <c r="A683" s="420" t="s">
        <v>2246</v>
      </c>
      <c r="B683" s="15" t="s">
        <v>1308</v>
      </c>
      <c r="C683" s="28" t="s">
        <v>355</v>
      </c>
      <c r="D683" s="15"/>
      <c r="E683" s="17"/>
      <c r="F683" s="17"/>
      <c r="G683" s="16"/>
      <c r="H683" s="24"/>
      <c r="I683" s="22"/>
      <c r="J683" s="366"/>
      <c r="K683" s="405" t="s">
        <v>4983</v>
      </c>
      <c r="L683" s="405" t="s">
        <v>4949</v>
      </c>
      <c r="M683" s="405" t="s">
        <v>5006</v>
      </c>
      <c r="N683" s="22"/>
      <c r="O683" s="22"/>
      <c r="P683" s="22"/>
      <c r="Q683" s="22"/>
      <c r="R683" s="22"/>
      <c r="S683" s="405" t="s">
        <v>3827</v>
      </c>
      <c r="T683" s="405"/>
      <c r="U683" s="21" t="s">
        <v>3576</v>
      </c>
    </row>
    <row r="684" spans="1:21" x14ac:dyDescent="0.2">
      <c r="A684" s="420" t="s">
        <v>2246</v>
      </c>
      <c r="B684" s="15" t="s">
        <v>1308</v>
      </c>
      <c r="C684" s="16" t="s">
        <v>430</v>
      </c>
      <c r="D684" s="15" t="s">
        <v>2239</v>
      </c>
      <c r="E684" s="17"/>
      <c r="F684" s="17"/>
      <c r="G684" s="16" t="s">
        <v>1759</v>
      </c>
      <c r="H684" s="24"/>
      <c r="I684" s="22"/>
      <c r="J684" s="366"/>
      <c r="K684" s="22"/>
      <c r="L684" s="22"/>
      <c r="M684" s="22"/>
      <c r="N684" s="22"/>
      <c r="O684" s="22"/>
      <c r="P684" s="22"/>
      <c r="Q684" s="22"/>
      <c r="R684" s="22"/>
      <c r="S684" s="22"/>
      <c r="T684" s="405"/>
      <c r="U684" s="21"/>
    </row>
    <row r="685" spans="1:21" x14ac:dyDescent="0.2">
      <c r="A685" s="420" t="s">
        <v>2246</v>
      </c>
      <c r="B685" s="15" t="s">
        <v>1308</v>
      </c>
      <c r="C685" s="16" t="s">
        <v>1484</v>
      </c>
      <c r="D685" s="15" t="s">
        <v>1399</v>
      </c>
      <c r="E685" s="17">
        <v>0</v>
      </c>
      <c r="F685" s="17">
        <v>1</v>
      </c>
      <c r="G685" s="16" t="s">
        <v>1829</v>
      </c>
      <c r="H685" s="24"/>
      <c r="I685" s="16" t="s">
        <v>662</v>
      </c>
      <c r="J685" s="366"/>
      <c r="K685" s="16"/>
      <c r="L685" s="22"/>
      <c r="M685" s="22"/>
      <c r="N685" s="22"/>
      <c r="O685" s="22"/>
      <c r="P685" s="22"/>
      <c r="Q685" s="22"/>
      <c r="R685" s="22"/>
      <c r="S685" s="22"/>
      <c r="T685" s="405"/>
      <c r="U685" s="21"/>
    </row>
    <row r="686" spans="1:21" x14ac:dyDescent="0.2">
      <c r="A686" s="420" t="s">
        <v>2246</v>
      </c>
      <c r="B686" s="15" t="s">
        <v>1308</v>
      </c>
      <c r="C686" s="16" t="s">
        <v>1485</v>
      </c>
      <c r="D686" s="15" t="s">
        <v>1400</v>
      </c>
      <c r="E686" s="17">
        <v>0</v>
      </c>
      <c r="F686" s="17">
        <v>1</v>
      </c>
      <c r="G686" s="16" t="s">
        <v>2729</v>
      </c>
      <c r="H686" s="24"/>
      <c r="I686" s="16" t="s">
        <v>663</v>
      </c>
      <c r="J686" s="366"/>
      <c r="K686" s="16"/>
      <c r="L686" s="22"/>
      <c r="M686" s="22"/>
      <c r="N686" s="22"/>
      <c r="O686" s="22"/>
      <c r="P686" s="22"/>
      <c r="Q686" s="22"/>
      <c r="R686" s="22"/>
      <c r="S686" s="22"/>
      <c r="T686" s="405"/>
      <c r="U686" s="21"/>
    </row>
    <row r="687" spans="1:21" x14ac:dyDescent="0.2">
      <c r="A687" s="420" t="s">
        <v>2246</v>
      </c>
      <c r="B687" s="15" t="s">
        <v>1308</v>
      </c>
      <c r="C687" s="16" t="s">
        <v>1486</v>
      </c>
      <c r="D687" s="15" t="s">
        <v>1401</v>
      </c>
      <c r="E687" s="17">
        <v>0</v>
      </c>
      <c r="F687" s="17">
        <v>1</v>
      </c>
      <c r="G687" s="16" t="s">
        <v>2730</v>
      </c>
      <c r="H687" s="24"/>
      <c r="I687" s="16" t="s">
        <v>664</v>
      </c>
      <c r="J687" s="366"/>
      <c r="K687" s="16"/>
      <c r="L687" s="22"/>
      <c r="M687" s="22"/>
      <c r="N687" s="22"/>
      <c r="O687" s="22"/>
      <c r="P687" s="22"/>
      <c r="Q687" s="22"/>
      <c r="R687" s="22"/>
      <c r="S687" s="22"/>
      <c r="T687" s="405"/>
      <c r="U687" s="21"/>
    </row>
    <row r="688" spans="1:21" x14ac:dyDescent="0.2">
      <c r="A688" s="420" t="s">
        <v>2246</v>
      </c>
      <c r="B688" s="15" t="s">
        <v>1308</v>
      </c>
      <c r="C688" s="16" t="s">
        <v>1487</v>
      </c>
      <c r="D688" s="15" t="s">
        <v>1402</v>
      </c>
      <c r="E688" s="17">
        <v>0</v>
      </c>
      <c r="F688" s="17">
        <v>1</v>
      </c>
      <c r="G688" s="16" t="s">
        <v>2731</v>
      </c>
      <c r="H688" s="24"/>
      <c r="I688" s="16" t="s">
        <v>665</v>
      </c>
      <c r="J688" s="366"/>
      <c r="K688" s="16"/>
      <c r="L688" s="22"/>
      <c r="M688" s="22"/>
      <c r="N688" s="22"/>
      <c r="O688" s="22"/>
      <c r="P688" s="22"/>
      <c r="Q688" s="22"/>
      <c r="R688" s="22"/>
      <c r="S688" s="22"/>
      <c r="T688" s="405"/>
      <c r="U688" s="21"/>
    </row>
    <row r="689" spans="1:21" x14ac:dyDescent="0.2">
      <c r="A689" s="420" t="s">
        <v>2246</v>
      </c>
      <c r="B689" s="15" t="s">
        <v>1308</v>
      </c>
      <c r="C689" s="16" t="s">
        <v>518</v>
      </c>
      <c r="D689" s="15" t="s">
        <v>2214</v>
      </c>
      <c r="E689" s="17">
        <v>0</v>
      </c>
      <c r="F689" s="17">
        <v>0</v>
      </c>
      <c r="G689" s="16" t="s">
        <v>518</v>
      </c>
      <c r="H689" s="24"/>
      <c r="I689" s="22"/>
      <c r="J689" s="366"/>
      <c r="K689" s="22"/>
      <c r="L689" s="22"/>
      <c r="M689" s="22"/>
      <c r="N689" s="22"/>
      <c r="O689" s="22"/>
      <c r="P689" s="22"/>
      <c r="Q689" s="22"/>
      <c r="R689" s="22"/>
      <c r="S689" s="22"/>
      <c r="T689" s="405"/>
      <c r="U689" s="21"/>
    </row>
    <row r="690" spans="1:21" ht="56.25" x14ac:dyDescent="0.2">
      <c r="A690" s="420" t="s">
        <v>2246</v>
      </c>
      <c r="B690" s="15" t="s">
        <v>1308</v>
      </c>
      <c r="C690" s="16" t="s">
        <v>365</v>
      </c>
      <c r="D690" s="15" t="s">
        <v>1929</v>
      </c>
      <c r="E690" s="17" t="s">
        <v>1412</v>
      </c>
      <c r="F690" s="17" t="s">
        <v>1427</v>
      </c>
      <c r="G690" s="16" t="s">
        <v>206</v>
      </c>
      <c r="H690" s="24" t="s">
        <v>373</v>
      </c>
      <c r="I690" s="22" t="s">
        <v>3433</v>
      </c>
      <c r="J690" s="366"/>
      <c r="K690" s="405" t="s">
        <v>4983</v>
      </c>
      <c r="L690" s="405" t="s">
        <v>4949</v>
      </c>
      <c r="M690" s="405" t="s">
        <v>5006</v>
      </c>
      <c r="N690" s="22" t="s">
        <v>747</v>
      </c>
      <c r="O690" s="22"/>
      <c r="P690" s="22"/>
      <c r="Q690" s="22"/>
      <c r="R690" s="22"/>
      <c r="S690" s="22" t="s">
        <v>3775</v>
      </c>
      <c r="T690" s="405" t="s">
        <v>3784</v>
      </c>
      <c r="U690" s="21"/>
    </row>
    <row r="691" spans="1:21" ht="56.25" x14ac:dyDescent="0.2">
      <c r="A691" s="420" t="s">
        <v>2246</v>
      </c>
      <c r="B691" s="15" t="s">
        <v>1308</v>
      </c>
      <c r="C691" s="16" t="s">
        <v>366</v>
      </c>
      <c r="D691" s="15" t="s">
        <v>1933</v>
      </c>
      <c r="E691" s="17" t="s">
        <v>1412</v>
      </c>
      <c r="F691" s="17" t="s">
        <v>1427</v>
      </c>
      <c r="G691" s="16" t="s">
        <v>2296</v>
      </c>
      <c r="H691" s="24" t="s">
        <v>374</v>
      </c>
      <c r="I691" s="22" t="s">
        <v>3467</v>
      </c>
      <c r="J691" s="366"/>
      <c r="K691" s="405" t="s">
        <v>4983</v>
      </c>
      <c r="L691" s="405" t="s">
        <v>4949</v>
      </c>
      <c r="M691" s="405" t="s">
        <v>5006</v>
      </c>
      <c r="N691" s="22" t="s">
        <v>747</v>
      </c>
      <c r="O691" s="22"/>
      <c r="P691" s="22"/>
      <c r="Q691" s="22"/>
      <c r="R691" s="22"/>
      <c r="S691" s="22" t="s">
        <v>3775</v>
      </c>
      <c r="T691" s="405" t="s">
        <v>3784</v>
      </c>
      <c r="U691" s="21"/>
    </row>
    <row r="692" spans="1:21" ht="56.25" x14ac:dyDescent="0.2">
      <c r="A692" s="420" t="s">
        <v>2246</v>
      </c>
      <c r="B692" s="15" t="s">
        <v>1308</v>
      </c>
      <c r="C692" s="16" t="s">
        <v>367</v>
      </c>
      <c r="D692" s="15" t="s">
        <v>1746</v>
      </c>
      <c r="E692" s="17" t="s">
        <v>1412</v>
      </c>
      <c r="F692" s="17" t="s">
        <v>1427</v>
      </c>
      <c r="G692" s="16" t="s">
        <v>2296</v>
      </c>
      <c r="H692" s="24" t="s">
        <v>375</v>
      </c>
      <c r="I692" s="22" t="s">
        <v>3468</v>
      </c>
      <c r="J692" s="366"/>
      <c r="K692" s="405" t="s">
        <v>4983</v>
      </c>
      <c r="L692" s="405" t="s">
        <v>4949</v>
      </c>
      <c r="M692" s="405" t="s">
        <v>5006</v>
      </c>
      <c r="N692" s="22" t="s">
        <v>747</v>
      </c>
      <c r="O692" s="22"/>
      <c r="P692" s="22"/>
      <c r="Q692" s="22"/>
      <c r="R692" s="22"/>
      <c r="S692" s="22" t="s">
        <v>3775</v>
      </c>
      <c r="T692" s="405" t="s">
        <v>3784</v>
      </c>
      <c r="U692" s="21"/>
    </row>
    <row r="693" spans="1:21" ht="56.25" x14ac:dyDescent="0.2">
      <c r="A693" s="420" t="s">
        <v>2246</v>
      </c>
      <c r="B693" s="15" t="s">
        <v>1308</v>
      </c>
      <c r="C693" s="16" t="s">
        <v>368</v>
      </c>
      <c r="D693" s="15" t="s">
        <v>1747</v>
      </c>
      <c r="E693" s="17" t="s">
        <v>1412</v>
      </c>
      <c r="F693" s="17" t="s">
        <v>1427</v>
      </c>
      <c r="G693" s="16" t="s">
        <v>2296</v>
      </c>
      <c r="H693" s="24" t="s">
        <v>376</v>
      </c>
      <c r="I693" s="22" t="s">
        <v>3469</v>
      </c>
      <c r="J693" s="366"/>
      <c r="K693" s="405" t="s">
        <v>4983</v>
      </c>
      <c r="L693" s="405" t="s">
        <v>4949</v>
      </c>
      <c r="M693" s="405" t="s">
        <v>5006</v>
      </c>
      <c r="N693" s="22" t="s">
        <v>747</v>
      </c>
      <c r="O693" s="22"/>
      <c r="P693" s="22"/>
      <c r="Q693" s="22"/>
      <c r="R693" s="22"/>
      <c r="S693" s="22" t="s">
        <v>3775</v>
      </c>
      <c r="T693" s="405" t="s">
        <v>3784</v>
      </c>
      <c r="U693" s="21"/>
    </row>
    <row r="694" spans="1:21" ht="33.75" x14ac:dyDescent="0.2">
      <c r="A694" s="420" t="s">
        <v>2247</v>
      </c>
      <c r="B694" s="15" t="s">
        <v>1309</v>
      </c>
      <c r="C694" s="28" t="s">
        <v>4196</v>
      </c>
      <c r="D694" s="15"/>
      <c r="E694" s="17"/>
      <c r="F694" s="17"/>
      <c r="G694" s="16"/>
      <c r="H694" s="24"/>
      <c r="I694" s="22"/>
      <c r="J694" s="366"/>
      <c r="K694" s="405" t="s">
        <v>4983</v>
      </c>
      <c r="L694" s="405" t="s">
        <v>4949</v>
      </c>
      <c r="M694" s="405" t="s">
        <v>5006</v>
      </c>
      <c r="N694" s="22"/>
      <c r="O694" s="22"/>
      <c r="P694" s="22"/>
      <c r="Q694" s="22"/>
      <c r="R694" s="22"/>
      <c r="S694" s="405" t="s">
        <v>3827</v>
      </c>
      <c r="T694" s="405"/>
      <c r="U694" s="21" t="s">
        <v>3576</v>
      </c>
    </row>
    <row r="695" spans="1:21" x14ac:dyDescent="0.2">
      <c r="A695" s="420" t="s">
        <v>2247</v>
      </c>
      <c r="B695" s="15" t="s">
        <v>1309</v>
      </c>
      <c r="C695" s="408" t="s">
        <v>4197</v>
      </c>
      <c r="D695" s="15" t="s">
        <v>2239</v>
      </c>
      <c r="E695" s="17"/>
      <c r="F695" s="17"/>
      <c r="G695" s="16" t="s">
        <v>1759</v>
      </c>
      <c r="H695" s="24"/>
      <c r="I695" s="22"/>
      <c r="J695" s="366"/>
      <c r="K695" s="22"/>
      <c r="L695" s="22"/>
      <c r="M695" s="22"/>
      <c r="N695" s="22"/>
      <c r="O695" s="22"/>
      <c r="P695" s="22"/>
      <c r="Q695" s="22"/>
      <c r="R695" s="22"/>
      <c r="S695" s="22"/>
      <c r="T695" s="405"/>
      <c r="U695" s="21"/>
    </row>
    <row r="696" spans="1:21" x14ac:dyDescent="0.2">
      <c r="A696" s="420" t="s">
        <v>2247</v>
      </c>
      <c r="B696" s="15" t="s">
        <v>1309</v>
      </c>
      <c r="C696" s="408" t="s">
        <v>4198</v>
      </c>
      <c r="D696" s="15" t="s">
        <v>1399</v>
      </c>
      <c r="E696" s="17">
        <v>0</v>
      </c>
      <c r="F696" s="17">
        <v>1</v>
      </c>
      <c r="G696" s="408" t="s">
        <v>4204</v>
      </c>
      <c r="H696" s="24"/>
      <c r="I696" s="408" t="s">
        <v>4223</v>
      </c>
      <c r="J696" s="366"/>
      <c r="K696" s="408"/>
      <c r="L696" s="22"/>
      <c r="M696" s="22"/>
      <c r="N696" s="22"/>
      <c r="O696" s="22"/>
      <c r="P696" s="22"/>
      <c r="Q696" s="22"/>
      <c r="R696" s="22"/>
      <c r="S696" s="22"/>
      <c r="T696" s="405"/>
      <c r="U696" s="21"/>
    </row>
    <row r="697" spans="1:21" x14ac:dyDescent="0.2">
      <c r="A697" s="420" t="s">
        <v>2247</v>
      </c>
      <c r="B697" s="15" t="s">
        <v>1309</v>
      </c>
      <c r="C697" s="408" t="s">
        <v>4199</v>
      </c>
      <c r="D697" s="15" t="s">
        <v>1400</v>
      </c>
      <c r="E697" s="17">
        <v>0</v>
      </c>
      <c r="F697" s="17">
        <v>1</v>
      </c>
      <c r="G697" s="408" t="s">
        <v>4205</v>
      </c>
      <c r="H697" s="24"/>
      <c r="I697" s="408" t="s">
        <v>4224</v>
      </c>
      <c r="J697" s="366"/>
      <c r="K697" s="408"/>
      <c r="L697" s="22"/>
      <c r="M697" s="22"/>
      <c r="N697" s="22"/>
      <c r="O697" s="22"/>
      <c r="P697" s="22"/>
      <c r="Q697" s="22"/>
      <c r="R697" s="22"/>
      <c r="S697" s="22"/>
      <c r="T697" s="405"/>
      <c r="U697" s="21"/>
    </row>
    <row r="698" spans="1:21" x14ac:dyDescent="0.2">
      <c r="A698" s="420" t="s">
        <v>2247</v>
      </c>
      <c r="B698" s="15" t="s">
        <v>1309</v>
      </c>
      <c r="C698" s="408" t="s">
        <v>4200</v>
      </c>
      <c r="D698" s="15" t="s">
        <v>1401</v>
      </c>
      <c r="E698" s="17">
        <v>0</v>
      </c>
      <c r="F698" s="17">
        <v>1</v>
      </c>
      <c r="G698" s="408" t="s">
        <v>4206</v>
      </c>
      <c r="H698" s="24"/>
      <c r="I698" s="408" t="s">
        <v>4225</v>
      </c>
      <c r="J698" s="366"/>
      <c r="K698" s="408"/>
      <c r="L698" s="22"/>
      <c r="M698" s="22"/>
      <c r="N698" s="22"/>
      <c r="O698" s="22"/>
      <c r="P698" s="22"/>
      <c r="Q698" s="22"/>
      <c r="R698" s="22"/>
      <c r="S698" s="22"/>
      <c r="T698" s="405"/>
      <c r="U698" s="21"/>
    </row>
    <row r="699" spans="1:21" x14ac:dyDescent="0.2">
      <c r="A699" s="420" t="s">
        <v>2247</v>
      </c>
      <c r="B699" s="15" t="s">
        <v>1309</v>
      </c>
      <c r="C699" s="16" t="s">
        <v>518</v>
      </c>
      <c r="D699" s="15" t="s">
        <v>1928</v>
      </c>
      <c r="E699" s="17">
        <v>0</v>
      </c>
      <c r="F699" s="17">
        <v>0</v>
      </c>
      <c r="G699" s="16" t="s">
        <v>518</v>
      </c>
      <c r="H699" s="24"/>
      <c r="I699" s="22"/>
      <c r="J699" s="366"/>
      <c r="K699" s="22"/>
      <c r="L699" s="22"/>
      <c r="M699" s="22"/>
      <c r="N699" s="22"/>
      <c r="O699" s="22"/>
      <c r="P699" s="22"/>
      <c r="Q699" s="22"/>
      <c r="R699" s="22"/>
      <c r="S699" s="22"/>
      <c r="T699" s="405"/>
      <c r="U699" s="21"/>
    </row>
    <row r="700" spans="1:21" ht="56.25" x14ac:dyDescent="0.2">
      <c r="A700" s="420" t="s">
        <v>2247</v>
      </c>
      <c r="B700" s="15" t="s">
        <v>1309</v>
      </c>
      <c r="C700" s="408" t="s">
        <v>4201</v>
      </c>
      <c r="D700" s="15" t="s">
        <v>1929</v>
      </c>
      <c r="E700" s="17" t="s">
        <v>2921</v>
      </c>
      <c r="F700" s="17" t="s">
        <v>2922</v>
      </c>
      <c r="G700" s="16" t="s">
        <v>2216</v>
      </c>
      <c r="H700" s="436" t="s">
        <v>4207</v>
      </c>
      <c r="I700" s="405" t="s">
        <v>4211</v>
      </c>
      <c r="J700" s="366"/>
      <c r="K700" s="405" t="s">
        <v>4983</v>
      </c>
      <c r="L700" s="22" t="s">
        <v>4949</v>
      </c>
      <c r="M700" s="405" t="s">
        <v>5006</v>
      </c>
      <c r="N700" s="22" t="s">
        <v>745</v>
      </c>
      <c r="O700" s="22"/>
      <c r="P700" s="22"/>
      <c r="Q700" s="22"/>
      <c r="R700" s="22"/>
      <c r="S700" s="22" t="s">
        <v>3775</v>
      </c>
      <c r="T700" s="405" t="s">
        <v>3838</v>
      </c>
      <c r="U700" s="21"/>
    </row>
    <row r="701" spans="1:21" ht="56.25" x14ac:dyDescent="0.2">
      <c r="A701" s="420" t="s">
        <v>2247</v>
      </c>
      <c r="B701" s="15" t="s">
        <v>1309</v>
      </c>
      <c r="C701" s="408" t="s">
        <v>4202</v>
      </c>
      <c r="D701" s="15" t="s">
        <v>1933</v>
      </c>
      <c r="E701" s="435" t="s">
        <v>2336</v>
      </c>
      <c r="F701" s="17" t="s">
        <v>2217</v>
      </c>
      <c r="G701" s="16" t="s">
        <v>2218</v>
      </c>
      <c r="H701" s="436" t="s">
        <v>4208</v>
      </c>
      <c r="I701" s="405" t="s">
        <v>4210</v>
      </c>
      <c r="J701" s="366"/>
      <c r="K701" s="405" t="s">
        <v>4983</v>
      </c>
      <c r="L701" s="405" t="s">
        <v>4949</v>
      </c>
      <c r="M701" s="405" t="s">
        <v>5006</v>
      </c>
      <c r="N701" s="22" t="s">
        <v>741</v>
      </c>
      <c r="O701" s="22"/>
      <c r="P701" s="22"/>
      <c r="Q701" s="22"/>
      <c r="R701" s="22"/>
      <c r="S701" s="22" t="s">
        <v>3775</v>
      </c>
      <c r="T701" s="405" t="s">
        <v>3839</v>
      </c>
      <c r="U701" s="21"/>
    </row>
    <row r="702" spans="1:21" ht="56.25" x14ac:dyDescent="0.2">
      <c r="A702" s="420" t="s">
        <v>2247</v>
      </c>
      <c r="B702" s="15" t="s">
        <v>1309</v>
      </c>
      <c r="C702" s="408" t="s">
        <v>4203</v>
      </c>
      <c r="D702" s="15" t="s">
        <v>1746</v>
      </c>
      <c r="E702" s="435" t="s">
        <v>2336</v>
      </c>
      <c r="F702" s="17" t="s">
        <v>2217</v>
      </c>
      <c r="G702" s="16" t="s">
        <v>2218</v>
      </c>
      <c r="H702" s="436" t="s">
        <v>4209</v>
      </c>
      <c r="I702" s="405" t="s">
        <v>4212</v>
      </c>
      <c r="J702" s="366"/>
      <c r="K702" s="405" t="s">
        <v>4983</v>
      </c>
      <c r="L702" s="22" t="s">
        <v>4949</v>
      </c>
      <c r="M702" s="405" t="s">
        <v>5006</v>
      </c>
      <c r="N702" s="22" t="s">
        <v>743</v>
      </c>
      <c r="O702" s="22"/>
      <c r="P702" s="22"/>
      <c r="Q702" s="22"/>
      <c r="R702" s="22"/>
      <c r="S702" s="22" t="s">
        <v>3775</v>
      </c>
      <c r="T702" s="405" t="s">
        <v>3840</v>
      </c>
      <c r="U702" s="21"/>
    </row>
    <row r="703" spans="1:21" ht="33.75" x14ac:dyDescent="0.2">
      <c r="A703" s="420" t="s">
        <v>2248</v>
      </c>
      <c r="B703" s="15" t="s">
        <v>1310</v>
      </c>
      <c r="C703" s="28" t="s">
        <v>4213</v>
      </c>
      <c r="D703" s="15"/>
      <c r="E703" s="17"/>
      <c r="F703" s="17"/>
      <c r="G703" s="16"/>
      <c r="H703" s="24"/>
      <c r="I703" s="22"/>
      <c r="J703" s="366"/>
      <c r="K703" s="405" t="s">
        <v>4983</v>
      </c>
      <c r="L703" s="22" t="s">
        <v>4949</v>
      </c>
      <c r="M703" s="405" t="s">
        <v>5006</v>
      </c>
      <c r="N703" s="22"/>
      <c r="O703" s="22"/>
      <c r="P703" s="22"/>
      <c r="Q703" s="22"/>
      <c r="R703" s="22"/>
      <c r="S703" s="405" t="s">
        <v>3827</v>
      </c>
      <c r="T703" s="405"/>
      <c r="U703" s="21" t="s">
        <v>3576</v>
      </c>
    </row>
    <row r="704" spans="1:21" x14ac:dyDescent="0.2">
      <c r="A704" s="420" t="s">
        <v>2248</v>
      </c>
      <c r="B704" s="15" t="s">
        <v>1310</v>
      </c>
      <c r="C704" s="408" t="s">
        <v>4197</v>
      </c>
      <c r="D704" s="15" t="s">
        <v>2239</v>
      </c>
      <c r="E704" s="17"/>
      <c r="F704" s="17"/>
      <c r="G704" s="16" t="s">
        <v>1759</v>
      </c>
      <c r="H704" s="24"/>
      <c r="I704" s="22"/>
      <c r="J704" s="366"/>
      <c r="K704" s="22"/>
      <c r="L704" s="22"/>
      <c r="M704" s="22"/>
      <c r="N704" s="22"/>
      <c r="O704" s="22"/>
      <c r="P704" s="22"/>
      <c r="Q704" s="22"/>
      <c r="R704" s="22"/>
      <c r="S704" s="22"/>
      <c r="T704" s="405"/>
      <c r="U704" s="21"/>
    </row>
    <row r="705" spans="1:21" x14ac:dyDescent="0.2">
      <c r="A705" s="420" t="s">
        <v>2248</v>
      </c>
      <c r="B705" s="15" t="s">
        <v>1310</v>
      </c>
      <c r="C705" s="408" t="s">
        <v>4217</v>
      </c>
      <c r="D705" s="15" t="s">
        <v>1399</v>
      </c>
      <c r="E705" s="17">
        <v>0</v>
      </c>
      <c r="F705" s="17">
        <v>1</v>
      </c>
      <c r="G705" s="408" t="s">
        <v>4220</v>
      </c>
      <c r="H705" s="24"/>
      <c r="I705" s="408" t="s">
        <v>4229</v>
      </c>
      <c r="J705" s="366"/>
      <c r="K705" s="408"/>
      <c r="L705" s="22"/>
      <c r="M705" s="22"/>
      <c r="N705" s="22"/>
      <c r="O705" s="22"/>
      <c r="P705" s="22"/>
      <c r="Q705" s="22"/>
      <c r="R705" s="22"/>
      <c r="S705" s="22"/>
      <c r="T705" s="405"/>
      <c r="U705" s="21"/>
    </row>
    <row r="706" spans="1:21" x14ac:dyDescent="0.2">
      <c r="A706" s="420" t="s">
        <v>2248</v>
      </c>
      <c r="B706" s="15" t="s">
        <v>1310</v>
      </c>
      <c r="C706" s="408" t="s">
        <v>4218</v>
      </c>
      <c r="D706" s="15" t="s">
        <v>1400</v>
      </c>
      <c r="E706" s="17">
        <v>0</v>
      </c>
      <c r="F706" s="17">
        <v>1</v>
      </c>
      <c r="G706" s="408" t="s">
        <v>4221</v>
      </c>
      <c r="H706" s="24"/>
      <c r="I706" s="408" t="s">
        <v>4230</v>
      </c>
      <c r="J706" s="366"/>
      <c r="K706" s="408"/>
      <c r="L706" s="22"/>
      <c r="M706" s="22"/>
      <c r="N706" s="22"/>
      <c r="O706" s="22"/>
      <c r="P706" s="22"/>
      <c r="Q706" s="22"/>
      <c r="R706" s="22"/>
      <c r="S706" s="22"/>
      <c r="T706" s="405"/>
      <c r="U706" s="21"/>
    </row>
    <row r="707" spans="1:21" x14ac:dyDescent="0.2">
      <c r="A707" s="420" t="s">
        <v>2248</v>
      </c>
      <c r="B707" s="15" t="s">
        <v>1310</v>
      </c>
      <c r="C707" s="408" t="s">
        <v>4219</v>
      </c>
      <c r="D707" s="15" t="s">
        <v>1401</v>
      </c>
      <c r="E707" s="17">
        <v>0</v>
      </c>
      <c r="F707" s="17">
        <v>1</v>
      </c>
      <c r="G707" s="408" t="s">
        <v>4222</v>
      </c>
      <c r="H707" s="24"/>
      <c r="I707" s="408" t="s">
        <v>4231</v>
      </c>
      <c r="J707" s="366"/>
      <c r="K707" s="408"/>
      <c r="L707" s="22"/>
      <c r="M707" s="22"/>
      <c r="N707" s="22"/>
      <c r="O707" s="22"/>
      <c r="P707" s="22"/>
      <c r="Q707" s="22"/>
      <c r="R707" s="22"/>
      <c r="S707" s="22"/>
      <c r="T707" s="405"/>
      <c r="U707" s="21"/>
    </row>
    <row r="708" spans="1:21" x14ac:dyDescent="0.2">
      <c r="A708" s="420" t="s">
        <v>2248</v>
      </c>
      <c r="B708" s="15" t="s">
        <v>1310</v>
      </c>
      <c r="C708" s="16" t="s">
        <v>518</v>
      </c>
      <c r="D708" s="15" t="s">
        <v>1928</v>
      </c>
      <c r="E708" s="17">
        <v>0</v>
      </c>
      <c r="F708" s="17">
        <v>0</v>
      </c>
      <c r="G708" s="16" t="s">
        <v>518</v>
      </c>
      <c r="H708" s="24"/>
      <c r="I708" s="22"/>
      <c r="J708" s="366"/>
      <c r="K708" s="22"/>
      <c r="L708" s="22"/>
      <c r="M708" s="22"/>
      <c r="N708" s="22"/>
      <c r="O708" s="22"/>
      <c r="P708" s="22"/>
      <c r="Q708" s="22"/>
      <c r="R708" s="22"/>
      <c r="S708" s="22"/>
      <c r="T708" s="405"/>
      <c r="U708" s="21"/>
    </row>
    <row r="709" spans="1:21" ht="56.25" x14ac:dyDescent="0.2">
      <c r="A709" s="420" t="s">
        <v>2248</v>
      </c>
      <c r="B709" s="15" t="s">
        <v>1310</v>
      </c>
      <c r="C709" s="408" t="s">
        <v>4214</v>
      </c>
      <c r="D709" s="15" t="s">
        <v>1929</v>
      </c>
      <c r="E709" s="17" t="s">
        <v>2921</v>
      </c>
      <c r="F709" s="17" t="s">
        <v>2922</v>
      </c>
      <c r="G709" s="16" t="s">
        <v>2216</v>
      </c>
      <c r="H709" s="436" t="s">
        <v>4226</v>
      </c>
      <c r="I709" s="405" t="s">
        <v>4232</v>
      </c>
      <c r="J709" s="366"/>
      <c r="K709" s="405" t="s">
        <v>4983</v>
      </c>
      <c r="L709" s="22" t="s">
        <v>4949</v>
      </c>
      <c r="M709" s="405" t="s">
        <v>5006</v>
      </c>
      <c r="N709" s="22" t="s">
        <v>745</v>
      </c>
      <c r="O709" s="22"/>
      <c r="P709" s="22"/>
      <c r="Q709" s="22"/>
      <c r="R709" s="22"/>
      <c r="S709" s="22" t="s">
        <v>3775</v>
      </c>
      <c r="T709" s="405" t="s">
        <v>3838</v>
      </c>
      <c r="U709" s="21"/>
    </row>
    <row r="710" spans="1:21" ht="56.25" x14ac:dyDescent="0.2">
      <c r="A710" s="420" t="s">
        <v>2248</v>
      </c>
      <c r="B710" s="15" t="s">
        <v>1310</v>
      </c>
      <c r="C710" s="408" t="s">
        <v>4215</v>
      </c>
      <c r="D710" s="15" t="s">
        <v>1933</v>
      </c>
      <c r="E710" s="435" t="s">
        <v>2336</v>
      </c>
      <c r="F710" s="17" t="s">
        <v>2217</v>
      </c>
      <c r="G710" s="16" t="s">
        <v>2218</v>
      </c>
      <c r="H710" s="436" t="s">
        <v>4227</v>
      </c>
      <c r="I710" s="405" t="s">
        <v>4233</v>
      </c>
      <c r="J710" s="366"/>
      <c r="K710" s="405" t="s">
        <v>4983</v>
      </c>
      <c r="L710" s="22" t="s">
        <v>4949</v>
      </c>
      <c r="M710" s="405" t="s">
        <v>5006</v>
      </c>
      <c r="N710" s="22" t="s">
        <v>741</v>
      </c>
      <c r="O710" s="22"/>
      <c r="P710" s="22"/>
      <c r="Q710" s="22"/>
      <c r="R710" s="22"/>
      <c r="S710" s="22" t="s">
        <v>3775</v>
      </c>
      <c r="T710" s="405" t="s">
        <v>3839</v>
      </c>
      <c r="U710" s="21"/>
    </row>
    <row r="711" spans="1:21" ht="56.25" x14ac:dyDescent="0.2">
      <c r="A711" s="420" t="s">
        <v>2248</v>
      </c>
      <c r="B711" s="15" t="s">
        <v>1310</v>
      </c>
      <c r="C711" s="408" t="s">
        <v>4216</v>
      </c>
      <c r="D711" s="15" t="s">
        <v>1746</v>
      </c>
      <c r="E711" s="435" t="s">
        <v>2336</v>
      </c>
      <c r="F711" s="17" t="s">
        <v>2217</v>
      </c>
      <c r="G711" s="16" t="s">
        <v>2218</v>
      </c>
      <c r="H711" s="436" t="s">
        <v>4228</v>
      </c>
      <c r="I711" s="405" t="s">
        <v>4234</v>
      </c>
      <c r="J711" s="366"/>
      <c r="K711" s="405" t="s">
        <v>4983</v>
      </c>
      <c r="L711" s="22" t="s">
        <v>4949</v>
      </c>
      <c r="M711" s="405" t="s">
        <v>5006</v>
      </c>
      <c r="N711" s="22" t="s">
        <v>743</v>
      </c>
      <c r="O711" s="22"/>
      <c r="P711" s="22"/>
      <c r="Q711" s="22"/>
      <c r="R711" s="22"/>
      <c r="S711" s="22" t="s">
        <v>3775</v>
      </c>
      <c r="T711" s="405" t="s">
        <v>3840</v>
      </c>
      <c r="U711" s="21"/>
    </row>
    <row r="712" spans="1:21" ht="33.75" x14ac:dyDescent="0.2">
      <c r="A712" s="420" t="s">
        <v>2249</v>
      </c>
      <c r="B712" s="15" t="s">
        <v>1311</v>
      </c>
      <c r="C712" s="28" t="s">
        <v>4235</v>
      </c>
      <c r="D712" s="15"/>
      <c r="E712" s="17"/>
      <c r="F712" s="17"/>
      <c r="G712" s="16"/>
      <c r="H712" s="24"/>
      <c r="I712" s="22"/>
      <c r="J712" s="366"/>
      <c r="K712" s="405" t="s">
        <v>4983</v>
      </c>
      <c r="L712" s="22" t="s">
        <v>4949</v>
      </c>
      <c r="M712" s="405" t="s">
        <v>5006</v>
      </c>
      <c r="N712" s="22"/>
      <c r="O712" s="22"/>
      <c r="P712" s="22"/>
      <c r="Q712" s="22"/>
      <c r="R712" s="22"/>
      <c r="S712" s="405" t="s">
        <v>3827</v>
      </c>
      <c r="T712" s="405"/>
      <c r="U712" s="21" t="s">
        <v>3576</v>
      </c>
    </row>
    <row r="713" spans="1:21" x14ac:dyDescent="0.2">
      <c r="A713" s="420" t="s">
        <v>2249</v>
      </c>
      <c r="B713" s="15" t="s">
        <v>1311</v>
      </c>
      <c r="C713" s="408" t="s">
        <v>4236</v>
      </c>
      <c r="D713" s="15" t="s">
        <v>2239</v>
      </c>
      <c r="E713" s="17"/>
      <c r="F713" s="17"/>
      <c r="G713" s="16" t="s">
        <v>1759</v>
      </c>
      <c r="H713" s="24"/>
      <c r="I713" s="22"/>
      <c r="J713" s="366"/>
      <c r="K713" s="22"/>
      <c r="L713" s="22"/>
      <c r="M713" s="22"/>
      <c r="N713" s="22"/>
      <c r="O713" s="22"/>
      <c r="P713" s="22"/>
      <c r="Q713" s="22"/>
      <c r="R713" s="22"/>
      <c r="S713" s="22"/>
      <c r="T713" s="405"/>
      <c r="U713" s="21"/>
    </row>
    <row r="714" spans="1:21" x14ac:dyDescent="0.2">
      <c r="A714" s="420" t="s">
        <v>2249</v>
      </c>
      <c r="B714" s="15" t="s">
        <v>1311</v>
      </c>
      <c r="C714" s="408" t="s">
        <v>4237</v>
      </c>
      <c r="D714" s="15" t="s">
        <v>1399</v>
      </c>
      <c r="E714" s="17">
        <v>0</v>
      </c>
      <c r="F714" s="17">
        <v>1</v>
      </c>
      <c r="G714" s="408" t="s">
        <v>4245</v>
      </c>
      <c r="H714" s="24"/>
      <c r="I714" s="408" t="s">
        <v>4253</v>
      </c>
      <c r="J714" s="366"/>
      <c r="K714" s="408"/>
      <c r="L714" s="22"/>
      <c r="M714" s="22"/>
      <c r="N714" s="22"/>
      <c r="O714" s="22"/>
      <c r="P714" s="22"/>
      <c r="Q714" s="22"/>
      <c r="R714" s="22"/>
      <c r="S714" s="22"/>
      <c r="T714" s="405"/>
      <c r="U714" s="21"/>
    </row>
    <row r="715" spans="1:21" x14ac:dyDescent="0.2">
      <c r="A715" s="420" t="s">
        <v>2249</v>
      </c>
      <c r="B715" s="15" t="s">
        <v>1311</v>
      </c>
      <c r="C715" s="408" t="s">
        <v>4238</v>
      </c>
      <c r="D715" s="15" t="s">
        <v>1400</v>
      </c>
      <c r="E715" s="17">
        <v>0</v>
      </c>
      <c r="F715" s="17">
        <v>1</v>
      </c>
      <c r="G715" s="408" t="s">
        <v>4246</v>
      </c>
      <c r="H715" s="24"/>
      <c r="I715" s="408" t="s">
        <v>4254</v>
      </c>
      <c r="J715" s="366"/>
      <c r="K715" s="408"/>
      <c r="L715" s="22"/>
      <c r="M715" s="22"/>
      <c r="N715" s="22"/>
      <c r="O715" s="22"/>
      <c r="P715" s="22"/>
      <c r="Q715" s="22"/>
      <c r="R715" s="22"/>
      <c r="S715" s="22"/>
      <c r="T715" s="405"/>
      <c r="U715" s="21"/>
    </row>
    <row r="716" spans="1:21" x14ac:dyDescent="0.2">
      <c r="A716" s="420" t="s">
        <v>2249</v>
      </c>
      <c r="B716" s="15" t="s">
        <v>1311</v>
      </c>
      <c r="C716" s="408" t="s">
        <v>4239</v>
      </c>
      <c r="D716" s="15" t="s">
        <v>1401</v>
      </c>
      <c r="E716" s="17">
        <v>0</v>
      </c>
      <c r="F716" s="17">
        <v>1</v>
      </c>
      <c r="G716" s="408" t="s">
        <v>4247</v>
      </c>
      <c r="H716" s="24"/>
      <c r="I716" s="408" t="s">
        <v>4255</v>
      </c>
      <c r="J716" s="366"/>
      <c r="K716" s="408"/>
      <c r="L716" s="22"/>
      <c r="M716" s="22"/>
      <c r="N716" s="22"/>
      <c r="O716" s="22"/>
      <c r="P716" s="22"/>
      <c r="Q716" s="22"/>
      <c r="R716" s="22"/>
      <c r="S716" s="22"/>
      <c r="T716" s="405"/>
      <c r="U716" s="21"/>
    </row>
    <row r="717" spans="1:21" x14ac:dyDescent="0.2">
      <c r="A717" s="420" t="s">
        <v>2249</v>
      </c>
      <c r="B717" s="15" t="s">
        <v>1311</v>
      </c>
      <c r="C717" s="408" t="s">
        <v>4240</v>
      </c>
      <c r="D717" s="15" t="s">
        <v>1402</v>
      </c>
      <c r="E717" s="17">
        <v>0</v>
      </c>
      <c r="F717" s="17">
        <v>1</v>
      </c>
      <c r="G717" s="408" t="s">
        <v>4248</v>
      </c>
      <c r="H717" s="24"/>
      <c r="I717" s="408" t="s">
        <v>4256</v>
      </c>
      <c r="J717" s="366"/>
      <c r="K717" s="408"/>
      <c r="L717" s="22"/>
      <c r="M717" s="22"/>
      <c r="N717" s="22"/>
      <c r="O717" s="22"/>
      <c r="P717" s="22"/>
      <c r="Q717" s="22"/>
      <c r="R717" s="22"/>
      <c r="S717" s="22"/>
      <c r="T717" s="405"/>
      <c r="U717" s="21"/>
    </row>
    <row r="718" spans="1:21" x14ac:dyDescent="0.2">
      <c r="A718" s="420" t="s">
        <v>2249</v>
      </c>
      <c r="B718" s="15" t="s">
        <v>1311</v>
      </c>
      <c r="C718" s="16" t="s">
        <v>518</v>
      </c>
      <c r="D718" s="15" t="s">
        <v>2214</v>
      </c>
      <c r="E718" s="17">
        <v>0</v>
      </c>
      <c r="F718" s="17">
        <v>0</v>
      </c>
      <c r="G718" s="16" t="s">
        <v>518</v>
      </c>
      <c r="H718" s="24"/>
      <c r="I718" s="22"/>
      <c r="J718" s="366"/>
      <c r="K718" s="22"/>
      <c r="L718" s="22"/>
      <c r="M718" s="22"/>
      <c r="N718" s="22"/>
      <c r="O718" s="22"/>
      <c r="P718" s="22"/>
      <c r="Q718" s="22"/>
      <c r="R718" s="22"/>
      <c r="S718" s="22"/>
      <c r="T718" s="405"/>
      <c r="U718" s="21"/>
    </row>
    <row r="719" spans="1:21" ht="56.25" x14ac:dyDescent="0.2">
      <c r="A719" s="420" t="s">
        <v>2249</v>
      </c>
      <c r="B719" s="15" t="s">
        <v>1311</v>
      </c>
      <c r="C719" s="408" t="s">
        <v>4241</v>
      </c>
      <c r="D719" s="15" t="s">
        <v>1929</v>
      </c>
      <c r="E719" s="17" t="s">
        <v>1412</v>
      </c>
      <c r="F719" s="17" t="s">
        <v>1427</v>
      </c>
      <c r="G719" s="16" t="s">
        <v>206</v>
      </c>
      <c r="H719" s="436" t="s">
        <v>4249</v>
      </c>
      <c r="I719" s="405" t="s">
        <v>4257</v>
      </c>
      <c r="J719" s="366"/>
      <c r="K719" s="405" t="s">
        <v>4983</v>
      </c>
      <c r="L719" s="22" t="s">
        <v>4949</v>
      </c>
      <c r="M719" s="405" t="s">
        <v>5006</v>
      </c>
      <c r="N719" s="22" t="s">
        <v>742</v>
      </c>
      <c r="O719" s="22"/>
      <c r="P719" s="22"/>
      <c r="Q719" s="22"/>
      <c r="R719" s="22"/>
      <c r="S719" s="22" t="s">
        <v>3775</v>
      </c>
      <c r="T719" s="405" t="s">
        <v>3836</v>
      </c>
      <c r="U719" s="21"/>
    </row>
    <row r="720" spans="1:21" ht="56.25" x14ac:dyDescent="0.2">
      <c r="A720" s="420" t="s">
        <v>2249</v>
      </c>
      <c r="B720" s="15" t="s">
        <v>1311</v>
      </c>
      <c r="C720" s="408" t="s">
        <v>4242</v>
      </c>
      <c r="D720" s="15" t="s">
        <v>1933</v>
      </c>
      <c r="E720" s="17" t="s">
        <v>1412</v>
      </c>
      <c r="F720" s="17" t="s">
        <v>1427</v>
      </c>
      <c r="G720" s="16" t="s">
        <v>206</v>
      </c>
      <c r="H720" s="436" t="s">
        <v>4250</v>
      </c>
      <c r="I720" s="405" t="s">
        <v>4258</v>
      </c>
      <c r="J720" s="366"/>
      <c r="K720" s="405" t="s">
        <v>4983</v>
      </c>
      <c r="L720" s="22" t="s">
        <v>4949</v>
      </c>
      <c r="M720" s="405" t="s">
        <v>5006</v>
      </c>
      <c r="N720" s="22" t="s">
        <v>744</v>
      </c>
      <c r="O720" s="22"/>
      <c r="P720" s="22"/>
      <c r="Q720" s="22"/>
      <c r="R720" s="22"/>
      <c r="S720" s="22" t="s">
        <v>3775</v>
      </c>
      <c r="T720" s="405" t="s">
        <v>3837</v>
      </c>
      <c r="U720" s="21"/>
    </row>
    <row r="721" spans="1:21" ht="56.25" x14ac:dyDescent="0.2">
      <c r="A721" s="420" t="s">
        <v>2249</v>
      </c>
      <c r="B721" s="15" t="s">
        <v>1311</v>
      </c>
      <c r="C721" s="408" t="s">
        <v>4243</v>
      </c>
      <c r="D721" s="15" t="s">
        <v>1746</v>
      </c>
      <c r="E721" s="17" t="s">
        <v>1412</v>
      </c>
      <c r="F721" s="17" t="s">
        <v>1427</v>
      </c>
      <c r="G721" s="16" t="s">
        <v>206</v>
      </c>
      <c r="H721" s="436" t="s">
        <v>4251</v>
      </c>
      <c r="I721" s="405" t="s">
        <v>4259</v>
      </c>
      <c r="J721" s="366"/>
      <c r="K721" s="405" t="s">
        <v>4983</v>
      </c>
      <c r="L721" s="22" t="s">
        <v>4949</v>
      </c>
      <c r="M721" s="405" t="s">
        <v>5006</v>
      </c>
      <c r="N721" s="22" t="s">
        <v>742</v>
      </c>
      <c r="O721" s="22"/>
      <c r="P721" s="22"/>
      <c r="Q721" s="22"/>
      <c r="R721" s="22"/>
      <c r="S721" s="22" t="s">
        <v>3775</v>
      </c>
      <c r="T721" s="405" t="s">
        <v>3836</v>
      </c>
      <c r="U721" s="21"/>
    </row>
    <row r="722" spans="1:21" ht="56.25" x14ac:dyDescent="0.2">
      <c r="A722" s="420" t="s">
        <v>2249</v>
      </c>
      <c r="B722" s="15" t="s">
        <v>1311</v>
      </c>
      <c r="C722" s="408" t="s">
        <v>4244</v>
      </c>
      <c r="D722" s="15" t="s">
        <v>1747</v>
      </c>
      <c r="E722" s="17" t="s">
        <v>1412</v>
      </c>
      <c r="F722" s="17" t="s">
        <v>1427</v>
      </c>
      <c r="G722" s="16" t="s">
        <v>206</v>
      </c>
      <c r="H722" s="436" t="s">
        <v>4252</v>
      </c>
      <c r="I722" s="405" t="s">
        <v>4260</v>
      </c>
      <c r="J722" s="366"/>
      <c r="K722" s="405" t="s">
        <v>4983</v>
      </c>
      <c r="L722" s="22" t="s">
        <v>4949</v>
      </c>
      <c r="M722" s="405" t="s">
        <v>5006</v>
      </c>
      <c r="N722" s="22" t="s">
        <v>744</v>
      </c>
      <c r="O722" s="22"/>
      <c r="P722" s="22"/>
      <c r="Q722" s="22"/>
      <c r="R722" s="22"/>
      <c r="S722" s="22" t="s">
        <v>3775</v>
      </c>
      <c r="T722" s="405" t="s">
        <v>3837</v>
      </c>
      <c r="U722" s="21"/>
    </row>
    <row r="723" spans="1:21" ht="33.75" x14ac:dyDescent="0.2">
      <c r="A723" s="420" t="s">
        <v>2250</v>
      </c>
      <c r="B723" s="15" t="s">
        <v>1312</v>
      </c>
      <c r="C723" s="28" t="s">
        <v>2275</v>
      </c>
      <c r="D723" s="15" t="s">
        <v>2239</v>
      </c>
      <c r="E723" s="17"/>
      <c r="F723" s="17"/>
      <c r="G723" s="16" t="s">
        <v>1759</v>
      </c>
      <c r="H723" s="24"/>
      <c r="I723" s="22"/>
      <c r="J723" s="366"/>
      <c r="K723" s="405" t="s">
        <v>4991</v>
      </c>
      <c r="L723" s="405" t="s">
        <v>4950</v>
      </c>
      <c r="M723" s="405" t="s">
        <v>5003</v>
      </c>
      <c r="N723" s="22"/>
      <c r="O723" s="22"/>
      <c r="P723" s="22"/>
      <c r="Q723" s="22"/>
      <c r="R723" s="22"/>
      <c r="S723" s="22"/>
      <c r="T723" s="405"/>
      <c r="U723" s="21" t="s">
        <v>3576</v>
      </c>
    </row>
    <row r="724" spans="1:21" ht="33.75" x14ac:dyDescent="0.2">
      <c r="A724" s="420" t="s">
        <v>2250</v>
      </c>
      <c r="B724" s="15" t="s">
        <v>1312</v>
      </c>
      <c r="C724" s="16" t="s">
        <v>1607</v>
      </c>
      <c r="D724" s="15" t="s">
        <v>1399</v>
      </c>
      <c r="E724" s="17">
        <v>0</v>
      </c>
      <c r="F724" s="17">
        <v>1</v>
      </c>
      <c r="G724" s="16" t="s">
        <v>2279</v>
      </c>
      <c r="H724" s="24" t="s">
        <v>2573</v>
      </c>
      <c r="I724" s="22" t="s">
        <v>1614</v>
      </c>
      <c r="J724" s="366"/>
      <c r="K724" s="405" t="s">
        <v>4991</v>
      </c>
      <c r="L724" s="405" t="s">
        <v>4950</v>
      </c>
      <c r="M724" s="405" t="s">
        <v>5003</v>
      </c>
      <c r="N724" s="22" t="s">
        <v>3001</v>
      </c>
      <c r="O724" s="22"/>
      <c r="P724" s="22"/>
      <c r="Q724" s="22"/>
      <c r="R724" s="22"/>
      <c r="S724" s="22"/>
      <c r="T724" s="405"/>
      <c r="U724" s="21"/>
    </row>
    <row r="725" spans="1:21" ht="33.75" x14ac:dyDescent="0.2">
      <c r="A725" s="420" t="s">
        <v>2250</v>
      </c>
      <c r="B725" s="15" t="s">
        <v>1312</v>
      </c>
      <c r="C725" s="16" t="s">
        <v>1608</v>
      </c>
      <c r="D725" s="15" t="s">
        <v>1400</v>
      </c>
      <c r="E725" s="17">
        <v>0</v>
      </c>
      <c r="F725" s="17">
        <v>1</v>
      </c>
      <c r="G725" s="16" t="s">
        <v>2280</v>
      </c>
      <c r="H725" s="24" t="s">
        <v>2574</v>
      </c>
      <c r="I725" s="22" t="s">
        <v>1613</v>
      </c>
      <c r="J725" s="366"/>
      <c r="K725" s="405" t="s">
        <v>4991</v>
      </c>
      <c r="L725" s="405" t="s">
        <v>4950</v>
      </c>
      <c r="M725" s="405" t="s">
        <v>5003</v>
      </c>
      <c r="N725" s="22" t="s">
        <v>3002</v>
      </c>
      <c r="O725" s="22"/>
      <c r="P725" s="22"/>
      <c r="Q725" s="22"/>
      <c r="R725" s="22"/>
      <c r="S725" s="22"/>
      <c r="T725" s="405"/>
      <c r="U725" s="21"/>
    </row>
    <row r="726" spans="1:21" ht="56.25" x14ac:dyDescent="0.2">
      <c r="A726" s="420" t="s">
        <v>2250</v>
      </c>
      <c r="B726" s="15" t="s">
        <v>1312</v>
      </c>
      <c r="C726" s="16" t="s">
        <v>1609</v>
      </c>
      <c r="D726" s="15" t="s">
        <v>1401</v>
      </c>
      <c r="E726" s="17">
        <v>0</v>
      </c>
      <c r="F726" s="17">
        <v>1</v>
      </c>
      <c r="G726" s="16" t="s">
        <v>2281</v>
      </c>
      <c r="H726" s="24" t="s">
        <v>2575</v>
      </c>
      <c r="I726" s="22" t="s">
        <v>1615</v>
      </c>
      <c r="J726" s="366"/>
      <c r="K726" s="405" t="s">
        <v>4991</v>
      </c>
      <c r="L726" s="405" t="s">
        <v>4950</v>
      </c>
      <c r="M726" s="405" t="s">
        <v>5003</v>
      </c>
      <c r="N726" s="22" t="s">
        <v>3003</v>
      </c>
      <c r="O726" s="22"/>
      <c r="P726" s="22"/>
      <c r="Q726" s="22"/>
      <c r="R726" s="22"/>
      <c r="S726" s="22"/>
      <c r="T726" s="405"/>
      <c r="U726" s="21"/>
    </row>
    <row r="727" spans="1:21" ht="45" x14ac:dyDescent="0.2">
      <c r="A727" s="420" t="s">
        <v>2250</v>
      </c>
      <c r="B727" s="15" t="s">
        <v>1312</v>
      </c>
      <c r="C727" s="16" t="s">
        <v>2277</v>
      </c>
      <c r="D727" s="15" t="s">
        <v>1402</v>
      </c>
      <c r="E727" s="17">
        <v>0</v>
      </c>
      <c r="F727" s="17">
        <v>1</v>
      </c>
      <c r="G727" s="16" t="s">
        <v>2282</v>
      </c>
      <c r="H727" s="24" t="s">
        <v>2576</v>
      </c>
      <c r="I727" s="22" t="s">
        <v>1619</v>
      </c>
      <c r="J727" s="366"/>
      <c r="K727" s="405" t="s">
        <v>4991</v>
      </c>
      <c r="L727" s="405" t="s">
        <v>4950</v>
      </c>
      <c r="M727" s="405" t="s">
        <v>5003</v>
      </c>
      <c r="N727" s="22" t="s">
        <v>3004</v>
      </c>
      <c r="O727" s="22"/>
      <c r="P727" s="22"/>
      <c r="Q727" s="22"/>
      <c r="R727" s="22"/>
      <c r="S727" s="22"/>
      <c r="T727" s="405"/>
      <c r="U727" s="21"/>
    </row>
    <row r="728" spans="1:21" x14ac:dyDescent="0.2">
      <c r="A728" s="420" t="s">
        <v>2250</v>
      </c>
      <c r="B728" s="15" t="s">
        <v>1312</v>
      </c>
      <c r="C728" s="16" t="s">
        <v>518</v>
      </c>
      <c r="D728" s="15" t="s">
        <v>2214</v>
      </c>
      <c r="E728" s="17">
        <v>0</v>
      </c>
      <c r="F728" s="17">
        <v>0</v>
      </c>
      <c r="G728" s="16" t="s">
        <v>518</v>
      </c>
      <c r="H728" s="24"/>
      <c r="I728" s="22" t="s">
        <v>2699</v>
      </c>
      <c r="J728" s="366"/>
      <c r="K728" s="22"/>
      <c r="L728" s="22"/>
      <c r="M728" s="22"/>
      <c r="N728" s="22"/>
      <c r="O728" s="22"/>
      <c r="P728" s="22"/>
      <c r="Q728" s="22"/>
      <c r="R728" s="22"/>
      <c r="S728" s="22"/>
      <c r="T728" s="405"/>
      <c r="U728" s="21"/>
    </row>
    <row r="729" spans="1:21" ht="33.75" x14ac:dyDescent="0.2">
      <c r="A729" s="420" t="s">
        <v>2251</v>
      </c>
      <c r="B729" s="15" t="s">
        <v>1313</v>
      </c>
      <c r="C729" s="28" t="s">
        <v>2276</v>
      </c>
      <c r="D729" s="15"/>
      <c r="E729" s="17"/>
      <c r="F729" s="17"/>
      <c r="G729" s="16" t="s">
        <v>1759</v>
      </c>
      <c r="H729" s="24"/>
      <c r="I729" s="22"/>
      <c r="J729" s="366"/>
      <c r="K729" s="405" t="s">
        <v>4991</v>
      </c>
      <c r="L729" s="405" t="s">
        <v>4950</v>
      </c>
      <c r="M729" s="405" t="s">
        <v>5003</v>
      </c>
      <c r="N729" s="22"/>
      <c r="O729" s="22"/>
      <c r="P729" s="22"/>
      <c r="Q729" s="22"/>
      <c r="R729" s="22"/>
      <c r="S729" s="22"/>
      <c r="T729" s="405"/>
      <c r="U729" s="21" t="s">
        <v>3576</v>
      </c>
    </row>
    <row r="730" spans="1:21" ht="33.75" x14ac:dyDescent="0.2">
      <c r="A730" s="420" t="s">
        <v>2251</v>
      </c>
      <c r="B730" s="15" t="s">
        <v>1313</v>
      </c>
      <c r="C730" s="16" t="s">
        <v>1610</v>
      </c>
      <c r="D730" s="15" t="s">
        <v>1399</v>
      </c>
      <c r="E730" s="17">
        <v>0</v>
      </c>
      <c r="F730" s="17">
        <v>1</v>
      </c>
      <c r="G730" s="16" t="s">
        <v>2279</v>
      </c>
      <c r="H730" s="24" t="s">
        <v>2577</v>
      </c>
      <c r="I730" s="22" t="s">
        <v>1616</v>
      </c>
      <c r="J730" s="366"/>
      <c r="K730" s="405" t="s">
        <v>4991</v>
      </c>
      <c r="L730" s="405" t="s">
        <v>4950</v>
      </c>
      <c r="M730" s="405" t="s">
        <v>5003</v>
      </c>
      <c r="N730" s="22" t="s">
        <v>3005</v>
      </c>
      <c r="O730" s="22"/>
      <c r="P730" s="22"/>
      <c r="Q730" s="22"/>
      <c r="R730" s="22"/>
      <c r="S730" s="22"/>
      <c r="T730" s="405"/>
      <c r="U730" s="21"/>
    </row>
    <row r="731" spans="1:21" ht="33.75" x14ac:dyDescent="0.2">
      <c r="A731" s="420" t="s">
        <v>2251</v>
      </c>
      <c r="B731" s="15" t="s">
        <v>1313</v>
      </c>
      <c r="C731" s="16" t="s">
        <v>1611</v>
      </c>
      <c r="D731" s="15" t="s">
        <v>1400</v>
      </c>
      <c r="E731" s="17">
        <v>0</v>
      </c>
      <c r="F731" s="17">
        <v>1</v>
      </c>
      <c r="G731" s="16" t="s">
        <v>2280</v>
      </c>
      <c r="H731" s="24" t="s">
        <v>2578</v>
      </c>
      <c r="I731" s="22" t="s">
        <v>1617</v>
      </c>
      <c r="J731" s="366"/>
      <c r="K731" s="405" t="s">
        <v>4991</v>
      </c>
      <c r="L731" s="405" t="s">
        <v>4950</v>
      </c>
      <c r="M731" s="405" t="s">
        <v>5003</v>
      </c>
      <c r="N731" s="22" t="s">
        <v>3006</v>
      </c>
      <c r="O731" s="22"/>
      <c r="P731" s="22"/>
      <c r="Q731" s="22"/>
      <c r="R731" s="22"/>
      <c r="S731" s="22"/>
      <c r="T731" s="405"/>
      <c r="U731" s="21"/>
    </row>
    <row r="732" spans="1:21" ht="56.25" x14ac:dyDescent="0.2">
      <c r="A732" s="420" t="s">
        <v>2251</v>
      </c>
      <c r="B732" s="15" t="s">
        <v>1313</v>
      </c>
      <c r="C732" s="16" t="s">
        <v>1612</v>
      </c>
      <c r="D732" s="15" t="s">
        <v>1401</v>
      </c>
      <c r="E732" s="17">
        <v>0</v>
      </c>
      <c r="F732" s="17">
        <v>1</v>
      </c>
      <c r="G732" s="16" t="s">
        <v>2283</v>
      </c>
      <c r="H732" s="24" t="s">
        <v>883</v>
      </c>
      <c r="I732" s="22" t="s">
        <v>1618</v>
      </c>
      <c r="J732" s="366"/>
      <c r="K732" s="405" t="s">
        <v>4991</v>
      </c>
      <c r="L732" s="405" t="s">
        <v>4950</v>
      </c>
      <c r="M732" s="405" t="s">
        <v>5003</v>
      </c>
      <c r="N732" s="22" t="s">
        <v>3007</v>
      </c>
      <c r="O732" s="22"/>
      <c r="P732" s="22"/>
      <c r="Q732" s="22"/>
      <c r="R732" s="22"/>
      <c r="S732" s="22"/>
      <c r="T732" s="405"/>
      <c r="U732" s="21"/>
    </row>
    <row r="733" spans="1:21" ht="33.75" x14ac:dyDescent="0.2">
      <c r="A733" s="420" t="s">
        <v>2251</v>
      </c>
      <c r="B733" s="15" t="s">
        <v>1313</v>
      </c>
      <c r="C733" s="16" t="s">
        <v>2278</v>
      </c>
      <c r="D733" s="15" t="s">
        <v>1402</v>
      </c>
      <c r="E733" s="17">
        <v>0</v>
      </c>
      <c r="F733" s="17">
        <v>1</v>
      </c>
      <c r="G733" s="16" t="s">
        <v>2284</v>
      </c>
      <c r="H733" s="24" t="s">
        <v>884</v>
      </c>
      <c r="I733" s="22" t="s">
        <v>1620</v>
      </c>
      <c r="J733" s="366"/>
      <c r="K733" s="405" t="s">
        <v>4991</v>
      </c>
      <c r="L733" s="405" t="s">
        <v>4950</v>
      </c>
      <c r="M733" s="405" t="s">
        <v>5003</v>
      </c>
      <c r="N733" s="22" t="s">
        <v>3008</v>
      </c>
      <c r="O733" s="22"/>
      <c r="P733" s="22"/>
      <c r="Q733" s="22"/>
      <c r="R733" s="22"/>
      <c r="S733" s="22"/>
      <c r="T733" s="405"/>
      <c r="U733" s="21"/>
    </row>
    <row r="734" spans="1:21" x14ac:dyDescent="0.2">
      <c r="A734" s="420" t="s">
        <v>2251</v>
      </c>
      <c r="B734" s="15" t="s">
        <v>1313</v>
      </c>
      <c r="C734" s="16" t="s">
        <v>518</v>
      </c>
      <c r="D734" s="15" t="s">
        <v>2214</v>
      </c>
      <c r="E734" s="17">
        <v>0</v>
      </c>
      <c r="F734" s="17">
        <v>0</v>
      </c>
      <c r="G734" s="16" t="s">
        <v>518</v>
      </c>
      <c r="H734" s="24"/>
      <c r="I734" s="22"/>
      <c r="J734" s="366"/>
      <c r="K734" s="22"/>
      <c r="L734" s="22"/>
      <c r="M734" s="22"/>
      <c r="N734" s="22"/>
      <c r="O734" s="22"/>
      <c r="P734" s="22"/>
      <c r="Q734" s="22"/>
      <c r="R734" s="22"/>
      <c r="S734" s="22"/>
      <c r="T734" s="405"/>
      <c r="U734" s="21"/>
    </row>
    <row r="735" spans="1:21" ht="33.75" x14ac:dyDescent="0.2">
      <c r="A735" s="420" t="s">
        <v>2252</v>
      </c>
      <c r="B735" s="15" t="s">
        <v>1314</v>
      </c>
      <c r="C735" s="28" t="s">
        <v>1563</v>
      </c>
      <c r="D735" s="15"/>
      <c r="E735" s="17"/>
      <c r="F735" s="17"/>
      <c r="G735" s="16"/>
      <c r="H735" s="24"/>
      <c r="I735" s="22"/>
      <c r="J735" s="366"/>
      <c r="K735" s="405" t="s">
        <v>4991</v>
      </c>
      <c r="L735" s="405" t="s">
        <v>4950</v>
      </c>
      <c r="M735" s="405" t="s">
        <v>5016</v>
      </c>
      <c r="N735" s="22"/>
      <c r="O735" s="22"/>
      <c r="P735" s="22"/>
      <c r="Q735" s="22"/>
      <c r="R735" s="22"/>
      <c r="S735" s="22"/>
      <c r="T735" s="405"/>
      <c r="U735" s="21" t="s">
        <v>3576</v>
      </c>
    </row>
    <row r="736" spans="1:21" x14ac:dyDescent="0.2">
      <c r="A736" s="420" t="s">
        <v>2252</v>
      </c>
      <c r="B736" s="15" t="s">
        <v>1314</v>
      </c>
      <c r="C736" s="16" t="s">
        <v>1564</v>
      </c>
      <c r="D736" s="15" t="s">
        <v>2239</v>
      </c>
      <c r="E736" s="17"/>
      <c r="F736" s="17"/>
      <c r="G736" s="16"/>
      <c r="H736" s="24"/>
      <c r="I736" s="22"/>
      <c r="J736" s="366"/>
      <c r="K736" s="22"/>
      <c r="L736" s="22"/>
      <c r="M736" s="22"/>
      <c r="N736" s="22"/>
      <c r="O736" s="22"/>
      <c r="P736" s="22"/>
      <c r="Q736" s="22"/>
      <c r="R736" s="22"/>
      <c r="S736" s="22"/>
      <c r="T736" s="405"/>
      <c r="U736" s="21"/>
    </row>
    <row r="737" spans="1:21" x14ac:dyDescent="0.2">
      <c r="A737" s="420" t="s">
        <v>2252</v>
      </c>
      <c r="B737" s="15" t="s">
        <v>1314</v>
      </c>
      <c r="C737" s="16" t="s">
        <v>1565</v>
      </c>
      <c r="D737" s="15" t="s">
        <v>1399</v>
      </c>
      <c r="E737" s="17">
        <v>0</v>
      </c>
      <c r="F737" s="17">
        <v>1</v>
      </c>
      <c r="G737" s="16" t="s">
        <v>1568</v>
      </c>
      <c r="H737" s="24"/>
      <c r="I737" s="16" t="s">
        <v>1621</v>
      </c>
      <c r="J737" s="366"/>
      <c r="K737" s="16"/>
      <c r="L737" s="22"/>
      <c r="M737" s="22"/>
      <c r="N737" s="22"/>
      <c r="O737" s="22"/>
      <c r="P737" s="22"/>
      <c r="Q737" s="22"/>
      <c r="R737" s="22"/>
      <c r="S737" s="22"/>
      <c r="T737" s="405"/>
      <c r="U737" s="21"/>
    </row>
    <row r="738" spans="1:21" x14ac:dyDescent="0.2">
      <c r="A738" s="420" t="s">
        <v>2252</v>
      </c>
      <c r="B738" s="15" t="s">
        <v>1314</v>
      </c>
      <c r="C738" s="16" t="s">
        <v>1566</v>
      </c>
      <c r="D738" s="15" t="s">
        <v>1400</v>
      </c>
      <c r="E738" s="17">
        <v>0</v>
      </c>
      <c r="F738" s="17">
        <v>1</v>
      </c>
      <c r="G738" s="16" t="s">
        <v>1569</v>
      </c>
      <c r="H738" s="24"/>
      <c r="I738" s="16" t="s">
        <v>1622</v>
      </c>
      <c r="J738" s="366"/>
      <c r="K738" s="16"/>
      <c r="L738" s="22"/>
      <c r="M738" s="22"/>
      <c r="N738" s="22"/>
      <c r="O738" s="22"/>
      <c r="P738" s="22"/>
      <c r="Q738" s="22"/>
      <c r="R738" s="22"/>
      <c r="S738" s="22"/>
      <c r="T738" s="405"/>
      <c r="U738" s="21"/>
    </row>
    <row r="739" spans="1:21" x14ac:dyDescent="0.2">
      <c r="A739" s="420" t="s">
        <v>2252</v>
      </c>
      <c r="B739" s="15" t="s">
        <v>1314</v>
      </c>
      <c r="C739" s="16" t="s">
        <v>1567</v>
      </c>
      <c r="D739" s="15" t="s">
        <v>1401</v>
      </c>
      <c r="E739" s="17">
        <v>0</v>
      </c>
      <c r="F739" s="17">
        <v>1</v>
      </c>
      <c r="G739" s="16" t="s">
        <v>1570</v>
      </c>
      <c r="H739" s="24"/>
      <c r="I739" s="16" t="s">
        <v>1623</v>
      </c>
      <c r="J739" s="366"/>
      <c r="K739" s="16"/>
      <c r="L739" s="22"/>
      <c r="M739" s="22"/>
      <c r="N739" s="22"/>
      <c r="O739" s="22"/>
      <c r="P739" s="22"/>
      <c r="Q739" s="22"/>
      <c r="R739" s="22"/>
      <c r="S739" s="22"/>
      <c r="T739" s="405"/>
      <c r="U739" s="21"/>
    </row>
    <row r="740" spans="1:21" x14ac:dyDescent="0.2">
      <c r="A740" s="420" t="s">
        <v>2252</v>
      </c>
      <c r="B740" s="15" t="s">
        <v>1314</v>
      </c>
      <c r="C740" s="16" t="s">
        <v>518</v>
      </c>
      <c r="D740" s="15" t="s">
        <v>1928</v>
      </c>
      <c r="E740" s="17">
        <v>0</v>
      </c>
      <c r="F740" s="17">
        <v>0</v>
      </c>
      <c r="G740" s="16" t="s">
        <v>518</v>
      </c>
      <c r="H740" s="24"/>
      <c r="I740" s="22"/>
      <c r="J740" s="366"/>
      <c r="K740" s="22"/>
      <c r="L740" s="22"/>
      <c r="M740" s="22"/>
      <c r="N740" s="22"/>
      <c r="O740" s="22"/>
      <c r="P740" s="22"/>
      <c r="Q740" s="22"/>
      <c r="R740" s="22"/>
      <c r="S740" s="22"/>
      <c r="T740" s="405"/>
      <c r="U740" s="21"/>
    </row>
    <row r="741" spans="1:21" ht="33.75" x14ac:dyDescent="0.2">
      <c r="A741" s="420" t="s">
        <v>2252</v>
      </c>
      <c r="B741" s="15" t="s">
        <v>1314</v>
      </c>
      <c r="C741" s="16" t="s">
        <v>459</v>
      </c>
      <c r="D741" s="15" t="s">
        <v>1571</v>
      </c>
      <c r="E741" s="17" t="s">
        <v>2630</v>
      </c>
      <c r="F741" s="17" t="s">
        <v>2797</v>
      </c>
      <c r="G741" s="16" t="s">
        <v>2631</v>
      </c>
      <c r="H741" s="24" t="s">
        <v>1557</v>
      </c>
      <c r="I741" s="22" t="s">
        <v>3470</v>
      </c>
      <c r="J741" s="366"/>
      <c r="K741" s="405" t="s">
        <v>4955</v>
      </c>
      <c r="L741" s="405" t="s">
        <v>4955</v>
      </c>
      <c r="M741" s="405" t="s">
        <v>5016</v>
      </c>
      <c r="N741" s="22" t="s">
        <v>3010</v>
      </c>
      <c r="O741" s="22"/>
      <c r="P741" s="22"/>
      <c r="Q741" s="22"/>
      <c r="R741" s="22"/>
      <c r="S741" s="22"/>
      <c r="T741" s="405"/>
      <c r="U741" s="21"/>
    </row>
    <row r="742" spans="1:21" ht="123.75" x14ac:dyDescent="0.2">
      <c r="A742" s="420" t="s">
        <v>2252</v>
      </c>
      <c r="B742" s="15" t="s">
        <v>1314</v>
      </c>
      <c r="C742" s="16" t="s">
        <v>460</v>
      </c>
      <c r="D742" s="15" t="s">
        <v>1572</v>
      </c>
      <c r="E742" s="17" t="s">
        <v>2630</v>
      </c>
      <c r="F742" s="17" t="s">
        <v>2797</v>
      </c>
      <c r="G742" s="16" t="s">
        <v>2631</v>
      </c>
      <c r="H742" s="24" t="s">
        <v>1558</v>
      </c>
      <c r="I742" s="405" t="s">
        <v>5105</v>
      </c>
      <c r="J742" s="366"/>
      <c r="K742" s="405" t="s">
        <v>4955</v>
      </c>
      <c r="L742" s="405" t="s">
        <v>4955</v>
      </c>
      <c r="M742" s="405" t="s">
        <v>5016</v>
      </c>
      <c r="N742" s="22" t="s">
        <v>3009</v>
      </c>
      <c r="O742" s="22"/>
      <c r="P742" s="22"/>
      <c r="Q742" s="22"/>
      <c r="R742" s="22"/>
      <c r="S742" s="22"/>
      <c r="T742" s="405"/>
      <c r="U742" s="21"/>
    </row>
    <row r="743" spans="1:21" ht="45" x14ac:dyDescent="0.2">
      <c r="A743" s="420" t="s">
        <v>2252</v>
      </c>
      <c r="B743" s="15" t="s">
        <v>1314</v>
      </c>
      <c r="C743" s="16" t="s">
        <v>1645</v>
      </c>
      <c r="D743" s="15" t="s">
        <v>1573</v>
      </c>
      <c r="E743" s="17" t="s">
        <v>2630</v>
      </c>
      <c r="F743" s="17" t="s">
        <v>2797</v>
      </c>
      <c r="G743" s="16" t="s">
        <v>2631</v>
      </c>
      <c r="H743" s="24" t="s">
        <v>1556</v>
      </c>
      <c r="I743" s="22" t="s">
        <v>3472</v>
      </c>
      <c r="J743" s="366"/>
      <c r="K743" s="405" t="s">
        <v>4955</v>
      </c>
      <c r="L743" s="405" t="s">
        <v>4955</v>
      </c>
      <c r="M743" s="405" t="s">
        <v>5016</v>
      </c>
      <c r="N743" s="22" t="s">
        <v>3011</v>
      </c>
      <c r="O743" s="22"/>
      <c r="P743" s="22"/>
      <c r="Q743" s="22"/>
      <c r="R743" s="22"/>
      <c r="S743" s="22"/>
      <c r="T743" s="405"/>
      <c r="U743" s="21"/>
    </row>
    <row r="744" spans="1:21" ht="101.25" x14ac:dyDescent="0.2">
      <c r="A744" s="420"/>
      <c r="B744" s="15"/>
      <c r="C744" s="16"/>
      <c r="D744" s="15"/>
      <c r="E744" s="17"/>
      <c r="F744" s="17"/>
      <c r="G744" s="16"/>
      <c r="H744" s="24"/>
      <c r="I744" s="405" t="s">
        <v>2973</v>
      </c>
      <c r="J744" s="366"/>
      <c r="K744" s="405"/>
      <c r="L744" s="22"/>
      <c r="M744" s="22"/>
      <c r="N744" s="22"/>
      <c r="O744" s="22"/>
      <c r="P744" s="22"/>
      <c r="Q744" s="22"/>
      <c r="R744" s="22"/>
      <c r="S744" s="22"/>
      <c r="T744" s="405"/>
      <c r="U744" s="21"/>
    </row>
    <row r="745" spans="1:21" x14ac:dyDescent="0.2">
      <c r="A745" s="420"/>
      <c r="B745" s="15"/>
      <c r="C745" s="16"/>
      <c r="D745" s="15"/>
      <c r="E745" s="17"/>
      <c r="F745" s="17"/>
      <c r="G745" s="16"/>
      <c r="H745" s="24"/>
      <c r="I745" s="22"/>
      <c r="J745" s="366"/>
      <c r="K745" s="22"/>
      <c r="L745" s="22"/>
      <c r="M745" s="22"/>
      <c r="N745" s="22"/>
      <c r="O745" s="22"/>
      <c r="P745" s="22"/>
      <c r="Q745" s="22"/>
      <c r="R745" s="22"/>
      <c r="S745" s="22"/>
      <c r="T745" s="405"/>
      <c r="U745" s="21"/>
    </row>
    <row r="746" spans="1:21" ht="12" customHeight="1" x14ac:dyDescent="0.2">
      <c r="A746" s="418" t="s">
        <v>1861</v>
      </c>
      <c r="B746" s="319" t="s">
        <v>1315</v>
      </c>
      <c r="C746" s="451" t="s">
        <v>5252</v>
      </c>
      <c r="D746" s="15"/>
      <c r="E746" s="17"/>
      <c r="F746" s="17"/>
      <c r="G746" s="16"/>
      <c r="H746" s="24"/>
      <c r="I746" s="22"/>
      <c r="J746" s="366"/>
      <c r="K746" s="22" t="s">
        <v>1347</v>
      </c>
      <c r="L746" s="22" t="s">
        <v>1347</v>
      </c>
      <c r="M746" s="22" t="s">
        <v>1347</v>
      </c>
      <c r="N746" s="22"/>
      <c r="O746" s="22"/>
      <c r="P746" s="22"/>
      <c r="Q746" s="22"/>
      <c r="R746" s="22"/>
      <c r="S746" s="22"/>
      <c r="T746" s="405"/>
      <c r="U746" s="21" t="s">
        <v>3576</v>
      </c>
    </row>
    <row r="747" spans="1:21" ht="36.75" customHeight="1" x14ac:dyDescent="0.2">
      <c r="A747" s="420" t="s">
        <v>1862</v>
      </c>
      <c r="B747" s="15" t="s">
        <v>1316</v>
      </c>
      <c r="C747" s="28" t="s">
        <v>3367</v>
      </c>
      <c r="D747" s="15"/>
      <c r="E747" s="17"/>
      <c r="F747" s="17"/>
      <c r="G747" s="16"/>
      <c r="H747" s="24"/>
      <c r="I747" s="22"/>
      <c r="J747" s="366"/>
      <c r="K747" s="405" t="s">
        <v>4955</v>
      </c>
      <c r="L747" s="405" t="s">
        <v>4955</v>
      </c>
      <c r="M747" s="405" t="s">
        <v>5015</v>
      </c>
      <c r="N747" s="22"/>
      <c r="O747" s="22"/>
      <c r="P747" s="22"/>
      <c r="Q747" s="22"/>
      <c r="R747" s="22"/>
      <c r="S747" s="22"/>
      <c r="T747" s="405"/>
      <c r="U747" s="21" t="s">
        <v>3576</v>
      </c>
    </row>
    <row r="748" spans="1:21" x14ac:dyDescent="0.2">
      <c r="A748" s="420"/>
      <c r="B748" s="15"/>
      <c r="C748" s="16" t="s">
        <v>1575</v>
      </c>
      <c r="D748" s="15" t="s">
        <v>2239</v>
      </c>
      <c r="E748" s="17"/>
      <c r="F748" s="17"/>
      <c r="G748" s="16"/>
      <c r="H748" s="24"/>
      <c r="I748" s="22"/>
      <c r="J748" s="366"/>
      <c r="K748" s="22"/>
      <c r="L748" s="22"/>
      <c r="M748" s="22"/>
      <c r="N748" s="22"/>
      <c r="O748" s="22"/>
      <c r="P748" s="22"/>
      <c r="Q748" s="22"/>
      <c r="R748" s="22"/>
      <c r="S748" s="22"/>
      <c r="T748" s="405"/>
      <c r="U748" s="21"/>
    </row>
    <row r="749" spans="1:21" x14ac:dyDescent="0.2">
      <c r="A749" s="420" t="s">
        <v>1862</v>
      </c>
      <c r="B749" s="15" t="s">
        <v>1316</v>
      </c>
      <c r="C749" s="16" t="s">
        <v>1577</v>
      </c>
      <c r="D749" s="15" t="s">
        <v>1399</v>
      </c>
      <c r="E749" s="17">
        <v>0</v>
      </c>
      <c r="F749" s="17">
        <v>1</v>
      </c>
      <c r="G749" s="16" t="s">
        <v>2295</v>
      </c>
      <c r="H749" s="24"/>
      <c r="I749" s="16" t="s">
        <v>1463</v>
      </c>
      <c r="J749" s="366"/>
      <c r="K749" s="16"/>
      <c r="L749" s="22"/>
      <c r="M749" s="22"/>
      <c r="N749" s="22"/>
      <c r="O749" s="22"/>
      <c r="P749" s="22"/>
      <c r="Q749" s="22"/>
      <c r="R749" s="22"/>
      <c r="S749" s="22"/>
      <c r="T749" s="405"/>
      <c r="U749" s="21"/>
    </row>
    <row r="750" spans="1:21" x14ac:dyDescent="0.2">
      <c r="A750" s="420" t="s">
        <v>1862</v>
      </c>
      <c r="B750" s="15" t="s">
        <v>1316</v>
      </c>
      <c r="C750" s="16" t="s">
        <v>1578</v>
      </c>
      <c r="D750" s="15" t="s">
        <v>1400</v>
      </c>
      <c r="E750" s="17">
        <v>0</v>
      </c>
      <c r="F750" s="17">
        <v>1</v>
      </c>
      <c r="G750" s="16" t="s">
        <v>2538</v>
      </c>
      <c r="H750" s="24"/>
      <c r="I750" s="16" t="s">
        <v>1001</v>
      </c>
      <c r="J750" s="366"/>
      <c r="K750" s="16"/>
      <c r="L750" s="22"/>
      <c r="M750" s="22"/>
      <c r="N750" s="22"/>
      <c r="O750" s="22"/>
      <c r="P750" s="22"/>
      <c r="Q750" s="22"/>
      <c r="R750" s="22"/>
      <c r="S750" s="22"/>
      <c r="T750" s="405"/>
      <c r="U750" s="21"/>
    </row>
    <row r="751" spans="1:21" x14ac:dyDescent="0.2">
      <c r="A751" s="420" t="s">
        <v>1862</v>
      </c>
      <c r="B751" s="15" t="s">
        <v>1316</v>
      </c>
      <c r="C751" s="16" t="s">
        <v>1579</v>
      </c>
      <c r="D751" s="15" t="s">
        <v>1401</v>
      </c>
      <c r="E751" s="17">
        <v>0</v>
      </c>
      <c r="F751" s="17">
        <v>1</v>
      </c>
      <c r="G751" s="16" t="s">
        <v>2539</v>
      </c>
      <c r="H751" s="24"/>
      <c r="I751" s="16" t="s">
        <v>1002</v>
      </c>
      <c r="J751" s="366"/>
      <c r="K751" s="16"/>
      <c r="L751" s="22"/>
      <c r="M751" s="22"/>
      <c r="N751" s="22"/>
      <c r="O751" s="22"/>
      <c r="P751" s="22"/>
      <c r="Q751" s="22"/>
      <c r="R751" s="22"/>
      <c r="S751" s="22"/>
      <c r="T751" s="405"/>
      <c r="U751" s="21"/>
    </row>
    <row r="752" spans="1:21" x14ac:dyDescent="0.2">
      <c r="A752" s="420" t="s">
        <v>1862</v>
      </c>
      <c r="B752" s="15" t="s">
        <v>1316</v>
      </c>
      <c r="C752" s="16" t="s">
        <v>1580</v>
      </c>
      <c r="D752" s="15" t="s">
        <v>1402</v>
      </c>
      <c r="E752" s="17">
        <v>0</v>
      </c>
      <c r="F752" s="17">
        <v>1</v>
      </c>
      <c r="G752" s="16" t="s">
        <v>2540</v>
      </c>
      <c r="H752" s="24"/>
      <c r="I752" s="16" t="s">
        <v>1003</v>
      </c>
      <c r="J752" s="366"/>
      <c r="K752" s="16"/>
      <c r="L752" s="22"/>
      <c r="M752" s="22"/>
      <c r="N752" s="22"/>
      <c r="O752" s="22"/>
      <c r="P752" s="22"/>
      <c r="Q752" s="22"/>
      <c r="R752" s="22"/>
      <c r="S752" s="22"/>
      <c r="T752" s="405"/>
      <c r="U752" s="21"/>
    </row>
    <row r="753" spans="1:21" x14ac:dyDescent="0.2">
      <c r="A753" s="420" t="s">
        <v>1862</v>
      </c>
      <c r="B753" s="15" t="s">
        <v>1316</v>
      </c>
      <c r="C753" s="16" t="s">
        <v>1581</v>
      </c>
      <c r="D753" s="15" t="s">
        <v>1403</v>
      </c>
      <c r="E753" s="17">
        <v>0</v>
      </c>
      <c r="F753" s="17">
        <v>1</v>
      </c>
      <c r="G753" s="16" t="s">
        <v>2541</v>
      </c>
      <c r="H753" s="24"/>
      <c r="I753" s="16" t="s">
        <v>1004</v>
      </c>
      <c r="J753" s="366"/>
      <c r="K753" s="16"/>
      <c r="L753" s="22"/>
      <c r="M753" s="22"/>
      <c r="N753" s="22"/>
      <c r="O753" s="22"/>
      <c r="P753" s="22"/>
      <c r="Q753" s="22"/>
      <c r="R753" s="22"/>
      <c r="S753" s="22"/>
      <c r="T753" s="405"/>
      <c r="U753" s="21"/>
    </row>
    <row r="754" spans="1:21" x14ac:dyDescent="0.2">
      <c r="A754" s="420" t="s">
        <v>1862</v>
      </c>
      <c r="B754" s="15" t="s">
        <v>1316</v>
      </c>
      <c r="C754" s="16" t="s">
        <v>518</v>
      </c>
      <c r="D754" s="15" t="s">
        <v>184</v>
      </c>
      <c r="E754" s="17">
        <v>0</v>
      </c>
      <c r="F754" s="17">
        <v>0</v>
      </c>
      <c r="G754" s="16" t="s">
        <v>518</v>
      </c>
      <c r="H754" s="24"/>
      <c r="I754" s="22"/>
      <c r="J754" s="366"/>
      <c r="K754" s="22"/>
      <c r="L754" s="22"/>
      <c r="M754" s="22"/>
      <c r="N754" s="22"/>
      <c r="O754" s="22"/>
      <c r="P754" s="22"/>
      <c r="Q754" s="22"/>
      <c r="R754" s="22"/>
      <c r="S754" s="22"/>
      <c r="T754" s="405"/>
      <c r="U754" s="21"/>
    </row>
    <row r="755" spans="1:21" ht="252.75" customHeight="1" x14ac:dyDescent="0.2">
      <c r="A755" s="420" t="s">
        <v>1862</v>
      </c>
      <c r="B755" s="15" t="s">
        <v>1316</v>
      </c>
      <c r="C755" s="16" t="s">
        <v>2585</v>
      </c>
      <c r="D755" s="15" t="s">
        <v>1571</v>
      </c>
      <c r="E755" s="17" t="s">
        <v>2630</v>
      </c>
      <c r="F755" s="17" t="s">
        <v>2797</v>
      </c>
      <c r="G755" s="16" t="s">
        <v>2631</v>
      </c>
      <c r="H755" s="24" t="s">
        <v>3357</v>
      </c>
      <c r="I755" s="22" t="s">
        <v>1959</v>
      </c>
      <c r="J755" s="366"/>
      <c r="K755" s="405" t="s">
        <v>4955</v>
      </c>
      <c r="L755" s="405" t="s">
        <v>4955</v>
      </c>
      <c r="M755" s="405" t="s">
        <v>5015</v>
      </c>
      <c r="N755" s="22"/>
      <c r="O755" s="22"/>
      <c r="P755" s="22"/>
      <c r="Q755" s="22"/>
      <c r="R755" s="22"/>
      <c r="S755" s="22"/>
      <c r="T755" s="405"/>
      <c r="U755" s="21"/>
    </row>
    <row r="756" spans="1:21" ht="255" customHeight="1" x14ac:dyDescent="0.2">
      <c r="A756" s="420" t="s">
        <v>1862</v>
      </c>
      <c r="B756" s="15" t="s">
        <v>1316</v>
      </c>
      <c r="C756" s="16" t="s">
        <v>2586</v>
      </c>
      <c r="D756" s="15" t="s">
        <v>1572</v>
      </c>
      <c r="E756" s="17" t="s">
        <v>2630</v>
      </c>
      <c r="F756" s="17" t="s">
        <v>2797</v>
      </c>
      <c r="G756" s="16" t="s">
        <v>2631</v>
      </c>
      <c r="H756" s="24" t="s">
        <v>3358</v>
      </c>
      <c r="I756" s="22" t="s">
        <v>995</v>
      </c>
      <c r="J756" s="366"/>
      <c r="K756" s="405" t="s">
        <v>4955</v>
      </c>
      <c r="L756" s="405" t="s">
        <v>4955</v>
      </c>
      <c r="M756" s="405" t="s">
        <v>5015</v>
      </c>
      <c r="N756" s="22"/>
      <c r="O756" s="22"/>
      <c r="P756" s="22"/>
      <c r="Q756" s="22"/>
      <c r="R756" s="22"/>
      <c r="S756" s="22"/>
      <c r="T756" s="405"/>
      <c r="U756" s="21"/>
    </row>
    <row r="757" spans="1:21" ht="254.25" customHeight="1" x14ac:dyDescent="0.2">
      <c r="A757" s="420" t="s">
        <v>1862</v>
      </c>
      <c r="B757" s="15" t="s">
        <v>1316</v>
      </c>
      <c r="C757" s="16" t="s">
        <v>2587</v>
      </c>
      <c r="D757" s="15" t="s">
        <v>1573</v>
      </c>
      <c r="E757" s="17" t="s">
        <v>2630</v>
      </c>
      <c r="F757" s="17" t="s">
        <v>2797</v>
      </c>
      <c r="G757" s="16" t="s">
        <v>2631</v>
      </c>
      <c r="H757" s="24" t="s">
        <v>3359</v>
      </c>
      <c r="I757" s="22" t="s">
        <v>1529</v>
      </c>
      <c r="J757" s="366"/>
      <c r="K757" s="405" t="s">
        <v>4955</v>
      </c>
      <c r="L757" s="405" t="s">
        <v>4955</v>
      </c>
      <c r="M757" s="405" t="s">
        <v>5015</v>
      </c>
      <c r="N757" s="22"/>
      <c r="O757" s="22"/>
      <c r="P757" s="22"/>
      <c r="Q757" s="22"/>
      <c r="R757" s="22"/>
      <c r="S757" s="22"/>
      <c r="T757" s="405"/>
      <c r="U757" s="21"/>
    </row>
    <row r="758" spans="1:21" ht="253.5" customHeight="1" x14ac:dyDescent="0.2">
      <c r="A758" s="420" t="s">
        <v>1862</v>
      </c>
      <c r="B758" s="15" t="s">
        <v>1316</v>
      </c>
      <c r="C758" s="16" t="s">
        <v>2588</v>
      </c>
      <c r="D758" s="15" t="s">
        <v>2542</v>
      </c>
      <c r="E758" s="17" t="s">
        <v>2630</v>
      </c>
      <c r="F758" s="17" t="s">
        <v>2797</v>
      </c>
      <c r="G758" s="16" t="s">
        <v>2631</v>
      </c>
      <c r="H758" s="24" t="s">
        <v>3360</v>
      </c>
      <c r="I758" s="22" t="s">
        <v>2584</v>
      </c>
      <c r="J758" s="366"/>
      <c r="K758" s="405" t="s">
        <v>4955</v>
      </c>
      <c r="L758" s="405" t="s">
        <v>4955</v>
      </c>
      <c r="M758" s="405" t="s">
        <v>5015</v>
      </c>
      <c r="N758" s="22"/>
      <c r="O758" s="22"/>
      <c r="P758" s="22"/>
      <c r="Q758" s="22"/>
      <c r="R758" s="22"/>
      <c r="S758" s="22"/>
      <c r="T758" s="405"/>
      <c r="U758" s="21"/>
    </row>
    <row r="759" spans="1:21" ht="171.75" customHeight="1" x14ac:dyDescent="0.2">
      <c r="A759" s="420" t="s">
        <v>1862</v>
      </c>
      <c r="B759" s="15" t="s">
        <v>1316</v>
      </c>
      <c r="C759" s="16" t="s">
        <v>2589</v>
      </c>
      <c r="D759" s="15" t="s">
        <v>2543</v>
      </c>
      <c r="E759" s="17" t="s">
        <v>2630</v>
      </c>
      <c r="F759" s="17" t="s">
        <v>2797</v>
      </c>
      <c r="G759" s="16" t="s">
        <v>2631</v>
      </c>
      <c r="H759" s="24" t="s">
        <v>3361</v>
      </c>
      <c r="I759" s="22" t="s">
        <v>2572</v>
      </c>
      <c r="J759" s="366"/>
      <c r="K759" s="405" t="s">
        <v>4955</v>
      </c>
      <c r="L759" s="405" t="s">
        <v>4955</v>
      </c>
      <c r="M759" s="405" t="s">
        <v>5015</v>
      </c>
      <c r="N759" s="22"/>
      <c r="O759" s="22"/>
      <c r="P759" s="22"/>
      <c r="Q759" s="22"/>
      <c r="R759" s="22"/>
      <c r="S759" s="22"/>
      <c r="T759" s="405"/>
      <c r="U759" s="21"/>
    </row>
    <row r="760" spans="1:21" ht="173.25" customHeight="1" x14ac:dyDescent="0.2">
      <c r="A760" s="420" t="s">
        <v>1862</v>
      </c>
      <c r="B760" s="15" t="s">
        <v>1316</v>
      </c>
      <c r="C760" s="16" t="s">
        <v>2590</v>
      </c>
      <c r="D760" s="15" t="s">
        <v>3352</v>
      </c>
      <c r="E760" s="17" t="s">
        <v>2630</v>
      </c>
      <c r="F760" s="17" t="s">
        <v>2797</v>
      </c>
      <c r="G760" s="16" t="s">
        <v>2631</v>
      </c>
      <c r="H760" s="24" t="s">
        <v>3362</v>
      </c>
      <c r="I760" s="22" t="s">
        <v>1218</v>
      </c>
      <c r="J760" s="366"/>
      <c r="K760" s="405" t="s">
        <v>4955</v>
      </c>
      <c r="L760" s="405" t="s">
        <v>4955</v>
      </c>
      <c r="M760" s="405" t="s">
        <v>5015</v>
      </c>
      <c r="N760" s="22"/>
      <c r="O760" s="22"/>
      <c r="P760" s="22"/>
      <c r="Q760" s="22"/>
      <c r="R760" s="22"/>
      <c r="S760" s="22"/>
      <c r="T760" s="405"/>
      <c r="U760" s="21"/>
    </row>
    <row r="761" spans="1:21" ht="194.25" customHeight="1" x14ac:dyDescent="0.2">
      <c r="A761" s="420" t="s">
        <v>1862</v>
      </c>
      <c r="B761" s="15" t="s">
        <v>1316</v>
      </c>
      <c r="C761" s="16" t="s">
        <v>2591</v>
      </c>
      <c r="D761" s="15" t="s">
        <v>3353</v>
      </c>
      <c r="E761" s="17" t="s">
        <v>2630</v>
      </c>
      <c r="F761" s="17" t="s">
        <v>2797</v>
      </c>
      <c r="G761" s="16" t="s">
        <v>2631</v>
      </c>
      <c r="H761" s="24" t="s">
        <v>3363</v>
      </c>
      <c r="I761" s="22" t="s">
        <v>1853</v>
      </c>
      <c r="J761" s="366"/>
      <c r="K761" s="405" t="s">
        <v>4955</v>
      </c>
      <c r="L761" s="405" t="s">
        <v>4955</v>
      </c>
      <c r="M761" s="405" t="s">
        <v>5015</v>
      </c>
      <c r="N761" s="22"/>
      <c r="O761" s="22"/>
      <c r="P761" s="22"/>
      <c r="Q761" s="22"/>
      <c r="R761" s="22"/>
      <c r="S761" s="22"/>
      <c r="T761" s="405"/>
      <c r="U761" s="21"/>
    </row>
    <row r="762" spans="1:21" ht="172.5" customHeight="1" x14ac:dyDescent="0.2">
      <c r="A762" s="420" t="s">
        <v>1862</v>
      </c>
      <c r="B762" s="15" t="s">
        <v>1316</v>
      </c>
      <c r="C762" s="16" t="s">
        <v>2592</v>
      </c>
      <c r="D762" s="15" t="s">
        <v>3354</v>
      </c>
      <c r="E762" s="17" t="s">
        <v>2630</v>
      </c>
      <c r="F762" s="17" t="s">
        <v>2797</v>
      </c>
      <c r="G762" s="16" t="s">
        <v>2631</v>
      </c>
      <c r="H762" s="24" t="s">
        <v>3364</v>
      </c>
      <c r="I762" s="22" t="s">
        <v>2066</v>
      </c>
      <c r="J762" s="366"/>
      <c r="K762" s="22" t="s">
        <v>4955</v>
      </c>
      <c r="L762" s="22" t="s">
        <v>4955</v>
      </c>
      <c r="M762" s="405" t="s">
        <v>5015</v>
      </c>
      <c r="N762" s="22"/>
      <c r="O762" s="22"/>
      <c r="P762" s="22"/>
      <c r="Q762" s="22"/>
      <c r="R762" s="22"/>
      <c r="S762" s="22"/>
      <c r="T762" s="405"/>
      <c r="U762" s="21"/>
    </row>
    <row r="763" spans="1:21" ht="174.75" customHeight="1" x14ac:dyDescent="0.2">
      <c r="A763" s="420" t="s">
        <v>1862</v>
      </c>
      <c r="B763" s="15" t="s">
        <v>1316</v>
      </c>
      <c r="C763" s="16" t="s">
        <v>2593</v>
      </c>
      <c r="D763" s="15" t="s">
        <v>3355</v>
      </c>
      <c r="E763" s="17" t="s">
        <v>2630</v>
      </c>
      <c r="F763" s="17" t="s">
        <v>2797</v>
      </c>
      <c r="G763" s="16" t="s">
        <v>2631</v>
      </c>
      <c r="H763" s="24" t="s">
        <v>3365</v>
      </c>
      <c r="I763" s="22" t="s">
        <v>2132</v>
      </c>
      <c r="J763" s="366"/>
      <c r="K763" s="405" t="s">
        <v>4955</v>
      </c>
      <c r="L763" s="405" t="s">
        <v>4955</v>
      </c>
      <c r="M763" s="405" t="s">
        <v>5015</v>
      </c>
      <c r="N763" s="22"/>
      <c r="O763" s="22"/>
      <c r="P763" s="22"/>
      <c r="Q763" s="22"/>
      <c r="R763" s="22"/>
      <c r="S763" s="22"/>
      <c r="T763" s="405"/>
      <c r="U763" s="21"/>
    </row>
    <row r="764" spans="1:21" ht="177" customHeight="1" x14ac:dyDescent="0.2">
      <c r="A764" s="420" t="s">
        <v>1862</v>
      </c>
      <c r="B764" s="15" t="s">
        <v>1316</v>
      </c>
      <c r="C764" s="16" t="s">
        <v>2594</v>
      </c>
      <c r="D764" s="15" t="s">
        <v>3356</v>
      </c>
      <c r="E764" s="17" t="s">
        <v>2630</v>
      </c>
      <c r="F764" s="17" t="s">
        <v>2797</v>
      </c>
      <c r="G764" s="16" t="s">
        <v>2631</v>
      </c>
      <c r="H764" s="24" t="s">
        <v>3366</v>
      </c>
      <c r="I764" s="22" t="s">
        <v>1962</v>
      </c>
      <c r="J764" s="366"/>
      <c r="K764" s="405" t="s">
        <v>4955</v>
      </c>
      <c r="L764" s="405" t="s">
        <v>4955</v>
      </c>
      <c r="M764" s="405" t="s">
        <v>5015</v>
      </c>
      <c r="N764" s="22"/>
      <c r="O764" s="22"/>
      <c r="P764" s="22"/>
      <c r="Q764" s="22"/>
      <c r="R764" s="22"/>
      <c r="S764" s="22"/>
      <c r="T764" s="405"/>
      <c r="U764" s="21"/>
    </row>
    <row r="765" spans="1:21" ht="35.25" customHeight="1" x14ac:dyDescent="0.2">
      <c r="A765" s="420" t="s">
        <v>1863</v>
      </c>
      <c r="B765" s="15" t="s">
        <v>1317</v>
      </c>
      <c r="C765" s="28" t="s">
        <v>1574</v>
      </c>
      <c r="D765" s="15"/>
      <c r="E765" s="17"/>
      <c r="F765" s="17"/>
      <c r="G765" s="16"/>
      <c r="H765" s="24"/>
      <c r="I765" s="22"/>
      <c r="J765" s="366"/>
      <c r="K765" s="405" t="s">
        <v>4955</v>
      </c>
      <c r="L765" s="405" t="s">
        <v>4955</v>
      </c>
      <c r="M765" s="405" t="s">
        <v>5015</v>
      </c>
      <c r="N765" s="22"/>
      <c r="O765" s="22"/>
      <c r="P765" s="22"/>
      <c r="Q765" s="22"/>
      <c r="R765" s="22"/>
      <c r="S765" s="22"/>
      <c r="T765" s="405"/>
      <c r="U765" s="21" t="s">
        <v>3576</v>
      </c>
    </row>
    <row r="766" spans="1:21" x14ac:dyDescent="0.2">
      <c r="A766" s="420"/>
      <c r="B766" s="15"/>
      <c r="C766" s="16" t="s">
        <v>1576</v>
      </c>
      <c r="D766" s="15" t="s">
        <v>2239</v>
      </c>
      <c r="E766" s="17"/>
      <c r="F766" s="17"/>
      <c r="G766" s="16"/>
      <c r="H766" s="24"/>
      <c r="I766" s="22"/>
      <c r="J766" s="366"/>
      <c r="K766" s="22"/>
      <c r="L766" s="22"/>
      <c r="M766" s="22"/>
      <c r="N766" s="22"/>
      <c r="O766" s="22"/>
      <c r="P766" s="22"/>
      <c r="Q766" s="22"/>
      <c r="R766" s="22"/>
      <c r="S766" s="22"/>
      <c r="T766" s="405"/>
      <c r="U766" s="21"/>
    </row>
    <row r="767" spans="1:21" x14ac:dyDescent="0.2">
      <c r="A767" s="420" t="s">
        <v>1863</v>
      </c>
      <c r="B767" s="15" t="s">
        <v>1317</v>
      </c>
      <c r="C767" s="16" t="s">
        <v>2544</v>
      </c>
      <c r="D767" s="15" t="s">
        <v>1399</v>
      </c>
      <c r="E767" s="17">
        <v>0</v>
      </c>
      <c r="F767" s="17">
        <v>1</v>
      </c>
      <c r="G767" s="16" t="s">
        <v>2549</v>
      </c>
      <c r="H767" s="24"/>
      <c r="I767" s="16" t="s">
        <v>1005</v>
      </c>
      <c r="J767" s="366"/>
      <c r="K767" s="16"/>
      <c r="L767" s="22"/>
      <c r="M767" s="22"/>
      <c r="N767" s="22"/>
      <c r="O767" s="22"/>
      <c r="P767" s="22"/>
      <c r="Q767" s="22"/>
      <c r="R767" s="22"/>
      <c r="S767" s="22"/>
      <c r="T767" s="405"/>
      <c r="U767" s="21"/>
    </row>
    <row r="768" spans="1:21" x14ac:dyDescent="0.2">
      <c r="A768" s="420" t="s">
        <v>1863</v>
      </c>
      <c r="B768" s="15" t="s">
        <v>1317</v>
      </c>
      <c r="C768" s="16" t="s">
        <v>2545</v>
      </c>
      <c r="D768" s="15" t="s">
        <v>1400</v>
      </c>
      <c r="E768" s="17">
        <v>0</v>
      </c>
      <c r="F768" s="17">
        <v>1</v>
      </c>
      <c r="G768" s="16" t="s">
        <v>2550</v>
      </c>
      <c r="H768" s="24"/>
      <c r="I768" s="16" t="s">
        <v>1006</v>
      </c>
      <c r="J768" s="366"/>
      <c r="K768" s="16"/>
      <c r="L768" s="22"/>
      <c r="M768" s="22"/>
      <c r="N768" s="22"/>
      <c r="O768" s="22"/>
      <c r="P768" s="22"/>
      <c r="Q768" s="22"/>
      <c r="R768" s="22"/>
      <c r="S768" s="22"/>
      <c r="T768" s="405"/>
      <c r="U768" s="21"/>
    </row>
    <row r="769" spans="1:21" x14ac:dyDescent="0.2">
      <c r="A769" s="420" t="s">
        <v>1863</v>
      </c>
      <c r="B769" s="15" t="s">
        <v>1317</v>
      </c>
      <c r="C769" s="16" t="s">
        <v>2546</v>
      </c>
      <c r="D769" s="15" t="s">
        <v>1401</v>
      </c>
      <c r="E769" s="17">
        <v>0</v>
      </c>
      <c r="F769" s="17">
        <v>1</v>
      </c>
      <c r="G769" s="16" t="s">
        <v>519</v>
      </c>
      <c r="H769" s="24"/>
      <c r="I769" s="16" t="s">
        <v>1007</v>
      </c>
      <c r="J769" s="366"/>
      <c r="K769" s="16"/>
      <c r="L769" s="22"/>
      <c r="M769" s="22"/>
      <c r="N769" s="22"/>
      <c r="O769" s="22"/>
      <c r="P769" s="22"/>
      <c r="Q769" s="22"/>
      <c r="R769" s="22"/>
      <c r="S769" s="22"/>
      <c r="T769" s="405"/>
      <c r="U769" s="21"/>
    </row>
    <row r="770" spans="1:21" x14ac:dyDescent="0.2">
      <c r="A770" s="420" t="s">
        <v>1863</v>
      </c>
      <c r="B770" s="15" t="s">
        <v>1317</v>
      </c>
      <c r="C770" s="16" t="s">
        <v>2547</v>
      </c>
      <c r="D770" s="15" t="s">
        <v>1402</v>
      </c>
      <c r="E770" s="17">
        <v>0</v>
      </c>
      <c r="F770" s="17">
        <v>1</v>
      </c>
      <c r="G770" s="16" t="s">
        <v>520</v>
      </c>
      <c r="H770" s="24"/>
      <c r="I770" s="16" t="s">
        <v>1008</v>
      </c>
      <c r="J770" s="366"/>
      <c r="K770" s="16"/>
      <c r="L770" s="22"/>
      <c r="M770" s="22"/>
      <c r="N770" s="22"/>
      <c r="O770" s="22"/>
      <c r="P770" s="22"/>
      <c r="Q770" s="22"/>
      <c r="R770" s="22"/>
      <c r="S770" s="22"/>
      <c r="T770" s="405"/>
      <c r="U770" s="21"/>
    </row>
    <row r="771" spans="1:21" x14ac:dyDescent="0.2">
      <c r="A771" s="420" t="s">
        <v>1863</v>
      </c>
      <c r="B771" s="15" t="s">
        <v>1317</v>
      </c>
      <c r="C771" s="16" t="s">
        <v>2548</v>
      </c>
      <c r="D771" s="15" t="s">
        <v>1403</v>
      </c>
      <c r="E771" s="17">
        <v>0</v>
      </c>
      <c r="F771" s="17">
        <v>1</v>
      </c>
      <c r="G771" s="16" t="s">
        <v>521</v>
      </c>
      <c r="H771" s="24"/>
      <c r="I771" s="16" t="s">
        <v>1009</v>
      </c>
      <c r="J771" s="366"/>
      <c r="K771" s="16"/>
      <c r="L771" s="22"/>
      <c r="M771" s="22"/>
      <c r="N771" s="22"/>
      <c r="O771" s="22"/>
      <c r="P771" s="22"/>
      <c r="Q771" s="22"/>
      <c r="R771" s="22"/>
      <c r="S771" s="22"/>
      <c r="T771" s="405"/>
      <c r="U771" s="21"/>
    </row>
    <row r="772" spans="1:21" x14ac:dyDescent="0.2">
      <c r="A772" s="420" t="s">
        <v>1863</v>
      </c>
      <c r="B772" s="15" t="s">
        <v>1317</v>
      </c>
      <c r="C772" s="16" t="s">
        <v>518</v>
      </c>
      <c r="D772" s="15" t="s">
        <v>184</v>
      </c>
      <c r="E772" s="17">
        <v>0</v>
      </c>
      <c r="F772" s="17">
        <v>0</v>
      </c>
      <c r="G772" s="16" t="s">
        <v>518</v>
      </c>
      <c r="H772" s="24"/>
      <c r="I772" s="22"/>
      <c r="J772" s="366"/>
      <c r="K772" s="22"/>
      <c r="L772" s="22"/>
      <c r="M772" s="22"/>
      <c r="N772" s="22"/>
      <c r="O772" s="22"/>
      <c r="P772" s="22"/>
      <c r="Q772" s="22"/>
      <c r="R772" s="22"/>
      <c r="S772" s="22"/>
      <c r="T772" s="405"/>
      <c r="U772" s="21"/>
    </row>
    <row r="773" spans="1:21" ht="174" customHeight="1" x14ac:dyDescent="0.2">
      <c r="A773" s="420" t="s">
        <v>1863</v>
      </c>
      <c r="B773" s="15" t="s">
        <v>1317</v>
      </c>
      <c r="C773" s="16" t="s">
        <v>2595</v>
      </c>
      <c r="D773" s="15" t="s">
        <v>1571</v>
      </c>
      <c r="E773" s="17" t="s">
        <v>2630</v>
      </c>
      <c r="F773" s="17" t="s">
        <v>2797</v>
      </c>
      <c r="G773" s="16" t="s">
        <v>2631</v>
      </c>
      <c r="H773" s="24" t="s">
        <v>527</v>
      </c>
      <c r="I773" s="22" t="s">
        <v>170</v>
      </c>
      <c r="J773" s="366"/>
      <c r="K773" s="405" t="s">
        <v>4955</v>
      </c>
      <c r="L773" s="405" t="s">
        <v>4955</v>
      </c>
      <c r="M773" s="405" t="s">
        <v>5015</v>
      </c>
      <c r="N773" s="22"/>
      <c r="O773" s="22"/>
      <c r="P773" s="22"/>
      <c r="Q773" s="22"/>
      <c r="R773" s="22"/>
      <c r="S773" s="22"/>
      <c r="T773" s="405"/>
      <c r="U773" s="21"/>
    </row>
    <row r="774" spans="1:21" ht="171.75" customHeight="1" x14ac:dyDescent="0.2">
      <c r="A774" s="420" t="s">
        <v>1863</v>
      </c>
      <c r="B774" s="15" t="s">
        <v>1317</v>
      </c>
      <c r="C774" s="16" t="s">
        <v>2596</v>
      </c>
      <c r="D774" s="15" t="s">
        <v>1572</v>
      </c>
      <c r="E774" s="17" t="s">
        <v>2630</v>
      </c>
      <c r="F774" s="17" t="s">
        <v>2797</v>
      </c>
      <c r="G774" s="16" t="s">
        <v>2631</v>
      </c>
      <c r="H774" s="24" t="s">
        <v>528</v>
      </c>
      <c r="I774" s="22" t="s">
        <v>258</v>
      </c>
      <c r="J774" s="366"/>
      <c r="K774" s="405" t="s">
        <v>4955</v>
      </c>
      <c r="L774" s="405" t="s">
        <v>4955</v>
      </c>
      <c r="M774" s="405" t="s">
        <v>5015</v>
      </c>
      <c r="N774" s="22"/>
      <c r="O774" s="22"/>
      <c r="P774" s="22"/>
      <c r="Q774" s="22"/>
      <c r="R774" s="22"/>
      <c r="S774" s="22"/>
      <c r="T774" s="405"/>
      <c r="U774" s="21"/>
    </row>
    <row r="775" spans="1:21" ht="177.75" customHeight="1" x14ac:dyDescent="0.2">
      <c r="A775" s="420" t="s">
        <v>1863</v>
      </c>
      <c r="B775" s="15" t="s">
        <v>1317</v>
      </c>
      <c r="C775" s="16" t="s">
        <v>2597</v>
      </c>
      <c r="D775" s="15" t="s">
        <v>1573</v>
      </c>
      <c r="E775" s="17" t="s">
        <v>2630</v>
      </c>
      <c r="F775" s="17" t="s">
        <v>2797</v>
      </c>
      <c r="G775" s="16" t="s">
        <v>2631</v>
      </c>
      <c r="H775" s="24" t="s">
        <v>529</v>
      </c>
      <c r="I775" s="22" t="s">
        <v>1089</v>
      </c>
      <c r="J775" s="366"/>
      <c r="K775" s="405" t="s">
        <v>4955</v>
      </c>
      <c r="L775" s="405" t="s">
        <v>4955</v>
      </c>
      <c r="M775" s="405" t="s">
        <v>5015</v>
      </c>
      <c r="N775" s="22"/>
      <c r="O775" s="22"/>
      <c r="P775" s="22"/>
      <c r="Q775" s="22"/>
      <c r="R775" s="22"/>
      <c r="S775" s="22"/>
      <c r="T775" s="405"/>
      <c r="U775" s="21"/>
    </row>
    <row r="776" spans="1:21" ht="173.25" customHeight="1" x14ac:dyDescent="0.2">
      <c r="A776" s="420" t="s">
        <v>1863</v>
      </c>
      <c r="B776" s="15" t="s">
        <v>1317</v>
      </c>
      <c r="C776" s="16" t="s">
        <v>2598</v>
      </c>
      <c r="D776" s="15" t="s">
        <v>2542</v>
      </c>
      <c r="E776" s="17" t="s">
        <v>2630</v>
      </c>
      <c r="F776" s="17" t="s">
        <v>2797</v>
      </c>
      <c r="G776" s="16" t="s">
        <v>2631</v>
      </c>
      <c r="H776" s="24" t="s">
        <v>530</v>
      </c>
      <c r="I776" s="22" t="s">
        <v>2441</v>
      </c>
      <c r="J776" s="366"/>
      <c r="K776" s="405" t="s">
        <v>4955</v>
      </c>
      <c r="L776" s="405" t="s">
        <v>4955</v>
      </c>
      <c r="M776" s="405" t="s">
        <v>5015</v>
      </c>
      <c r="N776" s="22"/>
      <c r="O776" s="22"/>
      <c r="P776" s="22"/>
      <c r="Q776" s="22"/>
      <c r="R776" s="22"/>
      <c r="S776" s="22"/>
      <c r="T776" s="405"/>
      <c r="U776" s="21"/>
    </row>
    <row r="777" spans="1:21" ht="171.75" customHeight="1" x14ac:dyDescent="0.2">
      <c r="A777" s="420" t="s">
        <v>1863</v>
      </c>
      <c r="B777" s="15" t="s">
        <v>1317</v>
      </c>
      <c r="C777" s="16" t="s">
        <v>2599</v>
      </c>
      <c r="D777" s="15" t="s">
        <v>2543</v>
      </c>
      <c r="E777" s="17" t="s">
        <v>2630</v>
      </c>
      <c r="F777" s="17" t="s">
        <v>2797</v>
      </c>
      <c r="G777" s="16" t="s">
        <v>2631</v>
      </c>
      <c r="H777" s="24" t="s">
        <v>531</v>
      </c>
      <c r="I777" s="22" t="s">
        <v>2619</v>
      </c>
      <c r="J777" s="366"/>
      <c r="K777" s="405" t="s">
        <v>4955</v>
      </c>
      <c r="L777" s="405" t="s">
        <v>4955</v>
      </c>
      <c r="M777" s="405" t="s">
        <v>5015</v>
      </c>
      <c r="N777" s="22"/>
      <c r="O777" s="22"/>
      <c r="P777" s="22"/>
      <c r="Q777" s="22"/>
      <c r="R777" s="22"/>
      <c r="S777" s="22"/>
      <c r="T777" s="405"/>
      <c r="U777" s="21"/>
    </row>
    <row r="778" spans="1:21" ht="173.25" customHeight="1" x14ac:dyDescent="0.2">
      <c r="A778" s="420" t="s">
        <v>1863</v>
      </c>
      <c r="B778" s="15" t="s">
        <v>1317</v>
      </c>
      <c r="C778" s="16" t="s">
        <v>2600</v>
      </c>
      <c r="D778" s="15" t="s">
        <v>3352</v>
      </c>
      <c r="E778" s="17" t="s">
        <v>2630</v>
      </c>
      <c r="F778" s="17" t="s">
        <v>2797</v>
      </c>
      <c r="G778" s="16" t="s">
        <v>2631</v>
      </c>
      <c r="H778" s="24" t="s">
        <v>532</v>
      </c>
      <c r="I778" s="22" t="s">
        <v>2620</v>
      </c>
      <c r="J778" s="366"/>
      <c r="K778" s="405" t="s">
        <v>4955</v>
      </c>
      <c r="L778" s="405" t="s">
        <v>4955</v>
      </c>
      <c r="M778" s="405" t="s">
        <v>5015</v>
      </c>
      <c r="N778" s="22"/>
      <c r="O778" s="22"/>
      <c r="P778" s="22"/>
      <c r="Q778" s="22"/>
      <c r="R778" s="22"/>
      <c r="S778" s="22"/>
      <c r="T778" s="405"/>
      <c r="U778" s="21"/>
    </row>
    <row r="779" spans="1:21" ht="174.75" customHeight="1" x14ac:dyDescent="0.2">
      <c r="A779" s="420" t="s">
        <v>1863</v>
      </c>
      <c r="B779" s="15" t="s">
        <v>1317</v>
      </c>
      <c r="C779" s="16" t="s">
        <v>2601</v>
      </c>
      <c r="D779" s="15" t="s">
        <v>3353</v>
      </c>
      <c r="E779" s="17" t="s">
        <v>2630</v>
      </c>
      <c r="F779" s="17" t="s">
        <v>2797</v>
      </c>
      <c r="G779" s="16" t="s">
        <v>2631</v>
      </c>
      <c r="H779" s="24" t="s">
        <v>533</v>
      </c>
      <c r="I779" s="22" t="s">
        <v>1226</v>
      </c>
      <c r="J779" s="366"/>
      <c r="K779" s="405" t="s">
        <v>4955</v>
      </c>
      <c r="L779" s="405" t="s">
        <v>4955</v>
      </c>
      <c r="M779" s="405" t="s">
        <v>5015</v>
      </c>
      <c r="N779" s="22"/>
      <c r="O779" s="22"/>
      <c r="P779" s="22"/>
      <c r="Q779" s="22"/>
      <c r="R779" s="22"/>
      <c r="S779" s="22"/>
      <c r="T779" s="405"/>
      <c r="U779" s="21"/>
    </row>
    <row r="780" spans="1:21" ht="172.5" customHeight="1" x14ac:dyDescent="0.2">
      <c r="A780" s="420" t="s">
        <v>1863</v>
      </c>
      <c r="B780" s="15" t="s">
        <v>1317</v>
      </c>
      <c r="C780" s="16" t="s">
        <v>2602</v>
      </c>
      <c r="D780" s="15" t="s">
        <v>3354</v>
      </c>
      <c r="E780" s="17" t="s">
        <v>2630</v>
      </c>
      <c r="F780" s="17" t="s">
        <v>2797</v>
      </c>
      <c r="G780" s="16" t="s">
        <v>2631</v>
      </c>
      <c r="H780" s="24" t="s">
        <v>534</v>
      </c>
      <c r="I780" s="22" t="s">
        <v>673</v>
      </c>
      <c r="J780" s="366"/>
      <c r="K780" s="405" t="s">
        <v>4955</v>
      </c>
      <c r="L780" s="405" t="s">
        <v>4955</v>
      </c>
      <c r="M780" s="405" t="s">
        <v>5015</v>
      </c>
      <c r="N780" s="22"/>
      <c r="O780" s="22"/>
      <c r="P780" s="22"/>
      <c r="Q780" s="22"/>
      <c r="R780" s="22"/>
      <c r="S780" s="22"/>
      <c r="T780" s="405"/>
      <c r="U780" s="21"/>
    </row>
    <row r="781" spans="1:21" ht="174.75" customHeight="1" x14ac:dyDescent="0.2">
      <c r="A781" s="420" t="s">
        <v>1863</v>
      </c>
      <c r="B781" s="15" t="s">
        <v>1317</v>
      </c>
      <c r="C781" s="16" t="s">
        <v>2603</v>
      </c>
      <c r="D781" s="15" t="s">
        <v>3355</v>
      </c>
      <c r="E781" s="17" t="s">
        <v>2630</v>
      </c>
      <c r="F781" s="17" t="s">
        <v>2797</v>
      </c>
      <c r="G781" s="16" t="s">
        <v>2631</v>
      </c>
      <c r="H781" s="24" t="s">
        <v>535</v>
      </c>
      <c r="I781" s="22" t="s">
        <v>1512</v>
      </c>
      <c r="J781" s="366"/>
      <c r="K781" s="405" t="s">
        <v>4955</v>
      </c>
      <c r="L781" s="405" t="s">
        <v>4955</v>
      </c>
      <c r="M781" s="405" t="s">
        <v>5015</v>
      </c>
      <c r="N781" s="22"/>
      <c r="O781" s="22"/>
      <c r="P781" s="22"/>
      <c r="Q781" s="22"/>
      <c r="R781" s="22"/>
      <c r="S781" s="22"/>
      <c r="T781" s="405"/>
      <c r="U781" s="21"/>
    </row>
    <row r="782" spans="1:21" ht="177" customHeight="1" x14ac:dyDescent="0.2">
      <c r="A782" s="420" t="s">
        <v>1863</v>
      </c>
      <c r="B782" s="15" t="s">
        <v>1317</v>
      </c>
      <c r="C782" s="16" t="s">
        <v>1857</v>
      </c>
      <c r="D782" s="15" t="s">
        <v>3356</v>
      </c>
      <c r="E782" s="17" t="s">
        <v>2630</v>
      </c>
      <c r="F782" s="17" t="s">
        <v>2797</v>
      </c>
      <c r="G782" s="16" t="s">
        <v>2631</v>
      </c>
      <c r="H782" s="24" t="s">
        <v>536</v>
      </c>
      <c r="I782" s="22" t="s">
        <v>656</v>
      </c>
      <c r="J782" s="366"/>
      <c r="K782" s="405" t="s">
        <v>4955</v>
      </c>
      <c r="L782" s="405" t="s">
        <v>4955</v>
      </c>
      <c r="M782" s="405" t="s">
        <v>5015</v>
      </c>
      <c r="N782" s="22"/>
      <c r="O782" s="22"/>
      <c r="P782" s="22"/>
      <c r="Q782" s="22"/>
      <c r="R782" s="22"/>
      <c r="S782" s="22"/>
      <c r="T782" s="405"/>
      <c r="U782" s="21"/>
    </row>
    <row r="783" spans="1:21" ht="33.75" x14ac:dyDescent="0.2">
      <c r="A783" s="420" t="s">
        <v>1864</v>
      </c>
      <c r="B783" s="15" t="s">
        <v>1318</v>
      </c>
      <c r="C783" s="28" t="s">
        <v>522</v>
      </c>
      <c r="D783" s="15"/>
      <c r="E783" s="17"/>
      <c r="F783" s="17"/>
      <c r="G783" s="16"/>
      <c r="H783" s="24"/>
      <c r="I783" s="22"/>
      <c r="J783" s="366"/>
      <c r="K783" s="405" t="s">
        <v>4975</v>
      </c>
      <c r="L783" s="22" t="s">
        <v>4949</v>
      </c>
      <c r="M783" s="405" t="s">
        <v>5009</v>
      </c>
      <c r="N783" s="22"/>
      <c r="O783" s="22"/>
      <c r="P783" s="22"/>
      <c r="Q783" s="22"/>
      <c r="R783" s="22"/>
      <c r="S783" s="405" t="s">
        <v>3827</v>
      </c>
      <c r="T783" s="410"/>
      <c r="U783" s="21" t="s">
        <v>3576</v>
      </c>
    </row>
    <row r="784" spans="1:21" ht="64.5" customHeight="1" x14ac:dyDescent="0.2">
      <c r="A784" s="420" t="s">
        <v>1864</v>
      </c>
      <c r="B784" s="15" t="s">
        <v>1318</v>
      </c>
      <c r="C784" s="16" t="s">
        <v>523</v>
      </c>
      <c r="D784" s="15" t="s">
        <v>2239</v>
      </c>
      <c r="E784" s="17"/>
      <c r="F784" s="17"/>
      <c r="G784" s="16"/>
      <c r="H784" s="24"/>
      <c r="I784" s="405" t="s">
        <v>4050</v>
      </c>
      <c r="J784" s="366"/>
      <c r="K784" s="405"/>
      <c r="L784" s="22"/>
      <c r="M784" s="22"/>
      <c r="N784" s="22"/>
      <c r="O784" s="22"/>
      <c r="P784" s="22"/>
      <c r="Q784" s="22"/>
      <c r="R784" s="22"/>
      <c r="S784" s="22"/>
      <c r="T784" s="405"/>
      <c r="U784" s="21"/>
    </row>
    <row r="785" spans="1:21" ht="22.5" x14ac:dyDescent="0.2">
      <c r="A785" s="420" t="s">
        <v>1864</v>
      </c>
      <c r="B785" s="15" t="s">
        <v>1318</v>
      </c>
      <c r="C785" s="16" t="s">
        <v>1026</v>
      </c>
      <c r="D785" s="15" t="s">
        <v>1399</v>
      </c>
      <c r="E785" s="17">
        <v>0</v>
      </c>
      <c r="F785" s="17">
        <v>1</v>
      </c>
      <c r="G785" s="16" t="s">
        <v>1010</v>
      </c>
      <c r="H785" s="24"/>
      <c r="I785" s="16" t="s">
        <v>1012</v>
      </c>
      <c r="J785" s="366"/>
      <c r="K785" s="16"/>
      <c r="L785" s="22"/>
      <c r="M785" s="22"/>
      <c r="N785" s="22"/>
      <c r="O785" s="22"/>
      <c r="P785" s="22"/>
      <c r="Q785" s="22"/>
      <c r="R785" s="22"/>
      <c r="S785" s="22"/>
      <c r="T785" s="405"/>
      <c r="U785" s="21"/>
    </row>
    <row r="786" spans="1:21" ht="22.5" x14ac:dyDescent="0.2">
      <c r="A786" s="420" t="s">
        <v>1864</v>
      </c>
      <c r="B786" s="15" t="s">
        <v>1318</v>
      </c>
      <c r="C786" s="16" t="s">
        <v>3350</v>
      </c>
      <c r="D786" s="15" t="s">
        <v>1400</v>
      </c>
      <c r="E786" s="17">
        <v>0</v>
      </c>
      <c r="F786" s="17">
        <v>1</v>
      </c>
      <c r="G786" s="16" t="s">
        <v>2133</v>
      </c>
      <c r="H786" s="24"/>
      <c r="I786" s="16" t="s">
        <v>2135</v>
      </c>
      <c r="J786" s="366"/>
      <c r="K786" s="16"/>
      <c r="L786" s="22"/>
      <c r="M786" s="22"/>
      <c r="N786" s="22"/>
      <c r="O786" s="22"/>
      <c r="P786" s="22"/>
      <c r="Q786" s="22"/>
      <c r="R786" s="22"/>
      <c r="S786" s="22"/>
      <c r="T786" s="405"/>
      <c r="U786" s="21"/>
    </row>
    <row r="787" spans="1:21" ht="22.5" x14ac:dyDescent="0.2">
      <c r="A787" s="420" t="s">
        <v>1864</v>
      </c>
      <c r="B787" s="15" t="s">
        <v>1318</v>
      </c>
      <c r="C787" s="16" t="s">
        <v>1027</v>
      </c>
      <c r="D787" s="15" t="s">
        <v>1401</v>
      </c>
      <c r="E787" s="17">
        <v>0</v>
      </c>
      <c r="F787" s="17">
        <v>1</v>
      </c>
      <c r="G787" s="16" t="s">
        <v>1011</v>
      </c>
      <c r="H787" s="24"/>
      <c r="I787" s="16" t="s">
        <v>1013</v>
      </c>
      <c r="J787" s="366"/>
      <c r="K787" s="16"/>
      <c r="L787" s="22"/>
      <c r="M787" s="22"/>
      <c r="N787" s="22"/>
      <c r="O787" s="22"/>
      <c r="P787" s="22"/>
      <c r="Q787" s="22"/>
      <c r="R787" s="22"/>
      <c r="S787" s="22"/>
      <c r="T787" s="405"/>
      <c r="U787" s="21"/>
    </row>
    <row r="788" spans="1:21" ht="22.5" x14ac:dyDescent="0.2">
      <c r="A788" s="420" t="s">
        <v>1864</v>
      </c>
      <c r="B788" s="15" t="s">
        <v>1318</v>
      </c>
      <c r="C788" s="16" t="s">
        <v>3351</v>
      </c>
      <c r="D788" s="15" t="s">
        <v>1402</v>
      </c>
      <c r="E788" s="17">
        <v>0</v>
      </c>
      <c r="F788" s="17">
        <v>1</v>
      </c>
      <c r="G788" s="16" t="s">
        <v>2134</v>
      </c>
      <c r="H788" s="24"/>
      <c r="I788" s="16" t="s">
        <v>2136</v>
      </c>
      <c r="J788" s="366"/>
      <c r="K788" s="16"/>
      <c r="L788" s="22"/>
      <c r="M788" s="22"/>
      <c r="N788" s="22"/>
      <c r="O788" s="22"/>
      <c r="P788" s="22"/>
      <c r="Q788" s="22"/>
      <c r="R788" s="22"/>
      <c r="S788" s="22"/>
      <c r="T788" s="405"/>
      <c r="U788" s="21"/>
    </row>
    <row r="789" spans="1:21" s="533" customFormat="1" ht="22.5" x14ac:dyDescent="0.2">
      <c r="A789" s="529" t="s">
        <v>1864</v>
      </c>
      <c r="B789" s="366" t="s">
        <v>1318</v>
      </c>
      <c r="C789" s="365" t="s">
        <v>4672</v>
      </c>
      <c r="D789" s="366" t="s">
        <v>1403</v>
      </c>
      <c r="E789" s="369" t="s">
        <v>1767</v>
      </c>
      <c r="F789" s="369" t="s">
        <v>1554</v>
      </c>
      <c r="G789" s="365" t="s">
        <v>4671</v>
      </c>
      <c r="H789" s="531"/>
      <c r="I789" s="365" t="s">
        <v>5260</v>
      </c>
      <c r="J789" s="366"/>
      <c r="K789" s="365"/>
      <c r="L789" s="398"/>
      <c r="M789" s="398"/>
      <c r="N789" s="398"/>
      <c r="O789" s="398"/>
      <c r="P789" s="398"/>
      <c r="Q789" s="398"/>
      <c r="R789" s="398"/>
      <c r="S789" s="398"/>
      <c r="T789" s="398"/>
      <c r="U789" s="532"/>
    </row>
    <row r="790" spans="1:21" s="533" customFormat="1" ht="22.5" x14ac:dyDescent="0.2">
      <c r="A790" s="529" t="s">
        <v>1864</v>
      </c>
      <c r="B790" s="366" t="s">
        <v>1318</v>
      </c>
      <c r="C790" s="365" t="s">
        <v>4673</v>
      </c>
      <c r="D790" s="366" t="s">
        <v>1415</v>
      </c>
      <c r="E790" s="369" t="s">
        <v>1767</v>
      </c>
      <c r="F790" s="369" t="s">
        <v>1554</v>
      </c>
      <c r="G790" s="365" t="s">
        <v>4676</v>
      </c>
      <c r="H790" s="531"/>
      <c r="I790" s="365" t="s">
        <v>5260</v>
      </c>
      <c r="J790" s="366"/>
      <c r="K790" s="365"/>
      <c r="L790" s="398"/>
      <c r="M790" s="398"/>
      <c r="N790" s="398"/>
      <c r="O790" s="398"/>
      <c r="P790" s="398"/>
      <c r="Q790" s="398"/>
      <c r="R790" s="398"/>
      <c r="S790" s="398"/>
      <c r="T790" s="398"/>
      <c r="U790" s="532"/>
    </row>
    <row r="791" spans="1:21" s="533" customFormat="1" ht="22.5" x14ac:dyDescent="0.2">
      <c r="A791" s="529" t="s">
        <v>1864</v>
      </c>
      <c r="B791" s="366" t="s">
        <v>1318</v>
      </c>
      <c r="C791" s="365" t="s">
        <v>4674</v>
      </c>
      <c r="D791" s="366" t="s">
        <v>1416</v>
      </c>
      <c r="E791" s="369" t="s">
        <v>1767</v>
      </c>
      <c r="F791" s="369" t="s">
        <v>1554</v>
      </c>
      <c r="G791" s="365" t="s">
        <v>4677</v>
      </c>
      <c r="H791" s="531"/>
      <c r="I791" s="365" t="s">
        <v>5260</v>
      </c>
      <c r="J791" s="366"/>
      <c r="K791" s="365"/>
      <c r="L791" s="398"/>
      <c r="M791" s="398"/>
      <c r="N791" s="398"/>
      <c r="O791" s="398"/>
      <c r="P791" s="398"/>
      <c r="Q791" s="398"/>
      <c r="R791" s="398"/>
      <c r="S791" s="398"/>
      <c r="T791" s="398"/>
      <c r="U791" s="532"/>
    </row>
    <row r="792" spans="1:21" s="533" customFormat="1" ht="22.5" x14ac:dyDescent="0.2">
      <c r="A792" s="529" t="s">
        <v>1864</v>
      </c>
      <c r="B792" s="366" t="s">
        <v>1318</v>
      </c>
      <c r="C792" s="365" t="s">
        <v>4675</v>
      </c>
      <c r="D792" s="366" t="s">
        <v>1378</v>
      </c>
      <c r="E792" s="369" t="s">
        <v>1767</v>
      </c>
      <c r="F792" s="369" t="s">
        <v>1554</v>
      </c>
      <c r="G792" s="365" t="s">
        <v>4678</v>
      </c>
      <c r="H792" s="531"/>
      <c r="I792" s="365" t="s">
        <v>5260</v>
      </c>
      <c r="J792" s="366"/>
      <c r="K792" s="365"/>
      <c r="L792" s="398"/>
      <c r="M792" s="398"/>
      <c r="N792" s="398"/>
      <c r="O792" s="398"/>
      <c r="P792" s="398"/>
      <c r="Q792" s="398"/>
      <c r="R792" s="398"/>
      <c r="S792" s="398"/>
      <c r="T792" s="398"/>
      <c r="U792" s="532"/>
    </row>
    <row r="793" spans="1:21" ht="56.25" x14ac:dyDescent="0.2">
      <c r="A793" s="420" t="s">
        <v>1864</v>
      </c>
      <c r="B793" s="15" t="s">
        <v>1318</v>
      </c>
      <c r="C793" s="16" t="s">
        <v>1028</v>
      </c>
      <c r="D793" s="15" t="s">
        <v>1929</v>
      </c>
      <c r="E793" s="17" t="s">
        <v>524</v>
      </c>
      <c r="F793" s="17" t="s">
        <v>525</v>
      </c>
      <c r="G793" s="16" t="s">
        <v>526</v>
      </c>
      <c r="H793" s="24" t="s">
        <v>1473</v>
      </c>
      <c r="I793" s="22" t="s">
        <v>2974</v>
      </c>
      <c r="J793" s="366"/>
      <c r="K793" s="405" t="s">
        <v>5532</v>
      </c>
      <c r="L793" s="22" t="s">
        <v>4949</v>
      </c>
      <c r="M793" s="405" t="s">
        <v>5009</v>
      </c>
      <c r="N793" s="22" t="s">
        <v>759</v>
      </c>
      <c r="O793" s="22"/>
      <c r="P793" s="22"/>
      <c r="Q793" s="22"/>
      <c r="R793" s="22"/>
      <c r="S793" s="22" t="s">
        <v>3775</v>
      </c>
      <c r="T793" s="405" t="s">
        <v>759</v>
      </c>
      <c r="U793" s="21"/>
    </row>
    <row r="794" spans="1:21" ht="56.25" x14ac:dyDescent="0.2">
      <c r="A794" s="420" t="s">
        <v>1864</v>
      </c>
      <c r="B794" s="15" t="s">
        <v>1318</v>
      </c>
      <c r="C794" s="408" t="s">
        <v>2137</v>
      </c>
      <c r="D794" s="15" t="s">
        <v>1933</v>
      </c>
      <c r="E794" s="17" t="s">
        <v>524</v>
      </c>
      <c r="F794" s="17" t="s">
        <v>525</v>
      </c>
      <c r="G794" s="16" t="s">
        <v>526</v>
      </c>
      <c r="H794" s="24" t="s">
        <v>2139</v>
      </c>
      <c r="I794" s="22" t="s">
        <v>2975</v>
      </c>
      <c r="J794" s="366"/>
      <c r="K794" s="405" t="s">
        <v>5532</v>
      </c>
      <c r="L794" s="22" t="s">
        <v>4949</v>
      </c>
      <c r="M794" s="405" t="s">
        <v>5009</v>
      </c>
      <c r="N794" s="22" t="s">
        <v>759</v>
      </c>
      <c r="O794" s="22"/>
      <c r="P794" s="22"/>
      <c r="Q794" s="22"/>
      <c r="R794" s="22"/>
      <c r="S794" s="22" t="s">
        <v>3775</v>
      </c>
      <c r="T794" s="405" t="s">
        <v>759</v>
      </c>
      <c r="U794" s="21"/>
    </row>
    <row r="795" spans="1:21" ht="56.25" x14ac:dyDescent="0.2">
      <c r="A795" s="420" t="s">
        <v>1864</v>
      </c>
      <c r="B795" s="15" t="s">
        <v>1318</v>
      </c>
      <c r="C795" s="16" t="s">
        <v>1600</v>
      </c>
      <c r="D795" s="15" t="s">
        <v>1746</v>
      </c>
      <c r="E795" s="17" t="s">
        <v>524</v>
      </c>
      <c r="F795" s="17" t="s">
        <v>525</v>
      </c>
      <c r="G795" s="16" t="s">
        <v>526</v>
      </c>
      <c r="H795" s="24" t="s">
        <v>1474</v>
      </c>
      <c r="I795" s="22" t="s">
        <v>2976</v>
      </c>
      <c r="J795" s="366"/>
      <c r="K795" s="405" t="s">
        <v>5532</v>
      </c>
      <c r="L795" s="22" t="s">
        <v>4949</v>
      </c>
      <c r="M795" s="405" t="s">
        <v>5009</v>
      </c>
      <c r="N795" s="22" t="s">
        <v>759</v>
      </c>
      <c r="O795" s="22"/>
      <c r="P795" s="22"/>
      <c r="Q795" s="22"/>
      <c r="R795" s="22"/>
      <c r="S795" s="22" t="s">
        <v>3775</v>
      </c>
      <c r="T795" s="405" t="s">
        <v>759</v>
      </c>
      <c r="U795" s="21"/>
    </row>
    <row r="796" spans="1:21" ht="56.25" x14ac:dyDescent="0.2">
      <c r="A796" s="420" t="s">
        <v>1864</v>
      </c>
      <c r="B796" s="15" t="s">
        <v>1318</v>
      </c>
      <c r="C796" s="16" t="s">
        <v>2138</v>
      </c>
      <c r="D796" s="15" t="s">
        <v>1747</v>
      </c>
      <c r="E796" s="17" t="s">
        <v>524</v>
      </c>
      <c r="F796" s="17" t="s">
        <v>525</v>
      </c>
      <c r="G796" s="16" t="s">
        <v>526</v>
      </c>
      <c r="H796" s="24" t="s">
        <v>2140</v>
      </c>
      <c r="I796" s="22" t="s">
        <v>2977</v>
      </c>
      <c r="J796" s="366"/>
      <c r="K796" s="405" t="s">
        <v>5532</v>
      </c>
      <c r="L796" s="22" t="s">
        <v>4949</v>
      </c>
      <c r="M796" s="405" t="s">
        <v>5009</v>
      </c>
      <c r="N796" s="22" t="s">
        <v>759</v>
      </c>
      <c r="O796" s="22"/>
      <c r="P796" s="22"/>
      <c r="Q796" s="22"/>
      <c r="R796" s="22"/>
      <c r="S796" s="22" t="s">
        <v>3775</v>
      </c>
      <c r="T796" s="405" t="s">
        <v>759</v>
      </c>
      <c r="U796" s="21"/>
    </row>
    <row r="797" spans="1:21" ht="35.25" customHeight="1" x14ac:dyDescent="0.2">
      <c r="A797" s="420" t="s">
        <v>1865</v>
      </c>
      <c r="B797" s="15" t="s">
        <v>1319</v>
      </c>
      <c r="C797" s="28" t="s">
        <v>847</v>
      </c>
      <c r="D797" s="15"/>
      <c r="E797" s="17"/>
      <c r="F797" s="17"/>
      <c r="G797" s="16"/>
      <c r="H797" s="24"/>
      <c r="I797" s="22"/>
      <c r="J797" s="366"/>
      <c r="K797" s="405" t="s">
        <v>4983</v>
      </c>
      <c r="L797" s="405" t="s">
        <v>4949</v>
      </c>
      <c r="M797" s="405" t="s">
        <v>5006</v>
      </c>
      <c r="N797" s="22"/>
      <c r="O797" s="22"/>
      <c r="P797" s="22"/>
      <c r="Q797" s="22"/>
      <c r="R797" s="22"/>
      <c r="S797" s="22"/>
      <c r="T797" s="405"/>
      <c r="U797" s="21" t="s">
        <v>3576</v>
      </c>
    </row>
    <row r="798" spans="1:21" ht="45" x14ac:dyDescent="0.2">
      <c r="A798" s="420" t="s">
        <v>1865</v>
      </c>
      <c r="B798" s="15" t="s">
        <v>1319</v>
      </c>
      <c r="C798" s="16" t="s">
        <v>847</v>
      </c>
      <c r="D798" s="15" t="s">
        <v>2239</v>
      </c>
      <c r="E798" s="23" t="s">
        <v>1412</v>
      </c>
      <c r="F798" s="23" t="s">
        <v>1428</v>
      </c>
      <c r="G798" s="16" t="s">
        <v>798</v>
      </c>
      <c r="H798" s="24" t="s">
        <v>848</v>
      </c>
      <c r="I798" s="22" t="s">
        <v>2978</v>
      </c>
      <c r="J798" s="366"/>
      <c r="K798" s="405" t="s">
        <v>4983</v>
      </c>
      <c r="L798" s="405" t="s">
        <v>4949</v>
      </c>
      <c r="M798" s="405" t="s">
        <v>5006</v>
      </c>
      <c r="N798" s="405" t="s">
        <v>4984</v>
      </c>
      <c r="O798" s="22"/>
      <c r="P798" s="22"/>
      <c r="Q798" s="22"/>
      <c r="R798" s="22"/>
      <c r="S798" s="22"/>
      <c r="T798" s="405"/>
      <c r="U798" s="21"/>
    </row>
    <row r="799" spans="1:21" ht="33.75" x14ac:dyDescent="0.2">
      <c r="A799" s="420" t="s">
        <v>1866</v>
      </c>
      <c r="B799" s="15" t="s">
        <v>1320</v>
      </c>
      <c r="C799" s="28" t="s">
        <v>3056</v>
      </c>
      <c r="D799" s="15"/>
      <c r="E799" s="23"/>
      <c r="F799" s="23"/>
      <c r="G799" s="16"/>
      <c r="H799" s="24"/>
      <c r="I799" s="22"/>
      <c r="J799" s="366"/>
      <c r="K799" s="405" t="s">
        <v>4973</v>
      </c>
      <c r="L799" s="22" t="s">
        <v>4953</v>
      </c>
      <c r="M799" s="22" t="s">
        <v>3017</v>
      </c>
      <c r="N799" s="22"/>
      <c r="O799" s="22" t="s">
        <v>1351</v>
      </c>
      <c r="P799" s="22"/>
      <c r="Q799" s="22" t="s">
        <v>1347</v>
      </c>
      <c r="R799" s="22"/>
      <c r="S799" s="22" t="s">
        <v>1347</v>
      </c>
      <c r="T799" s="405"/>
      <c r="U799" s="21" t="s">
        <v>3576</v>
      </c>
    </row>
    <row r="800" spans="1:21" x14ac:dyDescent="0.2">
      <c r="A800" s="420" t="s">
        <v>1866</v>
      </c>
      <c r="B800" s="15" t="s">
        <v>1320</v>
      </c>
      <c r="C800" s="16" t="s">
        <v>3047</v>
      </c>
      <c r="D800" s="15" t="s">
        <v>2239</v>
      </c>
      <c r="E800" s="17"/>
      <c r="F800" s="17"/>
      <c r="G800" s="16" t="s">
        <v>1759</v>
      </c>
      <c r="H800" s="24"/>
      <c r="I800" s="22"/>
      <c r="J800" s="366"/>
      <c r="K800" s="22"/>
      <c r="L800" s="22"/>
      <c r="M800" s="22"/>
      <c r="N800" s="22"/>
      <c r="O800" s="22"/>
      <c r="P800" s="22"/>
      <c r="Q800" s="22"/>
      <c r="R800" s="22"/>
      <c r="S800" s="22"/>
      <c r="T800" s="405"/>
      <c r="U800" s="21"/>
    </row>
    <row r="801" spans="1:21" x14ac:dyDescent="0.2">
      <c r="A801" s="420" t="s">
        <v>1866</v>
      </c>
      <c r="B801" s="15" t="s">
        <v>1320</v>
      </c>
      <c r="C801" s="16" t="s">
        <v>3048</v>
      </c>
      <c r="D801" s="15" t="s">
        <v>1399</v>
      </c>
      <c r="E801" s="17">
        <v>0</v>
      </c>
      <c r="F801" s="17">
        <v>1</v>
      </c>
      <c r="G801" s="16" t="s">
        <v>3050</v>
      </c>
      <c r="H801" s="24"/>
      <c r="I801" s="16" t="s">
        <v>3052</v>
      </c>
      <c r="J801" s="366"/>
      <c r="K801" s="16"/>
      <c r="L801" s="22"/>
      <c r="M801" s="22"/>
      <c r="N801" s="22"/>
      <c r="O801" s="22"/>
      <c r="P801" s="22"/>
      <c r="Q801" s="22"/>
      <c r="R801" s="22"/>
      <c r="S801" s="22"/>
      <c r="T801" s="405"/>
      <c r="U801" s="21"/>
    </row>
    <row r="802" spans="1:21" ht="22.5" x14ac:dyDescent="0.2">
      <c r="A802" s="420" t="s">
        <v>1866</v>
      </c>
      <c r="B802" s="15" t="s">
        <v>1320</v>
      </c>
      <c r="C802" s="16" t="s">
        <v>2429</v>
      </c>
      <c r="D802" s="15" t="s">
        <v>1400</v>
      </c>
      <c r="E802" s="17">
        <v>0</v>
      </c>
      <c r="F802" s="17">
        <v>1</v>
      </c>
      <c r="G802" s="16" t="s">
        <v>2430</v>
      </c>
      <c r="H802" s="24"/>
      <c r="I802" s="16" t="s">
        <v>2431</v>
      </c>
      <c r="J802" s="366"/>
      <c r="K802" s="16"/>
      <c r="L802" s="22"/>
      <c r="M802" s="22"/>
      <c r="N802" s="22"/>
      <c r="O802" s="22"/>
      <c r="P802" s="22"/>
      <c r="Q802" s="22"/>
      <c r="R802" s="22"/>
      <c r="S802" s="22"/>
      <c r="T802" s="405"/>
      <c r="U802" s="21"/>
    </row>
    <row r="803" spans="1:21" x14ac:dyDescent="0.2">
      <c r="A803" s="420" t="s">
        <v>1866</v>
      </c>
      <c r="B803" s="15" t="s">
        <v>1320</v>
      </c>
      <c r="C803" s="16" t="s">
        <v>3046</v>
      </c>
      <c r="D803" s="15" t="s">
        <v>1401</v>
      </c>
      <c r="E803" s="17">
        <v>0</v>
      </c>
      <c r="F803" s="17">
        <v>1</v>
      </c>
      <c r="G803" s="16" t="s">
        <v>3055</v>
      </c>
      <c r="H803" s="24"/>
      <c r="I803" s="16" t="s">
        <v>3053</v>
      </c>
      <c r="J803" s="366"/>
      <c r="K803" s="16"/>
      <c r="L803" s="22"/>
      <c r="M803" s="22"/>
      <c r="N803" s="22"/>
      <c r="O803" s="22"/>
      <c r="P803" s="22"/>
      <c r="Q803" s="22"/>
      <c r="R803" s="22"/>
      <c r="S803" s="22"/>
      <c r="T803" s="405"/>
      <c r="U803" s="21"/>
    </row>
    <row r="804" spans="1:21" ht="22.5" x14ac:dyDescent="0.2">
      <c r="A804" s="420" t="s">
        <v>1866</v>
      </c>
      <c r="B804" s="15" t="s">
        <v>1320</v>
      </c>
      <c r="C804" s="16" t="s">
        <v>3049</v>
      </c>
      <c r="D804" s="15" t="s">
        <v>1402</v>
      </c>
      <c r="E804" s="17">
        <v>0</v>
      </c>
      <c r="F804" s="17">
        <v>1</v>
      </c>
      <c r="G804" s="16" t="s">
        <v>3051</v>
      </c>
      <c r="H804" s="24"/>
      <c r="I804" s="16" t="s">
        <v>3054</v>
      </c>
      <c r="J804" s="366"/>
      <c r="K804" s="16"/>
      <c r="L804" s="22"/>
      <c r="M804" s="22"/>
      <c r="N804" s="22"/>
      <c r="O804" s="22"/>
      <c r="P804" s="22"/>
      <c r="Q804" s="22"/>
      <c r="R804" s="22"/>
      <c r="S804" s="22"/>
      <c r="T804" s="405"/>
      <c r="U804" s="21"/>
    </row>
    <row r="805" spans="1:21" x14ac:dyDescent="0.2">
      <c r="A805" s="420" t="s">
        <v>1866</v>
      </c>
      <c r="B805" s="15" t="s">
        <v>1320</v>
      </c>
      <c r="C805" s="16" t="s">
        <v>518</v>
      </c>
      <c r="D805" s="15" t="s">
        <v>2214</v>
      </c>
      <c r="E805" s="17">
        <v>0</v>
      </c>
      <c r="F805" s="17">
        <v>0</v>
      </c>
      <c r="G805" s="16" t="s">
        <v>518</v>
      </c>
      <c r="H805" s="24"/>
      <c r="I805" s="22"/>
      <c r="J805" s="366"/>
      <c r="K805" s="22"/>
      <c r="L805" s="22"/>
      <c r="M805" s="22"/>
      <c r="N805" s="22"/>
      <c r="O805" s="22"/>
      <c r="P805" s="22"/>
      <c r="Q805" s="22"/>
      <c r="R805" s="22"/>
      <c r="S805" s="22"/>
      <c r="T805" s="405"/>
      <c r="U805" s="21"/>
    </row>
    <row r="806" spans="1:21" ht="80.25" customHeight="1" x14ac:dyDescent="0.2">
      <c r="A806" s="420" t="s">
        <v>1866</v>
      </c>
      <c r="B806" s="15" t="s">
        <v>1320</v>
      </c>
      <c r="C806" s="16" t="s">
        <v>3044</v>
      </c>
      <c r="D806" s="15" t="s">
        <v>1929</v>
      </c>
      <c r="E806" s="23" t="s">
        <v>1737</v>
      </c>
      <c r="F806" s="23" t="s">
        <v>2423</v>
      </c>
      <c r="G806" s="16" t="s">
        <v>2422</v>
      </c>
      <c r="H806" s="24" t="s">
        <v>2424</v>
      </c>
      <c r="I806" s="22" t="s">
        <v>2925</v>
      </c>
      <c r="J806" s="366"/>
      <c r="K806" s="22"/>
      <c r="L806" s="22"/>
      <c r="M806" s="22"/>
      <c r="N806" s="22"/>
      <c r="O806" s="22"/>
      <c r="P806" s="405" t="s">
        <v>3807</v>
      </c>
      <c r="Q806" s="22"/>
      <c r="R806" s="405" t="s">
        <v>3807</v>
      </c>
      <c r="S806" s="22"/>
      <c r="T806" s="405" t="s">
        <v>3807</v>
      </c>
      <c r="U806" s="21"/>
    </row>
    <row r="807" spans="1:21" ht="81" customHeight="1" x14ac:dyDescent="0.2">
      <c r="A807" s="420" t="s">
        <v>1866</v>
      </c>
      <c r="B807" s="15" t="s">
        <v>1320</v>
      </c>
      <c r="C807" s="16" t="s">
        <v>3045</v>
      </c>
      <c r="D807" s="15" t="s">
        <v>1933</v>
      </c>
      <c r="E807" s="23" t="s">
        <v>1737</v>
      </c>
      <c r="F807" s="23" t="s">
        <v>2423</v>
      </c>
      <c r="G807" s="16" t="s">
        <v>2422</v>
      </c>
      <c r="H807" s="24" t="s">
        <v>2425</v>
      </c>
      <c r="I807" s="22" t="s">
        <v>2926</v>
      </c>
      <c r="J807" s="366"/>
      <c r="K807" s="22"/>
      <c r="L807" s="22"/>
      <c r="M807" s="22"/>
      <c r="N807" s="22"/>
      <c r="O807" s="22"/>
      <c r="P807" s="405" t="s">
        <v>3806</v>
      </c>
      <c r="Q807" s="22"/>
      <c r="R807" s="405" t="s">
        <v>3806</v>
      </c>
      <c r="S807" s="22"/>
      <c r="T807" s="405" t="s">
        <v>3806</v>
      </c>
      <c r="U807" s="21"/>
    </row>
    <row r="808" spans="1:21" ht="244.5" customHeight="1" x14ac:dyDescent="0.2">
      <c r="A808" s="420" t="s">
        <v>1866</v>
      </c>
      <c r="B808" s="15" t="s">
        <v>1320</v>
      </c>
      <c r="C808" s="408" t="s">
        <v>3046</v>
      </c>
      <c r="D808" s="15" t="s">
        <v>1631</v>
      </c>
      <c r="E808" s="23" t="s">
        <v>2426</v>
      </c>
      <c r="F808" s="23" t="s">
        <v>2427</v>
      </c>
      <c r="G808" s="408" t="s">
        <v>3906</v>
      </c>
      <c r="H808" s="24" t="s">
        <v>2428</v>
      </c>
      <c r="I808" s="405" t="s">
        <v>4119</v>
      </c>
      <c r="J808" s="366"/>
      <c r="K808" s="405" t="s">
        <v>4973</v>
      </c>
      <c r="L808" s="22" t="s">
        <v>4953</v>
      </c>
      <c r="M808" s="405" t="s">
        <v>5007</v>
      </c>
      <c r="N808" s="22" t="s">
        <v>2748</v>
      </c>
      <c r="O808" s="22"/>
      <c r="P808" s="405" t="s">
        <v>3808</v>
      </c>
      <c r="Q808" s="22"/>
      <c r="R808" s="405" t="s">
        <v>3808</v>
      </c>
      <c r="S808" s="22"/>
      <c r="T808" s="405" t="s">
        <v>3808</v>
      </c>
      <c r="U808" s="21"/>
    </row>
    <row r="809" spans="1:21" ht="171" customHeight="1" x14ac:dyDescent="0.2">
      <c r="A809" s="420" t="s">
        <v>1866</v>
      </c>
      <c r="B809" s="15" t="s">
        <v>1320</v>
      </c>
      <c r="C809" s="16" t="s">
        <v>1942</v>
      </c>
      <c r="D809" s="15" t="s">
        <v>1941</v>
      </c>
      <c r="E809" s="17" t="s">
        <v>2630</v>
      </c>
      <c r="F809" s="17" t="s">
        <v>2797</v>
      </c>
      <c r="G809" s="16" t="s">
        <v>2631</v>
      </c>
      <c r="H809" s="24" t="s">
        <v>1940</v>
      </c>
      <c r="I809" s="22" t="s">
        <v>2180</v>
      </c>
      <c r="J809" s="366"/>
      <c r="K809" s="22"/>
      <c r="L809" s="22"/>
      <c r="M809" s="22"/>
      <c r="N809" s="22"/>
      <c r="O809" s="22"/>
      <c r="P809" s="22"/>
      <c r="Q809" s="22"/>
      <c r="R809" s="405" t="s">
        <v>3817</v>
      </c>
      <c r="S809" s="22"/>
      <c r="T809" s="405" t="s">
        <v>3817</v>
      </c>
      <c r="U809" s="21"/>
    </row>
    <row r="810" spans="1:21" ht="13.5" customHeight="1" x14ac:dyDescent="0.2">
      <c r="A810" s="420"/>
      <c r="B810" s="15"/>
      <c r="C810" s="16"/>
      <c r="D810" s="15"/>
      <c r="E810" s="17"/>
      <c r="F810" s="17"/>
      <c r="G810" s="16"/>
      <c r="H810" s="24"/>
      <c r="I810" s="22" t="s">
        <v>2700</v>
      </c>
      <c r="J810" s="366"/>
      <c r="K810" s="22"/>
      <c r="L810" s="22"/>
      <c r="M810" s="22"/>
      <c r="N810" s="22"/>
      <c r="O810" s="22"/>
      <c r="P810" s="22"/>
      <c r="Q810" s="22"/>
      <c r="R810" s="22"/>
      <c r="S810" s="22"/>
      <c r="T810" s="405"/>
      <c r="U810" s="21"/>
    </row>
    <row r="811" spans="1:21" ht="33" customHeight="1" x14ac:dyDescent="0.2">
      <c r="A811" s="420" t="s">
        <v>1867</v>
      </c>
      <c r="B811" s="15" t="s">
        <v>1321</v>
      </c>
      <c r="C811" s="28" t="s">
        <v>653</v>
      </c>
      <c r="D811" s="15"/>
      <c r="E811" s="17"/>
      <c r="F811" s="17"/>
      <c r="G811" s="16"/>
      <c r="H811" s="24"/>
      <c r="I811" s="22"/>
      <c r="J811" s="366"/>
      <c r="K811" s="405" t="s">
        <v>4983</v>
      </c>
      <c r="L811" s="405" t="s">
        <v>4949</v>
      </c>
      <c r="M811" s="405" t="s">
        <v>5013</v>
      </c>
      <c r="N811" s="22"/>
      <c r="O811" s="398"/>
      <c r="P811" s="398"/>
      <c r="Q811" s="398"/>
      <c r="R811" s="398"/>
      <c r="S811" s="398" t="s">
        <v>3827</v>
      </c>
      <c r="T811" s="398"/>
      <c r="U811" s="21" t="s">
        <v>3576</v>
      </c>
    </row>
    <row r="812" spans="1:21" x14ac:dyDescent="0.2">
      <c r="A812" s="420" t="s">
        <v>1867</v>
      </c>
      <c r="B812" s="15" t="s">
        <v>1321</v>
      </c>
      <c r="C812" s="16" t="s">
        <v>654</v>
      </c>
      <c r="D812" s="15" t="s">
        <v>2239</v>
      </c>
      <c r="E812" s="17"/>
      <c r="F812" s="17"/>
      <c r="G812" s="16"/>
      <c r="H812" s="24"/>
      <c r="I812" s="22"/>
      <c r="J812" s="366"/>
      <c r="K812" s="22"/>
      <c r="L812" s="22"/>
      <c r="M812" s="22"/>
      <c r="N812" s="22"/>
      <c r="O812" s="22"/>
      <c r="P812" s="22"/>
      <c r="Q812" s="22"/>
      <c r="R812" s="22"/>
      <c r="S812" s="22"/>
      <c r="T812" s="405"/>
      <c r="U812" s="21"/>
    </row>
    <row r="813" spans="1:21" ht="22.5" x14ac:dyDescent="0.2">
      <c r="A813" s="420" t="s">
        <v>1867</v>
      </c>
      <c r="B813" s="15" t="s">
        <v>1321</v>
      </c>
      <c r="C813" s="16" t="s">
        <v>487</v>
      </c>
      <c r="D813" s="15" t="s">
        <v>1399</v>
      </c>
      <c r="E813" s="17">
        <v>0</v>
      </c>
      <c r="F813" s="17">
        <v>1</v>
      </c>
      <c r="G813" s="16" t="s">
        <v>655</v>
      </c>
      <c r="H813" s="24"/>
      <c r="I813" s="16" t="s">
        <v>1012</v>
      </c>
      <c r="J813" s="366"/>
      <c r="K813" s="16"/>
      <c r="L813" s="22"/>
      <c r="M813" s="22"/>
      <c r="N813" s="22"/>
      <c r="O813" s="22"/>
      <c r="P813" s="22"/>
      <c r="Q813" s="22"/>
      <c r="R813" s="22"/>
      <c r="S813" s="22"/>
      <c r="T813" s="405"/>
      <c r="U813" s="21"/>
    </row>
    <row r="814" spans="1:21" ht="22.5" x14ac:dyDescent="0.2">
      <c r="A814" s="420" t="s">
        <v>1867</v>
      </c>
      <c r="B814" s="15" t="s">
        <v>1321</v>
      </c>
      <c r="C814" s="16" t="s">
        <v>1935</v>
      </c>
      <c r="D814" s="15" t="s">
        <v>1400</v>
      </c>
      <c r="E814" s="17">
        <v>0</v>
      </c>
      <c r="F814" s="17">
        <v>1</v>
      </c>
      <c r="G814" s="16" t="s">
        <v>486</v>
      </c>
      <c r="H814" s="24"/>
      <c r="I814" s="16" t="s">
        <v>1013</v>
      </c>
      <c r="J814" s="366"/>
      <c r="K814" s="16"/>
      <c r="L814" s="22"/>
      <c r="M814" s="22"/>
      <c r="N814" s="22"/>
      <c r="O814" s="22"/>
      <c r="P814" s="22"/>
      <c r="Q814" s="22"/>
      <c r="R814" s="22"/>
      <c r="S814" s="22"/>
      <c r="T814" s="405"/>
      <c r="U814" s="21"/>
    </row>
    <row r="815" spans="1:21" x14ac:dyDescent="0.2">
      <c r="A815" s="420" t="s">
        <v>1867</v>
      </c>
      <c r="B815" s="15" t="s">
        <v>1321</v>
      </c>
      <c r="C815" s="16" t="s">
        <v>518</v>
      </c>
      <c r="D815" s="15" t="s">
        <v>190</v>
      </c>
      <c r="E815" s="17">
        <v>0</v>
      </c>
      <c r="F815" s="17">
        <v>0</v>
      </c>
      <c r="G815" s="16"/>
      <c r="H815" s="24"/>
      <c r="I815" s="22"/>
      <c r="J815" s="366"/>
      <c r="K815" s="22"/>
      <c r="L815" s="22"/>
      <c r="M815" s="22"/>
      <c r="N815" s="22"/>
      <c r="O815" s="22"/>
      <c r="P815" s="22"/>
      <c r="Q815" s="22"/>
      <c r="R815" s="22"/>
      <c r="S815" s="22"/>
      <c r="T815" s="405"/>
      <c r="U815" s="21"/>
    </row>
    <row r="816" spans="1:21" ht="56.25" x14ac:dyDescent="0.2">
      <c r="A816" s="420" t="s">
        <v>1867</v>
      </c>
      <c r="B816" s="15" t="s">
        <v>1321</v>
      </c>
      <c r="C816" s="16" t="s">
        <v>764</v>
      </c>
      <c r="D816" s="15" t="s">
        <v>1929</v>
      </c>
      <c r="E816" s="17" t="s">
        <v>766</v>
      </c>
      <c r="F816" s="17" t="s">
        <v>769</v>
      </c>
      <c r="G816" s="16" t="s">
        <v>770</v>
      </c>
      <c r="H816" s="18" t="s">
        <v>767</v>
      </c>
      <c r="I816" s="22" t="s">
        <v>2979</v>
      </c>
      <c r="J816" s="366"/>
      <c r="K816" s="405" t="s">
        <v>4983</v>
      </c>
      <c r="L816" s="405" t="s">
        <v>4949</v>
      </c>
      <c r="M816" s="405" t="s">
        <v>5013</v>
      </c>
      <c r="N816" s="22" t="s">
        <v>3012</v>
      </c>
      <c r="O816" s="398"/>
      <c r="P816" s="398"/>
      <c r="Q816" s="398"/>
      <c r="R816" s="398"/>
      <c r="S816" s="405" t="s">
        <v>3775</v>
      </c>
      <c r="T816" s="405" t="s">
        <v>3012</v>
      </c>
      <c r="U816" s="21"/>
    </row>
    <row r="817" spans="1:21" ht="68.25" customHeight="1" x14ac:dyDescent="0.2">
      <c r="A817" s="420" t="s">
        <v>1867</v>
      </c>
      <c r="B817" s="15" t="s">
        <v>1321</v>
      </c>
      <c r="C817" s="16" t="s">
        <v>765</v>
      </c>
      <c r="D817" s="15" t="s">
        <v>1933</v>
      </c>
      <c r="E817" s="17" t="s">
        <v>766</v>
      </c>
      <c r="F817" s="17" t="s">
        <v>769</v>
      </c>
      <c r="G817" s="16" t="s">
        <v>770</v>
      </c>
      <c r="H817" s="18" t="s">
        <v>768</v>
      </c>
      <c r="I817" s="22" t="s">
        <v>2980</v>
      </c>
      <c r="J817" s="366"/>
      <c r="K817" s="405" t="s">
        <v>4983</v>
      </c>
      <c r="L817" s="405" t="s">
        <v>4949</v>
      </c>
      <c r="M817" s="405" t="s">
        <v>5013</v>
      </c>
      <c r="N817" s="22" t="s">
        <v>3012</v>
      </c>
      <c r="O817" s="398"/>
      <c r="P817" s="398"/>
      <c r="Q817" s="398"/>
      <c r="R817" s="398"/>
      <c r="S817" s="405" t="s">
        <v>3775</v>
      </c>
      <c r="T817" s="405" t="s">
        <v>3012</v>
      </c>
      <c r="U817" s="21"/>
    </row>
    <row r="818" spans="1:21" ht="22.5" customHeight="1" x14ac:dyDescent="0.2">
      <c r="A818" s="420" t="s">
        <v>2314</v>
      </c>
      <c r="B818" s="15" t="s">
        <v>1322</v>
      </c>
      <c r="C818" s="28" t="s">
        <v>2335</v>
      </c>
      <c r="D818" s="15"/>
      <c r="E818" s="17"/>
      <c r="F818" s="17"/>
      <c r="G818" s="16"/>
      <c r="H818" s="18"/>
      <c r="I818" s="22"/>
      <c r="J818" s="366"/>
      <c r="K818" s="405" t="s">
        <v>4960</v>
      </c>
      <c r="L818" s="405" t="s">
        <v>4932</v>
      </c>
      <c r="M818" s="405" t="s">
        <v>5006</v>
      </c>
      <c r="N818" s="22"/>
      <c r="O818" s="22"/>
      <c r="P818" s="22"/>
      <c r="Q818" s="22" t="s">
        <v>1351</v>
      </c>
      <c r="R818" s="22"/>
      <c r="S818" s="22"/>
      <c r="T818" s="405"/>
      <c r="U818" s="21" t="s">
        <v>3576</v>
      </c>
    </row>
    <row r="819" spans="1:21" x14ac:dyDescent="0.2">
      <c r="A819" s="420" t="s">
        <v>2314</v>
      </c>
      <c r="B819" s="15" t="s">
        <v>1322</v>
      </c>
      <c r="C819" s="16" t="s">
        <v>1227</v>
      </c>
      <c r="D819" s="15" t="s">
        <v>2239</v>
      </c>
      <c r="E819" s="17"/>
      <c r="F819" s="17"/>
      <c r="G819" s="16" t="s">
        <v>1759</v>
      </c>
      <c r="H819" s="18"/>
      <c r="I819" s="22"/>
      <c r="J819" s="366"/>
      <c r="K819" s="22"/>
      <c r="L819" s="22"/>
      <c r="M819" s="22"/>
      <c r="N819" s="22"/>
      <c r="O819" s="22"/>
      <c r="P819" s="22"/>
      <c r="Q819" s="22"/>
      <c r="R819" s="22"/>
      <c r="S819" s="22"/>
      <c r="T819" s="405"/>
      <c r="U819" s="21"/>
    </row>
    <row r="820" spans="1:21" x14ac:dyDescent="0.2">
      <c r="A820" s="420" t="s">
        <v>2314</v>
      </c>
      <c r="B820" s="15" t="s">
        <v>1322</v>
      </c>
      <c r="C820" s="16" t="s">
        <v>1228</v>
      </c>
      <c r="D820" s="15" t="s">
        <v>1399</v>
      </c>
      <c r="E820" s="17">
        <v>0</v>
      </c>
      <c r="F820" s="17">
        <v>1</v>
      </c>
      <c r="G820" s="16" t="s">
        <v>1229</v>
      </c>
      <c r="H820" s="18"/>
      <c r="I820" s="22" t="s">
        <v>1230</v>
      </c>
      <c r="J820" s="366"/>
      <c r="K820" s="22"/>
      <c r="L820" s="22"/>
      <c r="M820" s="22"/>
      <c r="N820" s="22"/>
      <c r="O820" s="22"/>
      <c r="P820" s="22"/>
      <c r="Q820" s="22"/>
      <c r="R820" s="22"/>
      <c r="S820" s="22"/>
      <c r="T820" s="405"/>
      <c r="U820" s="21"/>
    </row>
    <row r="821" spans="1:21" x14ac:dyDescent="0.2">
      <c r="A821" s="420" t="s">
        <v>2314</v>
      </c>
      <c r="B821" s="15" t="s">
        <v>1322</v>
      </c>
      <c r="C821" s="16" t="s">
        <v>1231</v>
      </c>
      <c r="D821" s="15" t="s">
        <v>1400</v>
      </c>
      <c r="E821" s="17">
        <v>0</v>
      </c>
      <c r="F821" s="17">
        <v>1</v>
      </c>
      <c r="G821" s="16" t="s">
        <v>1232</v>
      </c>
      <c r="H821" s="18"/>
      <c r="I821" s="22" t="s">
        <v>1233</v>
      </c>
      <c r="J821" s="366"/>
      <c r="K821" s="22"/>
      <c r="L821" s="22"/>
      <c r="M821" s="22"/>
      <c r="N821" s="22"/>
      <c r="O821" s="22"/>
      <c r="P821" s="22"/>
      <c r="Q821" s="22"/>
      <c r="R821" s="22"/>
      <c r="S821" s="22"/>
      <c r="T821" s="405"/>
      <c r="U821" s="21"/>
    </row>
    <row r="822" spans="1:21" x14ac:dyDescent="0.2">
      <c r="A822" s="420" t="s">
        <v>2314</v>
      </c>
      <c r="B822" s="15" t="s">
        <v>1322</v>
      </c>
      <c r="C822" s="16" t="s">
        <v>518</v>
      </c>
      <c r="D822" s="15" t="s">
        <v>190</v>
      </c>
      <c r="E822" s="17">
        <v>0</v>
      </c>
      <c r="F822" s="17">
        <v>0</v>
      </c>
      <c r="G822" s="16" t="s">
        <v>518</v>
      </c>
      <c r="H822" s="18"/>
      <c r="I822" s="22"/>
      <c r="J822" s="366"/>
      <c r="K822" s="22"/>
      <c r="L822" s="22"/>
      <c r="M822" s="22"/>
      <c r="N822" s="22"/>
      <c r="O822" s="22"/>
      <c r="P822" s="22"/>
      <c r="Q822" s="22"/>
      <c r="R822" s="22"/>
      <c r="S822" s="22"/>
      <c r="T822" s="405"/>
      <c r="U822" s="21"/>
    </row>
    <row r="823" spans="1:21" ht="56.25" x14ac:dyDescent="0.2">
      <c r="A823" s="420" t="s">
        <v>2314</v>
      </c>
      <c r="B823" s="15" t="s">
        <v>1322</v>
      </c>
      <c r="C823" s="16" t="s">
        <v>1234</v>
      </c>
      <c r="D823" s="15" t="s">
        <v>1929</v>
      </c>
      <c r="E823" s="17" t="s">
        <v>2336</v>
      </c>
      <c r="F823" s="17" t="s">
        <v>2267</v>
      </c>
      <c r="G823" s="16" t="s">
        <v>2266</v>
      </c>
      <c r="H823" s="18" t="s">
        <v>2315</v>
      </c>
      <c r="I823" s="22" t="s">
        <v>2981</v>
      </c>
      <c r="J823" s="366"/>
      <c r="K823" s="405" t="s">
        <v>4960</v>
      </c>
      <c r="L823" s="405" t="s">
        <v>4932</v>
      </c>
      <c r="M823" s="405" t="s">
        <v>5006</v>
      </c>
      <c r="N823" s="22" t="s">
        <v>1356</v>
      </c>
      <c r="O823" s="22" t="s">
        <v>1351</v>
      </c>
      <c r="P823" s="405" t="s">
        <v>3803</v>
      </c>
      <c r="Q823" s="22" t="s">
        <v>1351</v>
      </c>
      <c r="R823" s="405" t="s">
        <v>3819</v>
      </c>
      <c r="S823" s="22"/>
      <c r="T823" s="405"/>
      <c r="U823" s="21"/>
    </row>
    <row r="824" spans="1:21" ht="56.25" x14ac:dyDescent="0.2">
      <c r="A824" s="420" t="s">
        <v>2314</v>
      </c>
      <c r="B824" s="15" t="s">
        <v>1322</v>
      </c>
      <c r="C824" s="16" t="s">
        <v>1235</v>
      </c>
      <c r="D824" s="15" t="s">
        <v>1933</v>
      </c>
      <c r="E824" s="17" t="s">
        <v>2336</v>
      </c>
      <c r="F824" s="17" t="s">
        <v>2267</v>
      </c>
      <c r="G824" s="16" t="s">
        <v>2266</v>
      </c>
      <c r="H824" s="18" t="s">
        <v>2316</v>
      </c>
      <c r="I824" s="22" t="s">
        <v>2982</v>
      </c>
      <c r="J824" s="366"/>
      <c r="K824" s="405" t="s">
        <v>4960</v>
      </c>
      <c r="L824" s="405" t="s">
        <v>4932</v>
      </c>
      <c r="M824" s="405" t="s">
        <v>5006</v>
      </c>
      <c r="N824" s="22" t="s">
        <v>1356</v>
      </c>
      <c r="O824" s="22" t="s">
        <v>1351</v>
      </c>
      <c r="P824" s="405" t="s">
        <v>3803</v>
      </c>
      <c r="Q824" s="22" t="s">
        <v>1351</v>
      </c>
      <c r="R824" s="405" t="s">
        <v>3819</v>
      </c>
      <c r="S824" s="22"/>
      <c r="T824" s="405"/>
      <c r="U824" s="21"/>
    </row>
    <row r="825" spans="1:21" ht="33.75" customHeight="1" x14ac:dyDescent="0.2">
      <c r="A825" s="420" t="s">
        <v>2900</v>
      </c>
      <c r="B825" s="15" t="s">
        <v>1323</v>
      </c>
      <c r="C825" s="28" t="s">
        <v>2899</v>
      </c>
      <c r="D825" s="15"/>
      <c r="E825" s="17"/>
      <c r="F825" s="17"/>
      <c r="G825" s="16"/>
      <c r="H825" s="18"/>
      <c r="I825" s="22"/>
      <c r="J825" s="366"/>
      <c r="K825" s="22" t="s">
        <v>4973</v>
      </c>
      <c r="L825" s="405" t="s">
        <v>4954</v>
      </c>
      <c r="M825" s="405" t="s">
        <v>5013</v>
      </c>
      <c r="N825" s="22"/>
      <c r="O825" s="22" t="s">
        <v>1351</v>
      </c>
      <c r="P825" s="22"/>
      <c r="Q825" s="405" t="s">
        <v>1347</v>
      </c>
      <c r="R825" s="22"/>
      <c r="S825" s="405" t="s">
        <v>1347</v>
      </c>
      <c r="T825" s="405"/>
      <c r="U825" s="21" t="s">
        <v>3576</v>
      </c>
    </row>
    <row r="826" spans="1:21" ht="72" customHeight="1" x14ac:dyDescent="0.2">
      <c r="A826" s="420" t="s">
        <v>2900</v>
      </c>
      <c r="B826" s="15" t="s">
        <v>1323</v>
      </c>
      <c r="C826" s="16" t="s">
        <v>2901</v>
      </c>
      <c r="D826" s="15" t="s">
        <v>2239</v>
      </c>
      <c r="E826" s="17"/>
      <c r="F826" s="17"/>
      <c r="G826" s="16" t="s">
        <v>1759</v>
      </c>
      <c r="H826" s="18" t="s">
        <v>2902</v>
      </c>
      <c r="I826" s="405" t="s">
        <v>2910</v>
      </c>
      <c r="J826" s="366"/>
      <c r="K826" s="22" t="s">
        <v>4973</v>
      </c>
      <c r="L826" s="22" t="s">
        <v>4954</v>
      </c>
      <c r="M826" s="405" t="s">
        <v>5013</v>
      </c>
      <c r="N826" s="22" t="s">
        <v>2754</v>
      </c>
      <c r="O826" s="22" t="s">
        <v>1351</v>
      </c>
      <c r="P826" s="405" t="s">
        <v>3809</v>
      </c>
      <c r="Q826" s="22"/>
      <c r="R826" s="405" t="s">
        <v>3825</v>
      </c>
      <c r="S826" s="22"/>
      <c r="T826" s="405" t="s">
        <v>3825</v>
      </c>
      <c r="U826" s="21"/>
    </row>
    <row r="827" spans="1:21" ht="60" customHeight="1" x14ac:dyDescent="0.2">
      <c r="A827" s="420" t="s">
        <v>2900</v>
      </c>
      <c r="B827" s="15" t="s">
        <v>1323</v>
      </c>
      <c r="C827" s="16" t="s">
        <v>2901</v>
      </c>
      <c r="D827" s="15" t="s">
        <v>3064</v>
      </c>
      <c r="E827" s="17"/>
      <c r="F827" s="17"/>
      <c r="G827" s="16"/>
      <c r="H827" s="18" t="s">
        <v>3065</v>
      </c>
      <c r="I827" s="22" t="s">
        <v>3078</v>
      </c>
      <c r="J827" s="366"/>
      <c r="K827" s="22" t="s">
        <v>4973</v>
      </c>
      <c r="L827" s="22" t="s">
        <v>4954</v>
      </c>
      <c r="M827" s="405" t="s">
        <v>5013</v>
      </c>
      <c r="N827" s="22" t="s">
        <v>2754</v>
      </c>
      <c r="O827" s="22"/>
      <c r="P827" s="405" t="s">
        <v>3809</v>
      </c>
      <c r="Q827" s="22"/>
      <c r="R827" s="22"/>
      <c r="S827" s="22"/>
      <c r="T827" s="22"/>
      <c r="U827" s="21"/>
    </row>
    <row r="828" spans="1:21" ht="11.25" customHeight="1" x14ac:dyDescent="0.2">
      <c r="A828" s="420" t="s">
        <v>2900</v>
      </c>
      <c r="B828" s="15" t="s">
        <v>1323</v>
      </c>
      <c r="C828" s="16" t="s">
        <v>2914</v>
      </c>
      <c r="D828" s="15" t="s">
        <v>1399</v>
      </c>
      <c r="E828" s="17" t="s">
        <v>1767</v>
      </c>
      <c r="F828" s="17" t="s">
        <v>1554</v>
      </c>
      <c r="G828" s="16" t="s">
        <v>3066</v>
      </c>
      <c r="H828" s="18" t="s">
        <v>2903</v>
      </c>
      <c r="I828" s="22"/>
      <c r="J828" s="366"/>
      <c r="K828" s="22"/>
      <c r="L828" s="22"/>
      <c r="M828" s="22"/>
      <c r="N828" s="22"/>
      <c r="O828" s="22"/>
      <c r="P828" s="22"/>
      <c r="Q828" s="22"/>
      <c r="R828" s="22"/>
      <c r="S828" s="22"/>
      <c r="T828" s="22"/>
      <c r="U828" s="21"/>
    </row>
    <row r="829" spans="1:21" ht="11.25" customHeight="1" x14ac:dyDescent="0.2">
      <c r="A829" s="420" t="s">
        <v>2900</v>
      </c>
      <c r="B829" s="15" t="s">
        <v>1323</v>
      </c>
      <c r="C829" s="16" t="s">
        <v>2915</v>
      </c>
      <c r="D829" s="15" t="s">
        <v>1400</v>
      </c>
      <c r="E829" s="17" t="s">
        <v>1767</v>
      </c>
      <c r="F829" s="17" t="s">
        <v>1554</v>
      </c>
      <c r="G829" s="16" t="s">
        <v>3067</v>
      </c>
      <c r="H829" s="18" t="s">
        <v>2904</v>
      </c>
      <c r="I829" s="22"/>
      <c r="J829" s="366"/>
      <c r="K829" s="22"/>
      <c r="L829" s="22"/>
      <c r="M829" s="22"/>
      <c r="N829" s="22"/>
      <c r="O829" s="22"/>
      <c r="P829" s="22"/>
      <c r="Q829" s="22"/>
      <c r="R829" s="22"/>
      <c r="S829" s="22"/>
      <c r="T829" s="22"/>
      <c r="U829" s="21"/>
    </row>
    <row r="830" spans="1:21" ht="11.25" customHeight="1" x14ac:dyDescent="0.2">
      <c r="A830" s="420" t="s">
        <v>2900</v>
      </c>
      <c r="B830" s="15" t="s">
        <v>1323</v>
      </c>
      <c r="C830" s="16" t="s">
        <v>2916</v>
      </c>
      <c r="D830" s="15" t="s">
        <v>1401</v>
      </c>
      <c r="E830" s="17" t="s">
        <v>1767</v>
      </c>
      <c r="F830" s="17" t="s">
        <v>1554</v>
      </c>
      <c r="G830" s="16" t="s">
        <v>3068</v>
      </c>
      <c r="H830" s="18" t="s">
        <v>2905</v>
      </c>
      <c r="I830" s="22"/>
      <c r="J830" s="366"/>
      <c r="K830" s="22"/>
      <c r="L830" s="22"/>
      <c r="M830" s="22"/>
      <c r="N830" s="22"/>
      <c r="O830" s="22"/>
      <c r="P830" s="22"/>
      <c r="Q830" s="22"/>
      <c r="R830" s="22"/>
      <c r="S830" s="22"/>
      <c r="T830" s="22"/>
      <c r="U830" s="21"/>
    </row>
    <row r="831" spans="1:21" ht="11.25" customHeight="1" x14ac:dyDescent="0.2">
      <c r="A831" s="420" t="s">
        <v>2900</v>
      </c>
      <c r="B831" s="15" t="s">
        <v>1323</v>
      </c>
      <c r="C831" s="16" t="s">
        <v>2917</v>
      </c>
      <c r="D831" s="15" t="s">
        <v>1402</v>
      </c>
      <c r="E831" s="17" t="s">
        <v>1767</v>
      </c>
      <c r="F831" s="17" t="s">
        <v>1554</v>
      </c>
      <c r="G831" s="16" t="s">
        <v>2906</v>
      </c>
      <c r="H831" s="18" t="s">
        <v>2907</v>
      </c>
      <c r="I831" s="22"/>
      <c r="J831" s="366"/>
      <c r="K831" s="22"/>
      <c r="L831" s="22"/>
      <c r="M831" s="22"/>
      <c r="N831" s="22"/>
      <c r="O831" s="22"/>
      <c r="P831" s="22"/>
      <c r="Q831" s="22"/>
      <c r="R831" s="22"/>
      <c r="S831" s="22"/>
      <c r="T831" s="22"/>
      <c r="U831" s="21"/>
    </row>
    <row r="832" spans="1:21" ht="11.25" customHeight="1" x14ac:dyDescent="0.2">
      <c r="A832" s="420" t="s">
        <v>2900</v>
      </c>
      <c r="B832" s="15" t="s">
        <v>1323</v>
      </c>
      <c r="C832" s="16" t="s">
        <v>2908</v>
      </c>
      <c r="D832" s="15" t="s">
        <v>2912</v>
      </c>
      <c r="E832" s="17"/>
      <c r="F832" s="17"/>
      <c r="G832" s="16"/>
      <c r="H832" s="18"/>
      <c r="I832" s="22"/>
      <c r="J832" s="366"/>
      <c r="K832" s="22"/>
      <c r="L832" s="22"/>
      <c r="M832" s="22"/>
      <c r="N832" s="22"/>
      <c r="O832" s="22"/>
      <c r="P832" s="22"/>
      <c r="Q832" s="22"/>
      <c r="R832" s="22"/>
      <c r="S832" s="22"/>
      <c r="T832" s="22"/>
      <c r="U832" s="21"/>
    </row>
    <row r="833" spans="1:21" ht="11.25" customHeight="1" x14ac:dyDescent="0.2">
      <c r="A833" s="420" t="s">
        <v>2900</v>
      </c>
      <c r="B833" s="15" t="s">
        <v>1323</v>
      </c>
      <c r="C833" s="408" t="s">
        <v>4165</v>
      </c>
      <c r="D833" s="15" t="s">
        <v>1378</v>
      </c>
      <c r="E833" s="17" t="s">
        <v>1767</v>
      </c>
      <c r="F833" s="17" t="s">
        <v>1554</v>
      </c>
      <c r="G833" s="16" t="s">
        <v>3069</v>
      </c>
      <c r="H833" s="18" t="s">
        <v>2909</v>
      </c>
      <c r="I833" s="22"/>
      <c r="J833" s="366"/>
      <c r="K833" s="22"/>
      <c r="L833" s="22"/>
      <c r="M833" s="22"/>
      <c r="N833" s="22"/>
      <c r="O833" s="22"/>
      <c r="P833" s="22"/>
      <c r="Q833" s="22"/>
      <c r="R833" s="22"/>
      <c r="S833" s="22"/>
      <c r="T833" s="22"/>
      <c r="U833" s="21"/>
    </row>
    <row r="834" spans="1:21" ht="58.5" customHeight="1" x14ac:dyDescent="0.2">
      <c r="A834" s="420" t="s">
        <v>2900</v>
      </c>
      <c r="B834" s="15" t="s">
        <v>1323</v>
      </c>
      <c r="C834" s="16" t="s">
        <v>3090</v>
      </c>
      <c r="D834" s="15" t="s">
        <v>2911</v>
      </c>
      <c r="E834" s="17"/>
      <c r="F834" s="17"/>
      <c r="G834" s="16"/>
      <c r="H834" s="18" t="s">
        <v>3079</v>
      </c>
      <c r="I834" s="22" t="s">
        <v>2650</v>
      </c>
      <c r="J834" s="366"/>
      <c r="K834" s="22" t="s">
        <v>4973</v>
      </c>
      <c r="L834" s="22" t="s">
        <v>4954</v>
      </c>
      <c r="M834" s="405" t="s">
        <v>5013</v>
      </c>
      <c r="N834" s="22" t="s">
        <v>2754</v>
      </c>
      <c r="O834" s="22" t="s">
        <v>1351</v>
      </c>
      <c r="P834" s="405" t="s">
        <v>3810</v>
      </c>
      <c r="Q834" s="22"/>
      <c r="R834" s="405" t="s">
        <v>3825</v>
      </c>
      <c r="S834" s="22"/>
      <c r="T834" s="405" t="s">
        <v>3825</v>
      </c>
      <c r="U834" s="21"/>
    </row>
    <row r="835" spans="1:21" ht="11.25" customHeight="1" x14ac:dyDescent="0.2">
      <c r="A835" s="420" t="s">
        <v>2900</v>
      </c>
      <c r="B835" s="15" t="s">
        <v>1323</v>
      </c>
      <c r="C835" s="16"/>
      <c r="D835" s="15" t="s">
        <v>1379</v>
      </c>
      <c r="E835" s="17" t="s">
        <v>1767</v>
      </c>
      <c r="F835" s="17" t="s">
        <v>1554</v>
      </c>
      <c r="G835" s="16" t="s">
        <v>3066</v>
      </c>
      <c r="H835" s="18" t="s">
        <v>3080</v>
      </c>
      <c r="I835" s="22"/>
      <c r="J835" s="366"/>
      <c r="K835" s="22"/>
      <c r="L835" s="22"/>
      <c r="M835" s="22"/>
      <c r="N835" s="22"/>
      <c r="O835" s="22"/>
      <c r="P835" s="22"/>
      <c r="Q835" s="22"/>
      <c r="R835" s="22"/>
      <c r="S835" s="22"/>
      <c r="T835" s="22"/>
      <c r="U835" s="21"/>
    </row>
    <row r="836" spans="1:21" ht="11.25" customHeight="1" x14ac:dyDescent="0.2">
      <c r="A836" s="420" t="s">
        <v>2900</v>
      </c>
      <c r="B836" s="15" t="s">
        <v>1323</v>
      </c>
      <c r="C836" s="16"/>
      <c r="D836" s="15" t="s">
        <v>1380</v>
      </c>
      <c r="E836" s="17" t="s">
        <v>1767</v>
      </c>
      <c r="F836" s="17" t="s">
        <v>1554</v>
      </c>
      <c r="G836" s="16" t="s">
        <v>3067</v>
      </c>
      <c r="H836" s="18" t="s">
        <v>3081</v>
      </c>
      <c r="I836" s="22"/>
      <c r="J836" s="366"/>
      <c r="K836" s="22"/>
      <c r="L836" s="22"/>
      <c r="M836" s="22"/>
      <c r="N836" s="22"/>
      <c r="O836" s="22"/>
      <c r="P836" s="22"/>
      <c r="Q836" s="22"/>
      <c r="R836" s="22"/>
      <c r="S836" s="22"/>
      <c r="T836" s="22"/>
      <c r="U836" s="21"/>
    </row>
    <row r="837" spans="1:21" ht="11.25" customHeight="1" x14ac:dyDescent="0.2">
      <c r="A837" s="420" t="s">
        <v>2900</v>
      </c>
      <c r="B837" s="15" t="s">
        <v>1323</v>
      </c>
      <c r="C837" s="16"/>
      <c r="D837" s="15" t="s">
        <v>1382</v>
      </c>
      <c r="E837" s="17" t="s">
        <v>1767</v>
      </c>
      <c r="F837" s="17" t="s">
        <v>1554</v>
      </c>
      <c r="G837" s="16" t="s">
        <v>3068</v>
      </c>
      <c r="H837" s="18" t="s">
        <v>3082</v>
      </c>
      <c r="I837" s="22"/>
      <c r="J837" s="366"/>
      <c r="K837" s="22"/>
      <c r="L837" s="22"/>
      <c r="M837" s="22"/>
      <c r="N837" s="22"/>
      <c r="O837" s="22"/>
      <c r="P837" s="22"/>
      <c r="Q837" s="22"/>
      <c r="R837" s="22"/>
      <c r="S837" s="22"/>
      <c r="T837" s="22"/>
      <c r="U837" s="21"/>
    </row>
    <row r="838" spans="1:21" ht="11.25" customHeight="1" x14ac:dyDescent="0.2">
      <c r="A838" s="420" t="s">
        <v>2900</v>
      </c>
      <c r="B838" s="15" t="s">
        <v>1323</v>
      </c>
      <c r="C838" s="16"/>
      <c r="D838" s="15" t="s">
        <v>1404</v>
      </c>
      <c r="E838" s="17" t="s">
        <v>1767</v>
      </c>
      <c r="F838" s="17" t="s">
        <v>1554</v>
      </c>
      <c r="G838" s="16" t="s">
        <v>2906</v>
      </c>
      <c r="H838" s="18" t="s">
        <v>3083</v>
      </c>
      <c r="I838" s="22"/>
      <c r="J838" s="366"/>
      <c r="K838" s="22"/>
      <c r="L838" s="22"/>
      <c r="M838" s="22"/>
      <c r="N838" s="22"/>
      <c r="O838" s="22"/>
      <c r="P838" s="22"/>
      <c r="Q838" s="22"/>
      <c r="R838" s="22"/>
      <c r="S838" s="22"/>
      <c r="T838" s="22"/>
      <c r="U838" s="21"/>
    </row>
    <row r="839" spans="1:21" ht="47.25" customHeight="1" x14ac:dyDescent="0.2">
      <c r="A839" s="420" t="s">
        <v>2900</v>
      </c>
      <c r="B839" s="15" t="s">
        <v>1323</v>
      </c>
      <c r="C839" s="16" t="s">
        <v>3084</v>
      </c>
      <c r="D839" s="15" t="s">
        <v>2911</v>
      </c>
      <c r="E839" s="17"/>
      <c r="F839" s="17"/>
      <c r="G839" s="16"/>
      <c r="H839" s="18" t="s">
        <v>3085</v>
      </c>
      <c r="I839" s="22" t="s">
        <v>2651</v>
      </c>
      <c r="J839" s="366"/>
      <c r="K839" s="22" t="s">
        <v>4973</v>
      </c>
      <c r="L839" s="22" t="s">
        <v>4954</v>
      </c>
      <c r="M839" s="405" t="s">
        <v>5013</v>
      </c>
      <c r="N839" s="22" t="s">
        <v>2754</v>
      </c>
      <c r="O839" s="22" t="s">
        <v>1351</v>
      </c>
      <c r="P839" s="405" t="s">
        <v>3810</v>
      </c>
      <c r="Q839" s="22"/>
      <c r="R839" s="405" t="s">
        <v>3825</v>
      </c>
      <c r="S839" s="22"/>
      <c r="T839" s="405" t="s">
        <v>3825</v>
      </c>
      <c r="U839" s="21"/>
    </row>
    <row r="840" spans="1:21" ht="11.25" customHeight="1" x14ac:dyDescent="0.2">
      <c r="A840" s="420" t="s">
        <v>2900</v>
      </c>
      <c r="B840" s="15" t="s">
        <v>1323</v>
      </c>
      <c r="C840" s="16"/>
      <c r="D840" s="15" t="s">
        <v>1381</v>
      </c>
      <c r="E840" s="17" t="s">
        <v>1767</v>
      </c>
      <c r="F840" s="17" t="s">
        <v>1554</v>
      </c>
      <c r="G840" s="16" t="s">
        <v>3066</v>
      </c>
      <c r="H840" s="18" t="s">
        <v>3086</v>
      </c>
      <c r="I840" s="22"/>
      <c r="J840" s="366"/>
      <c r="K840" s="22"/>
      <c r="L840" s="22"/>
      <c r="M840" s="22"/>
      <c r="N840" s="22"/>
      <c r="O840" s="22"/>
      <c r="P840" s="22"/>
      <c r="Q840" s="22"/>
      <c r="R840" s="22"/>
      <c r="S840" s="22"/>
      <c r="T840" s="22"/>
      <c r="U840" s="21"/>
    </row>
    <row r="841" spans="1:21" ht="11.25" customHeight="1" x14ac:dyDescent="0.2">
      <c r="A841" s="420" t="s">
        <v>2900</v>
      </c>
      <c r="B841" s="15" t="s">
        <v>1323</v>
      </c>
      <c r="C841" s="16"/>
      <c r="D841" s="15" t="s">
        <v>1383</v>
      </c>
      <c r="E841" s="17" t="s">
        <v>1767</v>
      </c>
      <c r="F841" s="17" t="s">
        <v>1554</v>
      </c>
      <c r="G841" s="16" t="s">
        <v>3067</v>
      </c>
      <c r="H841" s="18" t="s">
        <v>3087</v>
      </c>
      <c r="I841" s="22"/>
      <c r="J841" s="366"/>
      <c r="K841" s="22"/>
      <c r="L841" s="22"/>
      <c r="M841" s="22"/>
      <c r="N841" s="22"/>
      <c r="O841" s="22"/>
      <c r="P841" s="22"/>
      <c r="Q841" s="22"/>
      <c r="R841" s="22"/>
      <c r="S841" s="22"/>
      <c r="T841" s="22"/>
      <c r="U841" s="21"/>
    </row>
    <row r="842" spans="1:21" ht="11.25" customHeight="1" x14ac:dyDescent="0.2">
      <c r="A842" s="420" t="s">
        <v>2900</v>
      </c>
      <c r="B842" s="15" t="s">
        <v>1323</v>
      </c>
      <c r="C842" s="16"/>
      <c r="D842" s="15" t="s">
        <v>1384</v>
      </c>
      <c r="E842" s="17" t="s">
        <v>1767</v>
      </c>
      <c r="F842" s="17" t="s">
        <v>1554</v>
      </c>
      <c r="G842" s="16" t="s">
        <v>3068</v>
      </c>
      <c r="H842" s="18" t="s">
        <v>3088</v>
      </c>
      <c r="I842" s="22"/>
      <c r="J842" s="366"/>
      <c r="K842" s="22"/>
      <c r="L842" s="22"/>
      <c r="M842" s="22"/>
      <c r="N842" s="22"/>
      <c r="O842" s="22"/>
      <c r="P842" s="22"/>
      <c r="Q842" s="22"/>
      <c r="R842" s="22"/>
      <c r="S842" s="22"/>
      <c r="T842" s="22"/>
      <c r="U842" s="21"/>
    </row>
    <row r="843" spans="1:21" ht="11.25" customHeight="1" x14ac:dyDescent="0.2">
      <c r="A843" s="420" t="s">
        <v>2900</v>
      </c>
      <c r="B843" s="15" t="s">
        <v>1323</v>
      </c>
      <c r="C843" s="16"/>
      <c r="D843" s="15" t="s">
        <v>1430</v>
      </c>
      <c r="E843" s="17" t="s">
        <v>1767</v>
      </c>
      <c r="F843" s="17" t="s">
        <v>1554</v>
      </c>
      <c r="G843" s="16" t="s">
        <v>2906</v>
      </c>
      <c r="H843" s="18" t="s">
        <v>3089</v>
      </c>
      <c r="I843" s="22"/>
      <c r="J843" s="366"/>
      <c r="K843" s="22"/>
      <c r="L843" s="22"/>
      <c r="M843" s="22"/>
      <c r="N843" s="22"/>
      <c r="O843" s="22"/>
      <c r="P843" s="22"/>
      <c r="Q843" s="22"/>
      <c r="R843" s="22"/>
      <c r="S843" s="22"/>
      <c r="T843" s="22"/>
      <c r="U843" s="21"/>
    </row>
    <row r="844" spans="1:21" ht="47.25" customHeight="1" x14ac:dyDescent="0.2">
      <c r="A844" s="420" t="s">
        <v>2900</v>
      </c>
      <c r="B844" s="15" t="s">
        <v>1323</v>
      </c>
      <c r="C844" s="16" t="s">
        <v>2652</v>
      </c>
      <c r="D844" s="15" t="s">
        <v>2653</v>
      </c>
      <c r="E844" s="17"/>
      <c r="F844" s="17"/>
      <c r="G844" s="16"/>
      <c r="H844" s="18" t="s">
        <v>2654</v>
      </c>
      <c r="I844" s="22" t="s">
        <v>2650</v>
      </c>
      <c r="J844" s="366"/>
      <c r="K844" s="22" t="s">
        <v>4973</v>
      </c>
      <c r="L844" s="22" t="s">
        <v>4954</v>
      </c>
      <c r="M844" s="405" t="s">
        <v>5013</v>
      </c>
      <c r="N844" s="22" t="s">
        <v>2754</v>
      </c>
      <c r="O844" s="22" t="s">
        <v>1351</v>
      </c>
      <c r="P844" s="405" t="s">
        <v>3810</v>
      </c>
      <c r="Q844" s="22"/>
      <c r="R844" s="405" t="s">
        <v>3825</v>
      </c>
      <c r="S844" s="22"/>
      <c r="T844" s="405" t="s">
        <v>3825</v>
      </c>
      <c r="U844" s="21"/>
    </row>
    <row r="845" spans="1:21" ht="11.25" customHeight="1" x14ac:dyDescent="0.2">
      <c r="A845" s="420" t="s">
        <v>2900</v>
      </c>
      <c r="B845" s="15" t="s">
        <v>1323</v>
      </c>
      <c r="C845" s="16"/>
      <c r="D845" s="15" t="s">
        <v>1385</v>
      </c>
      <c r="E845" s="17" t="s">
        <v>1767</v>
      </c>
      <c r="F845" s="17" t="s">
        <v>1554</v>
      </c>
      <c r="G845" s="16" t="s">
        <v>3066</v>
      </c>
      <c r="H845" s="18" t="s">
        <v>2655</v>
      </c>
      <c r="I845" s="22"/>
      <c r="J845" s="366"/>
      <c r="K845" s="22"/>
      <c r="L845" s="22"/>
      <c r="M845" s="22"/>
      <c r="N845" s="22"/>
      <c r="O845" s="22"/>
      <c r="P845" s="22"/>
      <c r="Q845" s="22"/>
      <c r="R845" s="22"/>
      <c r="S845" s="22"/>
      <c r="T845" s="22"/>
      <c r="U845" s="21"/>
    </row>
    <row r="846" spans="1:21" ht="11.25" customHeight="1" x14ac:dyDescent="0.2">
      <c r="A846" s="420" t="s">
        <v>2900</v>
      </c>
      <c r="B846" s="15" t="s">
        <v>1323</v>
      </c>
      <c r="C846" s="16"/>
      <c r="D846" s="15" t="s">
        <v>1386</v>
      </c>
      <c r="E846" s="17" t="s">
        <v>1767</v>
      </c>
      <c r="F846" s="17" t="s">
        <v>1554</v>
      </c>
      <c r="G846" s="16" t="s">
        <v>3067</v>
      </c>
      <c r="H846" s="18" t="s">
        <v>2656</v>
      </c>
      <c r="I846" s="22"/>
      <c r="J846" s="366"/>
      <c r="K846" s="22"/>
      <c r="L846" s="22"/>
      <c r="M846" s="22"/>
      <c r="N846" s="22"/>
      <c r="O846" s="22"/>
      <c r="P846" s="22"/>
      <c r="Q846" s="22"/>
      <c r="R846" s="22"/>
      <c r="S846" s="22"/>
      <c r="T846" s="22"/>
      <c r="U846" s="21"/>
    </row>
    <row r="847" spans="1:21" ht="11.25" customHeight="1" x14ac:dyDescent="0.2">
      <c r="A847" s="420" t="s">
        <v>2900</v>
      </c>
      <c r="B847" s="15" t="s">
        <v>1323</v>
      </c>
      <c r="C847" s="16"/>
      <c r="D847" s="15" t="s">
        <v>1387</v>
      </c>
      <c r="E847" s="17" t="s">
        <v>1767</v>
      </c>
      <c r="F847" s="17" t="s">
        <v>1554</v>
      </c>
      <c r="G847" s="16" t="s">
        <v>3068</v>
      </c>
      <c r="H847" s="18" t="s">
        <v>2657</v>
      </c>
      <c r="I847" s="22"/>
      <c r="J847" s="366"/>
      <c r="K847" s="22"/>
      <c r="L847" s="22"/>
      <c r="M847" s="22"/>
      <c r="N847" s="22"/>
      <c r="O847" s="22"/>
      <c r="P847" s="22"/>
      <c r="Q847" s="22"/>
      <c r="R847" s="22"/>
      <c r="S847" s="22"/>
      <c r="T847" s="22"/>
      <c r="U847" s="21"/>
    </row>
    <row r="848" spans="1:21" ht="11.25" customHeight="1" x14ac:dyDescent="0.2">
      <c r="A848" s="420" t="s">
        <v>2900</v>
      </c>
      <c r="B848" s="15" t="s">
        <v>1323</v>
      </c>
      <c r="C848" s="16"/>
      <c r="D848" s="15" t="s">
        <v>1388</v>
      </c>
      <c r="E848" s="17" t="s">
        <v>1767</v>
      </c>
      <c r="F848" s="17" t="s">
        <v>1554</v>
      </c>
      <c r="G848" s="16" t="s">
        <v>2906</v>
      </c>
      <c r="H848" s="18" t="s">
        <v>2658</v>
      </c>
      <c r="I848" s="22"/>
      <c r="J848" s="366"/>
      <c r="K848" s="22"/>
      <c r="L848" s="22"/>
      <c r="M848" s="22"/>
      <c r="N848" s="22"/>
      <c r="O848" s="22"/>
      <c r="P848" s="22"/>
      <c r="Q848" s="22"/>
      <c r="R848" s="22"/>
      <c r="S848" s="22"/>
      <c r="T848" s="22"/>
      <c r="U848" s="21"/>
    </row>
    <row r="849" spans="1:21" ht="47.25" customHeight="1" x14ac:dyDescent="0.2">
      <c r="A849" s="420" t="s">
        <v>2900</v>
      </c>
      <c r="B849" s="15" t="s">
        <v>1323</v>
      </c>
      <c r="C849" s="16" t="s">
        <v>2659</v>
      </c>
      <c r="D849" s="15" t="s">
        <v>2653</v>
      </c>
      <c r="E849" s="17"/>
      <c r="F849" s="17"/>
      <c r="G849" s="16"/>
      <c r="H849" s="18" t="s">
        <v>2660</v>
      </c>
      <c r="I849" s="22" t="s">
        <v>2651</v>
      </c>
      <c r="J849" s="366"/>
      <c r="K849" s="22" t="s">
        <v>4973</v>
      </c>
      <c r="L849" s="22" t="s">
        <v>4954</v>
      </c>
      <c r="M849" s="405" t="s">
        <v>5013</v>
      </c>
      <c r="N849" s="22" t="s">
        <v>2754</v>
      </c>
      <c r="O849" s="22" t="s">
        <v>1351</v>
      </c>
      <c r="P849" s="405" t="s">
        <v>3810</v>
      </c>
      <c r="Q849" s="22"/>
      <c r="R849" s="405" t="s">
        <v>3825</v>
      </c>
      <c r="S849" s="22"/>
      <c r="T849" s="405" t="s">
        <v>3825</v>
      </c>
      <c r="U849" s="21"/>
    </row>
    <row r="850" spans="1:21" ht="11.25" customHeight="1" x14ac:dyDescent="0.2">
      <c r="A850" s="420" t="s">
        <v>2900</v>
      </c>
      <c r="B850" s="15" t="s">
        <v>1323</v>
      </c>
      <c r="C850" s="16"/>
      <c r="D850" s="15" t="s">
        <v>1389</v>
      </c>
      <c r="E850" s="17" t="s">
        <v>1767</v>
      </c>
      <c r="F850" s="17" t="s">
        <v>1554</v>
      </c>
      <c r="G850" s="16" t="s">
        <v>3066</v>
      </c>
      <c r="H850" s="18" t="s">
        <v>2661</v>
      </c>
      <c r="I850" s="22"/>
      <c r="J850" s="366"/>
      <c r="K850" s="22"/>
      <c r="L850" s="22"/>
      <c r="M850" s="22"/>
      <c r="N850" s="22"/>
      <c r="O850" s="22"/>
      <c r="P850" s="22"/>
      <c r="Q850" s="22"/>
      <c r="R850" s="22"/>
      <c r="S850" s="22"/>
      <c r="T850" s="405"/>
      <c r="U850" s="21"/>
    </row>
    <row r="851" spans="1:21" ht="11.25" customHeight="1" x14ac:dyDescent="0.2">
      <c r="A851" s="420" t="s">
        <v>2900</v>
      </c>
      <c r="B851" s="15" t="s">
        <v>1323</v>
      </c>
      <c r="C851" s="16"/>
      <c r="D851" s="15" t="s">
        <v>1390</v>
      </c>
      <c r="E851" s="17" t="s">
        <v>1767</v>
      </c>
      <c r="F851" s="17" t="s">
        <v>1554</v>
      </c>
      <c r="G851" s="16" t="s">
        <v>3067</v>
      </c>
      <c r="H851" s="18" t="s">
        <v>2662</v>
      </c>
      <c r="I851" s="22"/>
      <c r="J851" s="366"/>
      <c r="K851" s="22"/>
      <c r="L851" s="22"/>
      <c r="M851" s="22"/>
      <c r="N851" s="22"/>
      <c r="O851" s="22"/>
      <c r="P851" s="22"/>
      <c r="Q851" s="22"/>
      <c r="R851" s="22"/>
      <c r="S851" s="22"/>
      <c r="T851" s="405"/>
      <c r="U851" s="21"/>
    </row>
    <row r="852" spans="1:21" ht="11.25" customHeight="1" x14ac:dyDescent="0.2">
      <c r="A852" s="420" t="s">
        <v>2900</v>
      </c>
      <c r="B852" s="15" t="s">
        <v>1323</v>
      </c>
      <c r="C852" s="16"/>
      <c r="D852" s="15" t="s">
        <v>2419</v>
      </c>
      <c r="E852" s="17" t="s">
        <v>1767</v>
      </c>
      <c r="F852" s="17" t="s">
        <v>1554</v>
      </c>
      <c r="G852" s="16" t="s">
        <v>3068</v>
      </c>
      <c r="H852" s="18" t="s">
        <v>2663</v>
      </c>
      <c r="I852" s="22"/>
      <c r="J852" s="366"/>
      <c r="K852" s="22"/>
      <c r="L852" s="22"/>
      <c r="M852" s="22"/>
      <c r="N852" s="22"/>
      <c r="O852" s="22"/>
      <c r="P852" s="22"/>
      <c r="Q852" s="22"/>
      <c r="R852" s="22"/>
      <c r="S852" s="22"/>
      <c r="T852" s="405"/>
      <c r="U852" s="21"/>
    </row>
    <row r="853" spans="1:21" ht="11.25" customHeight="1" x14ac:dyDescent="0.2">
      <c r="A853" s="420" t="s">
        <v>2900</v>
      </c>
      <c r="B853" s="15" t="s">
        <v>1323</v>
      </c>
      <c r="C853" s="16"/>
      <c r="D853" s="15" t="s">
        <v>1391</v>
      </c>
      <c r="E853" s="17" t="s">
        <v>1767</v>
      </c>
      <c r="F853" s="17" t="s">
        <v>1554</v>
      </c>
      <c r="G853" s="16" t="s">
        <v>2906</v>
      </c>
      <c r="H853" s="18" t="s">
        <v>2664</v>
      </c>
      <c r="I853" s="22"/>
      <c r="J853" s="366"/>
      <c r="K853" s="22"/>
      <c r="L853" s="22"/>
      <c r="M853" s="22"/>
      <c r="N853" s="22"/>
      <c r="O853" s="22"/>
      <c r="P853" s="22"/>
      <c r="Q853" s="22"/>
      <c r="R853" s="22"/>
      <c r="S853" s="22"/>
      <c r="T853" s="405"/>
      <c r="U853" s="21"/>
    </row>
    <row r="854" spans="1:21" ht="354" customHeight="1" x14ac:dyDescent="0.2">
      <c r="A854" s="420" t="s">
        <v>2900</v>
      </c>
      <c r="B854" s="15" t="s">
        <v>1323</v>
      </c>
      <c r="C854" s="16" t="s">
        <v>2665</v>
      </c>
      <c r="D854" s="15" t="s">
        <v>1933</v>
      </c>
      <c r="E854" s="17" t="s">
        <v>149</v>
      </c>
      <c r="F854" s="17" t="s">
        <v>150</v>
      </c>
      <c r="G854" s="16" t="s">
        <v>151</v>
      </c>
      <c r="H854" s="18" t="s">
        <v>2666</v>
      </c>
      <c r="I854" s="405" t="s">
        <v>5218</v>
      </c>
      <c r="J854" s="366"/>
      <c r="K854" s="22"/>
      <c r="L854" s="22"/>
      <c r="M854" s="22"/>
      <c r="N854" s="22"/>
      <c r="O854" s="22"/>
      <c r="P854" s="22"/>
      <c r="Q854" s="22"/>
      <c r="R854" s="22"/>
      <c r="S854" s="22"/>
      <c r="T854" s="405"/>
      <c r="U854" s="21"/>
    </row>
    <row r="855" spans="1:21" ht="23.25" customHeight="1" x14ac:dyDescent="0.2">
      <c r="A855" s="420" t="s">
        <v>2900</v>
      </c>
      <c r="B855" s="15" t="s">
        <v>1323</v>
      </c>
      <c r="C855" s="16" t="s">
        <v>2667</v>
      </c>
      <c r="D855" s="15" t="s">
        <v>1746</v>
      </c>
      <c r="E855" s="17" t="s">
        <v>149</v>
      </c>
      <c r="F855" s="17" t="s">
        <v>150</v>
      </c>
      <c r="G855" s="16" t="s">
        <v>151</v>
      </c>
      <c r="H855" s="18" t="s">
        <v>2668</v>
      </c>
      <c r="I855" s="22" t="s">
        <v>2898</v>
      </c>
      <c r="J855" s="366"/>
      <c r="K855" s="22"/>
      <c r="L855" s="22"/>
      <c r="M855" s="22"/>
      <c r="N855" s="22"/>
      <c r="O855" s="22"/>
      <c r="P855" s="22"/>
      <c r="Q855" s="22"/>
      <c r="R855" s="22"/>
      <c r="S855" s="22"/>
      <c r="T855" s="405"/>
      <c r="U855" s="21"/>
    </row>
    <row r="856" spans="1:21" ht="23.25" customHeight="1" x14ac:dyDescent="0.2">
      <c r="A856" s="420" t="s">
        <v>2900</v>
      </c>
      <c r="B856" s="15" t="s">
        <v>1323</v>
      </c>
      <c r="C856" s="16" t="s">
        <v>3091</v>
      </c>
      <c r="D856" s="15" t="s">
        <v>1747</v>
      </c>
      <c r="E856" s="17" t="s">
        <v>149</v>
      </c>
      <c r="F856" s="17" t="s">
        <v>150</v>
      </c>
      <c r="G856" s="16" t="s">
        <v>151</v>
      </c>
      <c r="H856" s="18" t="s">
        <v>3092</v>
      </c>
      <c r="I856" s="22" t="s">
        <v>2898</v>
      </c>
      <c r="J856" s="366"/>
      <c r="K856" s="22"/>
      <c r="L856" s="22"/>
      <c r="M856" s="22"/>
      <c r="N856" s="22"/>
      <c r="O856" s="22"/>
      <c r="P856" s="22"/>
      <c r="Q856" s="22"/>
      <c r="R856" s="22"/>
      <c r="S856" s="22"/>
      <c r="T856" s="405"/>
      <c r="U856" s="21"/>
    </row>
    <row r="857" spans="1:21" ht="24.75" customHeight="1" x14ac:dyDescent="0.2">
      <c r="A857" s="420" t="s">
        <v>2900</v>
      </c>
      <c r="B857" s="15" t="s">
        <v>1323</v>
      </c>
      <c r="C857" s="16" t="s">
        <v>2894</v>
      </c>
      <c r="D857" s="15" t="s">
        <v>3115</v>
      </c>
      <c r="E857" s="17" t="s">
        <v>149</v>
      </c>
      <c r="F857" s="17" t="s">
        <v>150</v>
      </c>
      <c r="G857" s="16" t="s">
        <v>151</v>
      </c>
      <c r="H857" s="18" t="s">
        <v>2895</v>
      </c>
      <c r="I857" s="22" t="s">
        <v>2898</v>
      </c>
      <c r="J857" s="366"/>
      <c r="K857" s="22"/>
      <c r="L857" s="22"/>
      <c r="M857" s="22"/>
      <c r="N857" s="22"/>
      <c r="O857" s="22"/>
      <c r="P857" s="22"/>
      <c r="Q857" s="22"/>
      <c r="R857" s="22"/>
      <c r="S857" s="22"/>
      <c r="T857" s="405"/>
      <c r="U857" s="21"/>
    </row>
    <row r="858" spans="1:21" ht="24.75" customHeight="1" x14ac:dyDescent="0.2">
      <c r="A858" s="420" t="s">
        <v>2900</v>
      </c>
      <c r="B858" s="15" t="s">
        <v>1323</v>
      </c>
      <c r="C858" s="16" t="s">
        <v>2896</v>
      </c>
      <c r="D858" s="15" t="s">
        <v>3116</v>
      </c>
      <c r="E858" s="17" t="s">
        <v>149</v>
      </c>
      <c r="F858" s="17" t="s">
        <v>150</v>
      </c>
      <c r="G858" s="16" t="s">
        <v>151</v>
      </c>
      <c r="H858" s="18" t="s">
        <v>2897</v>
      </c>
      <c r="I858" s="22" t="s">
        <v>2898</v>
      </c>
      <c r="J858" s="366"/>
      <c r="K858" s="22"/>
      <c r="L858" s="22"/>
      <c r="M858" s="22"/>
      <c r="N858" s="22"/>
      <c r="O858" s="22"/>
      <c r="P858" s="22"/>
      <c r="Q858" s="22"/>
      <c r="R858" s="22"/>
      <c r="S858" s="22"/>
      <c r="T858" s="405"/>
      <c r="U858" s="21"/>
    </row>
    <row r="859" spans="1:21" ht="33.75" x14ac:dyDescent="0.2">
      <c r="A859" s="420" t="s">
        <v>1515</v>
      </c>
      <c r="B859" s="15" t="s">
        <v>1324</v>
      </c>
      <c r="C859" s="28" t="s">
        <v>1513</v>
      </c>
      <c r="D859" s="15"/>
      <c r="E859" s="17"/>
      <c r="F859" s="17"/>
      <c r="G859" s="16"/>
      <c r="H859" s="24"/>
      <c r="I859" s="22"/>
      <c r="J859" s="366"/>
      <c r="K859" s="405" t="s">
        <v>4955</v>
      </c>
      <c r="L859" s="405" t="s">
        <v>4955</v>
      </c>
      <c r="M859" s="405" t="s">
        <v>5015</v>
      </c>
      <c r="N859" s="22"/>
      <c r="O859" s="22"/>
      <c r="P859" s="22"/>
      <c r="Q859" s="22"/>
      <c r="R859" s="22"/>
      <c r="S859" s="22"/>
      <c r="T859" s="405"/>
      <c r="U859" s="21" t="s">
        <v>3576</v>
      </c>
    </row>
    <row r="860" spans="1:21" x14ac:dyDescent="0.2">
      <c r="A860" s="420"/>
      <c r="B860" s="15"/>
      <c r="C860" s="16" t="s">
        <v>1514</v>
      </c>
      <c r="D860" s="15" t="s">
        <v>2239</v>
      </c>
      <c r="E860" s="17"/>
      <c r="F860" s="17"/>
      <c r="G860" s="16"/>
      <c r="H860" s="24"/>
      <c r="I860" s="22"/>
      <c r="J860" s="366"/>
      <c r="K860" s="22"/>
      <c r="L860" s="22"/>
      <c r="M860" s="22"/>
      <c r="N860" s="22"/>
      <c r="O860" s="22"/>
      <c r="P860" s="22"/>
      <c r="Q860" s="22"/>
      <c r="R860" s="22"/>
      <c r="S860" s="22"/>
      <c r="T860" s="405"/>
      <c r="U860" s="21"/>
    </row>
    <row r="861" spans="1:21" x14ac:dyDescent="0.2">
      <c r="A861" s="420" t="s">
        <v>1515</v>
      </c>
      <c r="B861" s="15" t="s">
        <v>1324</v>
      </c>
      <c r="C861" s="16" t="s">
        <v>1517</v>
      </c>
      <c r="D861" s="15" t="s">
        <v>1399</v>
      </c>
      <c r="E861" s="17">
        <v>0</v>
      </c>
      <c r="F861" s="17">
        <v>1</v>
      </c>
      <c r="G861" s="16" t="s">
        <v>1522</v>
      </c>
      <c r="H861" s="24"/>
      <c r="I861" s="16" t="s">
        <v>1527</v>
      </c>
      <c r="J861" s="366"/>
      <c r="K861" s="16"/>
      <c r="L861" s="22"/>
      <c r="M861" s="22"/>
      <c r="N861" s="22"/>
      <c r="O861" s="22"/>
      <c r="P861" s="22"/>
      <c r="Q861" s="22"/>
      <c r="R861" s="22"/>
      <c r="S861" s="22"/>
      <c r="T861" s="405"/>
      <c r="U861" s="21"/>
    </row>
    <row r="862" spans="1:21" x14ac:dyDescent="0.2">
      <c r="A862" s="420" t="s">
        <v>1515</v>
      </c>
      <c r="B862" s="15" t="s">
        <v>1324</v>
      </c>
      <c r="C862" s="16" t="s">
        <v>1518</v>
      </c>
      <c r="D862" s="15" t="s">
        <v>1400</v>
      </c>
      <c r="E862" s="17">
        <v>0</v>
      </c>
      <c r="F862" s="17">
        <v>1</v>
      </c>
      <c r="G862" s="16" t="s">
        <v>1523</v>
      </c>
      <c r="H862" s="24"/>
      <c r="I862" s="16" t="s">
        <v>1528</v>
      </c>
      <c r="J862" s="366"/>
      <c r="K862" s="16"/>
      <c r="L862" s="22"/>
      <c r="M862" s="22"/>
      <c r="N862" s="22"/>
      <c r="O862" s="22"/>
      <c r="P862" s="22"/>
      <c r="Q862" s="22"/>
      <c r="R862" s="22"/>
      <c r="S862" s="22"/>
      <c r="T862" s="405"/>
      <c r="U862" s="21"/>
    </row>
    <row r="863" spans="1:21" x14ac:dyDescent="0.2">
      <c r="A863" s="420" t="s">
        <v>1515</v>
      </c>
      <c r="B863" s="15" t="s">
        <v>1324</v>
      </c>
      <c r="C863" s="16" t="s">
        <v>1519</v>
      </c>
      <c r="D863" s="15" t="s">
        <v>1401</v>
      </c>
      <c r="E863" s="17">
        <v>0</v>
      </c>
      <c r="F863" s="17">
        <v>1</v>
      </c>
      <c r="G863" s="16" t="s">
        <v>1524</v>
      </c>
      <c r="H863" s="24"/>
      <c r="I863" s="16" t="s">
        <v>383</v>
      </c>
      <c r="J863" s="366"/>
      <c r="K863" s="16"/>
      <c r="L863" s="22"/>
      <c r="M863" s="22"/>
      <c r="N863" s="22"/>
      <c r="O863" s="22"/>
      <c r="P863" s="22"/>
      <c r="Q863" s="22"/>
      <c r="R863" s="22"/>
      <c r="S863" s="22"/>
      <c r="T863" s="405"/>
      <c r="U863" s="21"/>
    </row>
    <row r="864" spans="1:21" x14ac:dyDescent="0.2">
      <c r="A864" s="420" t="s">
        <v>1515</v>
      </c>
      <c r="B864" s="15" t="s">
        <v>1324</v>
      </c>
      <c r="C864" s="16" t="s">
        <v>1520</v>
      </c>
      <c r="D864" s="15" t="s">
        <v>1402</v>
      </c>
      <c r="E864" s="17">
        <v>0</v>
      </c>
      <c r="F864" s="17">
        <v>1</v>
      </c>
      <c r="G864" s="16" t="s">
        <v>1525</v>
      </c>
      <c r="H864" s="24"/>
      <c r="I864" s="16" t="s">
        <v>384</v>
      </c>
      <c r="J864" s="366"/>
      <c r="K864" s="16"/>
      <c r="L864" s="22"/>
      <c r="M864" s="22"/>
      <c r="N864" s="22"/>
      <c r="O864" s="22"/>
      <c r="P864" s="22"/>
      <c r="Q864" s="22"/>
      <c r="R864" s="22"/>
      <c r="S864" s="22"/>
      <c r="T864" s="405"/>
      <c r="U864" s="21"/>
    </row>
    <row r="865" spans="1:21" x14ac:dyDescent="0.2">
      <c r="A865" s="420" t="s">
        <v>1515</v>
      </c>
      <c r="B865" s="15" t="s">
        <v>1324</v>
      </c>
      <c r="C865" s="16" t="s">
        <v>1521</v>
      </c>
      <c r="D865" s="15" t="s">
        <v>1403</v>
      </c>
      <c r="E865" s="17">
        <v>0</v>
      </c>
      <c r="F865" s="17">
        <v>1</v>
      </c>
      <c r="G865" s="16" t="s">
        <v>1526</v>
      </c>
      <c r="H865" s="24"/>
      <c r="I865" s="16" t="s">
        <v>385</v>
      </c>
      <c r="J865" s="366"/>
      <c r="K865" s="16"/>
      <c r="L865" s="22"/>
      <c r="M865" s="22"/>
      <c r="N865" s="22"/>
      <c r="O865" s="22"/>
      <c r="P865" s="22"/>
      <c r="Q865" s="22"/>
      <c r="R865" s="22"/>
      <c r="S865" s="22"/>
      <c r="T865" s="405"/>
      <c r="U865" s="21"/>
    </row>
    <row r="866" spans="1:21" x14ac:dyDescent="0.2">
      <c r="A866" s="420" t="s">
        <v>1515</v>
      </c>
      <c r="B866" s="15" t="s">
        <v>1324</v>
      </c>
      <c r="C866" s="16" t="s">
        <v>518</v>
      </c>
      <c r="D866" s="15" t="s">
        <v>184</v>
      </c>
      <c r="E866" s="17">
        <v>0</v>
      </c>
      <c r="F866" s="17">
        <v>0</v>
      </c>
      <c r="G866" s="16" t="s">
        <v>518</v>
      </c>
      <c r="H866" s="24"/>
      <c r="I866" s="22"/>
      <c r="J866" s="366"/>
      <c r="K866" s="22"/>
      <c r="L866" s="22"/>
      <c r="M866" s="22"/>
      <c r="N866" s="22"/>
      <c r="O866" s="22"/>
      <c r="P866" s="22"/>
      <c r="Q866" s="22"/>
      <c r="R866" s="22"/>
      <c r="S866" s="22"/>
      <c r="T866" s="405"/>
      <c r="U866" s="21"/>
    </row>
    <row r="867" spans="1:21" ht="252.75" customHeight="1" x14ac:dyDescent="0.2">
      <c r="A867" s="420" t="s">
        <v>1515</v>
      </c>
      <c r="B867" s="15" t="s">
        <v>1324</v>
      </c>
      <c r="C867" s="16" t="s">
        <v>1963</v>
      </c>
      <c r="D867" s="15" t="s">
        <v>1571</v>
      </c>
      <c r="E867" s="17" t="s">
        <v>2630</v>
      </c>
      <c r="F867" s="17" t="s">
        <v>2797</v>
      </c>
      <c r="G867" s="16" t="s">
        <v>2631</v>
      </c>
      <c r="H867" s="24" t="s">
        <v>1973</v>
      </c>
      <c r="I867" s="22" t="s">
        <v>2605</v>
      </c>
      <c r="J867" s="366"/>
      <c r="K867" s="405" t="s">
        <v>4955</v>
      </c>
      <c r="L867" s="405" t="s">
        <v>4955</v>
      </c>
      <c r="M867" s="405" t="s">
        <v>5015</v>
      </c>
      <c r="N867" s="22"/>
      <c r="O867" s="22"/>
      <c r="P867" s="22"/>
      <c r="Q867" s="22"/>
      <c r="R867" s="22"/>
      <c r="S867" s="22"/>
      <c r="T867" s="405"/>
      <c r="U867" s="21"/>
    </row>
    <row r="868" spans="1:21" ht="255" customHeight="1" x14ac:dyDescent="0.2">
      <c r="A868" s="420" t="s">
        <v>1515</v>
      </c>
      <c r="B868" s="15" t="s">
        <v>1324</v>
      </c>
      <c r="C868" s="16" t="s">
        <v>1964</v>
      </c>
      <c r="D868" s="15" t="s">
        <v>1572</v>
      </c>
      <c r="E868" s="17" t="s">
        <v>2630</v>
      </c>
      <c r="F868" s="17" t="s">
        <v>2797</v>
      </c>
      <c r="G868" s="16" t="s">
        <v>2631</v>
      </c>
      <c r="H868" s="24" t="s">
        <v>1974</v>
      </c>
      <c r="I868" s="22" t="s">
        <v>905</v>
      </c>
      <c r="J868" s="366"/>
      <c r="K868" s="405" t="s">
        <v>4955</v>
      </c>
      <c r="L868" s="405" t="s">
        <v>4955</v>
      </c>
      <c r="M868" s="405" t="s">
        <v>5015</v>
      </c>
      <c r="N868" s="22"/>
      <c r="O868" s="22"/>
      <c r="P868" s="22"/>
      <c r="Q868" s="22"/>
      <c r="R868" s="22"/>
      <c r="S868" s="22"/>
      <c r="T868" s="405"/>
      <c r="U868" s="21"/>
    </row>
    <row r="869" spans="1:21" ht="254.25" customHeight="1" x14ac:dyDescent="0.2">
      <c r="A869" s="420" t="s">
        <v>1515</v>
      </c>
      <c r="B869" s="15" t="s">
        <v>1324</v>
      </c>
      <c r="C869" s="16" t="s">
        <v>1965</v>
      </c>
      <c r="D869" s="15" t="s">
        <v>1573</v>
      </c>
      <c r="E869" s="17" t="s">
        <v>2630</v>
      </c>
      <c r="F869" s="17" t="s">
        <v>2797</v>
      </c>
      <c r="G869" s="16" t="s">
        <v>2631</v>
      </c>
      <c r="H869" s="24" t="s">
        <v>1975</v>
      </c>
      <c r="I869" s="22" t="s">
        <v>1984</v>
      </c>
      <c r="J869" s="366"/>
      <c r="K869" s="405" t="s">
        <v>4955</v>
      </c>
      <c r="L869" s="405" t="s">
        <v>4955</v>
      </c>
      <c r="M869" s="405" t="s">
        <v>5015</v>
      </c>
      <c r="N869" s="22"/>
      <c r="O869" s="22"/>
      <c r="P869" s="22"/>
      <c r="Q869" s="22"/>
      <c r="R869" s="22"/>
      <c r="S869" s="22"/>
      <c r="T869" s="405"/>
      <c r="U869" s="21"/>
    </row>
    <row r="870" spans="1:21" ht="253.5" customHeight="1" x14ac:dyDescent="0.2">
      <c r="A870" s="420" t="s">
        <v>1515</v>
      </c>
      <c r="B870" s="15" t="s">
        <v>1324</v>
      </c>
      <c r="C870" s="16" t="s">
        <v>1966</v>
      </c>
      <c r="D870" s="15" t="s">
        <v>2542</v>
      </c>
      <c r="E870" s="17" t="s">
        <v>2630</v>
      </c>
      <c r="F870" s="17" t="s">
        <v>2797</v>
      </c>
      <c r="G870" s="16" t="s">
        <v>2631</v>
      </c>
      <c r="H870" s="24" t="s">
        <v>1976</v>
      </c>
      <c r="I870" s="22" t="s">
        <v>1983</v>
      </c>
      <c r="J870" s="366"/>
      <c r="K870" s="405" t="s">
        <v>4955</v>
      </c>
      <c r="L870" s="405" t="s">
        <v>4955</v>
      </c>
      <c r="M870" s="405" t="s">
        <v>5015</v>
      </c>
      <c r="N870" s="22"/>
      <c r="O870" s="22"/>
      <c r="P870" s="22"/>
      <c r="Q870" s="22"/>
      <c r="R870" s="22"/>
      <c r="S870" s="22"/>
      <c r="T870" s="405"/>
      <c r="U870" s="21"/>
    </row>
    <row r="871" spans="1:21" ht="171.75" customHeight="1" x14ac:dyDescent="0.2">
      <c r="A871" s="420" t="s">
        <v>1515</v>
      </c>
      <c r="B871" s="15" t="s">
        <v>1324</v>
      </c>
      <c r="C871" s="16" t="s">
        <v>1967</v>
      </c>
      <c r="D871" s="15" t="s">
        <v>2543</v>
      </c>
      <c r="E871" s="17" t="s">
        <v>2630</v>
      </c>
      <c r="F871" s="17" t="s">
        <v>2797</v>
      </c>
      <c r="G871" s="16" t="s">
        <v>2631</v>
      </c>
      <c r="H871" s="24" t="s">
        <v>1977</v>
      </c>
      <c r="I871" s="22" t="s">
        <v>167</v>
      </c>
      <c r="J871" s="366"/>
      <c r="K871" s="405" t="s">
        <v>4955</v>
      </c>
      <c r="L871" s="405" t="s">
        <v>4955</v>
      </c>
      <c r="M871" s="405" t="s">
        <v>5015</v>
      </c>
      <c r="N871" s="22"/>
      <c r="O871" s="22"/>
      <c r="P871" s="22"/>
      <c r="Q871" s="22"/>
      <c r="R871" s="22"/>
      <c r="S871" s="22"/>
      <c r="T871" s="405"/>
      <c r="U871" s="21"/>
    </row>
    <row r="872" spans="1:21" ht="173.25" customHeight="1" x14ac:dyDescent="0.2">
      <c r="A872" s="420" t="s">
        <v>1515</v>
      </c>
      <c r="B872" s="15" t="s">
        <v>1324</v>
      </c>
      <c r="C872" s="16" t="s">
        <v>1968</v>
      </c>
      <c r="D872" s="15" t="s">
        <v>3352</v>
      </c>
      <c r="E872" s="17" t="s">
        <v>2630</v>
      </c>
      <c r="F872" s="17" t="s">
        <v>2797</v>
      </c>
      <c r="G872" s="16" t="s">
        <v>2631</v>
      </c>
      <c r="H872" s="24" t="s">
        <v>1978</v>
      </c>
      <c r="I872" s="22" t="s">
        <v>846</v>
      </c>
      <c r="J872" s="366"/>
      <c r="K872" s="405" t="s">
        <v>4955</v>
      </c>
      <c r="L872" s="405" t="s">
        <v>4955</v>
      </c>
      <c r="M872" s="405" t="s">
        <v>5015</v>
      </c>
      <c r="N872" s="22"/>
      <c r="O872" s="22"/>
      <c r="P872" s="22"/>
      <c r="Q872" s="22"/>
      <c r="R872" s="22"/>
      <c r="S872" s="22"/>
      <c r="T872" s="405"/>
      <c r="U872" s="21"/>
    </row>
    <row r="873" spans="1:21" ht="194.25" customHeight="1" x14ac:dyDescent="0.2">
      <c r="A873" s="420" t="s">
        <v>1515</v>
      </c>
      <c r="B873" s="15" t="s">
        <v>1324</v>
      </c>
      <c r="C873" s="16" t="s">
        <v>1969</v>
      </c>
      <c r="D873" s="15" t="s">
        <v>3353</v>
      </c>
      <c r="E873" s="17" t="s">
        <v>2630</v>
      </c>
      <c r="F873" s="17" t="s">
        <v>2797</v>
      </c>
      <c r="G873" s="16" t="s">
        <v>2631</v>
      </c>
      <c r="H873" s="24" t="s">
        <v>1979</v>
      </c>
      <c r="I873" s="22" t="s">
        <v>697</v>
      </c>
      <c r="J873" s="366"/>
      <c r="K873" s="405" t="s">
        <v>4955</v>
      </c>
      <c r="L873" s="405" t="s">
        <v>4955</v>
      </c>
      <c r="M873" s="405" t="s">
        <v>5015</v>
      </c>
      <c r="N873" s="22"/>
      <c r="O873" s="22"/>
      <c r="P873" s="22"/>
      <c r="Q873" s="22"/>
      <c r="R873" s="22"/>
      <c r="S873" s="22"/>
      <c r="T873" s="405"/>
      <c r="U873" s="21"/>
    </row>
    <row r="874" spans="1:21" ht="172.5" customHeight="1" x14ac:dyDescent="0.2">
      <c r="A874" s="420" t="s">
        <v>1515</v>
      </c>
      <c r="B874" s="15" t="s">
        <v>1324</v>
      </c>
      <c r="C874" s="16" t="s">
        <v>1970</v>
      </c>
      <c r="D874" s="15" t="s">
        <v>3354</v>
      </c>
      <c r="E874" s="17" t="s">
        <v>2630</v>
      </c>
      <c r="F874" s="17" t="s">
        <v>2797</v>
      </c>
      <c r="G874" s="16" t="s">
        <v>2631</v>
      </c>
      <c r="H874" s="24" t="s">
        <v>1980</v>
      </c>
      <c r="I874" s="22" t="s">
        <v>840</v>
      </c>
      <c r="J874" s="366"/>
      <c r="K874" s="405" t="s">
        <v>4955</v>
      </c>
      <c r="L874" s="405" t="s">
        <v>4955</v>
      </c>
      <c r="M874" s="405" t="s">
        <v>5015</v>
      </c>
      <c r="N874" s="22"/>
      <c r="O874" s="22"/>
      <c r="P874" s="22"/>
      <c r="Q874" s="22"/>
      <c r="R874" s="22"/>
      <c r="S874" s="22"/>
      <c r="T874" s="405"/>
      <c r="U874" s="21"/>
    </row>
    <row r="875" spans="1:21" ht="174.75" customHeight="1" x14ac:dyDescent="0.2">
      <c r="A875" s="420" t="s">
        <v>1515</v>
      </c>
      <c r="B875" s="15" t="s">
        <v>1324</v>
      </c>
      <c r="C875" s="16" t="s">
        <v>1971</v>
      </c>
      <c r="D875" s="15" t="s">
        <v>3355</v>
      </c>
      <c r="E875" s="17" t="s">
        <v>2630</v>
      </c>
      <c r="F875" s="17" t="s">
        <v>2797</v>
      </c>
      <c r="G875" s="16" t="s">
        <v>2631</v>
      </c>
      <c r="H875" s="24" t="s">
        <v>1981</v>
      </c>
      <c r="I875" s="22" t="s">
        <v>1894</v>
      </c>
      <c r="J875" s="366"/>
      <c r="K875" s="405" t="s">
        <v>4955</v>
      </c>
      <c r="L875" s="405" t="s">
        <v>4955</v>
      </c>
      <c r="M875" s="405" t="s">
        <v>5015</v>
      </c>
      <c r="N875" s="22"/>
      <c r="O875" s="22"/>
      <c r="P875" s="22"/>
      <c r="Q875" s="22"/>
      <c r="R875" s="22"/>
      <c r="S875" s="22"/>
      <c r="T875" s="405"/>
      <c r="U875" s="21"/>
    </row>
    <row r="876" spans="1:21" ht="177" customHeight="1" x14ac:dyDescent="0.2">
      <c r="A876" s="420" t="s">
        <v>1515</v>
      </c>
      <c r="B876" s="15" t="s">
        <v>1324</v>
      </c>
      <c r="C876" s="16" t="s">
        <v>1972</v>
      </c>
      <c r="D876" s="15" t="s">
        <v>3356</v>
      </c>
      <c r="E876" s="17" t="s">
        <v>2630</v>
      </c>
      <c r="F876" s="17" t="s">
        <v>2797</v>
      </c>
      <c r="G876" s="16" t="s">
        <v>2631</v>
      </c>
      <c r="H876" s="24" t="s">
        <v>1982</v>
      </c>
      <c r="I876" s="22" t="s">
        <v>2583</v>
      </c>
      <c r="J876" s="366"/>
      <c r="K876" s="405" t="s">
        <v>4955</v>
      </c>
      <c r="L876" s="405" t="s">
        <v>4955</v>
      </c>
      <c r="M876" s="405" t="s">
        <v>5015</v>
      </c>
      <c r="N876" s="22"/>
      <c r="O876" s="22"/>
      <c r="P876" s="22"/>
      <c r="Q876" s="22"/>
      <c r="R876" s="22"/>
      <c r="S876" s="22"/>
      <c r="T876" s="405"/>
      <c r="U876" s="21"/>
    </row>
    <row r="877" spans="1:21" ht="33.75" x14ac:dyDescent="0.2">
      <c r="A877" s="420" t="s">
        <v>1516</v>
      </c>
      <c r="B877" s="15" t="s">
        <v>1325</v>
      </c>
      <c r="C877" s="28" t="s">
        <v>2705</v>
      </c>
      <c r="D877" s="15"/>
      <c r="E877" s="17"/>
      <c r="F877" s="17"/>
      <c r="G877" s="16"/>
      <c r="H877" s="24"/>
      <c r="I877" s="22"/>
      <c r="J877" s="366"/>
      <c r="K877" s="405" t="s">
        <v>4955</v>
      </c>
      <c r="L877" s="405" t="s">
        <v>4955</v>
      </c>
      <c r="M877" s="405" t="s">
        <v>5015</v>
      </c>
      <c r="N877" s="22"/>
      <c r="O877" s="22"/>
      <c r="P877" s="22"/>
      <c r="Q877" s="22"/>
      <c r="R877" s="22"/>
      <c r="S877" s="22"/>
      <c r="T877" s="405"/>
      <c r="U877" s="21" t="s">
        <v>3576</v>
      </c>
    </row>
    <row r="878" spans="1:21" x14ac:dyDescent="0.2">
      <c r="A878" s="420"/>
      <c r="B878" s="15"/>
      <c r="C878" s="16" t="s">
        <v>2706</v>
      </c>
      <c r="D878" s="15" t="s">
        <v>2239</v>
      </c>
      <c r="E878" s="17"/>
      <c r="F878" s="17"/>
      <c r="G878" s="16"/>
      <c r="H878" s="24"/>
      <c r="I878" s="22"/>
      <c r="J878" s="366"/>
      <c r="K878" s="22"/>
      <c r="L878" s="22"/>
      <c r="M878" s="22"/>
      <c r="N878" s="22"/>
      <c r="O878" s="22"/>
      <c r="P878" s="22"/>
      <c r="Q878" s="22"/>
      <c r="R878" s="22"/>
      <c r="S878" s="22"/>
      <c r="T878" s="405"/>
      <c r="U878" s="21"/>
    </row>
    <row r="879" spans="1:21" x14ac:dyDescent="0.2">
      <c r="A879" s="421"/>
      <c r="B879" s="22"/>
      <c r="C879" s="16" t="s">
        <v>2702</v>
      </c>
      <c r="D879" s="15" t="s">
        <v>1399</v>
      </c>
      <c r="E879" s="17">
        <v>0</v>
      </c>
      <c r="F879" s="17">
        <v>1</v>
      </c>
      <c r="G879" s="16" t="s">
        <v>2709</v>
      </c>
      <c r="H879" s="24"/>
      <c r="I879" s="16" t="s">
        <v>2714</v>
      </c>
      <c r="J879" s="366"/>
      <c r="K879" s="16"/>
      <c r="L879" s="22"/>
      <c r="M879" s="22"/>
      <c r="N879" s="22"/>
      <c r="O879" s="22"/>
      <c r="P879" s="22"/>
      <c r="Q879" s="22"/>
      <c r="R879" s="22"/>
      <c r="S879" s="22"/>
      <c r="T879" s="405"/>
      <c r="U879" s="21"/>
    </row>
    <row r="880" spans="1:21" x14ac:dyDescent="0.2">
      <c r="A880" s="420" t="s">
        <v>1516</v>
      </c>
      <c r="B880" s="15" t="s">
        <v>1325</v>
      </c>
      <c r="C880" s="16" t="s">
        <v>2703</v>
      </c>
      <c r="D880" s="15" t="s">
        <v>1400</v>
      </c>
      <c r="E880" s="17">
        <v>0</v>
      </c>
      <c r="F880" s="17">
        <v>1</v>
      </c>
      <c r="G880" s="16" t="s">
        <v>2710</v>
      </c>
      <c r="H880" s="24"/>
      <c r="I880" s="16" t="s">
        <v>2715</v>
      </c>
      <c r="J880" s="366"/>
      <c r="K880" s="16"/>
      <c r="L880" s="22"/>
      <c r="M880" s="22"/>
      <c r="N880" s="22"/>
      <c r="O880" s="22"/>
      <c r="P880" s="22"/>
      <c r="Q880" s="22"/>
      <c r="R880" s="22"/>
      <c r="S880" s="22"/>
      <c r="T880" s="405"/>
      <c r="U880" s="21"/>
    </row>
    <row r="881" spans="1:21" x14ac:dyDescent="0.2">
      <c r="A881" s="420" t="s">
        <v>1516</v>
      </c>
      <c r="B881" s="15" t="s">
        <v>1325</v>
      </c>
      <c r="C881" s="16" t="s">
        <v>2704</v>
      </c>
      <c r="D881" s="15" t="s">
        <v>1401</v>
      </c>
      <c r="E881" s="17">
        <v>0</v>
      </c>
      <c r="F881" s="17">
        <v>1</v>
      </c>
      <c r="G881" s="16" t="s">
        <v>2711</v>
      </c>
      <c r="H881" s="24"/>
      <c r="I881" s="16" t="s">
        <v>2716</v>
      </c>
      <c r="J881" s="366"/>
      <c r="K881" s="16"/>
      <c r="L881" s="22"/>
      <c r="M881" s="22"/>
      <c r="N881" s="22"/>
      <c r="O881" s="22"/>
      <c r="P881" s="22"/>
      <c r="Q881" s="22"/>
      <c r="R881" s="22"/>
      <c r="S881" s="22"/>
      <c r="T881" s="405"/>
      <c r="U881" s="21"/>
    </row>
    <row r="882" spans="1:21" x14ac:dyDescent="0.2">
      <c r="A882" s="420" t="s">
        <v>1516</v>
      </c>
      <c r="B882" s="15" t="s">
        <v>1325</v>
      </c>
      <c r="C882" s="16" t="s">
        <v>2707</v>
      </c>
      <c r="D882" s="15" t="s">
        <v>1402</v>
      </c>
      <c r="E882" s="17">
        <v>0</v>
      </c>
      <c r="F882" s="17">
        <v>1</v>
      </c>
      <c r="G882" s="16" t="s">
        <v>2712</v>
      </c>
      <c r="H882" s="24"/>
      <c r="I882" s="16" t="s">
        <v>2717</v>
      </c>
      <c r="J882" s="366"/>
      <c r="K882" s="16"/>
      <c r="L882" s="22"/>
      <c r="M882" s="22"/>
      <c r="N882" s="22"/>
      <c r="O882" s="22"/>
      <c r="P882" s="22"/>
      <c r="Q882" s="22"/>
      <c r="R882" s="22"/>
      <c r="S882" s="22"/>
      <c r="T882" s="405"/>
      <c r="U882" s="21"/>
    </row>
    <row r="883" spans="1:21" x14ac:dyDescent="0.2">
      <c r="A883" s="420" t="s">
        <v>1516</v>
      </c>
      <c r="B883" s="15" t="s">
        <v>1325</v>
      </c>
      <c r="C883" s="16" t="s">
        <v>2708</v>
      </c>
      <c r="D883" s="15" t="s">
        <v>1403</v>
      </c>
      <c r="E883" s="17">
        <v>0</v>
      </c>
      <c r="F883" s="17">
        <v>1</v>
      </c>
      <c r="G883" s="16" t="s">
        <v>2713</v>
      </c>
      <c r="H883" s="24"/>
      <c r="I883" s="16" t="s">
        <v>2718</v>
      </c>
      <c r="J883" s="366"/>
      <c r="K883" s="16"/>
      <c r="L883" s="22"/>
      <c r="M883" s="22"/>
      <c r="N883" s="22"/>
      <c r="O883" s="22"/>
      <c r="P883" s="22"/>
      <c r="Q883" s="22"/>
      <c r="R883" s="22"/>
      <c r="S883" s="22"/>
      <c r="T883" s="405"/>
      <c r="U883" s="21"/>
    </row>
    <row r="884" spans="1:21" x14ac:dyDescent="0.2">
      <c r="A884" s="420" t="s">
        <v>1516</v>
      </c>
      <c r="B884" s="15" t="s">
        <v>1325</v>
      </c>
      <c r="C884" s="16" t="s">
        <v>518</v>
      </c>
      <c r="D884" s="15" t="s">
        <v>184</v>
      </c>
      <c r="E884" s="17">
        <v>0</v>
      </c>
      <c r="F884" s="17">
        <v>0</v>
      </c>
      <c r="G884" s="16" t="s">
        <v>518</v>
      </c>
      <c r="H884" s="24"/>
      <c r="I884" s="22"/>
      <c r="J884" s="366"/>
      <c r="K884" s="22"/>
      <c r="L884" s="22"/>
      <c r="M884" s="22"/>
      <c r="N884" s="22"/>
      <c r="O884" s="22"/>
      <c r="P884" s="22"/>
      <c r="Q884" s="22"/>
      <c r="R884" s="22"/>
      <c r="S884" s="22"/>
      <c r="T884" s="405"/>
      <c r="U884" s="21"/>
    </row>
    <row r="885" spans="1:21" ht="252.75" customHeight="1" x14ac:dyDescent="0.2">
      <c r="A885" s="420" t="s">
        <v>1516</v>
      </c>
      <c r="B885" s="15" t="s">
        <v>1325</v>
      </c>
      <c r="C885" s="16" t="s">
        <v>2872</v>
      </c>
      <c r="D885" s="15" t="s">
        <v>1571</v>
      </c>
      <c r="E885" s="17" t="s">
        <v>2630</v>
      </c>
      <c r="F885" s="17" t="s">
        <v>2797</v>
      </c>
      <c r="G885" s="16" t="s">
        <v>2631</v>
      </c>
      <c r="H885" s="24" t="s">
        <v>2870</v>
      </c>
      <c r="I885" s="22" t="s">
        <v>2678</v>
      </c>
      <c r="J885" s="366"/>
      <c r="K885" s="405" t="s">
        <v>4955</v>
      </c>
      <c r="L885" s="405" t="s">
        <v>4955</v>
      </c>
      <c r="M885" s="405" t="s">
        <v>5015</v>
      </c>
      <c r="N885" s="22"/>
      <c r="O885" s="22"/>
      <c r="P885" s="22"/>
      <c r="Q885" s="22"/>
      <c r="R885" s="22"/>
      <c r="S885" s="22"/>
      <c r="T885" s="405"/>
      <c r="U885" s="21"/>
    </row>
    <row r="886" spans="1:21" ht="255" customHeight="1" x14ac:dyDescent="0.2">
      <c r="A886" s="420" t="s">
        <v>1516</v>
      </c>
      <c r="B886" s="15" t="s">
        <v>1325</v>
      </c>
      <c r="C886" s="16" t="s">
        <v>2873</v>
      </c>
      <c r="D886" s="15" t="s">
        <v>1572</v>
      </c>
      <c r="E886" s="17" t="s">
        <v>2630</v>
      </c>
      <c r="F886" s="17" t="s">
        <v>2797</v>
      </c>
      <c r="G886" s="16" t="s">
        <v>2631</v>
      </c>
      <c r="H886" s="24" t="s">
        <v>2871</v>
      </c>
      <c r="I886" s="22" t="s">
        <v>2679</v>
      </c>
      <c r="J886" s="366"/>
      <c r="K886" s="405" t="s">
        <v>4955</v>
      </c>
      <c r="L886" s="405" t="s">
        <v>4955</v>
      </c>
      <c r="M886" s="405" t="s">
        <v>5015</v>
      </c>
      <c r="N886" s="22"/>
      <c r="O886" s="22"/>
      <c r="P886" s="22"/>
      <c r="Q886" s="22"/>
      <c r="R886" s="22"/>
      <c r="S886" s="22"/>
      <c r="T886" s="405"/>
      <c r="U886" s="21"/>
    </row>
    <row r="887" spans="1:21" ht="254.25" customHeight="1" x14ac:dyDescent="0.2">
      <c r="A887" s="420" t="s">
        <v>1516</v>
      </c>
      <c r="B887" s="15" t="s">
        <v>1325</v>
      </c>
      <c r="C887" s="16" t="s">
        <v>2874</v>
      </c>
      <c r="D887" s="15" t="s">
        <v>1573</v>
      </c>
      <c r="E887" s="17" t="s">
        <v>2630</v>
      </c>
      <c r="F887" s="17" t="s">
        <v>2797</v>
      </c>
      <c r="G887" s="16" t="s">
        <v>2631</v>
      </c>
      <c r="H887" s="24" t="s">
        <v>2868</v>
      </c>
      <c r="I887" s="22" t="s">
        <v>2649</v>
      </c>
      <c r="J887" s="366"/>
      <c r="K887" s="405" t="s">
        <v>4955</v>
      </c>
      <c r="L887" s="405" t="s">
        <v>4955</v>
      </c>
      <c r="M887" s="405" t="s">
        <v>5015</v>
      </c>
      <c r="N887" s="22"/>
      <c r="O887" s="22"/>
      <c r="P887" s="22"/>
      <c r="Q887" s="22"/>
      <c r="R887" s="22"/>
      <c r="S887" s="22"/>
      <c r="T887" s="405"/>
      <c r="U887" s="21"/>
    </row>
    <row r="888" spans="1:21" ht="253.5" customHeight="1" x14ac:dyDescent="0.2">
      <c r="A888" s="420" t="s">
        <v>1516</v>
      </c>
      <c r="B888" s="15" t="s">
        <v>1325</v>
      </c>
      <c r="C888" s="16" t="s">
        <v>2875</v>
      </c>
      <c r="D888" s="15" t="s">
        <v>2542</v>
      </c>
      <c r="E888" s="17" t="s">
        <v>2630</v>
      </c>
      <c r="F888" s="17" t="s">
        <v>2797</v>
      </c>
      <c r="G888" s="16" t="s">
        <v>2631</v>
      </c>
      <c r="H888" s="24" t="s">
        <v>2869</v>
      </c>
      <c r="I888" s="22" t="s">
        <v>2740</v>
      </c>
      <c r="J888" s="366"/>
      <c r="K888" s="405" t="s">
        <v>4955</v>
      </c>
      <c r="L888" s="405" t="s">
        <v>4955</v>
      </c>
      <c r="M888" s="405" t="s">
        <v>5015</v>
      </c>
      <c r="N888" s="22"/>
      <c r="O888" s="22"/>
      <c r="P888" s="22"/>
      <c r="Q888" s="22"/>
      <c r="R888" s="22"/>
      <c r="S888" s="22"/>
      <c r="T888" s="405"/>
      <c r="U888" s="21"/>
    </row>
    <row r="889" spans="1:21" ht="198.75" customHeight="1" x14ac:dyDescent="0.2">
      <c r="A889" s="420" t="s">
        <v>1516</v>
      </c>
      <c r="B889" s="15" t="s">
        <v>1325</v>
      </c>
      <c r="C889" s="16" t="s">
        <v>2876</v>
      </c>
      <c r="D889" s="15" t="s">
        <v>2543</v>
      </c>
      <c r="E889" s="17" t="s">
        <v>2630</v>
      </c>
      <c r="F889" s="17" t="s">
        <v>2797</v>
      </c>
      <c r="G889" s="16" t="s">
        <v>2631</v>
      </c>
      <c r="H889" s="24" t="s">
        <v>2866</v>
      </c>
      <c r="I889" s="22" t="s">
        <v>3077</v>
      </c>
      <c r="J889" s="366"/>
      <c r="K889" s="405" t="s">
        <v>4955</v>
      </c>
      <c r="L889" s="405" t="s">
        <v>4955</v>
      </c>
      <c r="M889" s="405" t="s">
        <v>5015</v>
      </c>
      <c r="N889" s="22"/>
      <c r="O889" s="22"/>
      <c r="P889" s="22"/>
      <c r="Q889" s="22"/>
      <c r="R889" s="22"/>
      <c r="S889" s="22"/>
      <c r="T889" s="405"/>
      <c r="U889" s="21"/>
    </row>
    <row r="890" spans="1:21" ht="173.25" customHeight="1" x14ac:dyDescent="0.2">
      <c r="A890" s="420" t="s">
        <v>1516</v>
      </c>
      <c r="B890" s="15" t="s">
        <v>1325</v>
      </c>
      <c r="C890" s="16" t="s">
        <v>2877</v>
      </c>
      <c r="D890" s="15" t="s">
        <v>3352</v>
      </c>
      <c r="E890" s="17" t="s">
        <v>2630</v>
      </c>
      <c r="F890" s="17" t="s">
        <v>2797</v>
      </c>
      <c r="G890" s="16" t="s">
        <v>2631</v>
      </c>
      <c r="H890" s="24" t="s">
        <v>2867</v>
      </c>
      <c r="I890" s="22" t="s">
        <v>3473</v>
      </c>
      <c r="J890" s="366"/>
      <c r="K890" s="405" t="s">
        <v>4955</v>
      </c>
      <c r="L890" s="405" t="s">
        <v>4955</v>
      </c>
      <c r="M890" s="405" t="s">
        <v>5015</v>
      </c>
      <c r="N890" s="22"/>
      <c r="O890" s="22"/>
      <c r="P890" s="22"/>
      <c r="Q890" s="22"/>
      <c r="R890" s="22"/>
      <c r="S890" s="22"/>
      <c r="T890" s="405"/>
      <c r="U890" s="21"/>
    </row>
    <row r="891" spans="1:21" ht="194.25" customHeight="1" x14ac:dyDescent="0.2">
      <c r="A891" s="420" t="s">
        <v>1516</v>
      </c>
      <c r="B891" s="15" t="s">
        <v>1325</v>
      </c>
      <c r="C891" s="16" t="s">
        <v>2878</v>
      </c>
      <c r="D891" s="15" t="s">
        <v>3353</v>
      </c>
      <c r="E891" s="17" t="s">
        <v>2630</v>
      </c>
      <c r="F891" s="17" t="s">
        <v>2797</v>
      </c>
      <c r="G891" s="16" t="s">
        <v>2631</v>
      </c>
      <c r="H891" s="24" t="s">
        <v>2865</v>
      </c>
      <c r="I891" s="22" t="s">
        <v>3070</v>
      </c>
      <c r="J891" s="366"/>
      <c r="K891" s="405" t="s">
        <v>4955</v>
      </c>
      <c r="L891" s="405" t="s">
        <v>4955</v>
      </c>
      <c r="M891" s="405" t="s">
        <v>5015</v>
      </c>
      <c r="N891" s="22"/>
      <c r="O891" s="22"/>
      <c r="P891" s="22"/>
      <c r="Q891" s="22"/>
      <c r="R891" s="22"/>
      <c r="S891" s="22"/>
      <c r="T891" s="405"/>
      <c r="U891" s="21"/>
    </row>
    <row r="892" spans="1:21" ht="251.25" customHeight="1" x14ac:dyDescent="0.2">
      <c r="A892" s="420" t="s">
        <v>1516</v>
      </c>
      <c r="B892" s="15" t="s">
        <v>1325</v>
      </c>
      <c r="C892" s="16" t="s">
        <v>2879</v>
      </c>
      <c r="D892" s="15" t="s">
        <v>3354</v>
      </c>
      <c r="E892" s="17" t="s">
        <v>2630</v>
      </c>
      <c r="F892" s="17" t="s">
        <v>2797</v>
      </c>
      <c r="G892" s="16" t="s">
        <v>2631</v>
      </c>
      <c r="H892" s="24" t="s">
        <v>2864</v>
      </c>
      <c r="I892" s="22" t="s">
        <v>3093</v>
      </c>
      <c r="J892" s="366"/>
      <c r="K892" s="405" t="s">
        <v>4955</v>
      </c>
      <c r="L892" s="405" t="s">
        <v>4955</v>
      </c>
      <c r="M892" s="405" t="s">
        <v>5015</v>
      </c>
      <c r="N892" s="22"/>
      <c r="O892" s="22"/>
      <c r="P892" s="22"/>
      <c r="Q892" s="22"/>
      <c r="R892" s="22"/>
      <c r="S892" s="22"/>
      <c r="T892" s="405"/>
      <c r="U892" s="21"/>
    </row>
    <row r="893" spans="1:21" ht="174.75" customHeight="1" x14ac:dyDescent="0.2">
      <c r="A893" s="420" t="s">
        <v>1516</v>
      </c>
      <c r="B893" s="15" t="s">
        <v>1325</v>
      </c>
      <c r="C893" s="16" t="s">
        <v>2880</v>
      </c>
      <c r="D893" s="15" t="s">
        <v>3355</v>
      </c>
      <c r="E893" s="17" t="s">
        <v>2630</v>
      </c>
      <c r="F893" s="17" t="s">
        <v>2797</v>
      </c>
      <c r="G893" s="16" t="s">
        <v>2631</v>
      </c>
      <c r="H893" s="24" t="s">
        <v>2863</v>
      </c>
      <c r="I893" s="22" t="s">
        <v>2934</v>
      </c>
      <c r="J893" s="366"/>
      <c r="K893" s="405" t="s">
        <v>4955</v>
      </c>
      <c r="L893" s="405" t="s">
        <v>4955</v>
      </c>
      <c r="M893" s="405" t="s">
        <v>5015</v>
      </c>
      <c r="N893" s="22"/>
      <c r="O893" s="22"/>
      <c r="P893" s="22"/>
      <c r="Q893" s="22"/>
      <c r="R893" s="22"/>
      <c r="S893" s="22"/>
      <c r="T893" s="405"/>
      <c r="U893" s="21"/>
    </row>
    <row r="894" spans="1:21" ht="177" customHeight="1" x14ac:dyDescent="0.2">
      <c r="A894" s="420" t="s">
        <v>1516</v>
      </c>
      <c r="B894" s="15" t="s">
        <v>1325</v>
      </c>
      <c r="C894" s="16" t="s">
        <v>2881</v>
      </c>
      <c r="D894" s="15" t="s">
        <v>3356</v>
      </c>
      <c r="E894" s="17" t="s">
        <v>2630</v>
      </c>
      <c r="F894" s="17" t="s">
        <v>2797</v>
      </c>
      <c r="G894" s="16" t="s">
        <v>2631</v>
      </c>
      <c r="H894" s="24" t="s">
        <v>2862</v>
      </c>
      <c r="I894" s="22" t="s">
        <v>2861</v>
      </c>
      <c r="J894" s="366"/>
      <c r="K894" s="405" t="s">
        <v>4955</v>
      </c>
      <c r="L894" s="405" t="s">
        <v>4955</v>
      </c>
      <c r="M894" s="22" t="s">
        <v>5015</v>
      </c>
      <c r="N894" s="22"/>
      <c r="O894" s="22"/>
      <c r="P894" s="22"/>
      <c r="Q894" s="22"/>
      <c r="R894" s="22"/>
      <c r="S894" s="22"/>
      <c r="T894" s="405"/>
      <c r="U894" s="21"/>
    </row>
    <row r="895" spans="1:21" ht="33.75" x14ac:dyDescent="0.2">
      <c r="A895" s="420" t="s">
        <v>2701</v>
      </c>
      <c r="B895" s="15" t="s">
        <v>1326</v>
      </c>
      <c r="C895" s="28" t="s">
        <v>4261</v>
      </c>
      <c r="D895" s="22"/>
      <c r="E895" s="17"/>
      <c r="F895" s="17"/>
      <c r="G895" s="16"/>
      <c r="H895" s="18"/>
      <c r="I895" s="22"/>
      <c r="J895" s="366"/>
      <c r="K895" s="22" t="s">
        <v>4973</v>
      </c>
      <c r="L895" s="405" t="s">
        <v>4951</v>
      </c>
      <c r="M895" s="405" t="s">
        <v>5004</v>
      </c>
      <c r="N895" s="22"/>
      <c r="O895" s="22"/>
      <c r="P895" s="22"/>
      <c r="Q895" s="22"/>
      <c r="R895" s="22"/>
      <c r="S895" s="22"/>
      <c r="T895" s="405"/>
      <c r="U895" s="21" t="s">
        <v>3576</v>
      </c>
    </row>
    <row r="896" spans="1:21" x14ac:dyDescent="0.2">
      <c r="A896" s="420" t="s">
        <v>2701</v>
      </c>
      <c r="B896" s="15" t="s">
        <v>1326</v>
      </c>
      <c r="C896" s="408" t="s">
        <v>4262</v>
      </c>
      <c r="D896" s="15" t="s">
        <v>2239</v>
      </c>
      <c r="E896" s="17"/>
      <c r="F896" s="17"/>
      <c r="G896" s="16"/>
      <c r="H896" s="18"/>
      <c r="I896" s="22"/>
      <c r="J896" s="366"/>
      <c r="K896" s="22"/>
      <c r="L896" s="22"/>
      <c r="M896" s="22"/>
      <c r="N896" s="22"/>
      <c r="O896" s="22"/>
      <c r="P896" s="22"/>
      <c r="Q896" s="22"/>
      <c r="R896" s="22"/>
      <c r="S896" s="22"/>
      <c r="T896" s="405"/>
      <c r="U896" s="21"/>
    </row>
    <row r="897" spans="1:21" ht="11.25" customHeight="1" x14ac:dyDescent="0.2">
      <c r="A897" s="420" t="s">
        <v>2701</v>
      </c>
      <c r="B897" s="15" t="s">
        <v>1326</v>
      </c>
      <c r="C897" s="408" t="s">
        <v>4263</v>
      </c>
      <c r="D897" s="15" t="s">
        <v>1399</v>
      </c>
      <c r="E897" s="17" t="s">
        <v>1767</v>
      </c>
      <c r="F897" s="17" t="s">
        <v>1554</v>
      </c>
      <c r="G897" s="408" t="s">
        <v>4274</v>
      </c>
      <c r="H897" s="18"/>
      <c r="I897" s="22"/>
      <c r="J897" s="366"/>
      <c r="K897" s="22"/>
      <c r="L897" s="22"/>
      <c r="M897" s="22"/>
      <c r="N897" s="22"/>
      <c r="O897" s="22"/>
      <c r="P897" s="22"/>
      <c r="Q897" s="22"/>
      <c r="R897" s="22"/>
      <c r="S897" s="22"/>
      <c r="T897" s="405"/>
      <c r="U897" s="21"/>
    </row>
    <row r="898" spans="1:21" x14ac:dyDescent="0.2">
      <c r="A898" s="420" t="s">
        <v>2701</v>
      </c>
      <c r="B898" s="15" t="s">
        <v>1326</v>
      </c>
      <c r="C898" s="408" t="s">
        <v>4264</v>
      </c>
      <c r="D898" s="15" t="s">
        <v>1400</v>
      </c>
      <c r="E898" s="17" t="s">
        <v>1767</v>
      </c>
      <c r="F898" s="17" t="s">
        <v>1554</v>
      </c>
      <c r="G898" s="408" t="s">
        <v>4275</v>
      </c>
      <c r="H898" s="18"/>
      <c r="I898" s="22"/>
      <c r="J898" s="366"/>
      <c r="K898" s="22"/>
      <c r="L898" s="22"/>
      <c r="M898" s="22"/>
      <c r="N898" s="22"/>
      <c r="O898" s="22"/>
      <c r="P898" s="22"/>
      <c r="Q898" s="22"/>
      <c r="R898" s="22"/>
      <c r="S898" s="22"/>
      <c r="T898" s="405"/>
      <c r="U898" s="21"/>
    </row>
    <row r="899" spans="1:21" x14ac:dyDescent="0.2">
      <c r="A899" s="420" t="s">
        <v>2701</v>
      </c>
      <c r="B899" s="15" t="s">
        <v>1326</v>
      </c>
      <c r="C899" s="16" t="s">
        <v>2823</v>
      </c>
      <c r="D899" s="15" t="s">
        <v>1401</v>
      </c>
      <c r="E899" s="17" t="s">
        <v>1767</v>
      </c>
      <c r="F899" s="17" t="s">
        <v>1554</v>
      </c>
      <c r="G899" s="16" t="s">
        <v>2826</v>
      </c>
      <c r="H899" s="18"/>
      <c r="I899" s="22"/>
      <c r="J899" s="366"/>
      <c r="K899" s="22"/>
      <c r="L899" s="22"/>
      <c r="M899" s="22"/>
      <c r="N899" s="22"/>
      <c r="O899" s="22"/>
      <c r="P899" s="22"/>
      <c r="Q899" s="22"/>
      <c r="R899" s="22"/>
      <c r="S899" s="22"/>
      <c r="T899" s="405"/>
      <c r="U899" s="21"/>
    </row>
    <row r="900" spans="1:21" x14ac:dyDescent="0.2">
      <c r="A900" s="420" t="s">
        <v>2701</v>
      </c>
      <c r="B900" s="15" t="s">
        <v>1326</v>
      </c>
      <c r="C900" s="16" t="s">
        <v>2824</v>
      </c>
      <c r="D900" s="15" t="s">
        <v>1402</v>
      </c>
      <c r="E900" s="17" t="s">
        <v>1767</v>
      </c>
      <c r="F900" s="17" t="s">
        <v>1554</v>
      </c>
      <c r="G900" s="16" t="s">
        <v>2827</v>
      </c>
      <c r="H900" s="18"/>
      <c r="I900" s="22"/>
      <c r="J900" s="366"/>
      <c r="K900" s="22"/>
      <c r="L900" s="22"/>
      <c r="M900" s="22"/>
      <c r="N900" s="22"/>
      <c r="O900" s="22"/>
      <c r="P900" s="22"/>
      <c r="Q900" s="22"/>
      <c r="R900" s="22"/>
      <c r="S900" s="22"/>
      <c r="T900" s="405"/>
      <c r="U900" s="21"/>
    </row>
    <row r="901" spans="1:21" x14ac:dyDescent="0.2">
      <c r="A901" s="420" t="s">
        <v>2701</v>
      </c>
      <c r="B901" s="15" t="s">
        <v>1326</v>
      </c>
      <c r="C901" s="408" t="s">
        <v>4265</v>
      </c>
      <c r="D901" s="15" t="s">
        <v>1403</v>
      </c>
      <c r="E901" s="17" t="s">
        <v>1767</v>
      </c>
      <c r="F901" s="17" t="s">
        <v>1554</v>
      </c>
      <c r="G901" s="408" t="s">
        <v>4276</v>
      </c>
      <c r="H901" s="18"/>
      <c r="I901" s="22"/>
      <c r="J901" s="366"/>
      <c r="K901" s="22"/>
      <c r="L901" s="22"/>
      <c r="M901" s="22"/>
      <c r="N901" s="22"/>
      <c r="O901" s="22"/>
      <c r="P901" s="22"/>
      <c r="Q901" s="22"/>
      <c r="R901" s="22"/>
      <c r="S901" s="22"/>
      <c r="T901" s="405"/>
      <c r="U901" s="21"/>
    </row>
    <row r="902" spans="1:21" x14ac:dyDescent="0.2">
      <c r="A902" s="420" t="s">
        <v>2701</v>
      </c>
      <c r="B902" s="15" t="s">
        <v>1326</v>
      </c>
      <c r="C902" s="408" t="s">
        <v>4266</v>
      </c>
      <c r="D902" s="15" t="s">
        <v>1415</v>
      </c>
      <c r="E902" s="17" t="s">
        <v>1767</v>
      </c>
      <c r="F902" s="17" t="s">
        <v>1554</v>
      </c>
      <c r="G902" s="408" t="s">
        <v>4277</v>
      </c>
      <c r="H902" s="18"/>
      <c r="I902" s="22"/>
      <c r="J902" s="366"/>
      <c r="K902" s="22"/>
      <c r="L902" s="22"/>
      <c r="M902" s="22"/>
      <c r="N902" s="22"/>
      <c r="O902" s="22"/>
      <c r="P902" s="22"/>
      <c r="Q902" s="22"/>
      <c r="R902" s="22"/>
      <c r="S902" s="22"/>
      <c r="T902" s="405"/>
      <c r="U902" s="21"/>
    </row>
    <row r="903" spans="1:21" x14ac:dyDescent="0.2">
      <c r="A903" s="420" t="s">
        <v>2701</v>
      </c>
      <c r="B903" s="15" t="s">
        <v>1326</v>
      </c>
      <c r="C903" s="408" t="s">
        <v>4267</v>
      </c>
      <c r="D903" s="15" t="s">
        <v>1416</v>
      </c>
      <c r="E903" s="17" t="s">
        <v>1767</v>
      </c>
      <c r="F903" s="17" t="s">
        <v>1554</v>
      </c>
      <c r="G903" s="408" t="s">
        <v>4278</v>
      </c>
      <c r="H903" s="18"/>
      <c r="I903" s="22"/>
      <c r="J903" s="366"/>
      <c r="K903" s="22"/>
      <c r="L903" s="22"/>
      <c r="M903" s="22"/>
      <c r="N903" s="22"/>
      <c r="O903" s="22"/>
      <c r="P903" s="22"/>
      <c r="Q903" s="22"/>
      <c r="R903" s="22"/>
      <c r="S903" s="22"/>
      <c r="T903" s="405"/>
      <c r="U903" s="21"/>
    </row>
    <row r="904" spans="1:21" x14ac:dyDescent="0.2">
      <c r="A904" s="420" t="s">
        <v>2701</v>
      </c>
      <c r="B904" s="15" t="s">
        <v>1326</v>
      </c>
      <c r="C904" s="16" t="s">
        <v>2825</v>
      </c>
      <c r="D904" s="15" t="s">
        <v>1378</v>
      </c>
      <c r="E904" s="17" t="s">
        <v>1767</v>
      </c>
      <c r="F904" s="17" t="s">
        <v>1767</v>
      </c>
      <c r="G904" s="16" t="s">
        <v>2825</v>
      </c>
      <c r="H904" s="18"/>
      <c r="I904" s="22"/>
      <c r="J904" s="366"/>
      <c r="K904" s="22"/>
      <c r="L904" s="22"/>
      <c r="M904" s="22"/>
      <c r="N904" s="22"/>
      <c r="O904" s="22"/>
      <c r="P904" s="22"/>
      <c r="Q904" s="22"/>
      <c r="R904" s="22"/>
      <c r="S904" s="22"/>
      <c r="T904" s="405"/>
      <c r="U904" s="21"/>
    </row>
    <row r="905" spans="1:21" ht="22.5" x14ac:dyDescent="0.2">
      <c r="A905" s="420" t="s">
        <v>2701</v>
      </c>
      <c r="B905" s="15" t="s">
        <v>1326</v>
      </c>
      <c r="C905" s="408" t="s">
        <v>4268</v>
      </c>
      <c r="D905" s="15" t="s">
        <v>1766</v>
      </c>
      <c r="E905" s="17"/>
      <c r="F905" s="17"/>
      <c r="G905" s="16"/>
      <c r="H905" s="18"/>
      <c r="I905" s="22"/>
      <c r="J905" s="366"/>
      <c r="K905" s="405" t="s">
        <v>4992</v>
      </c>
      <c r="L905" s="405" t="s">
        <v>4951</v>
      </c>
      <c r="M905" s="405" t="s">
        <v>5004</v>
      </c>
      <c r="N905" s="22" t="s">
        <v>3013</v>
      </c>
      <c r="O905" s="22"/>
      <c r="P905" s="22"/>
      <c r="Q905" s="22"/>
      <c r="R905" s="22"/>
      <c r="S905" s="22"/>
      <c r="T905" s="405"/>
      <c r="U905" s="21"/>
    </row>
    <row r="906" spans="1:21" ht="11.25" customHeight="1" x14ac:dyDescent="0.2">
      <c r="A906" s="420" t="s">
        <v>2701</v>
      </c>
      <c r="B906" s="15" t="s">
        <v>1326</v>
      </c>
      <c r="C906" s="408" t="s">
        <v>4269</v>
      </c>
      <c r="D906" s="15" t="s">
        <v>1379</v>
      </c>
      <c r="E906" s="17" t="s">
        <v>1767</v>
      </c>
      <c r="F906" s="17" t="s">
        <v>1554</v>
      </c>
      <c r="G906" s="408" t="s">
        <v>4279</v>
      </c>
      <c r="H906" s="444" t="s">
        <v>4281</v>
      </c>
      <c r="I906" s="22"/>
      <c r="J906" s="366"/>
      <c r="K906" s="22"/>
      <c r="L906" s="22"/>
      <c r="M906" s="22"/>
      <c r="N906" s="22"/>
      <c r="O906" s="22"/>
      <c r="P906" s="22"/>
      <c r="Q906" s="22"/>
      <c r="R906" s="22"/>
      <c r="S906" s="22"/>
      <c r="T906" s="405"/>
      <c r="U906" s="21"/>
    </row>
    <row r="907" spans="1:21" ht="22.5" x14ac:dyDescent="0.2">
      <c r="A907" s="420" t="s">
        <v>2701</v>
      </c>
      <c r="B907" s="15" t="s">
        <v>1326</v>
      </c>
      <c r="C907" s="408" t="s">
        <v>4270</v>
      </c>
      <c r="D907" s="15" t="s">
        <v>1380</v>
      </c>
      <c r="E907" s="17" t="s">
        <v>1767</v>
      </c>
      <c r="F907" s="17" t="s">
        <v>1554</v>
      </c>
      <c r="G907" s="408" t="s">
        <v>4280</v>
      </c>
      <c r="H907" s="444" t="s">
        <v>4282</v>
      </c>
      <c r="I907" s="22"/>
      <c r="J907" s="366"/>
      <c r="K907" s="22"/>
      <c r="L907" s="22"/>
      <c r="M907" s="22"/>
      <c r="N907" s="22"/>
      <c r="O907" s="22"/>
      <c r="P907" s="22"/>
      <c r="Q907" s="22"/>
      <c r="R907" s="22"/>
      <c r="S907" s="22"/>
      <c r="T907" s="405"/>
      <c r="U907" s="21"/>
    </row>
    <row r="908" spans="1:21" ht="33.75" x14ac:dyDescent="0.2">
      <c r="A908" s="420" t="s">
        <v>2701</v>
      </c>
      <c r="B908" s="15" t="s">
        <v>1326</v>
      </c>
      <c r="C908" s="16" t="s">
        <v>1541</v>
      </c>
      <c r="D908" s="15" t="s">
        <v>1382</v>
      </c>
      <c r="E908" s="17" t="s">
        <v>1767</v>
      </c>
      <c r="F908" s="17" t="s">
        <v>1554</v>
      </c>
      <c r="G908" s="16" t="s">
        <v>1540</v>
      </c>
      <c r="H908" s="18" t="s">
        <v>1539</v>
      </c>
      <c r="I908" s="22"/>
      <c r="J908" s="366"/>
      <c r="K908" s="405" t="s">
        <v>4973</v>
      </c>
      <c r="L908" s="22" t="s">
        <v>4953</v>
      </c>
      <c r="M908" s="405" t="s">
        <v>5007</v>
      </c>
      <c r="N908" s="22" t="s">
        <v>2751</v>
      </c>
      <c r="O908" s="22"/>
      <c r="P908" s="22"/>
      <c r="Q908" s="22"/>
      <c r="R908" s="22"/>
      <c r="S908" s="22"/>
      <c r="T908" s="405"/>
      <c r="U908" s="21"/>
    </row>
    <row r="909" spans="1:21" ht="33.75" x14ac:dyDescent="0.2">
      <c r="A909" s="420" t="s">
        <v>2701</v>
      </c>
      <c r="B909" s="15" t="s">
        <v>1326</v>
      </c>
      <c r="C909" s="16" t="s">
        <v>1542</v>
      </c>
      <c r="D909" s="15" t="s">
        <v>1404</v>
      </c>
      <c r="E909" s="17" t="s">
        <v>1767</v>
      </c>
      <c r="F909" s="17" t="s">
        <v>1554</v>
      </c>
      <c r="G909" s="16" t="s">
        <v>2828</v>
      </c>
      <c r="H909" s="18" t="s">
        <v>1543</v>
      </c>
      <c r="I909" s="22"/>
      <c r="J909" s="366"/>
      <c r="K909" s="405" t="s">
        <v>4973</v>
      </c>
      <c r="L909" s="22" t="s">
        <v>4953</v>
      </c>
      <c r="M909" s="405" t="s">
        <v>5007</v>
      </c>
      <c r="N909" s="22" t="s">
        <v>2752</v>
      </c>
      <c r="O909" s="22"/>
      <c r="P909" s="22"/>
      <c r="Q909" s="22"/>
      <c r="R909" s="22"/>
      <c r="S909" s="22"/>
      <c r="T909" s="405"/>
      <c r="U909" s="21"/>
    </row>
    <row r="910" spans="1:21" x14ac:dyDescent="0.2">
      <c r="A910" s="420" t="s">
        <v>2701</v>
      </c>
      <c r="B910" s="15" t="s">
        <v>1326</v>
      </c>
      <c r="C910" s="16" t="s">
        <v>2908</v>
      </c>
      <c r="D910" s="15" t="s">
        <v>2913</v>
      </c>
      <c r="E910" s="17" t="s">
        <v>1767</v>
      </c>
      <c r="F910" s="17" t="s">
        <v>1767</v>
      </c>
      <c r="G910" s="16" t="s">
        <v>2908</v>
      </c>
      <c r="H910" s="18"/>
      <c r="I910" s="22"/>
      <c r="J910" s="366"/>
      <c r="K910" s="22"/>
      <c r="L910" s="22"/>
      <c r="M910" s="22"/>
      <c r="N910" s="22"/>
      <c r="O910" s="22"/>
      <c r="P910" s="22"/>
      <c r="Q910" s="22"/>
      <c r="R910" s="22"/>
      <c r="S910" s="22"/>
      <c r="T910" s="405"/>
      <c r="U910" s="21"/>
    </row>
    <row r="911" spans="1:21" ht="117" customHeight="1" x14ac:dyDescent="0.2">
      <c r="A911" s="420" t="s">
        <v>2701</v>
      </c>
      <c r="B911" s="15" t="s">
        <v>1326</v>
      </c>
      <c r="C911" s="408" t="s">
        <v>4271</v>
      </c>
      <c r="D911" s="15" t="s">
        <v>1772</v>
      </c>
      <c r="E911" s="17" t="s">
        <v>1413</v>
      </c>
      <c r="F911" s="17" t="s">
        <v>1414</v>
      </c>
      <c r="G911" s="408" t="s">
        <v>3906</v>
      </c>
      <c r="H911" s="444" t="s">
        <v>4283</v>
      </c>
      <c r="I911" s="405" t="s">
        <v>4286</v>
      </c>
      <c r="J911" s="366"/>
      <c r="K911" s="405" t="s">
        <v>4992</v>
      </c>
      <c r="L911" s="22" t="s">
        <v>4951</v>
      </c>
      <c r="M911" s="405" t="s">
        <v>5004</v>
      </c>
      <c r="N911" s="22" t="s">
        <v>3759</v>
      </c>
      <c r="O911" s="22"/>
      <c r="P911" s="22"/>
      <c r="Q911" s="22"/>
      <c r="R911" s="22"/>
      <c r="S911" s="22"/>
      <c r="T911" s="405"/>
      <c r="U911" s="21"/>
    </row>
    <row r="912" spans="1:21" ht="82.5" customHeight="1" x14ac:dyDescent="0.2">
      <c r="A912" s="420" t="s">
        <v>2701</v>
      </c>
      <c r="B912" s="15" t="s">
        <v>1326</v>
      </c>
      <c r="C912" s="408" t="s">
        <v>4272</v>
      </c>
      <c r="D912" s="15" t="s">
        <v>1933</v>
      </c>
      <c r="E912" s="17" t="s">
        <v>1985</v>
      </c>
      <c r="F912" s="17" t="s">
        <v>2206</v>
      </c>
      <c r="G912" s="16" t="s">
        <v>1986</v>
      </c>
      <c r="H912" s="444" t="s">
        <v>4284</v>
      </c>
      <c r="I912" s="405" t="s">
        <v>4287</v>
      </c>
      <c r="J912" s="366"/>
      <c r="K912" s="405" t="s">
        <v>4993</v>
      </c>
      <c r="L912" s="405" t="s">
        <v>4952</v>
      </c>
      <c r="M912" s="405" t="s">
        <v>5004</v>
      </c>
      <c r="N912" s="22" t="s">
        <v>3014</v>
      </c>
      <c r="O912" s="22"/>
      <c r="P912" s="22"/>
      <c r="Q912" s="22"/>
      <c r="R912" s="22"/>
      <c r="S912" s="22"/>
      <c r="T912" s="405"/>
      <c r="U912" s="21"/>
    </row>
    <row r="913" spans="1:21" ht="79.5" customHeight="1" x14ac:dyDescent="0.2">
      <c r="A913" s="420" t="s">
        <v>2701</v>
      </c>
      <c r="B913" s="15" t="s">
        <v>1326</v>
      </c>
      <c r="C913" s="408" t="s">
        <v>4273</v>
      </c>
      <c r="D913" s="15" t="s">
        <v>1746</v>
      </c>
      <c r="E913" s="17" t="s">
        <v>149</v>
      </c>
      <c r="F913" s="17" t="s">
        <v>150</v>
      </c>
      <c r="G913" s="16" t="s">
        <v>151</v>
      </c>
      <c r="H913" s="444" t="s">
        <v>4285</v>
      </c>
      <c r="I913" s="405" t="s">
        <v>4288</v>
      </c>
      <c r="J913" s="366"/>
      <c r="K913" s="405" t="s">
        <v>4993</v>
      </c>
      <c r="L913" s="405" t="s">
        <v>4952</v>
      </c>
      <c r="M913" s="405" t="s">
        <v>5004</v>
      </c>
      <c r="N913" s="22" t="s">
        <v>3014</v>
      </c>
      <c r="O913" s="22"/>
      <c r="P913" s="22"/>
      <c r="Q913" s="22"/>
      <c r="R913" s="22"/>
      <c r="S913" s="22"/>
      <c r="T913" s="405"/>
      <c r="U913" s="21"/>
    </row>
    <row r="914" spans="1:21" ht="60" customHeight="1" x14ac:dyDescent="0.2">
      <c r="A914" s="420" t="s">
        <v>2701</v>
      </c>
      <c r="B914" s="15" t="s">
        <v>1326</v>
      </c>
      <c r="C914" s="16"/>
      <c r="D914" s="15"/>
      <c r="E914" s="17"/>
      <c r="F914" s="17"/>
      <c r="G914" s="16"/>
      <c r="H914" s="18"/>
      <c r="I914" s="405" t="s">
        <v>4289</v>
      </c>
      <c r="J914" s="366"/>
      <c r="K914" s="405"/>
      <c r="L914" s="22"/>
      <c r="M914" s="22"/>
      <c r="N914" s="22"/>
      <c r="O914" s="22"/>
      <c r="P914" s="22"/>
      <c r="Q914" s="22"/>
      <c r="R914" s="22"/>
      <c r="S914" s="22"/>
      <c r="T914" s="405"/>
      <c r="U914" s="21"/>
    </row>
    <row r="915" spans="1:21" ht="22.5" x14ac:dyDescent="0.2">
      <c r="A915" s="420" t="s">
        <v>2854</v>
      </c>
      <c r="B915" s="15" t="s">
        <v>1327</v>
      </c>
      <c r="C915" s="28" t="s">
        <v>3107</v>
      </c>
      <c r="D915" s="15"/>
      <c r="E915" s="17"/>
      <c r="F915" s="17"/>
      <c r="G915" s="16"/>
      <c r="H915" s="24"/>
      <c r="I915" s="22"/>
      <c r="J915" s="366"/>
      <c r="K915" s="405" t="s">
        <v>5019</v>
      </c>
      <c r="L915" s="405" t="s">
        <v>5020</v>
      </c>
      <c r="M915" s="405" t="s">
        <v>5012</v>
      </c>
      <c r="N915" s="22"/>
      <c r="O915" s="22"/>
      <c r="P915" s="22"/>
      <c r="Q915" s="22"/>
      <c r="R915" s="22"/>
      <c r="S915" s="405" t="s">
        <v>3827</v>
      </c>
      <c r="T915" s="405"/>
      <c r="U915" s="21" t="s">
        <v>3576</v>
      </c>
    </row>
    <row r="916" spans="1:21" ht="112.5" x14ac:dyDescent="0.2">
      <c r="A916" s="420" t="s">
        <v>2854</v>
      </c>
      <c r="B916" s="15" t="s">
        <v>1327</v>
      </c>
      <c r="C916" s="16" t="s">
        <v>3108</v>
      </c>
      <c r="D916" s="15" t="s">
        <v>2239</v>
      </c>
      <c r="E916" s="17"/>
      <c r="F916" s="17"/>
      <c r="G916" s="16"/>
      <c r="H916" s="24"/>
      <c r="I916" s="22" t="s">
        <v>2983</v>
      </c>
      <c r="J916" s="366"/>
      <c r="K916" s="22"/>
      <c r="L916" s="22"/>
      <c r="M916" s="22"/>
      <c r="N916" s="22"/>
      <c r="O916" s="22"/>
      <c r="P916" s="22"/>
      <c r="Q916" s="22"/>
      <c r="R916" s="22"/>
      <c r="S916" s="22"/>
      <c r="T916" s="405"/>
      <c r="U916" s="21"/>
    </row>
    <row r="917" spans="1:21" ht="22.5" x14ac:dyDescent="0.2">
      <c r="A917" s="420" t="s">
        <v>2854</v>
      </c>
      <c r="B917" s="15" t="s">
        <v>1327</v>
      </c>
      <c r="C917" s="16" t="s">
        <v>3105</v>
      </c>
      <c r="D917" s="15" t="s">
        <v>1399</v>
      </c>
      <c r="E917" s="17">
        <v>0</v>
      </c>
      <c r="F917" s="17">
        <v>1</v>
      </c>
      <c r="G917" s="16" t="s">
        <v>3125</v>
      </c>
      <c r="H917" s="24"/>
      <c r="I917" s="16" t="s">
        <v>3126</v>
      </c>
      <c r="J917" s="366"/>
      <c r="K917" s="16"/>
      <c r="L917" s="22"/>
      <c r="M917" s="22"/>
      <c r="N917" s="22"/>
      <c r="O917" s="22"/>
      <c r="P917" s="22"/>
      <c r="Q917" s="22"/>
      <c r="R917" s="22"/>
      <c r="S917" s="22"/>
      <c r="T917" s="405"/>
      <c r="U917" s="21"/>
    </row>
    <row r="918" spans="1:21" ht="22.5" x14ac:dyDescent="0.2">
      <c r="A918" s="420" t="s">
        <v>2854</v>
      </c>
      <c r="B918" s="15" t="s">
        <v>1327</v>
      </c>
      <c r="C918" s="16" t="s">
        <v>3106</v>
      </c>
      <c r="D918" s="15" t="s">
        <v>1400</v>
      </c>
      <c r="E918" s="17">
        <v>0</v>
      </c>
      <c r="F918" s="17">
        <v>1</v>
      </c>
      <c r="G918" s="16" t="s">
        <v>3127</v>
      </c>
      <c r="H918" s="24"/>
      <c r="I918" s="16" t="s">
        <v>3128</v>
      </c>
      <c r="J918" s="366"/>
      <c r="K918" s="16"/>
      <c r="L918" s="22"/>
      <c r="M918" s="22"/>
      <c r="N918" s="22"/>
      <c r="O918" s="22"/>
      <c r="P918" s="22"/>
      <c r="Q918" s="22"/>
      <c r="R918" s="22"/>
      <c r="S918" s="22"/>
      <c r="T918" s="405"/>
      <c r="U918" s="21"/>
    </row>
    <row r="919" spans="1:21" ht="22.5" x14ac:dyDescent="0.2">
      <c r="A919" s="420" t="s">
        <v>2854</v>
      </c>
      <c r="B919" s="15" t="s">
        <v>1327</v>
      </c>
      <c r="C919" s="16" t="s">
        <v>3110</v>
      </c>
      <c r="D919" s="15" t="s">
        <v>1401</v>
      </c>
      <c r="E919" s="17">
        <v>0</v>
      </c>
      <c r="F919" s="17">
        <v>1</v>
      </c>
      <c r="G919" s="16" t="s">
        <v>2842</v>
      </c>
      <c r="H919" s="24"/>
      <c r="I919" s="16" t="s">
        <v>2843</v>
      </c>
      <c r="J919" s="366"/>
      <c r="K919" s="16"/>
      <c r="L919" s="22"/>
      <c r="M919" s="22"/>
      <c r="N919" s="22"/>
      <c r="O919" s="22"/>
      <c r="P919" s="22"/>
      <c r="Q919" s="22"/>
      <c r="R919" s="22"/>
      <c r="S919" s="22"/>
      <c r="T919" s="405"/>
      <c r="U919" s="21"/>
    </row>
    <row r="920" spans="1:21" ht="22.5" x14ac:dyDescent="0.2">
      <c r="A920" s="420" t="s">
        <v>2854</v>
      </c>
      <c r="B920" s="15" t="s">
        <v>1327</v>
      </c>
      <c r="C920" s="16" t="s">
        <v>3109</v>
      </c>
      <c r="D920" s="15" t="s">
        <v>1402</v>
      </c>
      <c r="E920" s="17">
        <v>0</v>
      </c>
      <c r="F920" s="17">
        <v>1</v>
      </c>
      <c r="G920" s="16" t="s">
        <v>2844</v>
      </c>
      <c r="H920" s="24"/>
      <c r="I920" s="16" t="s">
        <v>2845</v>
      </c>
      <c r="J920" s="366"/>
      <c r="K920" s="16"/>
      <c r="L920" s="22"/>
      <c r="M920" s="22"/>
      <c r="N920" s="22"/>
      <c r="O920" s="22"/>
      <c r="P920" s="22"/>
      <c r="Q920" s="22"/>
      <c r="R920" s="22"/>
      <c r="S920" s="22"/>
      <c r="T920" s="405"/>
      <c r="U920" s="21"/>
    </row>
    <row r="921" spans="1:21" x14ac:dyDescent="0.2">
      <c r="A921" s="420" t="s">
        <v>2854</v>
      </c>
      <c r="B921" s="15" t="s">
        <v>1327</v>
      </c>
      <c r="C921" s="16" t="s">
        <v>3111</v>
      </c>
      <c r="D921" s="15" t="s">
        <v>1403</v>
      </c>
      <c r="E921" s="17">
        <v>0</v>
      </c>
      <c r="F921" s="17">
        <v>1</v>
      </c>
      <c r="G921" s="16" t="s">
        <v>2855</v>
      </c>
      <c r="H921" s="24"/>
      <c r="I921" s="16" t="s">
        <v>2859</v>
      </c>
      <c r="J921" s="366"/>
      <c r="K921" s="16"/>
      <c r="L921" s="22"/>
      <c r="M921" s="22"/>
      <c r="N921" s="22"/>
      <c r="O921" s="22"/>
      <c r="P921" s="22"/>
      <c r="Q921" s="22"/>
      <c r="R921" s="22"/>
      <c r="S921" s="22"/>
      <c r="T921" s="405"/>
      <c r="U921" s="21"/>
    </row>
    <row r="922" spans="1:21" x14ac:dyDescent="0.2">
      <c r="A922" s="420" t="s">
        <v>2854</v>
      </c>
      <c r="B922" s="15" t="s">
        <v>1327</v>
      </c>
      <c r="C922" s="16" t="s">
        <v>3112</v>
      </c>
      <c r="D922" s="15" t="s">
        <v>1415</v>
      </c>
      <c r="E922" s="17">
        <v>0</v>
      </c>
      <c r="F922" s="17">
        <v>1</v>
      </c>
      <c r="G922" s="16" t="s">
        <v>2856</v>
      </c>
      <c r="H922" s="24"/>
      <c r="I922" s="16" t="s">
        <v>2860</v>
      </c>
      <c r="J922" s="366"/>
      <c r="K922" s="16"/>
      <c r="L922" s="22"/>
      <c r="M922" s="22"/>
      <c r="N922" s="22"/>
      <c r="O922" s="22"/>
      <c r="P922" s="22"/>
      <c r="Q922" s="22"/>
      <c r="R922" s="22"/>
      <c r="S922" s="22"/>
      <c r="T922" s="405"/>
      <c r="U922" s="21"/>
    </row>
    <row r="923" spans="1:21" x14ac:dyDescent="0.2">
      <c r="A923" s="420" t="s">
        <v>2854</v>
      </c>
      <c r="B923" s="15" t="s">
        <v>1327</v>
      </c>
      <c r="C923" s="16" t="s">
        <v>3113</v>
      </c>
      <c r="D923" s="15" t="s">
        <v>1416</v>
      </c>
      <c r="E923" s="17">
        <v>0</v>
      </c>
      <c r="F923" s="17">
        <v>1</v>
      </c>
      <c r="G923" s="16" t="s">
        <v>2857</v>
      </c>
      <c r="H923" s="24"/>
      <c r="I923" s="16" t="s">
        <v>2689</v>
      </c>
      <c r="J923" s="366"/>
      <c r="K923" s="16"/>
      <c r="L923" s="22"/>
      <c r="M923" s="22"/>
      <c r="N923" s="22"/>
      <c r="O923" s="22"/>
      <c r="P923" s="22"/>
      <c r="Q923" s="22"/>
      <c r="R923" s="22"/>
      <c r="S923" s="22"/>
      <c r="T923" s="405"/>
      <c r="U923" s="21"/>
    </row>
    <row r="924" spans="1:21" x14ac:dyDescent="0.2">
      <c r="A924" s="420" t="s">
        <v>2854</v>
      </c>
      <c r="B924" s="15" t="s">
        <v>1327</v>
      </c>
      <c r="C924" s="16" t="s">
        <v>3114</v>
      </c>
      <c r="D924" s="15" t="s">
        <v>1378</v>
      </c>
      <c r="E924" s="17">
        <v>0</v>
      </c>
      <c r="F924" s="17">
        <v>1</v>
      </c>
      <c r="G924" s="16" t="s">
        <v>2858</v>
      </c>
      <c r="H924" s="24"/>
      <c r="I924" s="16" t="s">
        <v>2690</v>
      </c>
      <c r="J924" s="366"/>
      <c r="K924" s="16"/>
      <c r="L924" s="22"/>
      <c r="M924" s="22"/>
      <c r="N924" s="22"/>
      <c r="O924" s="22"/>
      <c r="P924" s="22"/>
      <c r="Q924" s="22"/>
      <c r="R924" s="22"/>
      <c r="S924" s="22"/>
      <c r="T924" s="405"/>
      <c r="U924" s="21"/>
    </row>
    <row r="925" spans="1:21" ht="90" x14ac:dyDescent="0.2">
      <c r="A925" s="420" t="s">
        <v>2854</v>
      </c>
      <c r="B925" s="15" t="s">
        <v>1327</v>
      </c>
      <c r="C925" s="16" t="s">
        <v>2846</v>
      </c>
      <c r="D925" s="15" t="s">
        <v>1929</v>
      </c>
      <c r="E925" s="17" t="s">
        <v>2741</v>
      </c>
      <c r="F925" s="17" t="s">
        <v>2742</v>
      </c>
      <c r="G925" s="230" t="s">
        <v>2743</v>
      </c>
      <c r="H925" s="24" t="s">
        <v>2744</v>
      </c>
      <c r="I925" s="405" t="s">
        <v>4166</v>
      </c>
      <c r="J925" s="366"/>
      <c r="K925" s="405" t="s">
        <v>5019</v>
      </c>
      <c r="L925" s="405" t="s">
        <v>5020</v>
      </c>
      <c r="M925" s="405" t="s">
        <v>5012</v>
      </c>
      <c r="N925" s="405" t="s">
        <v>5008</v>
      </c>
      <c r="O925" s="22"/>
      <c r="P925" s="22"/>
      <c r="Q925" s="22"/>
      <c r="R925" s="22"/>
      <c r="S925" s="405" t="s">
        <v>3775</v>
      </c>
      <c r="T925" s="405" t="s">
        <v>4964</v>
      </c>
      <c r="U925" s="21"/>
    </row>
    <row r="926" spans="1:21" ht="90" x14ac:dyDescent="0.2">
      <c r="A926" s="420" t="s">
        <v>2854</v>
      </c>
      <c r="B926" s="15" t="s">
        <v>1327</v>
      </c>
      <c r="C926" s="16" t="s">
        <v>2847</v>
      </c>
      <c r="D926" s="15" t="s">
        <v>1933</v>
      </c>
      <c r="E926" s="17" t="s">
        <v>2741</v>
      </c>
      <c r="F926" s="17" t="s">
        <v>2742</v>
      </c>
      <c r="G926" s="230" t="s">
        <v>2743</v>
      </c>
      <c r="H926" s="24" t="s">
        <v>2745</v>
      </c>
      <c r="I926" s="405" t="s">
        <v>4167</v>
      </c>
      <c r="J926" s="366"/>
      <c r="K926" s="405" t="s">
        <v>5019</v>
      </c>
      <c r="L926" s="405" t="s">
        <v>5020</v>
      </c>
      <c r="M926" s="405" t="s">
        <v>5012</v>
      </c>
      <c r="N926" s="405" t="s">
        <v>5008</v>
      </c>
      <c r="O926" s="22"/>
      <c r="P926" s="22"/>
      <c r="Q926" s="22"/>
      <c r="R926" s="22"/>
      <c r="S926" s="22" t="s">
        <v>3775</v>
      </c>
      <c r="T926" s="405" t="s">
        <v>4964</v>
      </c>
      <c r="U926" s="21"/>
    </row>
    <row r="927" spans="1:21" ht="90" x14ac:dyDescent="0.2">
      <c r="A927" s="420" t="s">
        <v>2854</v>
      </c>
      <c r="B927" s="15" t="s">
        <v>1327</v>
      </c>
      <c r="C927" s="16" t="s">
        <v>2848</v>
      </c>
      <c r="D927" s="15" t="s">
        <v>1746</v>
      </c>
      <c r="E927" s="17" t="s">
        <v>2741</v>
      </c>
      <c r="F927" s="17" t="s">
        <v>2742</v>
      </c>
      <c r="G927" s="230" t="s">
        <v>2743</v>
      </c>
      <c r="H927" s="24" t="s">
        <v>2746</v>
      </c>
      <c r="I927" s="405" t="s">
        <v>4168</v>
      </c>
      <c r="J927" s="366"/>
      <c r="K927" s="405" t="s">
        <v>5019</v>
      </c>
      <c r="L927" s="405" t="s">
        <v>5020</v>
      </c>
      <c r="M927" s="405" t="s">
        <v>5012</v>
      </c>
      <c r="N927" s="405" t="s">
        <v>5008</v>
      </c>
      <c r="O927" s="22"/>
      <c r="P927" s="22"/>
      <c r="Q927" s="22"/>
      <c r="R927" s="22"/>
      <c r="S927" s="22" t="s">
        <v>3775</v>
      </c>
      <c r="T927" s="405" t="s">
        <v>4964</v>
      </c>
      <c r="U927" s="21"/>
    </row>
    <row r="928" spans="1:21" ht="90" x14ac:dyDescent="0.2">
      <c r="A928" s="420" t="s">
        <v>2854</v>
      </c>
      <c r="B928" s="15" t="s">
        <v>1327</v>
      </c>
      <c r="C928" s="16" t="s">
        <v>2849</v>
      </c>
      <c r="D928" s="15" t="s">
        <v>1747</v>
      </c>
      <c r="E928" s="17" t="s">
        <v>2741</v>
      </c>
      <c r="F928" s="17" t="s">
        <v>2742</v>
      </c>
      <c r="G928" s="230" t="s">
        <v>2743</v>
      </c>
      <c r="H928" s="24" t="s">
        <v>2747</v>
      </c>
      <c r="I928" s="405" t="s">
        <v>4169</v>
      </c>
      <c r="J928" s="366"/>
      <c r="K928" s="405" t="s">
        <v>5019</v>
      </c>
      <c r="L928" s="405" t="s">
        <v>5020</v>
      </c>
      <c r="M928" s="405" t="s">
        <v>5012</v>
      </c>
      <c r="N928" s="405" t="s">
        <v>5008</v>
      </c>
      <c r="O928" s="22"/>
      <c r="P928" s="22"/>
      <c r="Q928" s="22"/>
      <c r="R928" s="22"/>
      <c r="S928" s="22" t="s">
        <v>3775</v>
      </c>
      <c r="T928" s="405" t="s">
        <v>4964</v>
      </c>
      <c r="U928" s="21"/>
    </row>
    <row r="929" spans="1:21" ht="33.75" x14ac:dyDescent="0.2">
      <c r="A929" s="420" t="s">
        <v>2854</v>
      </c>
      <c r="B929" s="15" t="s">
        <v>1327</v>
      </c>
      <c r="C929" s="16" t="s">
        <v>2850</v>
      </c>
      <c r="D929" s="17" t="s">
        <v>3115</v>
      </c>
      <c r="E929" s="17" t="s">
        <v>1767</v>
      </c>
      <c r="F929" s="17" t="s">
        <v>3119</v>
      </c>
      <c r="G929" s="16" t="s">
        <v>3120</v>
      </c>
      <c r="H929" s="22" t="s">
        <v>3121</v>
      </c>
      <c r="I929" s="405" t="s">
        <v>4170</v>
      </c>
      <c r="J929" s="366"/>
      <c r="K929" s="405" t="s">
        <v>5019</v>
      </c>
      <c r="L929" s="405" t="s">
        <v>5020</v>
      </c>
      <c r="M929" s="405" t="s">
        <v>5012</v>
      </c>
      <c r="N929" s="405" t="s">
        <v>5008</v>
      </c>
      <c r="O929" s="22"/>
      <c r="P929" s="22"/>
      <c r="Q929" s="22"/>
      <c r="R929" s="22"/>
      <c r="S929" s="22"/>
      <c r="T929" s="405"/>
      <c r="U929" s="21"/>
    </row>
    <row r="930" spans="1:21" ht="33.75" x14ac:dyDescent="0.2">
      <c r="A930" s="420" t="s">
        <v>2854</v>
      </c>
      <c r="B930" s="15" t="s">
        <v>1327</v>
      </c>
      <c r="C930" s="16" t="s">
        <v>2851</v>
      </c>
      <c r="D930" s="17" t="s">
        <v>3116</v>
      </c>
      <c r="E930" s="17" t="s">
        <v>1767</v>
      </c>
      <c r="F930" s="17" t="s">
        <v>3119</v>
      </c>
      <c r="G930" s="16" t="s">
        <v>3120</v>
      </c>
      <c r="H930" s="22" t="s">
        <v>3122</v>
      </c>
      <c r="I930" s="405" t="s">
        <v>4171</v>
      </c>
      <c r="J930" s="366"/>
      <c r="K930" s="405" t="s">
        <v>5019</v>
      </c>
      <c r="L930" s="405" t="s">
        <v>5020</v>
      </c>
      <c r="M930" s="405" t="s">
        <v>5012</v>
      </c>
      <c r="N930" s="405" t="s">
        <v>5008</v>
      </c>
      <c r="O930" s="22"/>
      <c r="P930" s="22"/>
      <c r="Q930" s="22"/>
      <c r="R930" s="22"/>
      <c r="S930" s="22"/>
      <c r="T930" s="405"/>
      <c r="U930" s="21"/>
    </row>
    <row r="931" spans="1:21" ht="33.75" x14ac:dyDescent="0.2">
      <c r="A931" s="420" t="s">
        <v>2854</v>
      </c>
      <c r="B931" s="15" t="s">
        <v>1327</v>
      </c>
      <c r="C931" s="16" t="s">
        <v>2852</v>
      </c>
      <c r="D931" s="17" t="s">
        <v>3117</v>
      </c>
      <c r="E931" s="17" t="s">
        <v>1767</v>
      </c>
      <c r="F931" s="17" t="s">
        <v>3119</v>
      </c>
      <c r="G931" s="16" t="s">
        <v>3120</v>
      </c>
      <c r="H931" s="22" t="s">
        <v>3123</v>
      </c>
      <c r="I931" s="405" t="s">
        <v>4172</v>
      </c>
      <c r="J931" s="366"/>
      <c r="K931" s="405" t="s">
        <v>5019</v>
      </c>
      <c r="L931" s="405" t="s">
        <v>5020</v>
      </c>
      <c r="M931" s="405" t="s">
        <v>5012</v>
      </c>
      <c r="N931" s="405" t="s">
        <v>5008</v>
      </c>
      <c r="O931" s="22"/>
      <c r="P931" s="22"/>
      <c r="Q931" s="22"/>
      <c r="R931" s="22"/>
      <c r="S931" s="22"/>
      <c r="T931" s="405"/>
      <c r="U931" s="21"/>
    </row>
    <row r="932" spans="1:21" ht="33.75" x14ac:dyDescent="0.2">
      <c r="A932" s="420" t="s">
        <v>2854</v>
      </c>
      <c r="B932" s="15" t="s">
        <v>1327</v>
      </c>
      <c r="C932" s="16" t="s">
        <v>2853</v>
      </c>
      <c r="D932" s="17" t="s">
        <v>3118</v>
      </c>
      <c r="E932" s="17" t="s">
        <v>1767</v>
      </c>
      <c r="F932" s="17" t="s">
        <v>3119</v>
      </c>
      <c r="G932" s="16" t="s">
        <v>3120</v>
      </c>
      <c r="H932" s="22" t="s">
        <v>3124</v>
      </c>
      <c r="I932" s="405" t="s">
        <v>4173</v>
      </c>
      <c r="J932" s="366"/>
      <c r="K932" s="405" t="s">
        <v>5019</v>
      </c>
      <c r="L932" s="405" t="s">
        <v>5020</v>
      </c>
      <c r="M932" s="405" t="s">
        <v>5012</v>
      </c>
      <c r="N932" s="405" t="s">
        <v>5008</v>
      </c>
      <c r="O932" s="22"/>
      <c r="P932" s="22"/>
      <c r="Q932" s="22"/>
      <c r="R932" s="22"/>
      <c r="S932" s="22"/>
      <c r="T932" s="405"/>
      <c r="U932" s="21"/>
    </row>
    <row r="933" spans="1:21" ht="26.25" customHeight="1" x14ac:dyDescent="0.2">
      <c r="A933" s="420" t="s">
        <v>672</v>
      </c>
      <c r="B933" s="15" t="s">
        <v>1328</v>
      </c>
      <c r="C933" s="28" t="s">
        <v>2694</v>
      </c>
      <c r="D933" s="17"/>
      <c r="E933" s="17"/>
      <c r="F933" s="17"/>
      <c r="G933" s="16"/>
      <c r="H933" s="22"/>
      <c r="I933" s="22"/>
      <c r="J933" s="366"/>
      <c r="K933" s="405" t="s">
        <v>4959</v>
      </c>
      <c r="L933" s="405" t="s">
        <v>4927</v>
      </c>
      <c r="M933" s="22" t="s">
        <v>5006</v>
      </c>
      <c r="N933" s="22"/>
      <c r="O933" s="22" t="s">
        <v>1351</v>
      </c>
      <c r="P933" s="22"/>
      <c r="Q933" s="22"/>
      <c r="R933" s="22"/>
      <c r="S933" s="405" t="s">
        <v>3827</v>
      </c>
      <c r="T933" s="405"/>
      <c r="U933" s="21" t="s">
        <v>3576</v>
      </c>
    </row>
    <row r="934" spans="1:21" ht="225" x14ac:dyDescent="0.2">
      <c r="A934" s="420" t="s">
        <v>672</v>
      </c>
      <c r="B934" s="15" t="s">
        <v>1328</v>
      </c>
      <c r="C934" s="16" t="s">
        <v>2694</v>
      </c>
      <c r="D934" s="25" t="s">
        <v>2239</v>
      </c>
      <c r="E934" s="23" t="s">
        <v>1413</v>
      </c>
      <c r="F934" s="23" t="s">
        <v>1414</v>
      </c>
      <c r="G934" s="408" t="s">
        <v>3906</v>
      </c>
      <c r="H934" s="24" t="s">
        <v>2695</v>
      </c>
      <c r="I934" s="405" t="s">
        <v>4174</v>
      </c>
      <c r="J934" s="366"/>
      <c r="K934" s="405" t="s">
        <v>4959</v>
      </c>
      <c r="L934" s="405" t="s">
        <v>4927</v>
      </c>
      <c r="M934" s="22" t="s">
        <v>5006</v>
      </c>
      <c r="N934" s="405" t="s">
        <v>3822</v>
      </c>
      <c r="O934" s="22" t="s">
        <v>1351</v>
      </c>
      <c r="P934" s="22" t="s">
        <v>3812</v>
      </c>
      <c r="Q934" s="22" t="s">
        <v>1351</v>
      </c>
      <c r="R934" s="405" t="s">
        <v>3823</v>
      </c>
      <c r="S934" s="22" t="s">
        <v>3775</v>
      </c>
      <c r="T934" s="405" t="s">
        <v>3774</v>
      </c>
      <c r="U934" s="21"/>
    </row>
    <row r="935" spans="1:21" ht="33" customHeight="1" x14ac:dyDescent="0.2">
      <c r="A935" s="420" t="s">
        <v>259</v>
      </c>
      <c r="B935" s="15" t="s">
        <v>260</v>
      </c>
      <c r="C935" s="28" t="s">
        <v>284</v>
      </c>
      <c r="D935" s="15"/>
      <c r="E935" s="17"/>
      <c r="F935" s="17"/>
      <c r="G935" s="16"/>
      <c r="H935" s="24"/>
      <c r="I935" s="22"/>
      <c r="J935" s="366"/>
      <c r="K935" s="398" t="s">
        <v>4990</v>
      </c>
      <c r="L935" s="405"/>
      <c r="M935" s="405" t="s">
        <v>5005</v>
      </c>
      <c r="N935" s="398" t="s">
        <v>4967</v>
      </c>
      <c r="O935" s="22"/>
      <c r="P935" s="22"/>
      <c r="Q935" s="22"/>
      <c r="R935" s="22"/>
      <c r="S935" s="405" t="s">
        <v>3827</v>
      </c>
      <c r="T935" s="405" t="s">
        <v>3786</v>
      </c>
      <c r="U935" s="21" t="s">
        <v>3576</v>
      </c>
    </row>
    <row r="936" spans="1:21" ht="337.5" x14ac:dyDescent="0.2">
      <c r="A936" s="420" t="s">
        <v>259</v>
      </c>
      <c r="B936" s="15" t="s">
        <v>260</v>
      </c>
      <c r="C936" s="16" t="s">
        <v>284</v>
      </c>
      <c r="D936" s="15" t="s">
        <v>2239</v>
      </c>
      <c r="E936" s="17" t="s">
        <v>2796</v>
      </c>
      <c r="F936" s="17" t="s">
        <v>2795</v>
      </c>
      <c r="G936" s="16" t="s">
        <v>1151</v>
      </c>
      <c r="H936" s="24" t="s">
        <v>285</v>
      </c>
      <c r="I936" s="22" t="s">
        <v>286</v>
      </c>
      <c r="J936" s="366"/>
      <c r="K936" s="398" t="s">
        <v>4990</v>
      </c>
      <c r="L936" s="22"/>
      <c r="M936" s="405" t="s">
        <v>5005</v>
      </c>
      <c r="N936" s="398" t="s">
        <v>4967</v>
      </c>
      <c r="O936" s="22"/>
      <c r="P936" s="22"/>
      <c r="Q936" s="22"/>
      <c r="R936" s="22"/>
      <c r="S936" s="405" t="s">
        <v>3827</v>
      </c>
      <c r="T936" s="405" t="s">
        <v>4058</v>
      </c>
      <c r="U936" s="21"/>
    </row>
    <row r="937" spans="1:21" ht="35.25" customHeight="1" x14ac:dyDescent="0.2">
      <c r="A937" s="420" t="s">
        <v>261</v>
      </c>
      <c r="B937" s="15" t="s">
        <v>262</v>
      </c>
      <c r="C937" s="28" t="s">
        <v>287</v>
      </c>
      <c r="D937" s="22"/>
      <c r="E937" s="17"/>
      <c r="F937" s="17"/>
      <c r="G937" s="16"/>
      <c r="H937" s="18"/>
      <c r="I937" s="22"/>
      <c r="J937" s="366"/>
      <c r="K937" s="405" t="s">
        <v>4983</v>
      </c>
      <c r="L937" s="405" t="s">
        <v>4949</v>
      </c>
      <c r="M937" s="405" t="s">
        <v>5013</v>
      </c>
      <c r="N937" s="22" t="s">
        <v>3012</v>
      </c>
      <c r="O937" s="398"/>
      <c r="P937" s="398"/>
      <c r="Q937" s="398"/>
      <c r="R937" s="398"/>
      <c r="S937" s="405" t="s">
        <v>3827</v>
      </c>
      <c r="T937" s="405"/>
      <c r="U937" s="21" t="s">
        <v>3576</v>
      </c>
    </row>
    <row r="938" spans="1:21" x14ac:dyDescent="0.2">
      <c r="A938" s="420" t="s">
        <v>261</v>
      </c>
      <c r="B938" s="15" t="s">
        <v>262</v>
      </c>
      <c r="C938" s="16" t="s">
        <v>654</v>
      </c>
      <c r="D938" s="15" t="s">
        <v>2239</v>
      </c>
      <c r="E938" s="17"/>
      <c r="F938" s="17"/>
      <c r="G938" s="16"/>
      <c r="H938" s="18"/>
      <c r="I938" s="22"/>
      <c r="J938" s="366"/>
      <c r="K938" s="22"/>
      <c r="L938" s="22"/>
      <c r="M938" s="22"/>
      <c r="N938" s="22"/>
      <c r="O938" s="22"/>
      <c r="P938" s="22"/>
      <c r="Q938" s="22"/>
      <c r="R938" s="22"/>
      <c r="S938" s="22"/>
      <c r="T938" s="405"/>
      <c r="U938" s="21"/>
    </row>
    <row r="939" spans="1:21" ht="21.75" customHeight="1" x14ac:dyDescent="0.2">
      <c r="A939" s="420" t="s">
        <v>261</v>
      </c>
      <c r="B939" s="15" t="s">
        <v>262</v>
      </c>
      <c r="C939" s="16" t="s">
        <v>288</v>
      </c>
      <c r="D939" s="15" t="s">
        <v>1399</v>
      </c>
      <c r="E939" s="17" t="s">
        <v>1767</v>
      </c>
      <c r="F939" s="17" t="s">
        <v>1554</v>
      </c>
      <c r="G939" s="16" t="s">
        <v>13</v>
      </c>
      <c r="H939" s="18"/>
      <c r="I939" s="22"/>
      <c r="J939" s="366"/>
      <c r="K939" s="22"/>
      <c r="L939" s="22"/>
      <c r="M939" s="22"/>
      <c r="N939" s="22"/>
      <c r="O939" s="22"/>
      <c r="P939" s="22"/>
      <c r="Q939" s="22"/>
      <c r="R939" s="22"/>
      <c r="S939" s="22"/>
      <c r="T939" s="405"/>
      <c r="U939" s="21"/>
    </row>
    <row r="940" spans="1:21" x14ac:dyDescent="0.2">
      <c r="A940" s="420" t="s">
        <v>261</v>
      </c>
      <c r="B940" s="15" t="s">
        <v>262</v>
      </c>
      <c r="C940" s="16" t="s">
        <v>289</v>
      </c>
      <c r="D940" s="15" t="s">
        <v>1400</v>
      </c>
      <c r="E940" s="17" t="s">
        <v>1767</v>
      </c>
      <c r="F940" s="17" t="s">
        <v>1554</v>
      </c>
      <c r="G940" s="16" t="s">
        <v>290</v>
      </c>
      <c r="H940" s="18"/>
      <c r="I940" s="22"/>
      <c r="J940" s="366"/>
      <c r="K940" s="22"/>
      <c r="L940" s="22"/>
      <c r="M940" s="22"/>
      <c r="N940" s="22"/>
      <c r="O940" s="22"/>
      <c r="P940" s="22"/>
      <c r="Q940" s="22"/>
      <c r="R940" s="22"/>
      <c r="S940" s="22"/>
      <c r="T940" s="405"/>
      <c r="U940" s="21"/>
    </row>
    <row r="941" spans="1:21" ht="22.5" x14ac:dyDescent="0.2">
      <c r="A941" s="420" t="s">
        <v>261</v>
      </c>
      <c r="B941" s="15" t="s">
        <v>262</v>
      </c>
      <c r="C941" s="16" t="s">
        <v>291</v>
      </c>
      <c r="D941" s="15" t="s">
        <v>1401</v>
      </c>
      <c r="E941" s="17" t="s">
        <v>1767</v>
      </c>
      <c r="F941" s="17" t="s">
        <v>1554</v>
      </c>
      <c r="G941" s="16" t="s">
        <v>14</v>
      </c>
      <c r="H941" s="18"/>
      <c r="I941" s="22"/>
      <c r="J941" s="366"/>
      <c r="K941" s="22"/>
      <c r="L941" s="22"/>
      <c r="M941" s="22"/>
      <c r="N941" s="22"/>
      <c r="O941" s="22"/>
      <c r="P941" s="22"/>
      <c r="Q941" s="22"/>
      <c r="R941" s="22"/>
      <c r="S941" s="22"/>
      <c r="T941" s="405"/>
      <c r="U941" s="21"/>
    </row>
    <row r="942" spans="1:21" x14ac:dyDescent="0.2">
      <c r="A942" s="420" t="s">
        <v>261</v>
      </c>
      <c r="B942" s="15" t="s">
        <v>262</v>
      </c>
      <c r="C942" s="16" t="s">
        <v>292</v>
      </c>
      <c r="D942" s="15" t="s">
        <v>1402</v>
      </c>
      <c r="E942" s="17" t="s">
        <v>1767</v>
      </c>
      <c r="F942" s="17" t="s">
        <v>1554</v>
      </c>
      <c r="G942" s="16" t="s">
        <v>293</v>
      </c>
      <c r="H942" s="18"/>
      <c r="I942" s="22"/>
      <c r="J942" s="366"/>
      <c r="K942" s="22"/>
      <c r="L942" s="22"/>
      <c r="M942" s="22"/>
      <c r="N942" s="22"/>
      <c r="O942" s="22"/>
      <c r="P942" s="22"/>
      <c r="Q942" s="22"/>
      <c r="R942" s="22"/>
      <c r="S942" s="22"/>
      <c r="T942" s="405"/>
      <c r="U942" s="21"/>
    </row>
    <row r="943" spans="1:21" x14ac:dyDescent="0.2">
      <c r="A943" s="420" t="s">
        <v>261</v>
      </c>
      <c r="B943" s="15" t="s">
        <v>262</v>
      </c>
      <c r="C943" s="16" t="s">
        <v>518</v>
      </c>
      <c r="D943" s="15" t="s">
        <v>294</v>
      </c>
      <c r="E943" s="17" t="s">
        <v>1767</v>
      </c>
      <c r="F943" s="17" t="s">
        <v>1767</v>
      </c>
      <c r="G943" s="16" t="s">
        <v>2825</v>
      </c>
      <c r="H943" s="18"/>
      <c r="I943" s="22"/>
      <c r="J943" s="366"/>
      <c r="K943" s="22"/>
      <c r="L943" s="22"/>
      <c r="M943" s="22"/>
      <c r="N943" s="22"/>
      <c r="O943" s="22"/>
      <c r="P943" s="22"/>
      <c r="Q943" s="22"/>
      <c r="R943" s="22"/>
      <c r="S943" s="22"/>
      <c r="T943" s="405"/>
      <c r="U943" s="21"/>
    </row>
    <row r="944" spans="1:21" x14ac:dyDescent="0.2">
      <c r="A944" s="420" t="s">
        <v>261</v>
      </c>
      <c r="B944" s="15" t="s">
        <v>262</v>
      </c>
      <c r="C944" s="16" t="s">
        <v>295</v>
      </c>
      <c r="D944" s="15" t="s">
        <v>1766</v>
      </c>
      <c r="E944" s="17"/>
      <c r="F944" s="17"/>
      <c r="G944" s="16"/>
      <c r="H944" s="18"/>
      <c r="I944" s="22"/>
      <c r="J944" s="366"/>
      <c r="K944" s="22"/>
      <c r="L944" s="22"/>
      <c r="M944" s="22"/>
      <c r="N944" s="22"/>
      <c r="O944" s="22"/>
      <c r="P944" s="22"/>
      <c r="Q944" s="22"/>
      <c r="R944" s="22"/>
      <c r="S944" s="22"/>
      <c r="T944" s="405"/>
      <c r="U944" s="21"/>
    </row>
    <row r="945" spans="1:21" ht="11.25" customHeight="1" x14ac:dyDescent="0.2">
      <c r="A945" s="420" t="s">
        <v>261</v>
      </c>
      <c r="B945" s="15" t="s">
        <v>262</v>
      </c>
      <c r="C945" s="16" t="s">
        <v>298</v>
      </c>
      <c r="D945" s="15" t="s">
        <v>1379</v>
      </c>
      <c r="E945" s="17" t="s">
        <v>1767</v>
      </c>
      <c r="F945" s="17" t="s">
        <v>1554</v>
      </c>
      <c r="G945" s="16" t="s">
        <v>296</v>
      </c>
      <c r="H945" s="18" t="s">
        <v>297</v>
      </c>
      <c r="I945" s="22"/>
      <c r="J945" s="366"/>
      <c r="K945" s="22"/>
      <c r="L945" s="22"/>
      <c r="M945" s="22"/>
      <c r="N945" s="22"/>
      <c r="O945" s="22"/>
      <c r="P945" s="22"/>
      <c r="Q945" s="22"/>
      <c r="R945" s="22"/>
      <c r="S945" s="22"/>
      <c r="T945" s="405"/>
      <c r="U945" s="21"/>
    </row>
    <row r="946" spans="1:21" x14ac:dyDescent="0.2">
      <c r="A946" s="420" t="s">
        <v>261</v>
      </c>
      <c r="B946" s="15" t="s">
        <v>262</v>
      </c>
      <c r="C946" s="16" t="s">
        <v>299</v>
      </c>
      <c r="D946" s="15" t="s">
        <v>1380</v>
      </c>
      <c r="E946" s="17" t="s">
        <v>1767</v>
      </c>
      <c r="F946" s="17" t="s">
        <v>1554</v>
      </c>
      <c r="G946" s="16" t="s">
        <v>300</v>
      </c>
      <c r="H946" s="18" t="s">
        <v>301</v>
      </c>
      <c r="I946" s="22"/>
      <c r="J946" s="366"/>
      <c r="K946" s="22"/>
      <c r="L946" s="22"/>
      <c r="M946" s="22"/>
      <c r="N946" s="22"/>
      <c r="O946" s="22"/>
      <c r="P946" s="22"/>
      <c r="Q946" s="22"/>
      <c r="R946" s="22"/>
      <c r="S946" s="22"/>
      <c r="T946" s="405"/>
      <c r="U946" s="21"/>
    </row>
    <row r="947" spans="1:21" x14ac:dyDescent="0.2">
      <c r="A947" s="420" t="s">
        <v>261</v>
      </c>
      <c r="B947" s="15" t="s">
        <v>262</v>
      </c>
      <c r="C947" s="16" t="s">
        <v>2908</v>
      </c>
      <c r="D947" s="15" t="s">
        <v>302</v>
      </c>
      <c r="E947" s="17" t="s">
        <v>1767</v>
      </c>
      <c r="F947" s="17" t="s">
        <v>1767</v>
      </c>
      <c r="G947" s="16" t="s">
        <v>2908</v>
      </c>
      <c r="H947" s="18"/>
      <c r="I947" s="22"/>
      <c r="J947" s="366"/>
      <c r="K947" s="22"/>
      <c r="L947" s="22"/>
      <c r="M947" s="22"/>
      <c r="N947" s="22"/>
      <c r="O947" s="22"/>
      <c r="P947" s="22"/>
      <c r="Q947" s="22"/>
      <c r="R947" s="22"/>
      <c r="S947" s="22"/>
      <c r="T947" s="405"/>
      <c r="U947" s="21"/>
    </row>
    <row r="948" spans="1:21" ht="81" customHeight="1" x14ac:dyDescent="0.2">
      <c r="A948" s="420" t="s">
        <v>261</v>
      </c>
      <c r="B948" s="15" t="s">
        <v>262</v>
      </c>
      <c r="C948" s="16" t="s">
        <v>303</v>
      </c>
      <c r="D948" s="15" t="s">
        <v>1418</v>
      </c>
      <c r="E948" s="17" t="s">
        <v>1054</v>
      </c>
      <c r="F948" s="17" t="s">
        <v>1053</v>
      </c>
      <c r="G948" s="408" t="s">
        <v>4120</v>
      </c>
      <c r="H948" s="18" t="s">
        <v>1055</v>
      </c>
      <c r="I948" s="22" t="s">
        <v>1056</v>
      </c>
      <c r="J948" s="366"/>
      <c r="K948" s="405" t="s">
        <v>4983</v>
      </c>
      <c r="L948" s="405" t="s">
        <v>4949</v>
      </c>
      <c r="M948" s="405" t="s">
        <v>5013</v>
      </c>
      <c r="N948" s="22" t="s">
        <v>3012</v>
      </c>
      <c r="O948" s="398"/>
      <c r="P948" s="398"/>
      <c r="Q948" s="398"/>
      <c r="R948" s="398"/>
      <c r="S948" s="405" t="s">
        <v>3775</v>
      </c>
      <c r="T948" s="405" t="s">
        <v>3012</v>
      </c>
      <c r="U948" s="21"/>
    </row>
    <row r="949" spans="1:21" x14ac:dyDescent="0.2">
      <c r="A949" s="420" t="s">
        <v>261</v>
      </c>
      <c r="B949" s="15" t="s">
        <v>262</v>
      </c>
      <c r="C949" s="16" t="s">
        <v>15</v>
      </c>
      <c r="D949" s="15" t="s">
        <v>2213</v>
      </c>
      <c r="E949" s="17"/>
      <c r="F949" s="17"/>
      <c r="G949" s="408"/>
      <c r="H949" s="18"/>
      <c r="I949" s="22"/>
      <c r="J949" s="366"/>
      <c r="K949" s="22"/>
      <c r="L949" s="405"/>
      <c r="M949" s="405"/>
      <c r="N949" s="22"/>
      <c r="O949" s="22"/>
      <c r="P949" s="22"/>
      <c r="Q949" s="22"/>
      <c r="R949" s="22"/>
      <c r="S949" s="405"/>
      <c r="T949" s="405"/>
      <c r="U949" s="21"/>
    </row>
    <row r="950" spans="1:21" ht="11.25" customHeight="1" x14ac:dyDescent="0.2">
      <c r="A950" s="420" t="s">
        <v>261</v>
      </c>
      <c r="B950" s="15" t="s">
        <v>262</v>
      </c>
      <c r="C950" s="16" t="s">
        <v>16</v>
      </c>
      <c r="D950" s="15" t="s">
        <v>1057</v>
      </c>
      <c r="E950" s="17" t="s">
        <v>1767</v>
      </c>
      <c r="F950" s="17" t="s">
        <v>1554</v>
      </c>
      <c r="G950" s="408" t="s">
        <v>296</v>
      </c>
      <c r="H950" s="18" t="s">
        <v>1060</v>
      </c>
      <c r="I950" s="22"/>
      <c r="J950" s="366"/>
      <c r="K950" s="22"/>
      <c r="L950" s="405"/>
      <c r="M950" s="405"/>
      <c r="N950" s="22"/>
      <c r="O950" s="22"/>
      <c r="P950" s="22"/>
      <c r="Q950" s="22"/>
      <c r="R950" s="22"/>
      <c r="S950" s="405"/>
      <c r="T950" s="405"/>
      <c r="U950" s="21"/>
    </row>
    <row r="951" spans="1:21" x14ac:dyDescent="0.2">
      <c r="A951" s="420" t="s">
        <v>261</v>
      </c>
      <c r="B951" s="15" t="s">
        <v>262</v>
      </c>
      <c r="C951" s="16" t="s">
        <v>17</v>
      </c>
      <c r="D951" s="15" t="s">
        <v>1058</v>
      </c>
      <c r="E951" s="17" t="s">
        <v>1767</v>
      </c>
      <c r="F951" s="17" t="s">
        <v>1554</v>
      </c>
      <c r="G951" s="408" t="s">
        <v>300</v>
      </c>
      <c r="H951" s="18" t="s">
        <v>1061</v>
      </c>
      <c r="I951" s="22"/>
      <c r="J951" s="366"/>
      <c r="K951" s="22"/>
      <c r="L951" s="405"/>
      <c r="M951" s="405"/>
      <c r="N951" s="22"/>
      <c r="O951" s="22"/>
      <c r="P951" s="22"/>
      <c r="Q951" s="22"/>
      <c r="R951" s="22"/>
      <c r="S951" s="405"/>
      <c r="T951" s="405"/>
      <c r="U951" s="21"/>
    </row>
    <row r="952" spans="1:21" x14ac:dyDescent="0.2">
      <c r="A952" s="420" t="s">
        <v>261</v>
      </c>
      <c r="B952" s="15" t="s">
        <v>262</v>
      </c>
      <c r="C952" s="16" t="s">
        <v>2908</v>
      </c>
      <c r="D952" s="15" t="s">
        <v>1059</v>
      </c>
      <c r="E952" s="17" t="s">
        <v>1767</v>
      </c>
      <c r="F952" s="17" t="s">
        <v>1767</v>
      </c>
      <c r="G952" s="408" t="s">
        <v>2908</v>
      </c>
      <c r="H952" s="18"/>
      <c r="I952" s="22"/>
      <c r="J952" s="366"/>
      <c r="K952" s="22"/>
      <c r="L952" s="405"/>
      <c r="M952" s="405"/>
      <c r="N952" s="22"/>
      <c r="O952" s="22"/>
      <c r="P952" s="22"/>
      <c r="Q952" s="22"/>
      <c r="R952" s="22"/>
      <c r="S952" s="405"/>
      <c r="T952" s="405"/>
      <c r="U952" s="21"/>
    </row>
    <row r="953" spans="1:21" ht="81" customHeight="1" x14ac:dyDescent="0.2">
      <c r="A953" s="420" t="s">
        <v>261</v>
      </c>
      <c r="B953" s="15" t="s">
        <v>262</v>
      </c>
      <c r="C953" s="16" t="s">
        <v>18</v>
      </c>
      <c r="D953" s="15" t="s">
        <v>1746</v>
      </c>
      <c r="E953" s="17" t="s">
        <v>1054</v>
      </c>
      <c r="F953" s="17" t="s">
        <v>1053</v>
      </c>
      <c r="G953" s="408" t="s">
        <v>4120</v>
      </c>
      <c r="H953" s="18" t="s">
        <v>1062</v>
      </c>
      <c r="I953" s="22" t="s">
        <v>1063</v>
      </c>
      <c r="J953" s="366"/>
      <c r="K953" s="405" t="s">
        <v>4983</v>
      </c>
      <c r="L953" s="405" t="s">
        <v>4949</v>
      </c>
      <c r="M953" s="405" t="s">
        <v>5013</v>
      </c>
      <c r="N953" s="22" t="s">
        <v>3012</v>
      </c>
      <c r="O953" s="398"/>
      <c r="P953" s="398"/>
      <c r="Q953" s="398"/>
      <c r="R953" s="398"/>
      <c r="S953" s="405" t="s">
        <v>3775</v>
      </c>
      <c r="T953" s="405" t="s">
        <v>3012</v>
      </c>
      <c r="U953" s="21"/>
    </row>
    <row r="954" spans="1:21" x14ac:dyDescent="0.2">
      <c r="A954" s="420"/>
      <c r="B954" s="15"/>
      <c r="C954" s="16"/>
      <c r="D954" s="15"/>
      <c r="E954" s="17"/>
      <c r="F954" s="17"/>
      <c r="G954" s="16"/>
      <c r="H954" s="18"/>
      <c r="I954" s="22"/>
      <c r="J954" s="366"/>
      <c r="K954" s="22"/>
      <c r="L954" s="22"/>
      <c r="M954" s="22"/>
      <c r="N954" s="22"/>
      <c r="O954" s="22"/>
      <c r="P954" s="22"/>
      <c r="Q954" s="22"/>
      <c r="R954" s="22"/>
      <c r="S954" s="22"/>
      <c r="T954" s="405"/>
      <c r="U954" s="21"/>
    </row>
    <row r="955" spans="1:21" x14ac:dyDescent="0.2">
      <c r="A955" s="419" t="s">
        <v>1869</v>
      </c>
      <c r="B955" s="17" t="s">
        <v>1329</v>
      </c>
      <c r="C955" s="28" t="s">
        <v>19</v>
      </c>
      <c r="D955" s="15"/>
      <c r="E955" s="17"/>
      <c r="F955" s="17"/>
      <c r="G955" s="16"/>
      <c r="H955" s="22"/>
      <c r="I955" s="22"/>
      <c r="J955" s="366"/>
      <c r="K955" s="22"/>
      <c r="L955" s="22"/>
      <c r="M955" s="22"/>
      <c r="N955" s="22"/>
      <c r="O955" s="22"/>
      <c r="P955" s="22"/>
      <c r="Q955" s="22"/>
      <c r="R955" s="22"/>
      <c r="S955" s="22" t="s">
        <v>1347</v>
      </c>
      <c r="T955" s="405"/>
      <c r="U955" s="21" t="s">
        <v>3576</v>
      </c>
    </row>
    <row r="956" spans="1:21" x14ac:dyDescent="0.2">
      <c r="A956" s="419" t="s">
        <v>1869</v>
      </c>
      <c r="B956" s="17" t="s">
        <v>1329</v>
      </c>
      <c r="C956" s="16"/>
      <c r="D956" s="15"/>
      <c r="E956" s="17"/>
      <c r="F956" s="17"/>
      <c r="G956" s="16" t="s">
        <v>1759</v>
      </c>
      <c r="H956" s="22"/>
      <c r="I956" s="22"/>
      <c r="J956" s="366"/>
      <c r="K956" s="22"/>
      <c r="L956" s="22"/>
      <c r="M956" s="22"/>
      <c r="N956" s="22"/>
      <c r="O956" s="22"/>
      <c r="P956" s="22"/>
      <c r="Q956" s="22"/>
      <c r="R956" s="22"/>
      <c r="S956" s="22"/>
      <c r="T956" s="405"/>
      <c r="U956" s="21"/>
    </row>
    <row r="957" spans="1:21" ht="56.25" x14ac:dyDescent="0.2">
      <c r="A957" s="419" t="s">
        <v>1869</v>
      </c>
      <c r="B957" s="17" t="s">
        <v>1329</v>
      </c>
      <c r="C957" s="16" t="s">
        <v>2930</v>
      </c>
      <c r="D957" s="15" t="s">
        <v>2931</v>
      </c>
      <c r="E957" s="17" t="s">
        <v>2436</v>
      </c>
      <c r="F957" s="17" t="s">
        <v>2437</v>
      </c>
      <c r="G957" s="16" t="s">
        <v>20</v>
      </c>
      <c r="H957" s="22" t="s">
        <v>3377</v>
      </c>
      <c r="I957" s="22" t="s">
        <v>21</v>
      </c>
      <c r="J957" s="366"/>
      <c r="K957" s="22"/>
      <c r="L957" s="22"/>
      <c r="M957" s="22"/>
      <c r="N957" s="22"/>
      <c r="O957" s="22"/>
      <c r="P957" s="22"/>
      <c r="Q957" s="22"/>
      <c r="R957" s="22"/>
      <c r="S957" s="22"/>
      <c r="T957" s="405" t="s">
        <v>3847</v>
      </c>
      <c r="U957" s="21"/>
    </row>
    <row r="958" spans="1:21" ht="78.75" x14ac:dyDescent="0.2">
      <c r="A958" s="419" t="s">
        <v>1869</v>
      </c>
      <c r="B958" s="17" t="s">
        <v>1329</v>
      </c>
      <c r="C958" s="16" t="s">
        <v>400</v>
      </c>
      <c r="D958" s="15" t="s">
        <v>2932</v>
      </c>
      <c r="E958" s="17" t="s">
        <v>488</v>
      </c>
      <c r="F958" s="17" t="s">
        <v>2933</v>
      </c>
      <c r="G958" s="16" t="s">
        <v>401</v>
      </c>
      <c r="H958" s="22" t="s">
        <v>3376</v>
      </c>
      <c r="I958" s="22" t="s">
        <v>22</v>
      </c>
      <c r="J958" s="366"/>
      <c r="K958" s="22"/>
      <c r="L958" s="22"/>
      <c r="M958" s="22"/>
      <c r="N958" s="22"/>
      <c r="O958" s="22"/>
      <c r="P958" s="22"/>
      <c r="Q958" s="22"/>
      <c r="R958" s="22"/>
      <c r="S958" s="22"/>
      <c r="T958" s="405" t="s">
        <v>3848</v>
      </c>
      <c r="U958" s="21"/>
    </row>
    <row r="959" spans="1:21" ht="45" x14ac:dyDescent="0.2">
      <c r="A959" s="419" t="s">
        <v>1869</v>
      </c>
      <c r="B959" s="17" t="s">
        <v>1329</v>
      </c>
      <c r="C959" s="16" t="s">
        <v>23</v>
      </c>
      <c r="D959" s="15" t="s">
        <v>1416</v>
      </c>
      <c r="E959" s="17" t="s">
        <v>1767</v>
      </c>
      <c r="F959" s="17" t="s">
        <v>1554</v>
      </c>
      <c r="G959" s="16" t="s">
        <v>24</v>
      </c>
      <c r="H959" s="22" t="s">
        <v>3378</v>
      </c>
      <c r="I959" s="22" t="s">
        <v>25</v>
      </c>
      <c r="J959" s="366"/>
      <c r="K959" s="22"/>
      <c r="L959" s="22"/>
      <c r="M959" s="22"/>
      <c r="N959" s="22"/>
      <c r="O959" s="22"/>
      <c r="P959" s="22"/>
      <c r="Q959" s="22"/>
      <c r="R959" s="22"/>
      <c r="S959" s="22"/>
      <c r="T959" s="405" t="s">
        <v>3849</v>
      </c>
      <c r="U959" s="21"/>
    </row>
    <row r="960" spans="1:21" x14ac:dyDescent="0.2">
      <c r="A960" s="419" t="s">
        <v>1869</v>
      </c>
      <c r="B960" s="17" t="s">
        <v>1329</v>
      </c>
      <c r="C960" s="16" t="s">
        <v>2304</v>
      </c>
      <c r="D960" s="15" t="s">
        <v>1378</v>
      </c>
      <c r="E960" s="17" t="s">
        <v>1767</v>
      </c>
      <c r="F960" s="17" t="s">
        <v>1767</v>
      </c>
      <c r="G960" s="16"/>
      <c r="H960" s="22"/>
      <c r="I960" s="22"/>
      <c r="J960" s="366"/>
      <c r="K960" s="22"/>
      <c r="L960" s="22"/>
      <c r="M960" s="22"/>
      <c r="N960" s="22"/>
      <c r="O960" s="22"/>
      <c r="P960" s="22"/>
      <c r="Q960" s="22"/>
      <c r="R960" s="22"/>
      <c r="S960" s="22"/>
      <c r="T960" s="405"/>
      <c r="U960" s="21"/>
    </row>
    <row r="961" spans="1:21" ht="78.75" x14ac:dyDescent="0.2">
      <c r="A961" s="419" t="s">
        <v>1869</v>
      </c>
      <c r="B961" s="17" t="s">
        <v>1329</v>
      </c>
      <c r="C961" s="16" t="s">
        <v>26</v>
      </c>
      <c r="D961" s="15" t="s">
        <v>1929</v>
      </c>
      <c r="E961" s="17" t="s">
        <v>1767</v>
      </c>
      <c r="F961" s="17" t="s">
        <v>499</v>
      </c>
      <c r="G961" s="16" t="s">
        <v>842</v>
      </c>
      <c r="H961" s="22" t="s">
        <v>27</v>
      </c>
      <c r="I961" s="405" t="s">
        <v>4175</v>
      </c>
      <c r="J961" s="366"/>
      <c r="K961" s="405"/>
      <c r="L961" s="22"/>
      <c r="M961" s="22"/>
      <c r="N961" s="22"/>
      <c r="O961" s="22"/>
      <c r="P961" s="22"/>
      <c r="Q961" s="22"/>
      <c r="R961" s="22"/>
      <c r="S961" s="22"/>
      <c r="T961" s="405" t="s">
        <v>3850</v>
      </c>
      <c r="U961" s="21"/>
    </row>
    <row r="962" spans="1:21" x14ac:dyDescent="0.2">
      <c r="A962" s="419"/>
      <c r="B962" s="17"/>
      <c r="C962" s="16"/>
      <c r="D962" s="15"/>
      <c r="E962" s="17"/>
      <c r="F962" s="17"/>
      <c r="G962" s="16"/>
      <c r="H962" s="22"/>
      <c r="I962" s="22"/>
      <c r="J962" s="366"/>
      <c r="K962" s="22"/>
      <c r="L962" s="22"/>
      <c r="M962" s="22"/>
      <c r="N962" s="22"/>
      <c r="O962" s="22"/>
      <c r="P962" s="22"/>
      <c r="Q962" s="22"/>
      <c r="R962" s="22"/>
      <c r="S962" s="22"/>
      <c r="T962" s="405"/>
      <c r="U962" s="21"/>
    </row>
    <row r="963" spans="1:21" x14ac:dyDescent="0.2">
      <c r="A963" s="419" t="s">
        <v>1870</v>
      </c>
      <c r="B963" s="17" t="s">
        <v>1330</v>
      </c>
      <c r="C963" s="28" t="s">
        <v>28</v>
      </c>
      <c r="D963" s="15"/>
      <c r="E963" s="17"/>
      <c r="F963" s="17"/>
      <c r="G963" s="16"/>
      <c r="H963" s="22"/>
      <c r="I963" s="22"/>
      <c r="J963" s="366"/>
      <c r="K963" s="22"/>
      <c r="L963" s="22"/>
      <c r="M963" s="22"/>
      <c r="N963" s="22"/>
      <c r="O963" s="22"/>
      <c r="P963" s="22"/>
      <c r="Q963" s="22"/>
      <c r="R963" s="22"/>
      <c r="S963" s="22" t="s">
        <v>1347</v>
      </c>
      <c r="T963" s="405"/>
      <c r="U963" s="21" t="s">
        <v>3576</v>
      </c>
    </row>
    <row r="964" spans="1:21" x14ac:dyDescent="0.2">
      <c r="A964" s="419" t="s">
        <v>1870</v>
      </c>
      <c r="B964" s="17" t="s">
        <v>1330</v>
      </c>
      <c r="C964" s="16"/>
      <c r="D964" s="15"/>
      <c r="E964" s="17"/>
      <c r="F964" s="17"/>
      <c r="G964" s="16" t="s">
        <v>1759</v>
      </c>
      <c r="H964" s="22"/>
      <c r="I964" s="22"/>
      <c r="J964" s="366"/>
      <c r="K964" s="22"/>
      <c r="L964" s="22"/>
      <c r="M964" s="22"/>
      <c r="N964" s="22"/>
      <c r="O964" s="22"/>
      <c r="P964" s="22"/>
      <c r="Q964" s="22"/>
      <c r="R964" s="22"/>
      <c r="S964" s="22"/>
      <c r="T964" s="405"/>
      <c r="U964" s="21"/>
    </row>
    <row r="965" spans="1:21" ht="84" customHeight="1" x14ac:dyDescent="0.2">
      <c r="A965" s="419" t="s">
        <v>1870</v>
      </c>
      <c r="B965" s="17" t="s">
        <v>1330</v>
      </c>
      <c r="C965" s="16" t="s">
        <v>497</v>
      </c>
      <c r="D965" s="15" t="s">
        <v>498</v>
      </c>
      <c r="E965" s="17" t="s">
        <v>488</v>
      </c>
      <c r="F965" s="17" t="s">
        <v>2933</v>
      </c>
      <c r="G965" s="16" t="s">
        <v>402</v>
      </c>
      <c r="H965" s="22" t="s">
        <v>3375</v>
      </c>
      <c r="I965" s="22" t="s">
        <v>29</v>
      </c>
      <c r="J965" s="366"/>
      <c r="K965" s="22"/>
      <c r="L965" s="22"/>
      <c r="M965" s="22"/>
      <c r="N965" s="22"/>
      <c r="O965" s="22"/>
      <c r="P965" s="22"/>
      <c r="Q965" s="22"/>
      <c r="R965" s="22"/>
      <c r="S965" s="22"/>
      <c r="T965" s="405" t="s">
        <v>3848</v>
      </c>
      <c r="U965" s="21"/>
    </row>
    <row r="966" spans="1:21" x14ac:dyDescent="0.2">
      <c r="A966" s="419" t="s">
        <v>1870</v>
      </c>
      <c r="B966" s="17" t="s">
        <v>1330</v>
      </c>
      <c r="C966" s="16" t="s">
        <v>2304</v>
      </c>
      <c r="D966" s="15" t="s">
        <v>2214</v>
      </c>
      <c r="E966" s="17" t="s">
        <v>2436</v>
      </c>
      <c r="F966" s="17" t="s">
        <v>2436</v>
      </c>
      <c r="G966" s="16"/>
      <c r="H966" s="22"/>
      <c r="I966" s="22"/>
      <c r="J966" s="366"/>
      <c r="K966" s="22"/>
      <c r="L966" s="22"/>
      <c r="M966" s="22"/>
      <c r="N966" s="22"/>
      <c r="O966" s="22"/>
      <c r="P966" s="22"/>
      <c r="Q966" s="22"/>
      <c r="R966" s="22"/>
      <c r="S966" s="22"/>
      <c r="T966" s="405"/>
      <c r="U966" s="21"/>
    </row>
    <row r="967" spans="1:21" ht="78.75" x14ac:dyDescent="0.2">
      <c r="A967" s="419" t="s">
        <v>1870</v>
      </c>
      <c r="B967" s="17" t="s">
        <v>1330</v>
      </c>
      <c r="C967" s="16" t="s">
        <v>26</v>
      </c>
      <c r="D967" s="15" t="s">
        <v>1929</v>
      </c>
      <c r="E967" s="17" t="s">
        <v>1767</v>
      </c>
      <c r="F967" s="17" t="s">
        <v>499</v>
      </c>
      <c r="G967" s="16" t="s">
        <v>842</v>
      </c>
      <c r="H967" s="22" t="s">
        <v>30</v>
      </c>
      <c r="I967" s="405" t="s">
        <v>4176</v>
      </c>
      <c r="J967" s="366"/>
      <c r="K967" s="405"/>
      <c r="L967" s="22"/>
      <c r="M967" s="22"/>
      <c r="N967" s="22"/>
      <c r="O967" s="22"/>
      <c r="P967" s="22"/>
      <c r="Q967" s="22"/>
      <c r="R967" s="22"/>
      <c r="S967" s="22"/>
      <c r="T967" s="405" t="s">
        <v>3850</v>
      </c>
      <c r="U967" s="21"/>
    </row>
    <row r="968" spans="1:21" ht="78.75" x14ac:dyDescent="0.2">
      <c r="A968" s="419" t="s">
        <v>1870</v>
      </c>
      <c r="B968" s="17" t="s">
        <v>1330</v>
      </c>
      <c r="C968" s="16" t="s">
        <v>31</v>
      </c>
      <c r="D968" s="15" t="s">
        <v>1933</v>
      </c>
      <c r="E968" s="17" t="s">
        <v>1767</v>
      </c>
      <c r="F968" s="17" t="s">
        <v>499</v>
      </c>
      <c r="G968" s="16" t="s">
        <v>842</v>
      </c>
      <c r="H968" s="22" t="s">
        <v>32</v>
      </c>
      <c r="I968" s="22" t="s">
        <v>33</v>
      </c>
      <c r="J968" s="366"/>
      <c r="K968" s="22"/>
      <c r="L968" s="22"/>
      <c r="M968" s="22"/>
      <c r="N968" s="22"/>
      <c r="O968" s="22"/>
      <c r="P968" s="22"/>
      <c r="Q968" s="22"/>
      <c r="R968" s="22"/>
      <c r="S968" s="22"/>
      <c r="T968" s="405" t="s">
        <v>3851</v>
      </c>
      <c r="U968" s="21"/>
    </row>
    <row r="969" spans="1:21" ht="14.25" customHeight="1" x14ac:dyDescent="0.2">
      <c r="A969" s="419"/>
      <c r="B969" s="17"/>
      <c r="C969" s="16"/>
      <c r="D969" s="15"/>
      <c r="E969" s="17"/>
      <c r="F969" s="17"/>
      <c r="G969" s="16"/>
      <c r="H969" s="22"/>
      <c r="I969" s="22"/>
      <c r="J969" s="366"/>
      <c r="K969" s="22"/>
      <c r="L969" s="22"/>
      <c r="M969" s="22"/>
      <c r="N969" s="22"/>
      <c r="O969" s="22"/>
      <c r="P969" s="22"/>
      <c r="Q969" s="22"/>
      <c r="R969" s="22"/>
      <c r="S969" s="22"/>
      <c r="T969" s="405"/>
      <c r="U969" s="21"/>
    </row>
    <row r="970" spans="1:21" ht="27.75" customHeight="1" x14ac:dyDescent="0.2">
      <c r="A970" s="419" t="s">
        <v>168</v>
      </c>
      <c r="B970" s="17" t="s">
        <v>1331</v>
      </c>
      <c r="C970" s="28" t="s">
        <v>382</v>
      </c>
      <c r="D970" s="15"/>
      <c r="E970" s="17"/>
      <c r="F970" s="17"/>
      <c r="G970" s="16"/>
      <c r="H970" s="22"/>
      <c r="I970" s="22"/>
      <c r="J970" s="366"/>
      <c r="K970" s="22"/>
      <c r="L970" s="22"/>
      <c r="M970" s="22"/>
      <c r="N970" s="22"/>
      <c r="O970" s="22"/>
      <c r="P970" s="22"/>
      <c r="Q970" s="22"/>
      <c r="R970" s="22"/>
      <c r="S970" s="405" t="s">
        <v>3832</v>
      </c>
      <c r="T970" s="405"/>
      <c r="U970" s="21" t="s">
        <v>3576</v>
      </c>
    </row>
    <row r="971" spans="1:21" ht="228" customHeight="1" x14ac:dyDescent="0.2">
      <c r="A971" s="419" t="s">
        <v>168</v>
      </c>
      <c r="B971" s="17" t="s">
        <v>1331</v>
      </c>
      <c r="C971" s="408" t="s">
        <v>4465</v>
      </c>
      <c r="D971" s="15" t="s">
        <v>2239</v>
      </c>
      <c r="E971" s="17"/>
      <c r="F971" s="17"/>
      <c r="G971" s="16" t="s">
        <v>1759</v>
      </c>
      <c r="H971" s="22" t="s">
        <v>1856</v>
      </c>
      <c r="I971" s="22" t="s">
        <v>72</v>
      </c>
      <c r="J971" s="366"/>
      <c r="K971" s="22"/>
      <c r="L971" s="22"/>
      <c r="M971" s="22"/>
      <c r="N971" s="22"/>
      <c r="O971" s="22"/>
      <c r="P971" s="22"/>
      <c r="Q971" s="22"/>
      <c r="R971" s="22"/>
      <c r="S971" s="22" t="s">
        <v>3775</v>
      </c>
      <c r="T971" s="405" t="s">
        <v>5032</v>
      </c>
      <c r="U971" s="21"/>
    </row>
    <row r="972" spans="1:21" x14ac:dyDescent="0.2">
      <c r="A972" s="419" t="s">
        <v>168</v>
      </c>
      <c r="B972" s="17" t="s">
        <v>1331</v>
      </c>
      <c r="C972" s="16" t="s">
        <v>34</v>
      </c>
      <c r="D972" s="15" t="s">
        <v>1399</v>
      </c>
      <c r="E972" s="17" t="s">
        <v>1767</v>
      </c>
      <c r="F972" s="17" t="s">
        <v>1554</v>
      </c>
      <c r="G972" s="16" t="s">
        <v>42</v>
      </c>
      <c r="H972" s="22"/>
      <c r="I972" s="22"/>
      <c r="J972" s="366"/>
      <c r="K972" s="22"/>
      <c r="L972" s="22"/>
      <c r="M972" s="22"/>
      <c r="N972" s="22"/>
      <c r="O972" s="22"/>
      <c r="P972" s="22"/>
      <c r="Q972" s="22"/>
      <c r="R972" s="22"/>
      <c r="S972" s="22"/>
      <c r="T972" s="405"/>
      <c r="U972" s="21"/>
    </row>
    <row r="973" spans="1:21" x14ac:dyDescent="0.2">
      <c r="A973" s="419" t="s">
        <v>168</v>
      </c>
      <c r="B973" s="17" t="s">
        <v>1331</v>
      </c>
      <c r="C973" s="16" t="s">
        <v>35</v>
      </c>
      <c r="D973" s="15" t="s">
        <v>1400</v>
      </c>
      <c r="E973" s="17" t="s">
        <v>1767</v>
      </c>
      <c r="F973" s="17" t="s">
        <v>1554</v>
      </c>
      <c r="G973" s="16" t="s">
        <v>43</v>
      </c>
      <c r="H973" s="22"/>
      <c r="I973" s="22"/>
      <c r="J973" s="366"/>
      <c r="K973" s="22"/>
      <c r="L973" s="22"/>
      <c r="M973" s="22"/>
      <c r="N973" s="22"/>
      <c r="O973" s="22"/>
      <c r="P973" s="22"/>
      <c r="Q973" s="22"/>
      <c r="R973" s="22"/>
      <c r="S973" s="22"/>
      <c r="T973" s="405"/>
      <c r="U973" s="21"/>
    </row>
    <row r="974" spans="1:21" x14ac:dyDescent="0.2">
      <c r="A974" s="419" t="s">
        <v>168</v>
      </c>
      <c r="B974" s="17" t="s">
        <v>1331</v>
      </c>
      <c r="C974" s="16" t="s">
        <v>36</v>
      </c>
      <c r="D974" s="15" t="s">
        <v>1401</v>
      </c>
      <c r="E974" s="17" t="s">
        <v>1767</v>
      </c>
      <c r="F974" s="17" t="s">
        <v>1554</v>
      </c>
      <c r="G974" s="16" t="s">
        <v>44</v>
      </c>
      <c r="H974" s="22"/>
      <c r="I974" s="22"/>
      <c r="J974" s="366"/>
      <c r="K974" s="22"/>
      <c r="L974" s="22"/>
      <c r="M974" s="22"/>
      <c r="N974" s="22"/>
      <c r="O974" s="22"/>
      <c r="P974" s="22"/>
      <c r="Q974" s="22"/>
      <c r="R974" s="22"/>
      <c r="S974" s="22"/>
      <c r="T974" s="405"/>
      <c r="U974" s="21"/>
    </row>
    <row r="975" spans="1:21" ht="22.5" x14ac:dyDescent="0.2">
      <c r="A975" s="419" t="s">
        <v>168</v>
      </c>
      <c r="B975" s="17" t="s">
        <v>1331</v>
      </c>
      <c r="C975" s="16" t="s">
        <v>37</v>
      </c>
      <c r="D975" s="15" t="s">
        <v>1402</v>
      </c>
      <c r="E975" s="17" t="s">
        <v>1767</v>
      </c>
      <c r="F975" s="17" t="s">
        <v>1554</v>
      </c>
      <c r="G975" s="16" t="s">
        <v>45</v>
      </c>
      <c r="H975" s="22"/>
      <c r="I975" s="22"/>
      <c r="J975" s="366"/>
      <c r="K975" s="22"/>
      <c r="L975" s="22"/>
      <c r="M975" s="22"/>
      <c r="N975" s="22"/>
      <c r="O975" s="22"/>
      <c r="P975" s="22"/>
      <c r="Q975" s="22"/>
      <c r="R975" s="22"/>
      <c r="S975" s="22"/>
      <c r="T975" s="405"/>
      <c r="U975" s="21"/>
    </row>
    <row r="976" spans="1:21" x14ac:dyDescent="0.2">
      <c r="A976" s="419" t="s">
        <v>168</v>
      </c>
      <c r="B976" s="17" t="s">
        <v>1331</v>
      </c>
      <c r="C976" s="16" t="s">
        <v>38</v>
      </c>
      <c r="D976" s="15" t="s">
        <v>1403</v>
      </c>
      <c r="E976" s="17" t="s">
        <v>1767</v>
      </c>
      <c r="F976" s="17" t="s">
        <v>1554</v>
      </c>
      <c r="G976" s="16" t="s">
        <v>46</v>
      </c>
      <c r="H976" s="22"/>
      <c r="I976" s="22"/>
      <c r="J976" s="366"/>
      <c r="K976" s="22"/>
      <c r="L976" s="22"/>
      <c r="M976" s="22"/>
      <c r="N976" s="22"/>
      <c r="O976" s="22"/>
      <c r="P976" s="22"/>
      <c r="Q976" s="22"/>
      <c r="R976" s="22"/>
      <c r="S976" s="22"/>
      <c r="T976" s="405"/>
      <c r="U976" s="21"/>
    </row>
    <row r="977" spans="1:21" x14ac:dyDescent="0.2">
      <c r="A977" s="419" t="s">
        <v>168</v>
      </c>
      <c r="B977" s="17" t="s">
        <v>1331</v>
      </c>
      <c r="C977" s="16" t="s">
        <v>39</v>
      </c>
      <c r="D977" s="15" t="s">
        <v>1415</v>
      </c>
      <c r="E977" s="17" t="s">
        <v>1767</v>
      </c>
      <c r="F977" s="17" t="s">
        <v>1554</v>
      </c>
      <c r="G977" s="16" t="s">
        <v>47</v>
      </c>
      <c r="H977" s="22"/>
      <c r="I977" s="22"/>
      <c r="J977" s="366"/>
      <c r="K977" s="22"/>
      <c r="L977" s="22"/>
      <c r="M977" s="22"/>
      <c r="N977" s="22"/>
      <c r="O977" s="22"/>
      <c r="P977" s="22"/>
      <c r="Q977" s="22"/>
      <c r="R977" s="22"/>
      <c r="S977" s="22"/>
      <c r="T977" s="405"/>
      <c r="U977" s="21"/>
    </row>
    <row r="978" spans="1:21" x14ac:dyDescent="0.2">
      <c r="A978" s="419" t="s">
        <v>168</v>
      </c>
      <c r="B978" s="17" t="s">
        <v>1331</v>
      </c>
      <c r="C978" s="16" t="s">
        <v>40</v>
      </c>
      <c r="D978" s="15" t="s">
        <v>1416</v>
      </c>
      <c r="E978" s="17" t="s">
        <v>1767</v>
      </c>
      <c r="F978" s="17" t="s">
        <v>1554</v>
      </c>
      <c r="G978" s="16" t="s">
        <v>48</v>
      </c>
      <c r="H978" s="22"/>
      <c r="I978" s="22"/>
      <c r="J978" s="366"/>
      <c r="K978" s="22"/>
      <c r="L978" s="22"/>
      <c r="M978" s="22"/>
      <c r="N978" s="22"/>
      <c r="O978" s="22"/>
      <c r="P978" s="22"/>
      <c r="Q978" s="22"/>
      <c r="R978" s="22"/>
      <c r="S978" s="22"/>
      <c r="T978" s="405"/>
      <c r="U978" s="21"/>
    </row>
    <row r="979" spans="1:21" ht="22.5" x14ac:dyDescent="0.2">
      <c r="A979" s="419" t="s">
        <v>168</v>
      </c>
      <c r="B979" s="17" t="s">
        <v>1331</v>
      </c>
      <c r="C979" s="16" t="s">
        <v>41</v>
      </c>
      <c r="D979" s="15" t="s">
        <v>1378</v>
      </c>
      <c r="E979" s="17" t="s">
        <v>1767</v>
      </c>
      <c r="F979" s="17" t="s">
        <v>1554</v>
      </c>
      <c r="G979" s="16" t="s">
        <v>49</v>
      </c>
      <c r="H979" s="22"/>
      <c r="I979" s="22"/>
      <c r="J979" s="366"/>
      <c r="K979" s="22"/>
      <c r="L979" s="22"/>
      <c r="M979" s="22"/>
      <c r="N979" s="22"/>
      <c r="O979" s="22"/>
      <c r="P979" s="22"/>
      <c r="Q979" s="22"/>
      <c r="R979" s="22"/>
      <c r="S979" s="22"/>
      <c r="T979" s="405"/>
      <c r="U979" s="21"/>
    </row>
    <row r="980" spans="1:21" x14ac:dyDescent="0.2">
      <c r="A980" s="419" t="s">
        <v>168</v>
      </c>
      <c r="B980" s="17" t="s">
        <v>1331</v>
      </c>
      <c r="C980" s="16" t="s">
        <v>1855</v>
      </c>
      <c r="D980" s="15" t="s">
        <v>1766</v>
      </c>
      <c r="E980" s="17"/>
      <c r="F980" s="17"/>
      <c r="G980" s="16" t="s">
        <v>1759</v>
      </c>
      <c r="H980" s="22" t="s">
        <v>1856</v>
      </c>
      <c r="I980" s="22"/>
      <c r="J980" s="366"/>
      <c r="K980" s="22"/>
      <c r="L980" s="22"/>
      <c r="M980" s="22"/>
      <c r="N980" s="22"/>
      <c r="O980" s="22"/>
      <c r="P980" s="22"/>
      <c r="Q980" s="22"/>
      <c r="R980" s="22"/>
      <c r="S980" s="22"/>
      <c r="T980" s="405"/>
      <c r="U980" s="21"/>
    </row>
    <row r="981" spans="1:21" x14ac:dyDescent="0.2">
      <c r="A981" s="419" t="s">
        <v>168</v>
      </c>
      <c r="B981" s="17" t="s">
        <v>1331</v>
      </c>
      <c r="C981" s="16" t="s">
        <v>50</v>
      </c>
      <c r="D981" s="15" t="s">
        <v>1379</v>
      </c>
      <c r="E981" s="17" t="s">
        <v>1767</v>
      </c>
      <c r="F981" s="17" t="s">
        <v>1554</v>
      </c>
      <c r="G981" s="16" t="s">
        <v>70</v>
      </c>
      <c r="H981" s="22"/>
      <c r="I981" s="22"/>
      <c r="J981" s="366"/>
      <c r="K981" s="22"/>
      <c r="L981" s="22"/>
      <c r="M981" s="22"/>
      <c r="N981" s="22"/>
      <c r="O981" s="22"/>
      <c r="P981" s="22"/>
      <c r="Q981" s="22"/>
      <c r="R981" s="22"/>
      <c r="S981" s="22"/>
      <c r="T981" s="405"/>
      <c r="U981" s="21"/>
    </row>
    <row r="982" spans="1:21" ht="11.25" customHeight="1" x14ac:dyDescent="0.2">
      <c r="A982" s="419" t="s">
        <v>168</v>
      </c>
      <c r="B982" s="17" t="s">
        <v>1331</v>
      </c>
      <c r="C982" s="16" t="s">
        <v>51</v>
      </c>
      <c r="D982" s="15" t="s">
        <v>1380</v>
      </c>
      <c r="E982" s="17" t="s">
        <v>1767</v>
      </c>
      <c r="F982" s="17" t="s">
        <v>1554</v>
      </c>
      <c r="G982" s="16" t="s">
        <v>58</v>
      </c>
      <c r="H982" s="22" t="s">
        <v>59</v>
      </c>
      <c r="I982" s="22"/>
      <c r="J982" s="366"/>
      <c r="K982" s="22"/>
      <c r="L982" s="22"/>
      <c r="M982" s="22"/>
      <c r="N982" s="22"/>
      <c r="O982" s="22"/>
      <c r="P982" s="22"/>
      <c r="Q982" s="22"/>
      <c r="R982" s="22"/>
      <c r="S982" s="22"/>
      <c r="T982" s="405"/>
      <c r="U982" s="21"/>
    </row>
    <row r="983" spans="1:21" x14ac:dyDescent="0.2">
      <c r="A983" s="419" t="s">
        <v>168</v>
      </c>
      <c r="B983" s="17" t="s">
        <v>1331</v>
      </c>
      <c r="C983" s="16" t="s">
        <v>52</v>
      </c>
      <c r="D983" s="15" t="s">
        <v>1382</v>
      </c>
      <c r="E983" s="17" t="s">
        <v>1767</v>
      </c>
      <c r="F983" s="17" t="s">
        <v>1554</v>
      </c>
      <c r="G983" s="16" t="s">
        <v>60</v>
      </c>
      <c r="H983" s="22" t="s">
        <v>61</v>
      </c>
      <c r="I983" s="22"/>
      <c r="J983" s="366"/>
      <c r="K983" s="22"/>
      <c r="L983" s="22"/>
      <c r="M983" s="22"/>
      <c r="N983" s="22"/>
      <c r="O983" s="22"/>
      <c r="P983" s="22"/>
      <c r="Q983" s="22"/>
      <c r="R983" s="22"/>
      <c r="S983" s="22"/>
      <c r="T983" s="405"/>
      <c r="U983" s="21"/>
    </row>
    <row r="984" spans="1:21" x14ac:dyDescent="0.2">
      <c r="A984" s="419" t="s">
        <v>168</v>
      </c>
      <c r="B984" s="17" t="s">
        <v>1331</v>
      </c>
      <c r="C984" s="16" t="s">
        <v>53</v>
      </c>
      <c r="D984" s="15" t="s">
        <v>1404</v>
      </c>
      <c r="E984" s="17" t="s">
        <v>1767</v>
      </c>
      <c r="F984" s="17" t="s">
        <v>1554</v>
      </c>
      <c r="G984" s="16" t="s">
        <v>62</v>
      </c>
      <c r="H984" s="22" t="s">
        <v>63</v>
      </c>
      <c r="I984" s="22"/>
      <c r="J984" s="366"/>
      <c r="K984" s="22"/>
      <c r="L984" s="22"/>
      <c r="M984" s="22"/>
      <c r="N984" s="22"/>
      <c r="O984" s="22"/>
      <c r="P984" s="22"/>
      <c r="Q984" s="22"/>
      <c r="R984" s="22"/>
      <c r="S984" s="22"/>
      <c r="T984" s="405"/>
      <c r="U984" s="21"/>
    </row>
    <row r="985" spans="1:21" x14ac:dyDescent="0.2">
      <c r="A985" s="419" t="s">
        <v>168</v>
      </c>
      <c r="B985" s="17" t="s">
        <v>1331</v>
      </c>
      <c r="C985" s="16" t="s">
        <v>54</v>
      </c>
      <c r="D985" s="15" t="s">
        <v>1381</v>
      </c>
      <c r="E985" s="17" t="s">
        <v>1767</v>
      </c>
      <c r="F985" s="17" t="s">
        <v>1554</v>
      </c>
      <c r="G985" s="16" t="s">
        <v>71</v>
      </c>
      <c r="H985" s="22"/>
      <c r="I985" s="22"/>
      <c r="J985" s="366"/>
      <c r="K985" s="22"/>
      <c r="L985" s="22"/>
      <c r="M985" s="22"/>
      <c r="N985" s="22"/>
      <c r="O985" s="22"/>
      <c r="P985" s="22"/>
      <c r="Q985" s="22"/>
      <c r="R985" s="22"/>
      <c r="S985" s="22"/>
      <c r="T985" s="405"/>
      <c r="U985" s="21"/>
    </row>
    <row r="986" spans="1:21" ht="11.25" customHeight="1" x14ac:dyDescent="0.2">
      <c r="A986" s="419" t="s">
        <v>168</v>
      </c>
      <c r="B986" s="17" t="s">
        <v>1331</v>
      </c>
      <c r="C986" s="16" t="s">
        <v>55</v>
      </c>
      <c r="D986" s="15" t="s">
        <v>1383</v>
      </c>
      <c r="E986" s="17" t="s">
        <v>1767</v>
      </c>
      <c r="F986" s="17" t="s">
        <v>1554</v>
      </c>
      <c r="G986" s="16" t="s">
        <v>64</v>
      </c>
      <c r="H986" s="22" t="s">
        <v>65</v>
      </c>
      <c r="I986" s="22"/>
      <c r="J986" s="366"/>
      <c r="K986" s="22"/>
      <c r="L986" s="22"/>
      <c r="M986" s="22"/>
      <c r="N986" s="22"/>
      <c r="O986" s="22"/>
      <c r="P986" s="22"/>
      <c r="Q986" s="22"/>
      <c r="R986" s="22"/>
      <c r="S986" s="22"/>
      <c r="T986" s="405"/>
      <c r="U986" s="21"/>
    </row>
    <row r="987" spans="1:21" x14ac:dyDescent="0.2">
      <c r="A987" s="419" t="s">
        <v>168</v>
      </c>
      <c r="B987" s="17" t="s">
        <v>1331</v>
      </c>
      <c r="C987" s="16" t="s">
        <v>56</v>
      </c>
      <c r="D987" s="15" t="s">
        <v>1384</v>
      </c>
      <c r="E987" s="17" t="s">
        <v>1767</v>
      </c>
      <c r="F987" s="17" t="s">
        <v>1554</v>
      </c>
      <c r="G987" s="16" t="s">
        <v>66</v>
      </c>
      <c r="H987" s="22" t="s">
        <v>67</v>
      </c>
      <c r="I987" s="22"/>
      <c r="J987" s="366"/>
      <c r="K987" s="22"/>
      <c r="L987" s="22"/>
      <c r="M987" s="22"/>
      <c r="N987" s="22"/>
      <c r="O987" s="22"/>
      <c r="P987" s="22"/>
      <c r="Q987" s="22"/>
      <c r="R987" s="22"/>
      <c r="S987" s="22"/>
      <c r="T987" s="405"/>
      <c r="U987" s="21"/>
    </row>
    <row r="988" spans="1:21" x14ac:dyDescent="0.2">
      <c r="A988" s="419" t="s">
        <v>168</v>
      </c>
      <c r="B988" s="17" t="s">
        <v>1331</v>
      </c>
      <c r="C988" s="16" t="s">
        <v>57</v>
      </c>
      <c r="D988" s="15" t="s">
        <v>1430</v>
      </c>
      <c r="E988" s="17" t="s">
        <v>1767</v>
      </c>
      <c r="F988" s="17" t="s">
        <v>1554</v>
      </c>
      <c r="G988" s="16" t="s">
        <v>68</v>
      </c>
      <c r="H988" s="22" t="s">
        <v>69</v>
      </c>
      <c r="I988" s="22"/>
      <c r="J988" s="366"/>
      <c r="K988" s="22"/>
      <c r="L988" s="22"/>
      <c r="M988" s="22"/>
      <c r="N988" s="22"/>
      <c r="O988" s="22"/>
      <c r="P988" s="22"/>
      <c r="Q988" s="22"/>
      <c r="R988" s="22"/>
      <c r="S988" s="22"/>
      <c r="T988" s="405"/>
      <c r="U988" s="21"/>
    </row>
    <row r="989" spans="1:21" x14ac:dyDescent="0.2">
      <c r="A989" s="419"/>
      <c r="B989" s="17"/>
      <c r="C989" s="16"/>
      <c r="D989" s="15"/>
      <c r="E989" s="17"/>
      <c r="F989" s="17"/>
      <c r="G989" s="16"/>
      <c r="H989" s="22"/>
      <c r="I989" s="22"/>
      <c r="J989" s="366"/>
      <c r="K989" s="22"/>
      <c r="L989" s="22"/>
      <c r="M989" s="22"/>
      <c r="N989" s="22"/>
      <c r="O989" s="22"/>
      <c r="P989" s="22"/>
      <c r="Q989" s="22"/>
      <c r="R989" s="22"/>
      <c r="S989" s="22"/>
      <c r="T989" s="405"/>
      <c r="U989" s="21"/>
    </row>
    <row r="990" spans="1:21" ht="15" customHeight="1" x14ac:dyDescent="0.2">
      <c r="A990" s="419" t="s">
        <v>3380</v>
      </c>
      <c r="B990" s="17" t="s">
        <v>3379</v>
      </c>
      <c r="C990" s="28" t="s">
        <v>73</v>
      </c>
      <c r="D990" s="15"/>
      <c r="E990" s="17"/>
      <c r="F990" s="17"/>
      <c r="G990" s="16"/>
      <c r="H990" s="22"/>
      <c r="I990" s="22"/>
      <c r="J990" s="366"/>
      <c r="K990" s="22"/>
      <c r="L990" s="22"/>
      <c r="M990" s="22"/>
      <c r="N990" s="22"/>
      <c r="O990" s="22"/>
      <c r="P990" s="22"/>
      <c r="Q990" s="22"/>
      <c r="R990" s="22"/>
      <c r="S990" s="22" t="s">
        <v>1347</v>
      </c>
      <c r="T990" s="405"/>
      <c r="U990" s="21" t="s">
        <v>3576</v>
      </c>
    </row>
    <row r="991" spans="1:21" x14ac:dyDescent="0.2">
      <c r="A991" s="419" t="s">
        <v>3380</v>
      </c>
      <c r="B991" s="17" t="s">
        <v>3379</v>
      </c>
      <c r="C991" s="16" t="s">
        <v>74</v>
      </c>
      <c r="D991" s="15"/>
      <c r="E991" s="17"/>
      <c r="F991" s="17"/>
      <c r="G991" s="16"/>
      <c r="H991" s="24"/>
      <c r="I991" s="22"/>
      <c r="J991" s="366"/>
      <c r="K991" s="22"/>
      <c r="L991" s="22"/>
      <c r="M991" s="22"/>
      <c r="N991" s="22"/>
      <c r="O991" s="22"/>
      <c r="P991" s="22"/>
      <c r="Q991" s="22"/>
      <c r="R991" s="22"/>
      <c r="S991" s="22"/>
      <c r="T991" s="405"/>
      <c r="U991" s="21"/>
    </row>
    <row r="992" spans="1:21" x14ac:dyDescent="0.2">
      <c r="A992" s="419" t="s">
        <v>3380</v>
      </c>
      <c r="B992" s="17" t="s">
        <v>3379</v>
      </c>
      <c r="C992" s="16" t="s">
        <v>75</v>
      </c>
      <c r="D992" s="15" t="s">
        <v>2239</v>
      </c>
      <c r="E992" s="17"/>
      <c r="F992" s="17"/>
      <c r="G992" s="16" t="s">
        <v>1759</v>
      </c>
      <c r="H992" s="22"/>
      <c r="I992" s="22"/>
      <c r="J992" s="366"/>
      <c r="K992" s="22"/>
      <c r="L992" s="22"/>
      <c r="M992" s="22"/>
      <c r="N992" s="22"/>
      <c r="O992" s="22"/>
      <c r="P992" s="22"/>
      <c r="Q992" s="22"/>
      <c r="R992" s="22"/>
      <c r="S992" s="22"/>
      <c r="T992" s="405"/>
      <c r="U992" s="21"/>
    </row>
    <row r="993" spans="1:21" x14ac:dyDescent="0.2">
      <c r="A993" s="419" t="s">
        <v>3380</v>
      </c>
      <c r="B993" s="17" t="s">
        <v>3379</v>
      </c>
      <c r="C993" s="16" t="s">
        <v>403</v>
      </c>
      <c r="D993" s="15" t="s">
        <v>1399</v>
      </c>
      <c r="E993" s="17">
        <v>0</v>
      </c>
      <c r="F993" s="17">
        <v>1</v>
      </c>
      <c r="G993" s="16" t="s">
        <v>404</v>
      </c>
      <c r="H993" s="22"/>
      <c r="I993" s="22"/>
      <c r="J993" s="366"/>
      <c r="K993" s="22"/>
      <c r="L993" s="22"/>
      <c r="M993" s="22"/>
      <c r="N993" s="22"/>
      <c r="O993" s="22"/>
      <c r="P993" s="22"/>
      <c r="Q993" s="22"/>
      <c r="R993" s="22"/>
      <c r="S993" s="22"/>
      <c r="T993" s="405"/>
      <c r="U993" s="21"/>
    </row>
    <row r="994" spans="1:21" x14ac:dyDescent="0.2">
      <c r="A994" s="419" t="s">
        <v>3380</v>
      </c>
      <c r="B994" s="17" t="s">
        <v>3379</v>
      </c>
      <c r="C994" s="16" t="s">
        <v>2908</v>
      </c>
      <c r="D994" s="15" t="s">
        <v>76</v>
      </c>
      <c r="E994" s="17">
        <v>0</v>
      </c>
      <c r="F994" s="17" t="s">
        <v>1554</v>
      </c>
      <c r="G994" s="16"/>
      <c r="H994" s="22"/>
      <c r="I994" s="22"/>
      <c r="J994" s="366"/>
      <c r="K994" s="22"/>
      <c r="L994" s="22"/>
      <c r="M994" s="22"/>
      <c r="N994" s="22"/>
      <c r="O994" s="22"/>
      <c r="P994" s="22"/>
      <c r="Q994" s="22"/>
      <c r="R994" s="22"/>
      <c r="S994" s="22"/>
      <c r="T994" s="405"/>
      <c r="U994" s="21"/>
    </row>
    <row r="995" spans="1:21" ht="123.75" x14ac:dyDescent="0.2">
      <c r="A995" s="419" t="s">
        <v>3380</v>
      </c>
      <c r="B995" s="17" t="s">
        <v>3379</v>
      </c>
      <c r="C995" s="16" t="s">
        <v>77</v>
      </c>
      <c r="D995" s="193" t="s">
        <v>1929</v>
      </c>
      <c r="E995" s="17" t="s">
        <v>841</v>
      </c>
      <c r="F995" s="17" t="s">
        <v>501</v>
      </c>
      <c r="G995" s="16" t="s">
        <v>500</v>
      </c>
      <c r="H995" s="22" t="s">
        <v>78</v>
      </c>
      <c r="I995" s="16" t="s">
        <v>79</v>
      </c>
      <c r="J995" s="366"/>
      <c r="K995" s="16"/>
      <c r="L995" s="22"/>
      <c r="M995" s="22"/>
      <c r="N995" s="22"/>
      <c r="O995" s="22"/>
      <c r="P995" s="22"/>
      <c r="Q995" s="22"/>
      <c r="R995" s="22"/>
      <c r="S995" s="22"/>
      <c r="T995" s="405" t="s">
        <v>3764</v>
      </c>
      <c r="U995" s="21"/>
    </row>
    <row r="996" spans="1:21" x14ac:dyDescent="0.2">
      <c r="A996" s="419"/>
      <c r="B996" s="17"/>
      <c r="C996" s="16"/>
      <c r="D996" s="15"/>
      <c r="E996" s="17"/>
      <c r="F996" s="17"/>
      <c r="G996" s="16"/>
      <c r="H996" s="22"/>
      <c r="I996" s="22"/>
      <c r="J996" s="366"/>
      <c r="K996" s="22"/>
      <c r="L996" s="22"/>
      <c r="M996" s="22"/>
      <c r="N996" s="22"/>
      <c r="O996" s="22"/>
      <c r="P996" s="22"/>
      <c r="Q996" s="22"/>
      <c r="R996" s="22"/>
      <c r="S996" s="22"/>
      <c r="T996" s="405"/>
      <c r="U996" s="21"/>
    </row>
    <row r="997" spans="1:21" ht="22.5" x14ac:dyDescent="0.2">
      <c r="A997" s="419" t="s">
        <v>3381</v>
      </c>
      <c r="B997" s="15" t="s">
        <v>3382</v>
      </c>
      <c r="C997" s="28" t="s">
        <v>80</v>
      </c>
      <c r="D997" s="15"/>
      <c r="E997" s="17"/>
      <c r="F997" s="17"/>
      <c r="G997" s="16"/>
      <c r="H997" s="22"/>
      <c r="I997" s="22"/>
      <c r="J997" s="366"/>
      <c r="K997" s="22"/>
      <c r="L997" s="22"/>
      <c r="M997" s="22"/>
      <c r="N997" s="22"/>
      <c r="O997" s="22"/>
      <c r="P997" s="22"/>
      <c r="Q997" s="22"/>
      <c r="R997" s="22"/>
      <c r="S997" s="22" t="s">
        <v>1347</v>
      </c>
      <c r="T997" s="405"/>
      <c r="U997" s="21" t="s">
        <v>3576</v>
      </c>
    </row>
    <row r="998" spans="1:21" ht="45" x14ac:dyDescent="0.2">
      <c r="A998" s="419" t="s">
        <v>3381</v>
      </c>
      <c r="B998" s="15" t="s">
        <v>3382</v>
      </c>
      <c r="C998" s="16" t="s">
        <v>3309</v>
      </c>
      <c r="D998" s="15" t="s">
        <v>2239</v>
      </c>
      <c r="E998" s="17"/>
      <c r="F998" s="17"/>
      <c r="G998" s="16"/>
      <c r="H998" s="18"/>
      <c r="I998" s="22"/>
      <c r="J998" s="366"/>
      <c r="K998" s="22"/>
      <c r="L998" s="22"/>
      <c r="M998" s="22"/>
      <c r="N998" s="22"/>
      <c r="O998" s="22"/>
      <c r="P998" s="22"/>
      <c r="Q998" s="22"/>
      <c r="R998" s="22"/>
      <c r="S998" s="22"/>
      <c r="T998" s="405" t="s">
        <v>3787</v>
      </c>
      <c r="U998" s="21"/>
    </row>
    <row r="999" spans="1:21" ht="45" x14ac:dyDescent="0.2">
      <c r="A999" s="419" t="s">
        <v>3381</v>
      </c>
      <c r="B999" s="15" t="s">
        <v>3382</v>
      </c>
      <c r="C999" s="16" t="s">
        <v>3310</v>
      </c>
      <c r="D999" s="15" t="s">
        <v>1399</v>
      </c>
      <c r="E999" s="17" t="s">
        <v>1767</v>
      </c>
      <c r="F999" s="17" t="s">
        <v>1554</v>
      </c>
      <c r="G999" s="16" t="s">
        <v>3316</v>
      </c>
      <c r="H999" s="18"/>
      <c r="I999" s="22"/>
      <c r="J999" s="366"/>
      <c r="K999" s="22"/>
      <c r="L999" s="22"/>
      <c r="M999" s="22"/>
      <c r="N999" s="22"/>
      <c r="O999" s="22"/>
      <c r="P999" s="22"/>
      <c r="Q999" s="22"/>
      <c r="R999" s="22"/>
      <c r="S999" s="22"/>
      <c r="T999" s="405" t="s">
        <v>3788</v>
      </c>
      <c r="U999" s="21"/>
    </row>
    <row r="1000" spans="1:21" x14ac:dyDescent="0.2">
      <c r="A1000" s="419" t="s">
        <v>3381</v>
      </c>
      <c r="B1000" s="15" t="s">
        <v>3382</v>
      </c>
      <c r="C1000" s="16" t="s">
        <v>3311</v>
      </c>
      <c r="D1000" s="15" t="s">
        <v>1400</v>
      </c>
      <c r="E1000" s="17" t="s">
        <v>1767</v>
      </c>
      <c r="F1000" s="17" t="s">
        <v>1554</v>
      </c>
      <c r="G1000" s="16" t="s">
        <v>3317</v>
      </c>
      <c r="H1000" s="18"/>
      <c r="I1000" s="22"/>
      <c r="J1000" s="366"/>
      <c r="K1000" s="22"/>
      <c r="L1000" s="22"/>
      <c r="M1000" s="22"/>
      <c r="N1000" s="22"/>
      <c r="O1000" s="22"/>
      <c r="P1000" s="22"/>
      <c r="Q1000" s="22"/>
      <c r="R1000" s="22"/>
      <c r="S1000" s="22"/>
      <c r="T1000" s="405"/>
      <c r="U1000" s="21"/>
    </row>
    <row r="1001" spans="1:21" x14ac:dyDescent="0.2">
      <c r="A1001" s="419" t="s">
        <v>3381</v>
      </c>
      <c r="B1001" s="15" t="s">
        <v>3382</v>
      </c>
      <c r="C1001" s="16" t="s">
        <v>3312</v>
      </c>
      <c r="D1001" s="15" t="s">
        <v>1401</v>
      </c>
      <c r="E1001" s="17" t="s">
        <v>1767</v>
      </c>
      <c r="F1001" s="17" t="s">
        <v>1554</v>
      </c>
      <c r="G1001" s="16" t="s">
        <v>3318</v>
      </c>
      <c r="H1001" s="18"/>
      <c r="I1001" s="22"/>
      <c r="J1001" s="366"/>
      <c r="K1001" s="22"/>
      <c r="L1001" s="22"/>
      <c r="M1001" s="22"/>
      <c r="N1001" s="22"/>
      <c r="O1001" s="22"/>
      <c r="P1001" s="22"/>
      <c r="Q1001" s="22"/>
      <c r="R1001" s="22"/>
      <c r="S1001" s="22"/>
      <c r="T1001" s="405"/>
      <c r="U1001" s="21"/>
    </row>
    <row r="1002" spans="1:21" x14ac:dyDescent="0.2">
      <c r="A1002" s="419" t="s">
        <v>3381</v>
      </c>
      <c r="B1002" s="15" t="s">
        <v>3382</v>
      </c>
      <c r="C1002" s="16" t="s">
        <v>3313</v>
      </c>
      <c r="D1002" s="15" t="s">
        <v>1402</v>
      </c>
      <c r="E1002" s="17" t="s">
        <v>1767</v>
      </c>
      <c r="F1002" s="17" t="s">
        <v>1554</v>
      </c>
      <c r="G1002" s="16" t="s">
        <v>3319</v>
      </c>
      <c r="H1002" s="18"/>
      <c r="I1002" s="22"/>
      <c r="J1002" s="366"/>
      <c r="K1002" s="22"/>
      <c r="L1002" s="22"/>
      <c r="M1002" s="22"/>
      <c r="N1002" s="22"/>
      <c r="O1002" s="22"/>
      <c r="P1002" s="22"/>
      <c r="Q1002" s="22"/>
      <c r="R1002" s="22"/>
      <c r="S1002" s="22"/>
      <c r="T1002" s="405"/>
      <c r="U1002" s="21"/>
    </row>
    <row r="1003" spans="1:21" x14ac:dyDescent="0.2">
      <c r="A1003" s="419" t="s">
        <v>3381</v>
      </c>
      <c r="B1003" s="15" t="s">
        <v>3382</v>
      </c>
      <c r="C1003" s="16" t="s">
        <v>3314</v>
      </c>
      <c r="D1003" s="15" t="s">
        <v>1403</v>
      </c>
      <c r="E1003" s="17" t="s">
        <v>1767</v>
      </c>
      <c r="F1003" s="17" t="s">
        <v>1554</v>
      </c>
      <c r="G1003" s="16" t="s">
        <v>3320</v>
      </c>
      <c r="H1003" s="18"/>
      <c r="I1003" s="22"/>
      <c r="J1003" s="366"/>
      <c r="K1003" s="22"/>
      <c r="L1003" s="22"/>
      <c r="M1003" s="22"/>
      <c r="N1003" s="22"/>
      <c r="O1003" s="22"/>
      <c r="P1003" s="22"/>
      <c r="Q1003" s="22"/>
      <c r="R1003" s="22"/>
      <c r="S1003" s="22"/>
      <c r="T1003" s="405"/>
      <c r="U1003" s="21"/>
    </row>
    <row r="1004" spans="1:21" ht="22.5" x14ac:dyDescent="0.2">
      <c r="A1004" s="419" t="s">
        <v>3381</v>
      </c>
      <c r="B1004" s="15" t="s">
        <v>3382</v>
      </c>
      <c r="C1004" s="16" t="s">
        <v>3315</v>
      </c>
      <c r="D1004" s="15" t="s">
        <v>1415</v>
      </c>
      <c r="E1004" s="17" t="s">
        <v>1767</v>
      </c>
      <c r="F1004" s="17" t="s">
        <v>1554</v>
      </c>
      <c r="G1004" s="16" t="s">
        <v>3321</v>
      </c>
      <c r="H1004" s="18"/>
      <c r="I1004" s="22"/>
      <c r="J1004" s="366"/>
      <c r="K1004" s="22"/>
      <c r="L1004" s="22"/>
      <c r="M1004" s="22"/>
      <c r="N1004" s="22"/>
      <c r="O1004" s="22"/>
      <c r="P1004" s="22"/>
      <c r="Q1004" s="22"/>
      <c r="R1004" s="22"/>
      <c r="S1004" s="22"/>
      <c r="T1004" s="405"/>
      <c r="U1004" s="21"/>
    </row>
    <row r="1005" spans="1:21" x14ac:dyDescent="0.2">
      <c r="A1005" s="419"/>
      <c r="B1005" s="15"/>
      <c r="C1005" s="16" t="s">
        <v>2908</v>
      </c>
      <c r="D1005" s="15" t="s">
        <v>81</v>
      </c>
      <c r="E1005" s="17" t="s">
        <v>1767</v>
      </c>
      <c r="F1005" s="17" t="s">
        <v>1767</v>
      </c>
      <c r="G1005" s="16" t="s">
        <v>2908</v>
      </c>
      <c r="H1005" s="18"/>
      <c r="I1005" s="22"/>
      <c r="J1005" s="366"/>
      <c r="K1005" s="22"/>
      <c r="L1005" s="22"/>
      <c r="M1005" s="22"/>
      <c r="N1005" s="22"/>
      <c r="O1005" s="22"/>
      <c r="P1005" s="22"/>
      <c r="Q1005" s="22"/>
      <c r="R1005" s="22"/>
      <c r="S1005" s="22"/>
      <c r="T1005" s="405"/>
      <c r="U1005" s="21"/>
    </row>
    <row r="1006" spans="1:21" x14ac:dyDescent="0.2">
      <c r="A1006" s="419" t="s">
        <v>3381</v>
      </c>
      <c r="B1006" s="15" t="s">
        <v>3382</v>
      </c>
      <c r="C1006" s="412" t="s">
        <v>510</v>
      </c>
      <c r="D1006" s="15" t="s">
        <v>1766</v>
      </c>
      <c r="E1006" s="17"/>
      <c r="F1006" s="17"/>
      <c r="G1006" s="16"/>
      <c r="H1006" s="18"/>
      <c r="I1006" s="22"/>
      <c r="J1006" s="366"/>
      <c r="K1006" s="22"/>
      <c r="L1006" s="22"/>
      <c r="M1006" s="22"/>
      <c r="N1006" s="22"/>
      <c r="O1006" s="22"/>
      <c r="P1006" s="22"/>
      <c r="Q1006" s="22"/>
      <c r="R1006" s="22"/>
      <c r="S1006" s="22"/>
      <c r="T1006" s="405"/>
      <c r="U1006" s="21"/>
    </row>
    <row r="1007" spans="1:21" ht="33.75" x14ac:dyDescent="0.2">
      <c r="A1007" s="419" t="s">
        <v>3381</v>
      </c>
      <c r="B1007" s="15" t="s">
        <v>3382</v>
      </c>
      <c r="C1007" s="16" t="s">
        <v>82</v>
      </c>
      <c r="D1007" s="15" t="s">
        <v>1379</v>
      </c>
      <c r="E1007" s="17" t="s">
        <v>1767</v>
      </c>
      <c r="F1007" s="17" t="s">
        <v>1554</v>
      </c>
      <c r="G1007" s="16" t="s">
        <v>514</v>
      </c>
      <c r="H1007" s="18" t="s">
        <v>3383</v>
      </c>
      <c r="I1007" s="22" t="s">
        <v>83</v>
      </c>
      <c r="J1007" s="366"/>
      <c r="K1007" s="22"/>
      <c r="L1007" s="22"/>
      <c r="M1007" s="22"/>
      <c r="N1007" s="22"/>
      <c r="O1007" s="22"/>
      <c r="P1007" s="22"/>
      <c r="Q1007" s="22"/>
      <c r="R1007" s="22"/>
      <c r="S1007" s="22"/>
      <c r="T1007" s="405" t="s">
        <v>3855</v>
      </c>
      <c r="U1007" s="21"/>
    </row>
    <row r="1008" spans="1:21" ht="45" x14ac:dyDescent="0.2">
      <c r="A1008" s="419" t="s">
        <v>3381</v>
      </c>
      <c r="B1008" s="15" t="s">
        <v>3382</v>
      </c>
      <c r="C1008" s="16" t="s">
        <v>84</v>
      </c>
      <c r="D1008" s="15" t="s">
        <v>3396</v>
      </c>
      <c r="E1008" s="17" t="s">
        <v>2436</v>
      </c>
      <c r="F1008" s="17" t="s">
        <v>2437</v>
      </c>
      <c r="G1008" s="16" t="s">
        <v>86</v>
      </c>
      <c r="H1008" s="22" t="s">
        <v>87</v>
      </c>
      <c r="I1008" s="22" t="s">
        <v>85</v>
      </c>
      <c r="J1008" s="366"/>
      <c r="K1008" s="22"/>
      <c r="L1008" s="22"/>
      <c r="M1008" s="22"/>
      <c r="N1008" s="22"/>
      <c r="O1008" s="22"/>
      <c r="P1008" s="22"/>
      <c r="Q1008" s="22"/>
      <c r="R1008" s="22"/>
      <c r="S1008" s="22"/>
      <c r="T1008" s="405" t="s">
        <v>3855</v>
      </c>
      <c r="U1008" s="21"/>
    </row>
    <row r="1009" spans="1:21" ht="45" x14ac:dyDescent="0.2">
      <c r="A1009" s="419" t="s">
        <v>3381</v>
      </c>
      <c r="B1009" s="15" t="s">
        <v>3382</v>
      </c>
      <c r="C1009" s="16" t="s">
        <v>88</v>
      </c>
      <c r="D1009" s="15" t="s">
        <v>3397</v>
      </c>
      <c r="E1009" s="17" t="s">
        <v>2436</v>
      </c>
      <c r="F1009" s="17" t="s">
        <v>2437</v>
      </c>
      <c r="G1009" s="16" t="s">
        <v>89</v>
      </c>
      <c r="H1009" s="22" t="s">
        <v>90</v>
      </c>
      <c r="I1009" s="22" t="s">
        <v>3322</v>
      </c>
      <c r="J1009" s="366"/>
      <c r="K1009" s="22"/>
      <c r="L1009" s="22"/>
      <c r="M1009" s="22"/>
      <c r="N1009" s="22"/>
      <c r="O1009" s="22"/>
      <c r="P1009" s="22"/>
      <c r="Q1009" s="22"/>
      <c r="R1009" s="22"/>
      <c r="S1009" s="22"/>
      <c r="T1009" s="405" t="s">
        <v>3855</v>
      </c>
      <c r="U1009" s="21"/>
    </row>
    <row r="1010" spans="1:21" ht="45" customHeight="1" x14ac:dyDescent="0.2">
      <c r="A1010" s="419" t="s">
        <v>3381</v>
      </c>
      <c r="B1010" s="15" t="s">
        <v>3382</v>
      </c>
      <c r="C1010" s="16" t="s">
        <v>91</v>
      </c>
      <c r="D1010" s="15" t="s">
        <v>92</v>
      </c>
      <c r="E1010" s="17" t="s">
        <v>2436</v>
      </c>
      <c r="F1010" s="17" t="s">
        <v>2437</v>
      </c>
      <c r="G1010" s="16" t="s">
        <v>93</v>
      </c>
      <c r="H1010" s="22" t="s">
        <v>94</v>
      </c>
      <c r="I1010" s="22" t="s">
        <v>95</v>
      </c>
      <c r="J1010" s="366"/>
      <c r="K1010" s="22"/>
      <c r="L1010" s="22"/>
      <c r="M1010" s="22"/>
      <c r="N1010" s="22"/>
      <c r="O1010" s="22"/>
      <c r="P1010" s="22"/>
      <c r="Q1010" s="22"/>
      <c r="R1010" s="22"/>
      <c r="S1010" s="22"/>
      <c r="T1010" s="405" t="s">
        <v>3855</v>
      </c>
      <c r="U1010" s="21"/>
    </row>
    <row r="1011" spans="1:21" x14ac:dyDescent="0.2">
      <c r="A1011" s="419" t="s">
        <v>3381</v>
      </c>
      <c r="B1011" s="15" t="s">
        <v>3382</v>
      </c>
      <c r="C1011" s="16" t="s">
        <v>511</v>
      </c>
      <c r="D1011" s="15" t="s">
        <v>3323</v>
      </c>
      <c r="E1011" s="17" t="s">
        <v>1767</v>
      </c>
      <c r="F1011" s="17" t="s">
        <v>1767</v>
      </c>
      <c r="G1011" s="16" t="s">
        <v>2908</v>
      </c>
      <c r="H1011" s="22"/>
      <c r="I1011" s="18"/>
      <c r="J1011" s="369"/>
      <c r="K1011" s="18"/>
      <c r="L1011" s="22"/>
      <c r="M1011" s="22"/>
      <c r="N1011" s="22"/>
      <c r="O1011" s="22"/>
      <c r="P1011" s="22"/>
      <c r="Q1011" s="22"/>
      <c r="R1011" s="22"/>
      <c r="S1011" s="22"/>
      <c r="T1011" s="405"/>
      <c r="U1011" s="21"/>
    </row>
    <row r="1012" spans="1:21" ht="157.5" x14ac:dyDescent="0.2">
      <c r="A1012" s="419" t="s">
        <v>3381</v>
      </c>
      <c r="B1012" s="15" t="s">
        <v>3382</v>
      </c>
      <c r="C1012" s="16" t="s">
        <v>3384</v>
      </c>
      <c r="D1012" s="15" t="s">
        <v>1418</v>
      </c>
      <c r="E1012" s="17" t="s">
        <v>1767</v>
      </c>
      <c r="F1012" s="17" t="s">
        <v>96</v>
      </c>
      <c r="G1012" s="16" t="s">
        <v>842</v>
      </c>
      <c r="H1012" s="22" t="s">
        <v>3385</v>
      </c>
      <c r="I1012" s="22" t="s">
        <v>3324</v>
      </c>
      <c r="J1012" s="366"/>
      <c r="K1012" s="22"/>
      <c r="L1012" s="406"/>
      <c r="M1012" s="22"/>
      <c r="N1012" s="22"/>
      <c r="O1012" s="22"/>
      <c r="P1012" s="22"/>
      <c r="Q1012" s="22"/>
      <c r="R1012" s="22"/>
      <c r="S1012" s="22"/>
      <c r="T1012" s="405" t="s">
        <v>3856</v>
      </c>
      <c r="U1012" s="21"/>
    </row>
    <row r="1013" spans="1:21" ht="168.75" x14ac:dyDescent="0.2">
      <c r="A1013" s="419" t="s">
        <v>3381</v>
      </c>
      <c r="B1013" s="15" t="s">
        <v>3382</v>
      </c>
      <c r="C1013" s="16" t="s">
        <v>97</v>
      </c>
      <c r="D1013" s="15" t="s">
        <v>512</v>
      </c>
      <c r="E1013" s="17" t="s">
        <v>1767</v>
      </c>
      <c r="F1013" s="17" t="s">
        <v>96</v>
      </c>
      <c r="G1013" s="16" t="s">
        <v>842</v>
      </c>
      <c r="H1013" s="22" t="s">
        <v>3386</v>
      </c>
      <c r="I1013" s="22" t="s">
        <v>3325</v>
      </c>
      <c r="J1013" s="366"/>
      <c r="K1013" s="22"/>
      <c r="L1013" s="406"/>
      <c r="M1013" s="22"/>
      <c r="N1013" s="22"/>
      <c r="O1013" s="22"/>
      <c r="P1013" s="22"/>
      <c r="Q1013" s="22"/>
      <c r="R1013" s="22"/>
      <c r="S1013" s="22"/>
      <c r="T1013" s="405" t="s">
        <v>3856</v>
      </c>
      <c r="U1013" s="21"/>
    </row>
    <row r="1014" spans="1:21" ht="168.75" x14ac:dyDescent="0.2">
      <c r="A1014" s="419" t="s">
        <v>3381</v>
      </c>
      <c r="B1014" s="15" t="s">
        <v>3382</v>
      </c>
      <c r="C1014" s="16" t="s">
        <v>98</v>
      </c>
      <c r="D1014" s="15" t="s">
        <v>2432</v>
      </c>
      <c r="E1014" s="17" t="s">
        <v>1767</v>
      </c>
      <c r="F1014" s="17" t="s">
        <v>96</v>
      </c>
      <c r="G1014" s="16" t="s">
        <v>842</v>
      </c>
      <c r="H1014" s="22" t="s">
        <v>99</v>
      </c>
      <c r="I1014" s="22" t="s">
        <v>3326</v>
      </c>
      <c r="J1014" s="366"/>
      <c r="K1014" s="22"/>
      <c r="L1014" s="406"/>
      <c r="M1014" s="22"/>
      <c r="N1014" s="22"/>
      <c r="O1014" s="22"/>
      <c r="P1014" s="22"/>
      <c r="Q1014" s="22"/>
      <c r="R1014" s="22"/>
      <c r="S1014" s="22"/>
      <c r="T1014" s="405" t="s">
        <v>3856</v>
      </c>
      <c r="U1014" s="21"/>
    </row>
    <row r="1015" spans="1:21" ht="168.75" x14ac:dyDescent="0.2">
      <c r="A1015" s="419" t="s">
        <v>3381</v>
      </c>
      <c r="B1015" s="15" t="s">
        <v>3382</v>
      </c>
      <c r="C1015" s="16" t="s">
        <v>3329</v>
      </c>
      <c r="D1015" s="15" t="s">
        <v>2433</v>
      </c>
      <c r="E1015" s="17" t="s">
        <v>1767</v>
      </c>
      <c r="F1015" s="17" t="s">
        <v>96</v>
      </c>
      <c r="G1015" s="16" t="s">
        <v>842</v>
      </c>
      <c r="H1015" s="22" t="s">
        <v>2834</v>
      </c>
      <c r="I1015" s="22" t="s">
        <v>3327</v>
      </c>
      <c r="J1015" s="366"/>
      <c r="K1015" s="22"/>
      <c r="L1015" s="406"/>
      <c r="M1015" s="22"/>
      <c r="N1015" s="22"/>
      <c r="O1015" s="22"/>
      <c r="P1015" s="22"/>
      <c r="Q1015" s="22"/>
      <c r="R1015" s="22"/>
      <c r="S1015" s="22"/>
      <c r="T1015" s="405" t="s">
        <v>3856</v>
      </c>
      <c r="U1015" s="21"/>
    </row>
    <row r="1016" spans="1:21" ht="180" x14ac:dyDescent="0.2">
      <c r="A1016" s="419" t="s">
        <v>3381</v>
      </c>
      <c r="B1016" s="15" t="s">
        <v>3382</v>
      </c>
      <c r="C1016" s="16" t="s">
        <v>100</v>
      </c>
      <c r="D1016" s="15" t="s">
        <v>513</v>
      </c>
      <c r="E1016" s="17" t="s">
        <v>1767</v>
      </c>
      <c r="F1016" s="17" t="s">
        <v>96</v>
      </c>
      <c r="G1016" s="16" t="s">
        <v>842</v>
      </c>
      <c r="H1016" s="22" t="s">
        <v>2835</v>
      </c>
      <c r="I1016" s="22" t="s">
        <v>3328</v>
      </c>
      <c r="J1016" s="366"/>
      <c r="K1016" s="22"/>
      <c r="L1016" s="22"/>
      <c r="M1016" s="22"/>
      <c r="N1016" s="22"/>
      <c r="O1016" s="22"/>
      <c r="P1016" s="22"/>
      <c r="Q1016" s="22"/>
      <c r="R1016" s="22"/>
      <c r="S1016" s="22"/>
      <c r="T1016" s="405" t="s">
        <v>3856</v>
      </c>
      <c r="U1016" s="21"/>
    </row>
    <row r="1017" spans="1:21" ht="12.75" x14ac:dyDescent="0.2">
      <c r="A1017" s="420"/>
      <c r="B1017" s="15"/>
      <c r="C1017" s="16"/>
      <c r="D1017" s="15"/>
      <c r="E1017" s="17"/>
      <c r="F1017" s="17"/>
      <c r="G1017" s="16"/>
      <c r="H1017" s="18"/>
      <c r="I1017" s="22"/>
      <c r="J1017" s="366"/>
      <c r="K1017" s="22"/>
      <c r="L1017" s="407"/>
      <c r="M1017" s="22"/>
      <c r="N1017" s="22"/>
      <c r="O1017" s="22"/>
      <c r="P1017" s="22"/>
      <c r="Q1017" s="22"/>
      <c r="R1017" s="22"/>
      <c r="S1017" s="22"/>
      <c r="T1017" s="405"/>
      <c r="U1017" s="21"/>
    </row>
    <row r="1018" spans="1:21" x14ac:dyDescent="0.2">
      <c r="A1018" s="422" t="s">
        <v>263</v>
      </c>
      <c r="B1018" s="321" t="s">
        <v>264</v>
      </c>
      <c r="C1018" s="320"/>
      <c r="D1018" s="15"/>
      <c r="E1018" s="17"/>
      <c r="F1018" s="17"/>
      <c r="G1018" s="16"/>
      <c r="H1018" s="18"/>
      <c r="I1018" s="22"/>
      <c r="J1018" s="366"/>
      <c r="K1018" s="22"/>
      <c r="L1018" s="22"/>
      <c r="M1018" s="22"/>
      <c r="N1018" s="22"/>
      <c r="O1018" s="22"/>
      <c r="P1018" s="22"/>
      <c r="Q1018" s="22"/>
      <c r="R1018" s="22"/>
      <c r="S1018" s="22"/>
      <c r="T1018" s="405"/>
      <c r="U1018" s="21"/>
    </row>
    <row r="1019" spans="1:21" x14ac:dyDescent="0.2">
      <c r="A1019" s="420"/>
      <c r="B1019" s="15"/>
      <c r="C1019" s="16"/>
      <c r="D1019" s="15"/>
      <c r="E1019" s="17"/>
      <c r="F1019" s="17"/>
      <c r="G1019" s="16"/>
      <c r="H1019" s="18"/>
      <c r="I1019" s="22"/>
      <c r="J1019" s="366"/>
      <c r="K1019" s="22"/>
      <c r="L1019" s="22"/>
      <c r="M1019" s="22"/>
      <c r="N1019" s="22"/>
      <c r="O1019" s="22"/>
      <c r="P1019" s="22"/>
      <c r="Q1019" s="22"/>
      <c r="R1019" s="22"/>
      <c r="S1019" s="22"/>
      <c r="T1019" s="405"/>
      <c r="U1019" s="21"/>
    </row>
    <row r="1020" spans="1:21" x14ac:dyDescent="0.2">
      <c r="A1020" s="422" t="s">
        <v>265</v>
      </c>
      <c r="B1020" s="321" t="s">
        <v>266</v>
      </c>
      <c r="C1020" s="320"/>
      <c r="D1020" s="15"/>
      <c r="E1020" s="17"/>
      <c r="F1020" s="17"/>
      <c r="G1020" s="16"/>
      <c r="H1020" s="18"/>
      <c r="I1020" s="22"/>
      <c r="J1020" s="366"/>
      <c r="K1020" s="22"/>
      <c r="L1020" s="22"/>
      <c r="M1020" s="22"/>
      <c r="N1020" s="22"/>
      <c r="O1020" s="22"/>
      <c r="P1020" s="22"/>
      <c r="Q1020" s="22"/>
      <c r="R1020" s="22"/>
      <c r="S1020" s="22"/>
      <c r="T1020" s="405"/>
      <c r="U1020" s="21"/>
    </row>
    <row r="1021" spans="1:21" x14ac:dyDescent="0.2">
      <c r="A1021" s="420"/>
      <c r="B1021" s="15"/>
      <c r="C1021" s="16"/>
      <c r="D1021" s="15"/>
      <c r="E1021" s="17"/>
      <c r="F1021" s="17"/>
      <c r="G1021" s="16"/>
      <c r="H1021" s="18"/>
      <c r="I1021" s="22"/>
      <c r="J1021" s="366"/>
      <c r="K1021" s="22"/>
      <c r="L1021" s="22"/>
      <c r="M1021" s="22"/>
      <c r="N1021" s="22"/>
      <c r="O1021" s="22"/>
      <c r="P1021" s="22"/>
      <c r="Q1021" s="22"/>
      <c r="R1021" s="22"/>
      <c r="S1021" s="22"/>
      <c r="T1021" s="405"/>
      <c r="U1021" s="21"/>
    </row>
    <row r="1022" spans="1:21" x14ac:dyDescent="0.2">
      <c r="A1022" s="422" t="s">
        <v>267</v>
      </c>
      <c r="B1022" s="321" t="s">
        <v>268</v>
      </c>
      <c r="C1022" s="320"/>
      <c r="D1022" s="15"/>
      <c r="E1022" s="17"/>
      <c r="F1022" s="17"/>
      <c r="G1022" s="16"/>
      <c r="H1022" s="18"/>
      <c r="I1022" s="22"/>
      <c r="J1022" s="366"/>
      <c r="K1022" s="22"/>
      <c r="L1022" s="22"/>
      <c r="M1022" s="22"/>
      <c r="N1022" s="22"/>
      <c r="O1022" s="22"/>
      <c r="P1022" s="22"/>
      <c r="Q1022" s="22"/>
      <c r="R1022" s="22"/>
      <c r="S1022" s="22"/>
      <c r="T1022" s="405"/>
      <c r="U1022" s="21"/>
    </row>
    <row r="1023" spans="1:21" x14ac:dyDescent="0.2">
      <c r="A1023" s="420"/>
      <c r="B1023" s="15"/>
      <c r="C1023" s="16"/>
      <c r="D1023" s="15"/>
      <c r="E1023" s="17"/>
      <c r="F1023" s="17"/>
      <c r="G1023" s="16"/>
      <c r="H1023" s="18"/>
      <c r="I1023" s="22"/>
      <c r="J1023" s="366"/>
      <c r="K1023" s="22"/>
      <c r="L1023" s="22"/>
      <c r="M1023" s="22"/>
      <c r="N1023" s="22"/>
      <c r="O1023" s="22"/>
      <c r="P1023" s="22"/>
      <c r="Q1023" s="22"/>
      <c r="R1023" s="22"/>
      <c r="S1023" s="22"/>
      <c r="T1023" s="405"/>
      <c r="U1023" s="21"/>
    </row>
    <row r="1024" spans="1:21" ht="33.75" x14ac:dyDescent="0.2">
      <c r="A1024" s="420" t="s">
        <v>1872</v>
      </c>
      <c r="B1024" s="15" t="s">
        <v>269</v>
      </c>
      <c r="C1024" s="28" t="s">
        <v>354</v>
      </c>
      <c r="D1024" s="15"/>
      <c r="E1024" s="17"/>
      <c r="F1024" s="17"/>
      <c r="G1024" s="16"/>
      <c r="H1024" s="24"/>
      <c r="I1024" s="22"/>
      <c r="J1024" s="366"/>
      <c r="K1024" s="405" t="s">
        <v>4983</v>
      </c>
      <c r="L1024" s="22" t="s">
        <v>4949</v>
      </c>
      <c r="M1024" s="405" t="s">
        <v>5006</v>
      </c>
      <c r="N1024" s="22"/>
      <c r="O1024" s="22"/>
      <c r="P1024" s="22"/>
      <c r="Q1024" s="22"/>
      <c r="R1024" s="22"/>
      <c r="S1024" s="405" t="s">
        <v>3827</v>
      </c>
      <c r="T1024" s="405"/>
      <c r="U1024" s="21" t="s">
        <v>3576</v>
      </c>
    </row>
    <row r="1025" spans="1:21" x14ac:dyDescent="0.2">
      <c r="A1025" s="420" t="s">
        <v>1872</v>
      </c>
      <c r="B1025" s="15" t="s">
        <v>269</v>
      </c>
      <c r="C1025" s="16" t="s">
        <v>430</v>
      </c>
      <c r="D1025" s="15" t="s">
        <v>2239</v>
      </c>
      <c r="E1025" s="17"/>
      <c r="F1025" s="17"/>
      <c r="G1025" s="16" t="s">
        <v>1759</v>
      </c>
      <c r="H1025" s="24"/>
      <c r="I1025" s="22"/>
      <c r="J1025" s="366"/>
      <c r="K1025" s="22"/>
      <c r="L1025" s="22"/>
      <c r="M1025" s="22"/>
      <c r="N1025" s="22"/>
      <c r="O1025" s="22"/>
      <c r="P1025" s="22"/>
      <c r="Q1025" s="22"/>
      <c r="R1025" s="22"/>
      <c r="S1025" s="22"/>
      <c r="T1025" s="405"/>
      <c r="U1025" s="21"/>
    </row>
    <row r="1026" spans="1:21" x14ac:dyDescent="0.2">
      <c r="A1026" s="420" t="s">
        <v>1872</v>
      </c>
      <c r="B1026" s="15" t="s">
        <v>269</v>
      </c>
      <c r="C1026" s="16" t="s">
        <v>3434</v>
      </c>
      <c r="D1026" s="15" t="s">
        <v>1399</v>
      </c>
      <c r="E1026" s="17">
        <v>0</v>
      </c>
      <c r="F1026" s="17">
        <v>1</v>
      </c>
      <c r="G1026" s="16" t="s">
        <v>1488</v>
      </c>
      <c r="H1026" s="24"/>
      <c r="I1026" s="16" t="s">
        <v>3438</v>
      </c>
      <c r="J1026" s="366"/>
      <c r="K1026" s="16"/>
      <c r="L1026" s="22"/>
      <c r="M1026" s="22"/>
      <c r="N1026" s="22"/>
      <c r="O1026" s="22"/>
      <c r="P1026" s="22"/>
      <c r="Q1026" s="22"/>
      <c r="R1026" s="22"/>
      <c r="S1026" s="22"/>
      <c r="T1026" s="405"/>
      <c r="U1026" s="21"/>
    </row>
    <row r="1027" spans="1:21" x14ac:dyDescent="0.2">
      <c r="A1027" s="420" t="s">
        <v>1872</v>
      </c>
      <c r="B1027" s="15" t="s">
        <v>269</v>
      </c>
      <c r="C1027" s="16" t="s">
        <v>3435</v>
      </c>
      <c r="D1027" s="15" t="s">
        <v>1400</v>
      </c>
      <c r="E1027" s="17">
        <v>0</v>
      </c>
      <c r="F1027" s="17">
        <v>1</v>
      </c>
      <c r="G1027" s="16" t="s">
        <v>1826</v>
      </c>
      <c r="H1027" s="24"/>
      <c r="I1027" s="16" t="s">
        <v>3439</v>
      </c>
      <c r="J1027" s="366"/>
      <c r="K1027" s="16"/>
      <c r="L1027" s="22"/>
      <c r="M1027" s="22"/>
      <c r="N1027" s="22"/>
      <c r="O1027" s="22"/>
      <c r="P1027" s="22"/>
      <c r="Q1027" s="22"/>
      <c r="R1027" s="22"/>
      <c r="S1027" s="22"/>
      <c r="T1027" s="405"/>
      <c r="U1027" s="21"/>
    </row>
    <row r="1028" spans="1:21" x14ac:dyDescent="0.2">
      <c r="A1028" s="420" t="s">
        <v>1872</v>
      </c>
      <c r="B1028" s="15" t="s">
        <v>269</v>
      </c>
      <c r="C1028" s="16" t="s">
        <v>3436</v>
      </c>
      <c r="D1028" s="15" t="s">
        <v>1401</v>
      </c>
      <c r="E1028" s="17">
        <v>0</v>
      </c>
      <c r="F1028" s="17">
        <v>1</v>
      </c>
      <c r="G1028" s="16" t="s">
        <v>1827</v>
      </c>
      <c r="H1028" s="24"/>
      <c r="I1028" s="16" t="s">
        <v>3440</v>
      </c>
      <c r="J1028" s="366"/>
      <c r="K1028" s="16"/>
      <c r="L1028" s="22"/>
      <c r="M1028" s="22"/>
      <c r="N1028" s="22"/>
      <c r="O1028" s="22"/>
      <c r="P1028" s="22"/>
      <c r="Q1028" s="22"/>
      <c r="R1028" s="22"/>
      <c r="S1028" s="22"/>
      <c r="T1028" s="405"/>
      <c r="U1028" s="21"/>
    </row>
    <row r="1029" spans="1:21" x14ac:dyDescent="0.2">
      <c r="A1029" s="420" t="s">
        <v>1872</v>
      </c>
      <c r="B1029" s="15" t="s">
        <v>269</v>
      </c>
      <c r="C1029" s="16" t="s">
        <v>3437</v>
      </c>
      <c r="D1029" s="15" t="s">
        <v>1402</v>
      </c>
      <c r="E1029" s="17">
        <v>0</v>
      </c>
      <c r="F1029" s="17">
        <v>1</v>
      </c>
      <c r="G1029" s="16" t="s">
        <v>1828</v>
      </c>
      <c r="H1029" s="24"/>
      <c r="I1029" s="16" t="s">
        <v>3441</v>
      </c>
      <c r="J1029" s="366"/>
      <c r="K1029" s="16"/>
      <c r="L1029" s="22"/>
      <c r="M1029" s="22"/>
      <c r="N1029" s="22"/>
      <c r="O1029" s="22"/>
      <c r="P1029" s="22"/>
      <c r="Q1029" s="22"/>
      <c r="R1029" s="22"/>
      <c r="S1029" s="22"/>
      <c r="T1029" s="405"/>
      <c r="U1029" s="21"/>
    </row>
    <row r="1030" spans="1:21" x14ac:dyDescent="0.2">
      <c r="A1030" s="420" t="s">
        <v>1872</v>
      </c>
      <c r="B1030" s="15" t="s">
        <v>269</v>
      </c>
      <c r="C1030" s="16" t="s">
        <v>518</v>
      </c>
      <c r="D1030" s="15" t="s">
        <v>2214</v>
      </c>
      <c r="E1030" s="17">
        <v>0</v>
      </c>
      <c r="F1030" s="17">
        <v>0</v>
      </c>
      <c r="G1030" s="16" t="s">
        <v>518</v>
      </c>
      <c r="H1030" s="24"/>
      <c r="I1030" s="22"/>
      <c r="J1030" s="366"/>
      <c r="K1030" s="22"/>
      <c r="L1030" s="22"/>
      <c r="M1030" s="22"/>
      <c r="N1030" s="22"/>
      <c r="O1030" s="22"/>
      <c r="P1030" s="22"/>
      <c r="Q1030" s="22"/>
      <c r="R1030" s="22"/>
      <c r="S1030" s="22"/>
      <c r="T1030" s="405"/>
      <c r="U1030" s="21"/>
    </row>
    <row r="1031" spans="1:21" ht="56.25" x14ac:dyDescent="0.2">
      <c r="A1031" s="420" t="s">
        <v>1872</v>
      </c>
      <c r="B1031" s="15" t="s">
        <v>269</v>
      </c>
      <c r="C1031" s="16" t="s">
        <v>3442</v>
      </c>
      <c r="D1031" s="15" t="s">
        <v>1929</v>
      </c>
      <c r="E1031" s="17" t="s">
        <v>1412</v>
      </c>
      <c r="F1031" s="17" t="s">
        <v>1427</v>
      </c>
      <c r="G1031" s="16" t="s">
        <v>206</v>
      </c>
      <c r="H1031" s="24" t="s">
        <v>101</v>
      </c>
      <c r="I1031" s="22" t="s">
        <v>3447</v>
      </c>
      <c r="J1031" s="366"/>
      <c r="K1031" s="405" t="s">
        <v>4983</v>
      </c>
      <c r="L1031" s="22" t="s">
        <v>4949</v>
      </c>
      <c r="M1031" s="405" t="s">
        <v>5006</v>
      </c>
      <c r="N1031" s="22" t="s">
        <v>747</v>
      </c>
      <c r="O1031" s="22"/>
      <c r="P1031" s="22"/>
      <c r="Q1031" s="22"/>
      <c r="R1031" s="22"/>
      <c r="S1031" s="22" t="s">
        <v>3775</v>
      </c>
      <c r="T1031" s="405" t="s">
        <v>3784</v>
      </c>
      <c r="U1031" s="21"/>
    </row>
    <row r="1032" spans="1:21" ht="56.25" x14ac:dyDescent="0.2">
      <c r="A1032" s="420" t="s">
        <v>1872</v>
      </c>
      <c r="B1032" s="15" t="s">
        <v>269</v>
      </c>
      <c r="C1032" s="16" t="s">
        <v>3443</v>
      </c>
      <c r="D1032" s="15" t="s">
        <v>1933</v>
      </c>
      <c r="E1032" s="17" t="s">
        <v>1412</v>
      </c>
      <c r="F1032" s="17" t="s">
        <v>1427</v>
      </c>
      <c r="G1032" s="16" t="s">
        <v>2296</v>
      </c>
      <c r="H1032" s="24" t="s">
        <v>102</v>
      </c>
      <c r="I1032" s="22" t="s">
        <v>3446</v>
      </c>
      <c r="J1032" s="366"/>
      <c r="K1032" s="405" t="s">
        <v>4983</v>
      </c>
      <c r="L1032" s="22" t="s">
        <v>4949</v>
      </c>
      <c r="M1032" s="405" t="s">
        <v>5006</v>
      </c>
      <c r="N1032" s="22" t="s">
        <v>747</v>
      </c>
      <c r="O1032" s="22"/>
      <c r="P1032" s="22"/>
      <c r="Q1032" s="22"/>
      <c r="R1032" s="22"/>
      <c r="S1032" s="22" t="s">
        <v>3775</v>
      </c>
      <c r="T1032" s="405" t="s">
        <v>3784</v>
      </c>
      <c r="U1032" s="21"/>
    </row>
    <row r="1033" spans="1:21" ht="56.25" x14ac:dyDescent="0.2">
      <c r="A1033" s="420" t="s">
        <v>1872</v>
      </c>
      <c r="B1033" s="15" t="s">
        <v>269</v>
      </c>
      <c r="C1033" s="16" t="s">
        <v>3444</v>
      </c>
      <c r="D1033" s="15" t="s">
        <v>1746</v>
      </c>
      <c r="E1033" s="17" t="s">
        <v>1412</v>
      </c>
      <c r="F1033" s="17" t="s">
        <v>1427</v>
      </c>
      <c r="G1033" s="16" t="s">
        <v>2296</v>
      </c>
      <c r="H1033" s="24" t="s">
        <v>103</v>
      </c>
      <c r="I1033" s="22" t="s">
        <v>3448</v>
      </c>
      <c r="J1033" s="366"/>
      <c r="K1033" s="405" t="s">
        <v>4983</v>
      </c>
      <c r="L1033" s="22" t="s">
        <v>4949</v>
      </c>
      <c r="M1033" s="405" t="s">
        <v>5006</v>
      </c>
      <c r="N1033" s="22" t="s">
        <v>747</v>
      </c>
      <c r="O1033" s="22"/>
      <c r="P1033" s="22"/>
      <c r="Q1033" s="22"/>
      <c r="R1033" s="22"/>
      <c r="S1033" s="22" t="s">
        <v>3775</v>
      </c>
      <c r="T1033" s="405" t="s">
        <v>3784</v>
      </c>
      <c r="U1033" s="21"/>
    </row>
    <row r="1034" spans="1:21" ht="56.25" x14ac:dyDescent="0.2">
      <c r="A1034" s="420" t="s">
        <v>1872</v>
      </c>
      <c r="B1034" s="15" t="s">
        <v>269</v>
      </c>
      <c r="C1034" s="16" t="s">
        <v>3445</v>
      </c>
      <c r="D1034" s="15" t="s">
        <v>1747</v>
      </c>
      <c r="E1034" s="17" t="s">
        <v>1412</v>
      </c>
      <c r="F1034" s="17" t="s">
        <v>1427</v>
      </c>
      <c r="G1034" s="16" t="s">
        <v>2296</v>
      </c>
      <c r="H1034" s="24" t="s">
        <v>104</v>
      </c>
      <c r="I1034" s="22" t="s">
        <v>3449</v>
      </c>
      <c r="J1034" s="366"/>
      <c r="K1034" s="405" t="s">
        <v>4983</v>
      </c>
      <c r="L1034" s="22" t="s">
        <v>4949</v>
      </c>
      <c r="M1034" s="405" t="s">
        <v>5006</v>
      </c>
      <c r="N1034" s="22" t="s">
        <v>747</v>
      </c>
      <c r="O1034" s="22"/>
      <c r="P1034" s="22"/>
      <c r="Q1034" s="22"/>
      <c r="R1034" s="22"/>
      <c r="S1034" s="22" t="s">
        <v>3775</v>
      </c>
      <c r="T1034" s="405" t="s">
        <v>3784</v>
      </c>
      <c r="U1034" s="21"/>
    </row>
    <row r="1035" spans="1:21" x14ac:dyDescent="0.2">
      <c r="A1035" s="420"/>
      <c r="B1035" s="15"/>
      <c r="C1035" s="16"/>
      <c r="D1035" s="15"/>
      <c r="E1035" s="17"/>
      <c r="F1035" s="17"/>
      <c r="G1035" s="16"/>
      <c r="H1035" s="18"/>
      <c r="I1035" s="22"/>
      <c r="J1035" s="366"/>
      <c r="K1035" s="22"/>
      <c r="L1035" s="22"/>
      <c r="M1035" s="22"/>
      <c r="N1035" s="22"/>
      <c r="O1035" s="22"/>
      <c r="P1035" s="22"/>
      <c r="Q1035" s="22"/>
      <c r="R1035" s="22"/>
      <c r="S1035" s="22"/>
      <c r="T1035" s="405"/>
      <c r="U1035" s="21"/>
    </row>
    <row r="1036" spans="1:21" ht="33.75" x14ac:dyDescent="0.2">
      <c r="A1036" s="420" t="s">
        <v>1873</v>
      </c>
      <c r="B1036" s="15" t="s">
        <v>270</v>
      </c>
      <c r="C1036" s="28" t="s">
        <v>355</v>
      </c>
      <c r="D1036" s="15"/>
      <c r="E1036" s="17"/>
      <c r="F1036" s="17"/>
      <c r="G1036" s="16"/>
      <c r="H1036" s="24"/>
      <c r="I1036" s="22"/>
      <c r="J1036" s="366"/>
      <c r="K1036" s="405" t="s">
        <v>4983</v>
      </c>
      <c r="L1036" s="22" t="s">
        <v>4949</v>
      </c>
      <c r="M1036" s="405" t="s">
        <v>5006</v>
      </c>
      <c r="N1036" s="22"/>
      <c r="O1036" s="22"/>
      <c r="P1036" s="22"/>
      <c r="Q1036" s="22"/>
      <c r="R1036" s="22"/>
      <c r="S1036" s="405" t="s">
        <v>3827</v>
      </c>
      <c r="T1036" s="405"/>
      <c r="U1036" s="21" t="s">
        <v>3576</v>
      </c>
    </row>
    <row r="1037" spans="1:21" x14ac:dyDescent="0.2">
      <c r="A1037" s="420" t="s">
        <v>1873</v>
      </c>
      <c r="B1037" s="15" t="s">
        <v>270</v>
      </c>
      <c r="C1037" s="16" t="s">
        <v>430</v>
      </c>
      <c r="D1037" s="15" t="s">
        <v>2239</v>
      </c>
      <c r="E1037" s="17"/>
      <c r="F1037" s="17"/>
      <c r="G1037" s="16" t="s">
        <v>1759</v>
      </c>
      <c r="H1037" s="24"/>
      <c r="I1037" s="22"/>
      <c r="J1037" s="366"/>
      <c r="K1037" s="22"/>
      <c r="L1037" s="22"/>
      <c r="M1037" s="22"/>
      <c r="N1037" s="22"/>
      <c r="O1037" s="22"/>
      <c r="P1037" s="22"/>
      <c r="Q1037" s="22"/>
      <c r="R1037" s="22"/>
      <c r="S1037" s="22"/>
      <c r="T1037" s="405"/>
      <c r="U1037" s="21"/>
    </row>
    <row r="1038" spans="1:21" x14ac:dyDescent="0.2">
      <c r="A1038" s="420" t="s">
        <v>1873</v>
      </c>
      <c r="B1038" s="15" t="s">
        <v>270</v>
      </c>
      <c r="C1038" s="16" t="s">
        <v>3450</v>
      </c>
      <c r="D1038" s="15" t="s">
        <v>1399</v>
      </c>
      <c r="E1038" s="17">
        <v>0</v>
      </c>
      <c r="F1038" s="17">
        <v>1</v>
      </c>
      <c r="G1038" s="16" t="s">
        <v>1829</v>
      </c>
      <c r="H1038" s="24"/>
      <c r="I1038" s="16" t="s">
        <v>3458</v>
      </c>
      <c r="J1038" s="366"/>
      <c r="K1038" s="16"/>
      <c r="L1038" s="22"/>
      <c r="M1038" s="22"/>
      <c r="N1038" s="22"/>
      <c r="O1038" s="22"/>
      <c r="P1038" s="22"/>
      <c r="Q1038" s="22"/>
      <c r="R1038" s="22"/>
      <c r="S1038" s="22"/>
      <c r="T1038" s="405"/>
      <c r="U1038" s="21"/>
    </row>
    <row r="1039" spans="1:21" x14ac:dyDescent="0.2">
      <c r="A1039" s="420" t="s">
        <v>1873</v>
      </c>
      <c r="B1039" s="15" t="s">
        <v>270</v>
      </c>
      <c r="C1039" s="16" t="s">
        <v>3451</v>
      </c>
      <c r="D1039" s="15" t="s">
        <v>1400</v>
      </c>
      <c r="E1039" s="17">
        <v>0</v>
      </c>
      <c r="F1039" s="17">
        <v>1</v>
      </c>
      <c r="G1039" s="16" t="s">
        <v>2729</v>
      </c>
      <c r="H1039" s="24"/>
      <c r="I1039" s="16" t="s">
        <v>3459</v>
      </c>
      <c r="J1039" s="366"/>
      <c r="K1039" s="16"/>
      <c r="L1039" s="22"/>
      <c r="M1039" s="22"/>
      <c r="N1039" s="22"/>
      <c r="O1039" s="22"/>
      <c r="P1039" s="22"/>
      <c r="Q1039" s="22"/>
      <c r="R1039" s="22"/>
      <c r="S1039" s="22"/>
      <c r="T1039" s="405"/>
      <c r="U1039" s="21"/>
    </row>
    <row r="1040" spans="1:21" x14ac:dyDescent="0.2">
      <c r="A1040" s="420" t="s">
        <v>1873</v>
      </c>
      <c r="B1040" s="15" t="s">
        <v>270</v>
      </c>
      <c r="C1040" s="16" t="s">
        <v>3452</v>
      </c>
      <c r="D1040" s="15" t="s">
        <v>1401</v>
      </c>
      <c r="E1040" s="17">
        <v>0</v>
      </c>
      <c r="F1040" s="17">
        <v>1</v>
      </c>
      <c r="G1040" s="16" t="s">
        <v>2730</v>
      </c>
      <c r="H1040" s="24"/>
      <c r="I1040" s="16" t="s">
        <v>3460</v>
      </c>
      <c r="J1040" s="366"/>
      <c r="K1040" s="16"/>
      <c r="L1040" s="22"/>
      <c r="M1040" s="22"/>
      <c r="N1040" s="22"/>
      <c r="O1040" s="22"/>
      <c r="P1040" s="22"/>
      <c r="Q1040" s="22"/>
      <c r="R1040" s="22"/>
      <c r="S1040" s="22"/>
      <c r="T1040" s="405"/>
      <c r="U1040" s="21"/>
    </row>
    <row r="1041" spans="1:21" x14ac:dyDescent="0.2">
      <c r="A1041" s="420" t="s">
        <v>1873</v>
      </c>
      <c r="B1041" s="15" t="s">
        <v>270</v>
      </c>
      <c r="C1041" s="16" t="s">
        <v>3453</v>
      </c>
      <c r="D1041" s="15" t="s">
        <v>1402</v>
      </c>
      <c r="E1041" s="17">
        <v>0</v>
      </c>
      <c r="F1041" s="17">
        <v>1</v>
      </c>
      <c r="G1041" s="16" t="s">
        <v>2731</v>
      </c>
      <c r="H1041" s="24"/>
      <c r="I1041" s="16" t="s">
        <v>3461</v>
      </c>
      <c r="J1041" s="366"/>
      <c r="K1041" s="16"/>
      <c r="L1041" s="22"/>
      <c r="M1041" s="22"/>
      <c r="N1041" s="22"/>
      <c r="O1041" s="22"/>
      <c r="P1041" s="22"/>
      <c r="Q1041" s="22"/>
      <c r="R1041" s="22"/>
      <c r="S1041" s="22"/>
      <c r="T1041" s="405"/>
      <c r="U1041" s="21"/>
    </row>
    <row r="1042" spans="1:21" x14ac:dyDescent="0.2">
      <c r="A1042" s="420" t="s">
        <v>1873</v>
      </c>
      <c r="B1042" s="15" t="s">
        <v>270</v>
      </c>
      <c r="C1042" s="16" t="s">
        <v>518</v>
      </c>
      <c r="D1042" s="15" t="s">
        <v>2214</v>
      </c>
      <c r="E1042" s="17">
        <v>0</v>
      </c>
      <c r="F1042" s="17">
        <v>0</v>
      </c>
      <c r="G1042" s="16" t="s">
        <v>518</v>
      </c>
      <c r="H1042" s="24"/>
      <c r="I1042" s="22"/>
      <c r="J1042" s="366"/>
      <c r="K1042" s="22"/>
      <c r="L1042" s="22"/>
      <c r="M1042" s="22"/>
      <c r="N1042" s="22"/>
      <c r="O1042" s="22"/>
      <c r="P1042" s="22"/>
      <c r="Q1042" s="22"/>
      <c r="R1042" s="22"/>
      <c r="S1042" s="22"/>
      <c r="T1042" s="405"/>
      <c r="U1042" s="21"/>
    </row>
    <row r="1043" spans="1:21" ht="56.25" x14ac:dyDescent="0.2">
      <c r="A1043" s="420" t="s">
        <v>1873</v>
      </c>
      <c r="B1043" s="15" t="s">
        <v>270</v>
      </c>
      <c r="C1043" s="16" t="s">
        <v>3454</v>
      </c>
      <c r="D1043" s="15" t="s">
        <v>1929</v>
      </c>
      <c r="E1043" s="17" t="s">
        <v>1412</v>
      </c>
      <c r="F1043" s="17" t="s">
        <v>1427</v>
      </c>
      <c r="G1043" s="16" t="s">
        <v>206</v>
      </c>
      <c r="H1043" s="24" t="s">
        <v>105</v>
      </c>
      <c r="I1043" s="22" t="s">
        <v>3462</v>
      </c>
      <c r="J1043" s="366"/>
      <c r="K1043" s="405" t="s">
        <v>4983</v>
      </c>
      <c r="L1043" s="22" t="s">
        <v>4949</v>
      </c>
      <c r="M1043" s="405" t="s">
        <v>5006</v>
      </c>
      <c r="N1043" s="22" t="s">
        <v>747</v>
      </c>
      <c r="O1043" s="22"/>
      <c r="P1043" s="22"/>
      <c r="Q1043" s="22"/>
      <c r="R1043" s="22"/>
      <c r="S1043" s="22" t="s">
        <v>3775</v>
      </c>
      <c r="T1043" s="405" t="s">
        <v>3784</v>
      </c>
      <c r="U1043" s="21"/>
    </row>
    <row r="1044" spans="1:21" ht="56.25" x14ac:dyDescent="0.2">
      <c r="A1044" s="420" t="s">
        <v>1873</v>
      </c>
      <c r="B1044" s="15" t="s">
        <v>270</v>
      </c>
      <c r="C1044" s="16" t="s">
        <v>3455</v>
      </c>
      <c r="D1044" s="15" t="s">
        <v>1933</v>
      </c>
      <c r="E1044" s="17" t="s">
        <v>1412</v>
      </c>
      <c r="F1044" s="17" t="s">
        <v>1427</v>
      </c>
      <c r="G1044" s="16" t="s">
        <v>2296</v>
      </c>
      <c r="H1044" s="24" t="s">
        <v>106</v>
      </c>
      <c r="I1044" s="22" t="s">
        <v>3463</v>
      </c>
      <c r="J1044" s="366"/>
      <c r="K1044" s="405" t="s">
        <v>4983</v>
      </c>
      <c r="L1044" s="22" t="s">
        <v>4949</v>
      </c>
      <c r="M1044" s="405" t="s">
        <v>5006</v>
      </c>
      <c r="N1044" s="22" t="s">
        <v>747</v>
      </c>
      <c r="O1044" s="22"/>
      <c r="P1044" s="22"/>
      <c r="Q1044" s="22"/>
      <c r="R1044" s="22"/>
      <c r="S1044" s="22" t="s">
        <v>3775</v>
      </c>
      <c r="T1044" s="405" t="s">
        <v>3784</v>
      </c>
      <c r="U1044" s="21"/>
    </row>
    <row r="1045" spans="1:21" ht="56.25" x14ac:dyDescent="0.2">
      <c r="A1045" s="420" t="s">
        <v>1873</v>
      </c>
      <c r="B1045" s="15" t="s">
        <v>270</v>
      </c>
      <c r="C1045" s="16" t="s">
        <v>3456</v>
      </c>
      <c r="D1045" s="15" t="s">
        <v>1746</v>
      </c>
      <c r="E1045" s="17" t="s">
        <v>1412</v>
      </c>
      <c r="F1045" s="17" t="s">
        <v>1427</v>
      </c>
      <c r="G1045" s="16" t="s">
        <v>2296</v>
      </c>
      <c r="H1045" s="24" t="s">
        <v>107</v>
      </c>
      <c r="I1045" s="22" t="s">
        <v>3464</v>
      </c>
      <c r="J1045" s="366"/>
      <c r="K1045" s="405" t="s">
        <v>4983</v>
      </c>
      <c r="L1045" s="22" t="s">
        <v>4949</v>
      </c>
      <c r="M1045" s="405" t="s">
        <v>5006</v>
      </c>
      <c r="N1045" s="22" t="s">
        <v>747</v>
      </c>
      <c r="O1045" s="22"/>
      <c r="P1045" s="22"/>
      <c r="Q1045" s="22"/>
      <c r="R1045" s="22"/>
      <c r="S1045" s="22" t="s">
        <v>3775</v>
      </c>
      <c r="T1045" s="405" t="s">
        <v>3784</v>
      </c>
      <c r="U1045" s="21"/>
    </row>
    <row r="1046" spans="1:21" ht="56.25" x14ac:dyDescent="0.2">
      <c r="A1046" s="420" t="s">
        <v>1873</v>
      </c>
      <c r="B1046" s="15" t="s">
        <v>270</v>
      </c>
      <c r="C1046" s="16" t="s">
        <v>3457</v>
      </c>
      <c r="D1046" s="15" t="s">
        <v>1747</v>
      </c>
      <c r="E1046" s="17" t="s">
        <v>1412</v>
      </c>
      <c r="F1046" s="17" t="s">
        <v>1427</v>
      </c>
      <c r="G1046" s="16" t="s">
        <v>2296</v>
      </c>
      <c r="H1046" s="24" t="s">
        <v>108</v>
      </c>
      <c r="I1046" s="22" t="s">
        <v>3465</v>
      </c>
      <c r="J1046" s="366"/>
      <c r="K1046" s="405" t="s">
        <v>4983</v>
      </c>
      <c r="L1046" s="22" t="s">
        <v>4949</v>
      </c>
      <c r="M1046" s="405" t="s">
        <v>5006</v>
      </c>
      <c r="N1046" s="22" t="s">
        <v>747</v>
      </c>
      <c r="O1046" s="22"/>
      <c r="P1046" s="22"/>
      <c r="Q1046" s="22"/>
      <c r="R1046" s="22"/>
      <c r="S1046" s="22" t="s">
        <v>3775</v>
      </c>
      <c r="T1046" s="405" t="s">
        <v>3784</v>
      </c>
      <c r="U1046" s="21"/>
    </row>
    <row r="1047" spans="1:21" x14ac:dyDescent="0.2">
      <c r="A1047" s="420"/>
      <c r="B1047" s="15"/>
      <c r="C1047" s="16"/>
      <c r="D1047" s="15"/>
      <c r="E1047" s="17"/>
      <c r="F1047" s="17"/>
      <c r="G1047" s="16"/>
      <c r="H1047" s="18"/>
      <c r="I1047" s="22"/>
      <c r="J1047" s="366"/>
      <c r="K1047" s="22"/>
      <c r="L1047" s="22"/>
      <c r="M1047" s="22"/>
      <c r="N1047" s="22"/>
      <c r="O1047" s="22"/>
      <c r="P1047" s="22"/>
      <c r="Q1047" s="22"/>
      <c r="R1047" s="22"/>
      <c r="S1047" s="22"/>
      <c r="T1047" s="405"/>
      <c r="U1047" s="21"/>
    </row>
    <row r="1048" spans="1:21" s="402" customFormat="1" ht="35.25" customHeight="1" x14ac:dyDescent="0.2">
      <c r="A1048" s="447" t="s">
        <v>271</v>
      </c>
      <c r="B1048" s="411" t="s">
        <v>272</v>
      </c>
      <c r="C1048" s="28" t="s">
        <v>3879</v>
      </c>
      <c r="D1048" s="411"/>
      <c r="E1048" s="435"/>
      <c r="F1048" s="435"/>
      <c r="G1048" s="408"/>
      <c r="H1048" s="444"/>
      <c r="I1048" s="405"/>
      <c r="J1048" s="366"/>
      <c r="K1048" s="398" t="s">
        <v>4976</v>
      </c>
      <c r="L1048" s="398"/>
      <c r="M1048" s="405"/>
      <c r="N1048" s="398"/>
      <c r="O1048" s="405"/>
      <c r="P1048" s="405"/>
      <c r="Q1048" s="405"/>
      <c r="R1048" s="405"/>
      <c r="S1048" s="405"/>
      <c r="T1048" s="405"/>
      <c r="U1048" s="423" t="s">
        <v>3576</v>
      </c>
    </row>
    <row r="1049" spans="1:21" s="402" customFormat="1" x14ac:dyDescent="0.2">
      <c r="A1049" s="447" t="s">
        <v>271</v>
      </c>
      <c r="B1049" s="411" t="s">
        <v>272</v>
      </c>
      <c r="C1049" s="408" t="s">
        <v>3880</v>
      </c>
      <c r="D1049" s="411" t="s">
        <v>2239</v>
      </c>
      <c r="E1049" s="435"/>
      <c r="F1049" s="435"/>
      <c r="G1049" s="408" t="s">
        <v>1759</v>
      </c>
      <c r="H1049" s="436"/>
      <c r="I1049" s="405"/>
      <c r="J1049" s="366"/>
      <c r="K1049" s="405"/>
      <c r="L1049" s="405"/>
      <c r="M1049" s="405"/>
      <c r="N1049" s="405"/>
      <c r="O1049" s="405"/>
      <c r="P1049" s="405"/>
      <c r="Q1049" s="405"/>
      <c r="R1049" s="405"/>
      <c r="S1049" s="405"/>
      <c r="T1049" s="405"/>
      <c r="U1049" s="423"/>
    </row>
    <row r="1050" spans="1:21" s="402" customFormat="1" x14ac:dyDescent="0.2">
      <c r="A1050" s="447" t="s">
        <v>271</v>
      </c>
      <c r="B1050" s="411" t="s">
        <v>272</v>
      </c>
      <c r="C1050" s="408" t="s">
        <v>3866</v>
      </c>
      <c r="D1050" s="411" t="s">
        <v>1399</v>
      </c>
      <c r="E1050" s="435">
        <v>0</v>
      </c>
      <c r="F1050" s="435">
        <v>1</v>
      </c>
      <c r="G1050" s="408" t="s">
        <v>3869</v>
      </c>
      <c r="H1050" s="436"/>
      <c r="I1050" s="408" t="s">
        <v>3870</v>
      </c>
      <c r="J1050" s="366"/>
      <c r="K1050" s="408"/>
      <c r="L1050" s="405"/>
      <c r="M1050" s="405"/>
      <c r="N1050" s="405"/>
      <c r="O1050" s="405"/>
      <c r="P1050" s="405"/>
      <c r="Q1050" s="405"/>
      <c r="R1050" s="405"/>
      <c r="S1050" s="405"/>
      <c r="T1050" s="405"/>
      <c r="U1050" s="423"/>
    </row>
    <row r="1051" spans="1:21" s="402" customFormat="1" x14ac:dyDescent="0.2">
      <c r="A1051" s="447" t="s">
        <v>271</v>
      </c>
      <c r="B1051" s="411" t="s">
        <v>272</v>
      </c>
      <c r="C1051" s="408" t="s">
        <v>3868</v>
      </c>
      <c r="D1051" s="411" t="s">
        <v>1400</v>
      </c>
      <c r="E1051" s="435">
        <v>0</v>
      </c>
      <c r="F1051" s="435">
        <v>1</v>
      </c>
      <c r="G1051" s="408" t="s">
        <v>3872</v>
      </c>
      <c r="H1051" s="436"/>
      <c r="I1051" s="408" t="s">
        <v>3871</v>
      </c>
      <c r="J1051" s="366"/>
      <c r="K1051" s="408"/>
      <c r="L1051" s="405"/>
      <c r="M1051" s="405"/>
      <c r="N1051" s="405"/>
      <c r="O1051" s="405"/>
      <c r="P1051" s="405"/>
      <c r="Q1051" s="405"/>
      <c r="R1051" s="405"/>
      <c r="S1051" s="405"/>
      <c r="T1051" s="405"/>
      <c r="U1051" s="423"/>
    </row>
    <row r="1052" spans="1:21" s="402" customFormat="1" x14ac:dyDescent="0.2">
      <c r="A1052" s="447" t="s">
        <v>271</v>
      </c>
      <c r="B1052" s="411" t="s">
        <v>272</v>
      </c>
      <c r="C1052" s="408" t="s">
        <v>3867</v>
      </c>
      <c r="D1052" s="411" t="s">
        <v>1401</v>
      </c>
      <c r="E1052" s="435">
        <v>0</v>
      </c>
      <c r="F1052" s="435">
        <v>1</v>
      </c>
      <c r="G1052" s="408" t="s">
        <v>3873</v>
      </c>
      <c r="H1052" s="436"/>
      <c r="I1052" s="408" t="s">
        <v>3874</v>
      </c>
      <c r="J1052" s="366"/>
      <c r="K1052" s="408"/>
      <c r="L1052" s="405"/>
      <c r="M1052" s="405"/>
      <c r="N1052" s="405"/>
      <c r="O1052" s="405"/>
      <c r="P1052" s="405"/>
      <c r="Q1052" s="405"/>
      <c r="R1052" s="405"/>
      <c r="S1052" s="405"/>
      <c r="T1052" s="405"/>
      <c r="U1052" s="423"/>
    </row>
    <row r="1053" spans="1:21" s="402" customFormat="1" x14ac:dyDescent="0.2">
      <c r="A1053" s="529" t="s">
        <v>271</v>
      </c>
      <c r="B1053" s="366" t="s">
        <v>272</v>
      </c>
      <c r="C1053" s="365" t="s">
        <v>5147</v>
      </c>
      <c r="D1053" s="366" t="s">
        <v>1402</v>
      </c>
      <c r="E1053" s="369">
        <v>0</v>
      </c>
      <c r="F1053" s="369">
        <v>1</v>
      </c>
      <c r="G1053" s="365" t="s">
        <v>5145</v>
      </c>
      <c r="H1053" s="436"/>
      <c r="I1053" s="365" t="s">
        <v>5150</v>
      </c>
      <c r="J1053" s="366"/>
      <c r="K1053" s="405"/>
      <c r="L1053" s="405"/>
      <c r="M1053" s="405"/>
      <c r="N1053" s="405"/>
      <c r="O1053" s="405"/>
      <c r="P1053" s="405"/>
      <c r="Q1053" s="405"/>
      <c r="R1053" s="405"/>
      <c r="S1053" s="405"/>
      <c r="T1053" s="405"/>
      <c r="U1053" s="423"/>
    </row>
    <row r="1054" spans="1:21" s="402" customFormat="1" x14ac:dyDescent="0.2">
      <c r="A1054" s="529" t="s">
        <v>271</v>
      </c>
      <c r="B1054" s="366" t="s">
        <v>272</v>
      </c>
      <c r="C1054" s="365" t="s">
        <v>518</v>
      </c>
      <c r="D1054" s="366" t="s">
        <v>2214</v>
      </c>
      <c r="E1054" s="369">
        <v>0</v>
      </c>
      <c r="F1054" s="369">
        <v>0</v>
      </c>
      <c r="G1054" s="365" t="s">
        <v>518</v>
      </c>
      <c r="H1054" s="436"/>
      <c r="I1054" s="405"/>
      <c r="J1054" s="366"/>
      <c r="K1054" s="405"/>
      <c r="L1054" s="405"/>
      <c r="M1054" s="405"/>
      <c r="N1054" s="405"/>
      <c r="O1054" s="405"/>
      <c r="P1054" s="405"/>
      <c r="Q1054" s="405"/>
      <c r="R1054" s="405"/>
      <c r="S1054" s="405"/>
      <c r="T1054" s="405"/>
      <c r="U1054" s="423"/>
    </row>
    <row r="1055" spans="1:21" s="402" customFormat="1" x14ac:dyDescent="0.2">
      <c r="A1055" s="447" t="s">
        <v>271</v>
      </c>
      <c r="B1055" s="411" t="s">
        <v>272</v>
      </c>
      <c r="C1055" s="408" t="s">
        <v>3878</v>
      </c>
      <c r="D1055" s="411" t="s">
        <v>1766</v>
      </c>
      <c r="E1055" s="435"/>
      <c r="F1055" s="435"/>
      <c r="G1055" s="365" t="s">
        <v>5151</v>
      </c>
      <c r="H1055" s="405"/>
      <c r="I1055" s="405"/>
      <c r="J1055" s="366"/>
      <c r="K1055" s="405"/>
      <c r="L1055" s="405"/>
      <c r="M1055" s="405"/>
      <c r="N1055" s="405"/>
      <c r="O1055" s="405"/>
      <c r="P1055" s="405"/>
      <c r="Q1055" s="405"/>
      <c r="R1055" s="405"/>
      <c r="S1055" s="405"/>
      <c r="T1055" s="405"/>
      <c r="U1055" s="423"/>
    </row>
    <row r="1056" spans="1:21" s="402" customFormat="1" ht="160.5" customHeight="1" x14ac:dyDescent="0.2">
      <c r="A1056" s="447" t="s">
        <v>271</v>
      </c>
      <c r="B1056" s="411" t="s">
        <v>272</v>
      </c>
      <c r="C1056" s="408" t="s">
        <v>3883</v>
      </c>
      <c r="D1056" s="411" t="s">
        <v>1379</v>
      </c>
      <c r="E1056" s="435" t="s">
        <v>1767</v>
      </c>
      <c r="F1056" s="435" t="s">
        <v>1554</v>
      </c>
      <c r="G1056" s="408" t="s">
        <v>3882</v>
      </c>
      <c r="H1056" s="405" t="s">
        <v>3881</v>
      </c>
      <c r="I1056" s="405" t="s">
        <v>5153</v>
      </c>
      <c r="J1056" s="366"/>
      <c r="K1056" s="398" t="s">
        <v>4976</v>
      </c>
      <c r="L1056" s="405"/>
      <c r="M1056" s="405"/>
      <c r="N1056" s="398" t="s">
        <v>4977</v>
      </c>
      <c r="O1056" s="405"/>
      <c r="P1056" s="405"/>
      <c r="Q1056" s="405"/>
      <c r="R1056" s="405"/>
      <c r="S1056" s="405"/>
      <c r="T1056" s="405"/>
      <c r="U1056" s="423"/>
    </row>
    <row r="1057" spans="1:21" s="402" customFormat="1" ht="293.25" customHeight="1" x14ac:dyDescent="0.2">
      <c r="A1057" s="447" t="s">
        <v>271</v>
      </c>
      <c r="B1057" s="411" t="s">
        <v>272</v>
      </c>
      <c r="C1057" s="365" t="s">
        <v>5149</v>
      </c>
      <c r="D1057" s="366" t="s">
        <v>5146</v>
      </c>
      <c r="E1057" s="369" t="s">
        <v>2436</v>
      </c>
      <c r="F1057" s="369" t="s">
        <v>2437</v>
      </c>
      <c r="G1057" s="365" t="s">
        <v>5189</v>
      </c>
      <c r="H1057" s="398" t="s">
        <v>5148</v>
      </c>
      <c r="I1057" s="398" t="s">
        <v>5154</v>
      </c>
      <c r="J1057" s="366"/>
      <c r="K1057" s="398" t="s">
        <v>4976</v>
      </c>
      <c r="L1057" s="405"/>
      <c r="M1057" s="405"/>
      <c r="N1057" s="398" t="s">
        <v>4977</v>
      </c>
      <c r="O1057" s="405"/>
      <c r="P1057" s="405"/>
      <c r="Q1057" s="405"/>
      <c r="R1057" s="405"/>
      <c r="S1057" s="405"/>
      <c r="T1057" s="405"/>
      <c r="U1057" s="423"/>
    </row>
    <row r="1058" spans="1:21" s="402" customFormat="1" x14ac:dyDescent="0.2">
      <c r="A1058" s="447" t="s">
        <v>271</v>
      </c>
      <c r="B1058" s="411" t="s">
        <v>272</v>
      </c>
      <c r="C1058" s="408" t="s">
        <v>518</v>
      </c>
      <c r="D1058" s="411" t="s">
        <v>1404</v>
      </c>
      <c r="E1058" s="435" t="s">
        <v>1767</v>
      </c>
      <c r="F1058" s="435" t="s">
        <v>1554</v>
      </c>
      <c r="G1058" s="408" t="s">
        <v>518</v>
      </c>
      <c r="H1058" s="405"/>
      <c r="I1058" s="405"/>
      <c r="J1058" s="366"/>
      <c r="K1058" s="405"/>
      <c r="L1058" s="405"/>
      <c r="M1058" s="405"/>
      <c r="N1058" s="405"/>
      <c r="O1058" s="405"/>
      <c r="P1058" s="405"/>
      <c r="Q1058" s="405"/>
      <c r="R1058" s="405"/>
      <c r="S1058" s="405"/>
      <c r="T1058" s="405"/>
      <c r="U1058" s="423"/>
    </row>
    <row r="1059" spans="1:21" s="402" customFormat="1" x14ac:dyDescent="0.2">
      <c r="A1059" s="447" t="s">
        <v>271</v>
      </c>
      <c r="B1059" s="411" t="s">
        <v>272</v>
      </c>
      <c r="C1059" s="408" t="s">
        <v>518</v>
      </c>
      <c r="D1059" s="411" t="s">
        <v>1381</v>
      </c>
      <c r="E1059" s="435" t="s">
        <v>1767</v>
      </c>
      <c r="F1059" s="435" t="s">
        <v>1554</v>
      </c>
      <c r="G1059" s="408" t="s">
        <v>518</v>
      </c>
      <c r="H1059" s="405"/>
      <c r="I1059" s="405"/>
      <c r="J1059" s="366"/>
      <c r="K1059" s="405"/>
      <c r="L1059" s="405"/>
      <c r="M1059" s="405"/>
      <c r="N1059" s="405"/>
      <c r="O1059" s="405"/>
      <c r="P1059" s="405"/>
      <c r="Q1059" s="405"/>
      <c r="R1059" s="405"/>
      <c r="S1059" s="405"/>
      <c r="T1059" s="405"/>
      <c r="U1059" s="423"/>
    </row>
    <row r="1060" spans="1:21" s="402" customFormat="1" x14ac:dyDescent="0.2">
      <c r="A1060" s="447" t="s">
        <v>271</v>
      </c>
      <c r="B1060" s="411" t="s">
        <v>272</v>
      </c>
      <c r="C1060" s="408" t="s">
        <v>518</v>
      </c>
      <c r="D1060" s="411" t="s">
        <v>1383</v>
      </c>
      <c r="E1060" s="435" t="s">
        <v>1767</v>
      </c>
      <c r="F1060" s="435" t="s">
        <v>1554</v>
      </c>
      <c r="G1060" s="408" t="s">
        <v>518</v>
      </c>
      <c r="H1060" s="405"/>
      <c r="I1060" s="405"/>
      <c r="J1060" s="366"/>
      <c r="K1060" s="405"/>
      <c r="L1060" s="405"/>
      <c r="M1060" s="405"/>
      <c r="N1060" s="405"/>
      <c r="O1060" s="405"/>
      <c r="P1060" s="405"/>
      <c r="Q1060" s="405"/>
      <c r="R1060" s="405"/>
      <c r="S1060" s="405"/>
      <c r="T1060" s="405"/>
      <c r="U1060" s="423"/>
    </row>
    <row r="1061" spans="1:21" s="402" customFormat="1" x14ac:dyDescent="0.2">
      <c r="A1061" s="447" t="s">
        <v>271</v>
      </c>
      <c r="B1061" s="411" t="s">
        <v>272</v>
      </c>
      <c r="C1061" s="408" t="s">
        <v>518</v>
      </c>
      <c r="D1061" s="411" t="s">
        <v>1384</v>
      </c>
      <c r="E1061" s="435" t="s">
        <v>1767</v>
      </c>
      <c r="F1061" s="435" t="s">
        <v>1554</v>
      </c>
      <c r="G1061" s="408" t="s">
        <v>518</v>
      </c>
      <c r="H1061" s="405"/>
      <c r="I1061" s="405"/>
      <c r="J1061" s="366"/>
      <c r="K1061" s="405"/>
      <c r="L1061" s="405"/>
      <c r="M1061" s="405"/>
      <c r="N1061" s="405"/>
      <c r="O1061" s="405"/>
      <c r="P1061" s="405"/>
      <c r="Q1061" s="405"/>
      <c r="R1061" s="405"/>
      <c r="S1061" s="405"/>
      <c r="T1061" s="405"/>
      <c r="U1061" s="423"/>
    </row>
    <row r="1062" spans="1:21" s="402" customFormat="1" x14ac:dyDescent="0.2">
      <c r="A1062" s="447" t="s">
        <v>271</v>
      </c>
      <c r="B1062" s="411" t="s">
        <v>272</v>
      </c>
      <c r="C1062" s="408" t="s">
        <v>518</v>
      </c>
      <c r="D1062" s="411" t="s">
        <v>1430</v>
      </c>
      <c r="E1062" s="435" t="s">
        <v>1767</v>
      </c>
      <c r="F1062" s="435" t="s">
        <v>1554</v>
      </c>
      <c r="G1062" s="408" t="s">
        <v>518</v>
      </c>
      <c r="H1062" s="405"/>
      <c r="I1062" s="405"/>
      <c r="J1062" s="366"/>
      <c r="K1062" s="405"/>
      <c r="L1062" s="405"/>
      <c r="M1062" s="405"/>
      <c r="N1062" s="405"/>
      <c r="O1062" s="405"/>
      <c r="P1062" s="405"/>
      <c r="Q1062" s="405"/>
      <c r="R1062" s="405"/>
      <c r="S1062" s="405"/>
      <c r="T1062" s="405"/>
      <c r="U1062" s="423"/>
    </row>
    <row r="1063" spans="1:21" s="402" customFormat="1" ht="51" customHeight="1" x14ac:dyDescent="0.2">
      <c r="A1063" s="447" t="s">
        <v>271</v>
      </c>
      <c r="B1063" s="411" t="s">
        <v>272</v>
      </c>
      <c r="C1063" s="408" t="s">
        <v>3862</v>
      </c>
      <c r="D1063" s="411" t="s">
        <v>1418</v>
      </c>
      <c r="E1063" s="435" t="s">
        <v>158</v>
      </c>
      <c r="F1063" s="435" t="s">
        <v>3863</v>
      </c>
      <c r="G1063" s="408" t="s">
        <v>3864</v>
      </c>
      <c r="H1063" s="444" t="s">
        <v>3865</v>
      </c>
      <c r="I1063" s="405" t="s">
        <v>4361</v>
      </c>
      <c r="J1063" s="366"/>
      <c r="K1063" s="398" t="s">
        <v>4976</v>
      </c>
      <c r="L1063" s="405"/>
      <c r="M1063" s="405"/>
      <c r="N1063" s="398" t="s">
        <v>4978</v>
      </c>
      <c r="O1063" s="405"/>
      <c r="P1063" s="405"/>
      <c r="Q1063" s="405"/>
      <c r="R1063" s="405"/>
      <c r="S1063" s="405"/>
      <c r="T1063" s="405"/>
      <c r="U1063" s="423"/>
    </row>
    <row r="1064" spans="1:21" s="402" customFormat="1" ht="45" x14ac:dyDescent="0.2">
      <c r="A1064" s="447" t="s">
        <v>271</v>
      </c>
      <c r="B1064" s="411" t="s">
        <v>272</v>
      </c>
      <c r="C1064" s="408" t="s">
        <v>3875</v>
      </c>
      <c r="D1064" s="411" t="s">
        <v>512</v>
      </c>
      <c r="E1064" s="435" t="s">
        <v>3876</v>
      </c>
      <c r="F1064" s="435" t="s">
        <v>4006</v>
      </c>
      <c r="G1064" s="408" t="s">
        <v>3884</v>
      </c>
      <c r="H1064" s="444" t="s">
        <v>4007</v>
      </c>
      <c r="I1064" s="405" t="s">
        <v>3877</v>
      </c>
      <c r="J1064" s="366"/>
      <c r="K1064" s="398" t="s">
        <v>4976</v>
      </c>
      <c r="L1064" s="405"/>
      <c r="M1064" s="405"/>
      <c r="N1064" s="398" t="s">
        <v>4979</v>
      </c>
      <c r="O1064" s="405"/>
      <c r="P1064" s="405"/>
      <c r="Q1064" s="405"/>
      <c r="R1064" s="405"/>
      <c r="S1064" s="405"/>
      <c r="T1064" s="405"/>
      <c r="U1064" s="423"/>
    </row>
    <row r="1065" spans="1:21" s="402" customFormat="1" ht="36" customHeight="1" x14ac:dyDescent="0.2">
      <c r="A1065" s="447" t="s">
        <v>273</v>
      </c>
      <c r="B1065" s="411" t="s">
        <v>274</v>
      </c>
      <c r="C1065" s="28" t="s">
        <v>3885</v>
      </c>
      <c r="D1065" s="411"/>
      <c r="E1065" s="435"/>
      <c r="F1065" s="435"/>
      <c r="G1065" s="408"/>
      <c r="H1065" s="444"/>
      <c r="I1065" s="405"/>
      <c r="J1065" s="366"/>
      <c r="K1065" s="398" t="s">
        <v>4988</v>
      </c>
      <c r="L1065" s="398"/>
      <c r="M1065" s="405" t="s">
        <v>5014</v>
      </c>
      <c r="N1065" s="405" t="s">
        <v>4067</v>
      </c>
      <c r="O1065" s="405"/>
      <c r="P1065" s="405"/>
      <c r="Q1065" s="405"/>
      <c r="R1065" s="405"/>
      <c r="S1065" s="405"/>
      <c r="T1065" s="405"/>
      <c r="U1065" s="423" t="s">
        <v>3576</v>
      </c>
    </row>
    <row r="1066" spans="1:21" s="402" customFormat="1" x14ac:dyDescent="0.2">
      <c r="A1066" s="447" t="s">
        <v>273</v>
      </c>
      <c r="B1066" s="411" t="s">
        <v>274</v>
      </c>
      <c r="C1066" s="408" t="s">
        <v>3886</v>
      </c>
      <c r="D1066" s="411" t="s">
        <v>2239</v>
      </c>
      <c r="E1066" s="435"/>
      <c r="F1066" s="435"/>
      <c r="G1066" s="408" t="s">
        <v>1759</v>
      </c>
      <c r="H1066" s="444"/>
      <c r="I1066" s="405"/>
      <c r="J1066" s="366"/>
      <c r="K1066" s="405"/>
      <c r="L1066" s="405"/>
      <c r="M1066" s="405"/>
      <c r="N1066" s="405"/>
      <c r="O1066" s="405"/>
      <c r="P1066" s="405"/>
      <c r="Q1066" s="405"/>
      <c r="R1066" s="405"/>
      <c r="S1066" s="405"/>
      <c r="T1066" s="405"/>
      <c r="U1066" s="423"/>
    </row>
    <row r="1067" spans="1:21" s="402" customFormat="1" x14ac:dyDescent="0.2">
      <c r="A1067" s="447" t="s">
        <v>273</v>
      </c>
      <c r="B1067" s="411" t="s">
        <v>274</v>
      </c>
      <c r="C1067" s="408" t="s">
        <v>4072</v>
      </c>
      <c r="D1067" s="411" t="s">
        <v>1399</v>
      </c>
      <c r="E1067" s="435">
        <v>0</v>
      </c>
      <c r="F1067" s="435">
        <v>1</v>
      </c>
      <c r="G1067" s="408" t="s">
        <v>3890</v>
      </c>
      <c r="H1067" s="444"/>
      <c r="I1067" s="405"/>
      <c r="J1067" s="366"/>
      <c r="K1067" s="405"/>
      <c r="L1067" s="405"/>
      <c r="M1067" s="405"/>
      <c r="N1067" s="405"/>
      <c r="O1067" s="405"/>
      <c r="P1067" s="405"/>
      <c r="Q1067" s="405"/>
      <c r="R1067" s="405"/>
      <c r="S1067" s="405"/>
      <c r="T1067" s="405"/>
      <c r="U1067" s="423"/>
    </row>
    <row r="1068" spans="1:21" s="402" customFormat="1" x14ac:dyDescent="0.2">
      <c r="A1068" s="447" t="s">
        <v>273</v>
      </c>
      <c r="B1068" s="411" t="s">
        <v>274</v>
      </c>
      <c r="C1068" s="408" t="s">
        <v>3887</v>
      </c>
      <c r="D1068" s="411" t="s">
        <v>1400</v>
      </c>
      <c r="E1068" s="435">
        <v>0</v>
      </c>
      <c r="F1068" s="435">
        <v>1</v>
      </c>
      <c r="G1068" s="408" t="s">
        <v>3891</v>
      </c>
      <c r="H1068" s="444"/>
      <c r="I1068" s="405"/>
      <c r="J1068" s="366"/>
      <c r="K1068" s="405"/>
      <c r="L1068" s="405"/>
      <c r="M1068" s="405"/>
      <c r="N1068" s="405"/>
      <c r="O1068" s="405"/>
      <c r="P1068" s="405"/>
      <c r="Q1068" s="405"/>
      <c r="R1068" s="405"/>
      <c r="S1068" s="405"/>
      <c r="T1068" s="405"/>
      <c r="U1068" s="423"/>
    </row>
    <row r="1069" spans="1:21" s="402" customFormat="1" x14ac:dyDescent="0.2">
      <c r="A1069" s="447" t="s">
        <v>273</v>
      </c>
      <c r="B1069" s="411" t="s">
        <v>274</v>
      </c>
      <c r="C1069" s="408" t="s">
        <v>3888</v>
      </c>
      <c r="D1069" s="411" t="s">
        <v>1401</v>
      </c>
      <c r="E1069" s="435">
        <v>0</v>
      </c>
      <c r="F1069" s="435">
        <v>1</v>
      </c>
      <c r="G1069" s="408" t="s">
        <v>3892</v>
      </c>
      <c r="H1069" s="444"/>
      <c r="I1069" s="405"/>
      <c r="J1069" s="366"/>
      <c r="K1069" s="405"/>
      <c r="L1069" s="405"/>
      <c r="M1069" s="405"/>
      <c r="N1069" s="405"/>
      <c r="O1069" s="405"/>
      <c r="P1069" s="405"/>
      <c r="Q1069" s="405"/>
      <c r="R1069" s="405"/>
      <c r="S1069" s="405"/>
      <c r="T1069" s="405"/>
      <c r="U1069" s="423"/>
    </row>
    <row r="1070" spans="1:21" s="402" customFormat="1" x14ac:dyDescent="0.2">
      <c r="A1070" s="447" t="s">
        <v>273</v>
      </c>
      <c r="B1070" s="411" t="s">
        <v>274</v>
      </c>
      <c r="C1070" s="408" t="s">
        <v>3889</v>
      </c>
      <c r="D1070" s="411" t="s">
        <v>1402</v>
      </c>
      <c r="E1070" s="435" t="s">
        <v>1767</v>
      </c>
      <c r="F1070" s="435" t="s">
        <v>1554</v>
      </c>
      <c r="G1070" s="408" t="s">
        <v>3893</v>
      </c>
      <c r="H1070" s="444"/>
      <c r="I1070" s="405"/>
      <c r="J1070" s="366"/>
      <c r="K1070" s="405"/>
      <c r="L1070" s="405"/>
      <c r="M1070" s="405"/>
      <c r="N1070" s="405"/>
      <c r="O1070" s="405"/>
      <c r="P1070" s="405"/>
      <c r="Q1070" s="405"/>
      <c r="R1070" s="405"/>
      <c r="S1070" s="405"/>
      <c r="T1070" s="405"/>
      <c r="U1070" s="423"/>
    </row>
    <row r="1071" spans="1:21" s="402" customFormat="1" ht="72.75" customHeight="1" x14ac:dyDescent="0.2">
      <c r="A1071" s="447" t="s">
        <v>273</v>
      </c>
      <c r="B1071" s="411" t="s">
        <v>274</v>
      </c>
      <c r="C1071" s="408" t="s">
        <v>4074</v>
      </c>
      <c r="D1071" s="411" t="s">
        <v>2214</v>
      </c>
      <c r="E1071" s="435" t="s">
        <v>488</v>
      </c>
      <c r="F1071" s="435" t="s">
        <v>2933</v>
      </c>
      <c r="G1071" s="408" t="s">
        <v>4057</v>
      </c>
      <c r="H1071" s="444"/>
      <c r="I1071" s="405"/>
      <c r="J1071" s="366"/>
      <c r="K1071" s="405"/>
      <c r="L1071" s="405"/>
      <c r="M1071" s="405"/>
      <c r="N1071" s="405"/>
      <c r="O1071" s="405"/>
      <c r="P1071" s="405"/>
      <c r="Q1071" s="405"/>
      <c r="R1071" s="405"/>
      <c r="S1071" s="405"/>
      <c r="T1071" s="405"/>
      <c r="U1071" s="423"/>
    </row>
    <row r="1072" spans="1:21" s="402" customFormat="1" ht="56.25" x14ac:dyDescent="0.2">
      <c r="A1072" s="447" t="s">
        <v>273</v>
      </c>
      <c r="B1072" s="411" t="s">
        <v>274</v>
      </c>
      <c r="C1072" s="408" t="s">
        <v>3894</v>
      </c>
      <c r="D1072" s="411" t="s">
        <v>1766</v>
      </c>
      <c r="E1072" s="435" t="s">
        <v>2741</v>
      </c>
      <c r="F1072" s="435" t="s">
        <v>3897</v>
      </c>
      <c r="G1072" s="408" t="s">
        <v>3895</v>
      </c>
      <c r="H1072" s="444" t="s">
        <v>3896</v>
      </c>
      <c r="I1072" s="405" t="s">
        <v>3898</v>
      </c>
      <c r="J1072" s="366"/>
      <c r="K1072" s="398" t="s">
        <v>4988</v>
      </c>
      <c r="L1072" s="405"/>
      <c r="M1072" s="405" t="s">
        <v>5014</v>
      </c>
      <c r="N1072" s="398" t="s">
        <v>4987</v>
      </c>
      <c r="O1072" s="405"/>
      <c r="P1072" s="405"/>
      <c r="Q1072" s="405"/>
      <c r="R1072" s="405"/>
      <c r="S1072" s="405"/>
      <c r="T1072" s="405"/>
      <c r="U1072" s="423"/>
    </row>
    <row r="1073" spans="1:21" s="402" customFormat="1" ht="45" x14ac:dyDescent="0.2">
      <c r="A1073" s="447" t="s">
        <v>273</v>
      </c>
      <c r="B1073" s="411" t="s">
        <v>274</v>
      </c>
      <c r="C1073" s="408" t="s">
        <v>3899</v>
      </c>
      <c r="D1073" s="411" t="s">
        <v>1772</v>
      </c>
      <c r="E1073" s="435" t="s">
        <v>3902</v>
      </c>
      <c r="F1073" s="435" t="s">
        <v>3900</v>
      </c>
      <c r="G1073" s="408" t="s">
        <v>3903</v>
      </c>
      <c r="H1073" s="444" t="s">
        <v>3901</v>
      </c>
      <c r="I1073" s="405" t="s">
        <v>3904</v>
      </c>
      <c r="J1073" s="366"/>
      <c r="K1073" s="398" t="s">
        <v>4988</v>
      </c>
      <c r="L1073" s="405"/>
      <c r="M1073" s="405" t="s">
        <v>5014</v>
      </c>
      <c r="N1073" s="398" t="s">
        <v>4987</v>
      </c>
      <c r="O1073" s="405"/>
      <c r="P1073" s="405"/>
      <c r="Q1073" s="405"/>
      <c r="R1073" s="405"/>
      <c r="S1073" s="405"/>
      <c r="T1073" s="405"/>
      <c r="U1073" s="423"/>
    </row>
    <row r="1074" spans="1:21" s="402" customFormat="1" ht="236.25" x14ac:dyDescent="0.2">
      <c r="A1074" s="447" t="s">
        <v>273</v>
      </c>
      <c r="B1074" s="411" t="s">
        <v>274</v>
      </c>
      <c r="C1074" s="408" t="s">
        <v>3905</v>
      </c>
      <c r="D1074" s="411" t="s">
        <v>1210</v>
      </c>
      <c r="E1074" s="435" t="s">
        <v>2741</v>
      </c>
      <c r="F1074" s="435" t="s">
        <v>2742</v>
      </c>
      <c r="G1074" s="408" t="s">
        <v>3906</v>
      </c>
      <c r="H1074" s="444" t="s">
        <v>3907</v>
      </c>
      <c r="I1074" s="405" t="s">
        <v>3997</v>
      </c>
      <c r="J1074" s="366"/>
      <c r="K1074" s="398" t="s">
        <v>4973</v>
      </c>
      <c r="L1074" s="405"/>
      <c r="M1074" s="405" t="s">
        <v>5007</v>
      </c>
      <c r="N1074" s="405" t="s">
        <v>2748</v>
      </c>
      <c r="O1074" s="405"/>
      <c r="P1074" s="405"/>
      <c r="Q1074" s="405"/>
      <c r="R1074" s="405"/>
      <c r="S1074" s="405"/>
      <c r="T1074" s="405"/>
      <c r="U1074" s="423"/>
    </row>
    <row r="1075" spans="1:21" ht="23.25" customHeight="1" x14ac:dyDescent="0.2">
      <c r="A1075" s="420" t="s">
        <v>275</v>
      </c>
      <c r="B1075" s="15" t="s">
        <v>276</v>
      </c>
      <c r="C1075" s="28" t="s">
        <v>3107</v>
      </c>
      <c r="D1075" s="15"/>
      <c r="E1075" s="17"/>
      <c r="F1075" s="17"/>
      <c r="G1075" s="16"/>
      <c r="H1075" s="24"/>
      <c r="I1075" s="22"/>
      <c r="J1075" s="366"/>
      <c r="K1075" s="405" t="s">
        <v>5019</v>
      </c>
      <c r="L1075" s="405" t="s">
        <v>5020</v>
      </c>
      <c r="M1075" s="405" t="s">
        <v>5012</v>
      </c>
      <c r="N1075" s="405"/>
      <c r="O1075" s="22"/>
      <c r="P1075" s="22"/>
      <c r="Q1075" s="22"/>
      <c r="R1075" s="22"/>
      <c r="S1075" s="405" t="s">
        <v>3854</v>
      </c>
      <c r="T1075" s="405"/>
      <c r="U1075" s="21" t="s">
        <v>3576</v>
      </c>
    </row>
    <row r="1076" spans="1:21" ht="112.5" x14ac:dyDescent="0.2">
      <c r="A1076" s="420" t="s">
        <v>275</v>
      </c>
      <c r="B1076" s="15" t="s">
        <v>276</v>
      </c>
      <c r="C1076" s="16" t="s">
        <v>3108</v>
      </c>
      <c r="D1076" s="15" t="s">
        <v>2239</v>
      </c>
      <c r="E1076" s="17"/>
      <c r="F1076" s="17"/>
      <c r="G1076" s="16"/>
      <c r="H1076" s="24"/>
      <c r="I1076" s="22" t="s">
        <v>109</v>
      </c>
      <c r="J1076" s="366"/>
      <c r="K1076" s="22"/>
      <c r="L1076" s="22"/>
      <c r="M1076" s="22"/>
      <c r="N1076" s="22"/>
      <c r="O1076" s="22"/>
      <c r="P1076" s="22"/>
      <c r="Q1076" s="22"/>
      <c r="R1076" s="22"/>
      <c r="S1076" s="22"/>
      <c r="T1076" s="405"/>
      <c r="U1076" s="21"/>
    </row>
    <row r="1077" spans="1:21" ht="22.5" x14ac:dyDescent="0.2">
      <c r="A1077" s="420" t="s">
        <v>275</v>
      </c>
      <c r="B1077" s="15" t="s">
        <v>276</v>
      </c>
      <c r="C1077" s="16" t="s">
        <v>1064</v>
      </c>
      <c r="D1077" s="15" t="s">
        <v>1399</v>
      </c>
      <c r="E1077" s="17">
        <v>0</v>
      </c>
      <c r="F1077" s="17">
        <v>1</v>
      </c>
      <c r="G1077" s="16" t="s">
        <v>1079</v>
      </c>
      <c r="H1077" s="24"/>
      <c r="I1077" s="16" t="s">
        <v>310</v>
      </c>
      <c r="J1077" s="366"/>
      <c r="K1077" s="16"/>
      <c r="L1077" s="22"/>
      <c r="M1077" s="22"/>
      <c r="N1077" s="22"/>
      <c r="O1077" s="22"/>
      <c r="P1077" s="22"/>
      <c r="Q1077" s="22"/>
      <c r="R1077" s="22"/>
      <c r="S1077" s="22"/>
      <c r="T1077" s="405"/>
      <c r="U1077" s="21"/>
    </row>
    <row r="1078" spans="1:21" ht="22.5" x14ac:dyDescent="0.2">
      <c r="A1078" s="420" t="s">
        <v>275</v>
      </c>
      <c r="B1078" s="15" t="s">
        <v>276</v>
      </c>
      <c r="C1078" s="16" t="s">
        <v>1065</v>
      </c>
      <c r="D1078" s="15" t="s">
        <v>1400</v>
      </c>
      <c r="E1078" s="17">
        <v>0</v>
      </c>
      <c r="F1078" s="17">
        <v>1</v>
      </c>
      <c r="G1078" s="16" t="s">
        <v>1080</v>
      </c>
      <c r="H1078" s="24"/>
      <c r="I1078" s="16" t="s">
        <v>311</v>
      </c>
      <c r="J1078" s="366"/>
      <c r="K1078" s="16"/>
      <c r="L1078" s="22"/>
      <c r="M1078" s="22"/>
      <c r="N1078" s="22"/>
      <c r="O1078" s="22"/>
      <c r="P1078" s="22"/>
      <c r="Q1078" s="22"/>
      <c r="R1078" s="22"/>
      <c r="S1078" s="22"/>
      <c r="T1078" s="405"/>
      <c r="U1078" s="21"/>
    </row>
    <row r="1079" spans="1:21" ht="22.5" x14ac:dyDescent="0.2">
      <c r="A1079" s="420" t="s">
        <v>275</v>
      </c>
      <c r="B1079" s="15" t="s">
        <v>276</v>
      </c>
      <c r="C1079" s="16" t="s">
        <v>1066</v>
      </c>
      <c r="D1079" s="15" t="s">
        <v>1401</v>
      </c>
      <c r="E1079" s="17">
        <v>0</v>
      </c>
      <c r="F1079" s="17">
        <v>1</v>
      </c>
      <c r="G1079" s="16" t="s">
        <v>1081</v>
      </c>
      <c r="H1079" s="24"/>
      <c r="I1079" s="16" t="s">
        <v>312</v>
      </c>
      <c r="J1079" s="366"/>
      <c r="K1079" s="16"/>
      <c r="L1079" s="22"/>
      <c r="M1079" s="22"/>
      <c r="N1079" s="22"/>
      <c r="O1079" s="22"/>
      <c r="P1079" s="22"/>
      <c r="Q1079" s="22"/>
      <c r="R1079" s="22"/>
      <c r="S1079" s="22"/>
      <c r="T1079" s="405"/>
      <c r="U1079" s="21"/>
    </row>
    <row r="1080" spans="1:21" ht="22.5" x14ac:dyDescent="0.2">
      <c r="A1080" s="420" t="s">
        <v>275</v>
      </c>
      <c r="B1080" s="15" t="s">
        <v>276</v>
      </c>
      <c r="C1080" s="16" t="s">
        <v>1067</v>
      </c>
      <c r="D1080" s="15" t="s">
        <v>1402</v>
      </c>
      <c r="E1080" s="17">
        <v>0</v>
      </c>
      <c r="F1080" s="17">
        <v>1</v>
      </c>
      <c r="G1080" s="16" t="s">
        <v>1082</v>
      </c>
      <c r="H1080" s="24"/>
      <c r="I1080" s="16" t="s">
        <v>313</v>
      </c>
      <c r="J1080" s="366"/>
      <c r="K1080" s="16"/>
      <c r="L1080" s="22"/>
      <c r="M1080" s="22"/>
      <c r="N1080" s="22"/>
      <c r="O1080" s="22"/>
      <c r="P1080" s="22"/>
      <c r="Q1080" s="22"/>
      <c r="R1080" s="22"/>
      <c r="S1080" s="22"/>
      <c r="T1080" s="405"/>
      <c r="U1080" s="21"/>
    </row>
    <row r="1081" spans="1:21" x14ac:dyDescent="0.2">
      <c r="A1081" s="420" t="s">
        <v>275</v>
      </c>
      <c r="B1081" s="15" t="s">
        <v>276</v>
      </c>
      <c r="C1081" s="16" t="s">
        <v>1068</v>
      </c>
      <c r="D1081" s="15" t="s">
        <v>1403</v>
      </c>
      <c r="E1081" s="17">
        <v>0</v>
      </c>
      <c r="F1081" s="17">
        <v>1</v>
      </c>
      <c r="G1081" s="16" t="s">
        <v>1083</v>
      </c>
      <c r="H1081" s="24"/>
      <c r="I1081" s="16" t="s">
        <v>314</v>
      </c>
      <c r="J1081" s="366"/>
      <c r="K1081" s="16"/>
      <c r="L1081" s="22"/>
      <c r="M1081" s="22"/>
      <c r="N1081" s="22"/>
      <c r="O1081" s="22"/>
      <c r="P1081" s="22"/>
      <c r="Q1081" s="22"/>
      <c r="R1081" s="22"/>
      <c r="S1081" s="22"/>
      <c r="T1081" s="405"/>
      <c r="U1081" s="21"/>
    </row>
    <row r="1082" spans="1:21" x14ac:dyDescent="0.2">
      <c r="A1082" s="420" t="s">
        <v>275</v>
      </c>
      <c r="B1082" s="15" t="s">
        <v>276</v>
      </c>
      <c r="C1082" s="16" t="s">
        <v>1069</v>
      </c>
      <c r="D1082" s="15" t="s">
        <v>1415</v>
      </c>
      <c r="E1082" s="17">
        <v>0</v>
      </c>
      <c r="F1082" s="17">
        <v>1</v>
      </c>
      <c r="G1082" s="16" t="s">
        <v>1084</v>
      </c>
      <c r="H1082" s="24"/>
      <c r="I1082" s="16" t="s">
        <v>315</v>
      </c>
      <c r="J1082" s="366"/>
      <c r="K1082" s="16"/>
      <c r="L1082" s="22"/>
      <c r="M1082" s="22"/>
      <c r="N1082" s="22"/>
      <c r="O1082" s="22"/>
      <c r="P1082" s="22"/>
      <c r="Q1082" s="22"/>
      <c r="R1082" s="22"/>
      <c r="S1082" s="22"/>
      <c r="T1082" s="405"/>
      <c r="U1082" s="21"/>
    </row>
    <row r="1083" spans="1:21" x14ac:dyDescent="0.2">
      <c r="A1083" s="420" t="s">
        <v>275</v>
      </c>
      <c r="B1083" s="15" t="s">
        <v>276</v>
      </c>
      <c r="C1083" s="16" t="s">
        <v>1070</v>
      </c>
      <c r="D1083" s="15" t="s">
        <v>1416</v>
      </c>
      <c r="E1083" s="17">
        <v>0</v>
      </c>
      <c r="F1083" s="17">
        <v>1</v>
      </c>
      <c r="G1083" s="16" t="s">
        <v>1085</v>
      </c>
      <c r="H1083" s="24"/>
      <c r="I1083" s="16" t="s">
        <v>316</v>
      </c>
      <c r="J1083" s="366"/>
      <c r="K1083" s="16"/>
      <c r="L1083" s="22"/>
      <c r="M1083" s="22"/>
      <c r="N1083" s="22"/>
      <c r="O1083" s="22"/>
      <c r="P1083" s="22"/>
      <c r="Q1083" s="22"/>
      <c r="R1083" s="22"/>
      <c r="S1083" s="22"/>
      <c r="T1083" s="405"/>
      <c r="U1083" s="21"/>
    </row>
    <row r="1084" spans="1:21" x14ac:dyDescent="0.2">
      <c r="A1084" s="420" t="s">
        <v>275</v>
      </c>
      <c r="B1084" s="15" t="s">
        <v>276</v>
      </c>
      <c r="C1084" s="16" t="s">
        <v>1071</v>
      </c>
      <c r="D1084" s="15" t="s">
        <v>1378</v>
      </c>
      <c r="E1084" s="17">
        <v>0</v>
      </c>
      <c r="F1084" s="17">
        <v>1</v>
      </c>
      <c r="G1084" s="16" t="s">
        <v>1086</v>
      </c>
      <c r="H1084" s="24"/>
      <c r="I1084" s="16" t="s">
        <v>317</v>
      </c>
      <c r="J1084" s="366"/>
      <c r="K1084" s="16"/>
      <c r="L1084" s="22"/>
      <c r="M1084" s="22"/>
      <c r="N1084" s="22"/>
      <c r="O1084" s="22"/>
      <c r="P1084" s="22"/>
      <c r="Q1084" s="22"/>
      <c r="R1084" s="22"/>
      <c r="S1084" s="22"/>
      <c r="T1084" s="405"/>
      <c r="U1084" s="21"/>
    </row>
    <row r="1085" spans="1:21" ht="33.75" x14ac:dyDescent="0.2">
      <c r="A1085" s="420" t="s">
        <v>275</v>
      </c>
      <c r="B1085" s="15" t="s">
        <v>276</v>
      </c>
      <c r="C1085" s="16" t="s">
        <v>1072</v>
      </c>
      <c r="D1085" s="15" t="s">
        <v>1929</v>
      </c>
      <c r="E1085" s="17" t="s">
        <v>2741</v>
      </c>
      <c r="F1085" s="17" t="s">
        <v>2742</v>
      </c>
      <c r="G1085" s="230" t="s">
        <v>2743</v>
      </c>
      <c r="H1085" s="24" t="s">
        <v>1087</v>
      </c>
      <c r="I1085" s="405" t="s">
        <v>4177</v>
      </c>
      <c r="J1085" s="366"/>
      <c r="K1085" s="405" t="s">
        <v>5019</v>
      </c>
      <c r="L1085" s="405" t="s">
        <v>5020</v>
      </c>
      <c r="M1085" s="405" t="s">
        <v>5012</v>
      </c>
      <c r="N1085" s="405" t="s">
        <v>5008</v>
      </c>
      <c r="O1085" s="22"/>
      <c r="P1085" s="22"/>
      <c r="Q1085" s="22"/>
      <c r="R1085" s="22"/>
      <c r="S1085" s="22"/>
      <c r="T1085" s="405"/>
      <c r="U1085" s="21"/>
    </row>
    <row r="1086" spans="1:21" ht="33.75" x14ac:dyDescent="0.2">
      <c r="A1086" s="420" t="s">
        <v>275</v>
      </c>
      <c r="B1086" s="15" t="s">
        <v>276</v>
      </c>
      <c r="C1086" s="16" t="s">
        <v>1073</v>
      </c>
      <c r="D1086" s="15" t="s">
        <v>1933</v>
      </c>
      <c r="E1086" s="17" t="s">
        <v>2741</v>
      </c>
      <c r="F1086" s="17" t="s">
        <v>2742</v>
      </c>
      <c r="G1086" s="230" t="s">
        <v>2743</v>
      </c>
      <c r="H1086" s="24" t="s">
        <v>1088</v>
      </c>
      <c r="I1086" s="405" t="s">
        <v>4178</v>
      </c>
      <c r="J1086" s="366"/>
      <c r="K1086" s="405" t="s">
        <v>5019</v>
      </c>
      <c r="L1086" s="405" t="s">
        <v>5020</v>
      </c>
      <c r="M1086" s="405" t="s">
        <v>5012</v>
      </c>
      <c r="N1086" s="405" t="s">
        <v>5008</v>
      </c>
      <c r="O1086" s="22"/>
      <c r="P1086" s="22"/>
      <c r="Q1086" s="22"/>
      <c r="R1086" s="22"/>
      <c r="S1086" s="22"/>
      <c r="T1086" s="405"/>
      <c r="U1086" s="21"/>
    </row>
    <row r="1087" spans="1:21" ht="33.75" x14ac:dyDescent="0.2">
      <c r="A1087" s="420" t="s">
        <v>275</v>
      </c>
      <c r="B1087" s="15" t="s">
        <v>276</v>
      </c>
      <c r="C1087" s="16" t="s">
        <v>1074</v>
      </c>
      <c r="D1087" s="15" t="s">
        <v>1746</v>
      </c>
      <c r="E1087" s="17" t="s">
        <v>2741</v>
      </c>
      <c r="F1087" s="17" t="s">
        <v>2742</v>
      </c>
      <c r="G1087" s="230" t="s">
        <v>2743</v>
      </c>
      <c r="H1087" s="24" t="s">
        <v>304</v>
      </c>
      <c r="I1087" s="405" t="s">
        <v>4179</v>
      </c>
      <c r="J1087" s="366"/>
      <c r="K1087" s="405" t="s">
        <v>5019</v>
      </c>
      <c r="L1087" s="405" t="s">
        <v>5020</v>
      </c>
      <c r="M1087" s="405" t="s">
        <v>5012</v>
      </c>
      <c r="N1087" s="405" t="s">
        <v>5008</v>
      </c>
      <c r="O1087" s="22"/>
      <c r="P1087" s="22"/>
      <c r="Q1087" s="22"/>
      <c r="R1087" s="22"/>
      <c r="S1087" s="22"/>
      <c r="T1087" s="405"/>
      <c r="U1087" s="21"/>
    </row>
    <row r="1088" spans="1:21" ht="33.75" x14ac:dyDescent="0.2">
      <c r="A1088" s="420" t="s">
        <v>275</v>
      </c>
      <c r="B1088" s="15" t="s">
        <v>276</v>
      </c>
      <c r="C1088" s="408" t="s">
        <v>1067</v>
      </c>
      <c r="D1088" s="15" t="s">
        <v>1747</v>
      </c>
      <c r="E1088" s="17" t="s">
        <v>2741</v>
      </c>
      <c r="F1088" s="17" t="s">
        <v>2742</v>
      </c>
      <c r="G1088" s="230" t="s">
        <v>2743</v>
      </c>
      <c r="H1088" s="24" t="s">
        <v>305</v>
      </c>
      <c r="I1088" s="405" t="s">
        <v>4180</v>
      </c>
      <c r="J1088" s="366"/>
      <c r="K1088" s="405" t="s">
        <v>5019</v>
      </c>
      <c r="L1088" s="405" t="s">
        <v>5020</v>
      </c>
      <c r="M1088" s="405" t="s">
        <v>5012</v>
      </c>
      <c r="N1088" s="405" t="s">
        <v>5008</v>
      </c>
      <c r="O1088" s="22"/>
      <c r="P1088" s="22"/>
      <c r="Q1088" s="22"/>
      <c r="R1088" s="22"/>
      <c r="S1088" s="22"/>
      <c r="T1088" s="405"/>
      <c r="U1088" s="21"/>
    </row>
    <row r="1089" spans="1:21" ht="90" x14ac:dyDescent="0.2">
      <c r="A1089" s="420" t="s">
        <v>275</v>
      </c>
      <c r="B1089" s="15" t="s">
        <v>276</v>
      </c>
      <c r="C1089" s="16" t="s">
        <v>1075</v>
      </c>
      <c r="D1089" s="17" t="s">
        <v>3115</v>
      </c>
      <c r="E1089" s="17" t="s">
        <v>1767</v>
      </c>
      <c r="F1089" s="17" t="s">
        <v>3119</v>
      </c>
      <c r="G1089" s="16" t="s">
        <v>3120</v>
      </c>
      <c r="H1089" s="22" t="s">
        <v>306</v>
      </c>
      <c r="I1089" s="405" t="s">
        <v>4181</v>
      </c>
      <c r="J1089" s="366"/>
      <c r="K1089" s="405" t="s">
        <v>5019</v>
      </c>
      <c r="L1089" s="405" t="s">
        <v>5020</v>
      </c>
      <c r="M1089" s="405" t="s">
        <v>5012</v>
      </c>
      <c r="N1089" s="405" t="s">
        <v>5008</v>
      </c>
      <c r="O1089" s="22"/>
      <c r="P1089" s="22"/>
      <c r="Q1089" s="22"/>
      <c r="R1089" s="22"/>
      <c r="S1089" s="22" t="s">
        <v>3775</v>
      </c>
      <c r="T1089" s="405" t="s">
        <v>4964</v>
      </c>
      <c r="U1089" s="21"/>
    </row>
    <row r="1090" spans="1:21" ht="90" x14ac:dyDescent="0.2">
      <c r="A1090" s="420" t="s">
        <v>275</v>
      </c>
      <c r="B1090" s="15" t="s">
        <v>276</v>
      </c>
      <c r="C1090" s="16" t="s">
        <v>1076</v>
      </c>
      <c r="D1090" s="17" t="s">
        <v>3116</v>
      </c>
      <c r="E1090" s="17" t="s">
        <v>1767</v>
      </c>
      <c r="F1090" s="17" t="s">
        <v>3119</v>
      </c>
      <c r="G1090" s="16" t="s">
        <v>3120</v>
      </c>
      <c r="H1090" s="22" t="s">
        <v>307</v>
      </c>
      <c r="I1090" s="405" t="s">
        <v>4182</v>
      </c>
      <c r="J1090" s="366"/>
      <c r="K1090" s="405" t="s">
        <v>5019</v>
      </c>
      <c r="L1090" s="405" t="s">
        <v>5020</v>
      </c>
      <c r="M1090" s="405" t="s">
        <v>5012</v>
      </c>
      <c r="N1090" s="405" t="s">
        <v>5008</v>
      </c>
      <c r="O1090" s="22"/>
      <c r="P1090" s="22"/>
      <c r="Q1090" s="22"/>
      <c r="R1090" s="22"/>
      <c r="S1090" s="22" t="s">
        <v>3775</v>
      </c>
      <c r="T1090" s="405" t="s">
        <v>4964</v>
      </c>
      <c r="U1090" s="21"/>
    </row>
    <row r="1091" spans="1:21" ht="90" x14ac:dyDescent="0.2">
      <c r="A1091" s="420" t="s">
        <v>275</v>
      </c>
      <c r="B1091" s="15" t="s">
        <v>276</v>
      </c>
      <c r="C1091" s="16" t="s">
        <v>1077</v>
      </c>
      <c r="D1091" s="17" t="s">
        <v>3117</v>
      </c>
      <c r="E1091" s="17" t="s">
        <v>1767</v>
      </c>
      <c r="F1091" s="17" t="s">
        <v>3119</v>
      </c>
      <c r="G1091" s="16" t="s">
        <v>3120</v>
      </c>
      <c r="H1091" s="22" t="s">
        <v>308</v>
      </c>
      <c r="I1091" s="405" t="s">
        <v>4183</v>
      </c>
      <c r="J1091" s="366"/>
      <c r="K1091" s="405" t="s">
        <v>5019</v>
      </c>
      <c r="L1091" s="405" t="s">
        <v>5020</v>
      </c>
      <c r="M1091" s="405" t="s">
        <v>5012</v>
      </c>
      <c r="N1091" s="405" t="s">
        <v>5008</v>
      </c>
      <c r="O1091" s="22"/>
      <c r="P1091" s="22"/>
      <c r="Q1091" s="22"/>
      <c r="R1091" s="22"/>
      <c r="S1091" s="22" t="s">
        <v>3775</v>
      </c>
      <c r="T1091" s="405" t="s">
        <v>4964</v>
      </c>
      <c r="U1091" s="21"/>
    </row>
    <row r="1092" spans="1:21" ht="90" x14ac:dyDescent="0.2">
      <c r="A1092" s="420" t="s">
        <v>275</v>
      </c>
      <c r="B1092" s="15" t="s">
        <v>276</v>
      </c>
      <c r="C1092" s="16" t="s">
        <v>1078</v>
      </c>
      <c r="D1092" s="17" t="s">
        <v>3118</v>
      </c>
      <c r="E1092" s="17" t="s">
        <v>1767</v>
      </c>
      <c r="F1092" s="17" t="s">
        <v>3119</v>
      </c>
      <c r="G1092" s="16" t="s">
        <v>3120</v>
      </c>
      <c r="H1092" s="22" t="s">
        <v>309</v>
      </c>
      <c r="I1092" s="405" t="s">
        <v>4184</v>
      </c>
      <c r="J1092" s="366"/>
      <c r="K1092" s="405" t="s">
        <v>5019</v>
      </c>
      <c r="L1092" s="405" t="s">
        <v>5020</v>
      </c>
      <c r="M1092" s="405" t="s">
        <v>5012</v>
      </c>
      <c r="N1092" s="405" t="s">
        <v>5008</v>
      </c>
      <c r="O1092" s="22"/>
      <c r="P1092" s="22"/>
      <c r="Q1092" s="22"/>
      <c r="R1092" s="22"/>
      <c r="S1092" s="22" t="s">
        <v>3775</v>
      </c>
      <c r="T1092" s="405" t="s">
        <v>4964</v>
      </c>
      <c r="U1092" s="21"/>
    </row>
    <row r="1093" spans="1:21" s="402" customFormat="1" ht="34.5" customHeight="1" x14ac:dyDescent="0.2">
      <c r="A1093" s="447" t="s">
        <v>277</v>
      </c>
      <c r="B1093" s="411" t="s">
        <v>278</v>
      </c>
      <c r="C1093" s="28" t="s">
        <v>4008</v>
      </c>
      <c r="D1093" s="411"/>
      <c r="E1093" s="448"/>
      <c r="F1093" s="448"/>
      <c r="G1093" s="408"/>
      <c r="H1093" s="436"/>
      <c r="I1093" s="405"/>
      <c r="J1093" s="366"/>
      <c r="K1093" s="405" t="s">
        <v>4990</v>
      </c>
      <c r="L1093" s="398"/>
      <c r="M1093" s="405" t="s">
        <v>5005</v>
      </c>
      <c r="N1093" s="405"/>
      <c r="O1093" s="405"/>
      <c r="P1093" s="405"/>
      <c r="Q1093" s="405"/>
      <c r="R1093" s="405"/>
      <c r="S1093" s="405" t="s">
        <v>3854</v>
      </c>
      <c r="T1093" s="405" t="s">
        <v>3786</v>
      </c>
      <c r="U1093" s="423" t="s">
        <v>3576</v>
      </c>
    </row>
    <row r="1094" spans="1:21" s="402" customFormat="1" ht="130.5" customHeight="1" x14ac:dyDescent="0.2">
      <c r="A1094" s="447" t="s">
        <v>277</v>
      </c>
      <c r="B1094" s="411" t="s">
        <v>278</v>
      </c>
      <c r="C1094" s="408" t="s">
        <v>1951</v>
      </c>
      <c r="D1094" s="411" t="s">
        <v>1409</v>
      </c>
      <c r="E1094" s="435" t="s">
        <v>1441</v>
      </c>
      <c r="F1094" s="435" t="s">
        <v>3930</v>
      </c>
      <c r="G1094" s="408" t="s">
        <v>3931</v>
      </c>
      <c r="H1094" s="436" t="s">
        <v>3932</v>
      </c>
      <c r="I1094" s="405" t="s">
        <v>4070</v>
      </c>
      <c r="J1094" s="366"/>
      <c r="K1094" s="398" t="s">
        <v>4990</v>
      </c>
      <c r="L1094" s="398"/>
      <c r="M1094" s="405" t="s">
        <v>5005</v>
      </c>
      <c r="N1094" s="398" t="s">
        <v>4969</v>
      </c>
      <c r="O1094" s="405" t="s">
        <v>734</v>
      </c>
      <c r="P1094" s="405"/>
      <c r="Q1094" s="405"/>
      <c r="R1094" s="405"/>
      <c r="S1094" s="405" t="s">
        <v>3854</v>
      </c>
      <c r="T1094" s="408" t="s">
        <v>3783</v>
      </c>
      <c r="U1094" s="423"/>
    </row>
    <row r="1095" spans="1:21" s="402" customFormat="1" ht="144.75" customHeight="1" x14ac:dyDescent="0.2">
      <c r="A1095" s="447" t="s">
        <v>277</v>
      </c>
      <c r="B1095" s="411" t="s">
        <v>278</v>
      </c>
      <c r="C1095" s="408" t="s">
        <v>4009</v>
      </c>
      <c r="D1095" s="411" t="s">
        <v>1418</v>
      </c>
      <c r="E1095" s="435" t="s">
        <v>1441</v>
      </c>
      <c r="F1095" s="435" t="s">
        <v>3930</v>
      </c>
      <c r="G1095" s="408" t="s">
        <v>3931</v>
      </c>
      <c r="H1095" s="436"/>
      <c r="I1095" s="405" t="s">
        <v>4071</v>
      </c>
      <c r="J1095" s="366"/>
      <c r="K1095" s="398" t="s">
        <v>4990</v>
      </c>
      <c r="L1095" s="398"/>
      <c r="M1095" s="405" t="s">
        <v>5005</v>
      </c>
      <c r="N1095" s="398" t="s">
        <v>4970</v>
      </c>
      <c r="O1095" s="405" t="s">
        <v>734</v>
      </c>
      <c r="P1095" s="405"/>
      <c r="Q1095" s="405"/>
      <c r="R1095" s="405"/>
      <c r="S1095" s="405" t="s">
        <v>3854</v>
      </c>
      <c r="T1095" s="408" t="s">
        <v>3783</v>
      </c>
      <c r="U1095" s="423"/>
    </row>
    <row r="1096" spans="1:21" s="402" customFormat="1" ht="84" customHeight="1" x14ac:dyDescent="0.2">
      <c r="A1096" s="447"/>
      <c r="B1096" s="411" t="s">
        <v>278</v>
      </c>
      <c r="C1096" s="408"/>
      <c r="D1096" s="411"/>
      <c r="E1096" s="435"/>
      <c r="F1096" s="435"/>
      <c r="G1096" s="408"/>
      <c r="H1096" s="436"/>
      <c r="I1096" s="405" t="s">
        <v>4015</v>
      </c>
      <c r="J1096" s="366"/>
      <c r="K1096" s="405"/>
      <c r="L1096" s="405"/>
      <c r="M1096" s="405"/>
      <c r="N1096" s="405"/>
      <c r="O1096" s="405"/>
      <c r="P1096" s="405"/>
      <c r="Q1096" s="405"/>
      <c r="R1096" s="405"/>
      <c r="S1096" s="405"/>
      <c r="T1096" s="408"/>
      <c r="U1096" s="423"/>
    </row>
    <row r="1097" spans="1:21" s="402" customFormat="1" ht="33.75" x14ac:dyDescent="0.2">
      <c r="A1097" s="447" t="s">
        <v>279</v>
      </c>
      <c r="B1097" s="411" t="s">
        <v>280</v>
      </c>
      <c r="C1097" s="28" t="s">
        <v>3938</v>
      </c>
      <c r="D1097" s="411"/>
      <c r="E1097" s="448"/>
      <c r="F1097" s="448"/>
      <c r="G1097" s="408"/>
      <c r="H1097" s="436"/>
      <c r="I1097" s="405"/>
      <c r="J1097" s="366"/>
      <c r="K1097" s="405" t="s">
        <v>4990</v>
      </c>
      <c r="L1097" s="398"/>
      <c r="M1097" s="405" t="s">
        <v>5005</v>
      </c>
      <c r="N1097" s="405"/>
      <c r="O1097" s="405"/>
      <c r="P1097" s="405"/>
      <c r="Q1097" s="405"/>
      <c r="R1097" s="405"/>
      <c r="S1097" s="405"/>
      <c r="T1097" s="405" t="s">
        <v>3786</v>
      </c>
      <c r="U1097" s="423" t="s">
        <v>3576</v>
      </c>
    </row>
    <row r="1098" spans="1:21" s="402" customFormat="1" ht="138.75" customHeight="1" x14ac:dyDescent="0.2">
      <c r="A1098" s="447" t="s">
        <v>279</v>
      </c>
      <c r="B1098" s="411" t="s">
        <v>280</v>
      </c>
      <c r="C1098" s="408" t="s">
        <v>3938</v>
      </c>
      <c r="D1098" s="411" t="s">
        <v>1409</v>
      </c>
      <c r="E1098" s="435" t="s">
        <v>3933</v>
      </c>
      <c r="F1098" s="435" t="s">
        <v>3934</v>
      </c>
      <c r="G1098" s="408" t="s">
        <v>3935</v>
      </c>
      <c r="H1098" s="436" t="s">
        <v>3936</v>
      </c>
      <c r="I1098" s="405" t="s">
        <v>3937</v>
      </c>
      <c r="J1098" s="366"/>
      <c r="K1098" s="398" t="s">
        <v>4990</v>
      </c>
      <c r="L1098" s="398"/>
      <c r="M1098" s="405" t="s">
        <v>5005</v>
      </c>
      <c r="N1098" s="398" t="s">
        <v>4971</v>
      </c>
      <c r="O1098" s="405" t="s">
        <v>4060</v>
      </c>
      <c r="P1098" s="405"/>
      <c r="Q1098" s="405"/>
      <c r="R1098" s="405"/>
      <c r="S1098" s="405"/>
      <c r="T1098" s="408"/>
      <c r="U1098" s="423"/>
    </row>
    <row r="1099" spans="1:21" s="402" customFormat="1" x14ac:dyDescent="0.2">
      <c r="A1099" s="447" t="s">
        <v>281</v>
      </c>
      <c r="B1099" s="411" t="s">
        <v>282</v>
      </c>
      <c r="C1099" s="28" t="s">
        <v>3939</v>
      </c>
      <c r="D1099" s="411"/>
      <c r="E1099" s="435"/>
      <c r="F1099" s="435"/>
      <c r="G1099" s="408"/>
      <c r="H1099" s="436"/>
      <c r="I1099" s="405"/>
      <c r="J1099" s="366"/>
      <c r="K1099" s="405"/>
      <c r="L1099" s="405"/>
      <c r="M1099" s="405"/>
      <c r="N1099" s="405"/>
      <c r="O1099" s="405"/>
      <c r="P1099" s="405"/>
      <c r="Q1099" s="405"/>
      <c r="R1099" s="405"/>
      <c r="S1099" s="405"/>
      <c r="T1099" s="405"/>
      <c r="U1099" s="423" t="s">
        <v>3576</v>
      </c>
    </row>
    <row r="1100" spans="1:21" s="402" customFormat="1" ht="365.25" customHeight="1" x14ac:dyDescent="0.2">
      <c r="A1100" s="447" t="s">
        <v>281</v>
      </c>
      <c r="B1100" s="411" t="s">
        <v>282</v>
      </c>
      <c r="C1100" s="408" t="s">
        <v>3940</v>
      </c>
      <c r="D1100" s="411" t="s">
        <v>2239</v>
      </c>
      <c r="E1100" s="435"/>
      <c r="F1100" s="435"/>
      <c r="G1100" s="408"/>
      <c r="H1100" s="436"/>
      <c r="I1100" s="405" t="s">
        <v>4717</v>
      </c>
      <c r="J1100" s="366"/>
      <c r="K1100" s="405"/>
      <c r="L1100" s="405"/>
      <c r="M1100" s="405"/>
      <c r="N1100" s="405"/>
      <c r="O1100" s="405"/>
      <c r="P1100" s="405"/>
      <c r="Q1100" s="405"/>
      <c r="R1100" s="405"/>
      <c r="S1100" s="405"/>
      <c r="T1100" s="405"/>
      <c r="U1100" s="423"/>
    </row>
    <row r="1101" spans="1:21" s="402" customFormat="1" x14ac:dyDescent="0.2">
      <c r="A1101" s="447" t="s">
        <v>281</v>
      </c>
      <c r="B1101" s="411" t="s">
        <v>282</v>
      </c>
      <c r="C1101" s="408" t="s">
        <v>3941</v>
      </c>
      <c r="D1101" s="411" t="s">
        <v>1399</v>
      </c>
      <c r="E1101" s="435" t="s">
        <v>1767</v>
      </c>
      <c r="F1101" s="435" t="s">
        <v>1554</v>
      </c>
      <c r="G1101" s="408" t="s">
        <v>3959</v>
      </c>
      <c r="H1101" s="436"/>
      <c r="I1101" s="408"/>
      <c r="J1101" s="366"/>
      <c r="K1101" s="408"/>
      <c r="L1101" s="405"/>
      <c r="M1101" s="405"/>
      <c r="N1101" s="405"/>
      <c r="O1101" s="405"/>
      <c r="P1101" s="405"/>
      <c r="Q1101" s="405"/>
      <c r="R1101" s="405"/>
      <c r="S1101" s="405"/>
      <c r="T1101" s="405"/>
      <c r="U1101" s="423"/>
    </row>
    <row r="1102" spans="1:21" s="402" customFormat="1" x14ac:dyDescent="0.2">
      <c r="A1102" s="447" t="s">
        <v>281</v>
      </c>
      <c r="B1102" s="411" t="s">
        <v>282</v>
      </c>
      <c r="C1102" s="408" t="s">
        <v>3942</v>
      </c>
      <c r="D1102" s="411" t="s">
        <v>1400</v>
      </c>
      <c r="E1102" s="435" t="s">
        <v>1767</v>
      </c>
      <c r="F1102" s="435" t="s">
        <v>1554</v>
      </c>
      <c r="G1102" s="408" t="s">
        <v>3960</v>
      </c>
      <c r="H1102" s="436"/>
      <c r="I1102" s="408"/>
      <c r="J1102" s="366"/>
      <c r="K1102" s="408"/>
      <c r="L1102" s="405"/>
      <c r="M1102" s="405"/>
      <c r="N1102" s="405"/>
      <c r="O1102" s="405"/>
      <c r="P1102" s="405"/>
      <c r="Q1102" s="405"/>
      <c r="R1102" s="405"/>
      <c r="S1102" s="405"/>
      <c r="T1102" s="405"/>
      <c r="U1102" s="423"/>
    </row>
    <row r="1103" spans="1:21" s="402" customFormat="1" x14ac:dyDescent="0.2">
      <c r="A1103" s="447" t="s">
        <v>281</v>
      </c>
      <c r="B1103" s="411" t="s">
        <v>282</v>
      </c>
      <c r="C1103" s="408" t="s">
        <v>3943</v>
      </c>
      <c r="D1103" s="411" t="s">
        <v>1401</v>
      </c>
      <c r="E1103" s="435" t="s">
        <v>1767</v>
      </c>
      <c r="F1103" s="435" t="s">
        <v>1554</v>
      </c>
      <c r="G1103" s="408" t="s">
        <v>3961</v>
      </c>
      <c r="H1103" s="436"/>
      <c r="I1103" s="408"/>
      <c r="J1103" s="366"/>
      <c r="K1103" s="408"/>
      <c r="L1103" s="405"/>
      <c r="M1103" s="405"/>
      <c r="N1103" s="405"/>
      <c r="O1103" s="405"/>
      <c r="P1103" s="405"/>
      <c r="Q1103" s="405"/>
      <c r="R1103" s="405"/>
      <c r="S1103" s="405"/>
      <c r="T1103" s="405"/>
      <c r="U1103" s="423"/>
    </row>
    <row r="1104" spans="1:21" s="402" customFormat="1" x14ac:dyDescent="0.2">
      <c r="A1104" s="447" t="s">
        <v>281</v>
      </c>
      <c r="B1104" s="411" t="s">
        <v>282</v>
      </c>
      <c r="C1104" s="408" t="s">
        <v>3944</v>
      </c>
      <c r="D1104" s="411" t="s">
        <v>1402</v>
      </c>
      <c r="E1104" s="435" t="s">
        <v>1767</v>
      </c>
      <c r="F1104" s="435" t="s">
        <v>1554</v>
      </c>
      <c r="G1104" s="408" t="s">
        <v>3962</v>
      </c>
      <c r="H1104" s="436"/>
      <c r="I1104" s="408"/>
      <c r="J1104" s="366"/>
      <c r="K1104" s="408"/>
      <c r="L1104" s="405"/>
      <c r="M1104" s="405"/>
      <c r="N1104" s="405"/>
      <c r="O1104" s="405"/>
      <c r="P1104" s="405"/>
      <c r="Q1104" s="405"/>
      <c r="R1104" s="405"/>
      <c r="S1104" s="405"/>
      <c r="T1104" s="405"/>
      <c r="U1104" s="423"/>
    </row>
    <row r="1105" spans="1:21" s="402" customFormat="1" x14ac:dyDescent="0.2">
      <c r="A1105" s="447" t="s">
        <v>281</v>
      </c>
      <c r="B1105" s="411" t="s">
        <v>282</v>
      </c>
      <c r="C1105" s="408" t="s">
        <v>3945</v>
      </c>
      <c r="D1105" s="411" t="s">
        <v>1403</v>
      </c>
      <c r="E1105" s="435" t="s">
        <v>1767</v>
      </c>
      <c r="F1105" s="435" t="s">
        <v>1554</v>
      </c>
      <c r="G1105" s="408" t="s">
        <v>3963</v>
      </c>
      <c r="H1105" s="436"/>
      <c r="I1105" s="408"/>
      <c r="J1105" s="366"/>
      <c r="K1105" s="408"/>
      <c r="L1105" s="405"/>
      <c r="M1105" s="405"/>
      <c r="N1105" s="405"/>
      <c r="O1105" s="405"/>
      <c r="P1105" s="405"/>
      <c r="Q1105" s="405"/>
      <c r="R1105" s="405"/>
      <c r="S1105" s="405"/>
      <c r="T1105" s="405"/>
      <c r="U1105" s="423"/>
    </row>
    <row r="1106" spans="1:21" s="402" customFormat="1" x14ac:dyDescent="0.2">
      <c r="A1106" s="447" t="s">
        <v>281</v>
      </c>
      <c r="B1106" s="411" t="s">
        <v>282</v>
      </c>
      <c r="C1106" s="408" t="s">
        <v>3946</v>
      </c>
      <c r="D1106" s="411" t="s">
        <v>1415</v>
      </c>
      <c r="E1106" s="435" t="s">
        <v>1767</v>
      </c>
      <c r="F1106" s="435" t="s">
        <v>1554</v>
      </c>
      <c r="G1106" s="408" t="s">
        <v>3964</v>
      </c>
      <c r="H1106" s="436"/>
      <c r="I1106" s="408"/>
      <c r="J1106" s="366"/>
      <c r="K1106" s="408"/>
      <c r="L1106" s="405"/>
      <c r="M1106" s="405"/>
      <c r="N1106" s="405"/>
      <c r="O1106" s="405"/>
      <c r="P1106" s="405"/>
      <c r="Q1106" s="405"/>
      <c r="R1106" s="405"/>
      <c r="S1106" s="405"/>
      <c r="T1106" s="405"/>
      <c r="U1106" s="423"/>
    </row>
    <row r="1107" spans="1:21" s="402" customFormat="1" x14ac:dyDescent="0.2">
      <c r="A1107" s="447" t="s">
        <v>281</v>
      </c>
      <c r="B1107" s="411" t="s">
        <v>282</v>
      </c>
      <c r="C1107" s="408" t="s">
        <v>3947</v>
      </c>
      <c r="D1107" s="411" t="s">
        <v>1416</v>
      </c>
      <c r="E1107" s="435" t="s">
        <v>1767</v>
      </c>
      <c r="F1107" s="435" t="s">
        <v>1554</v>
      </c>
      <c r="G1107" s="408" t="s">
        <v>3965</v>
      </c>
      <c r="H1107" s="436"/>
      <c r="I1107" s="408"/>
      <c r="J1107" s="366"/>
      <c r="K1107" s="408"/>
      <c r="L1107" s="405"/>
      <c r="M1107" s="405"/>
      <c r="N1107" s="405"/>
      <c r="O1107" s="405"/>
      <c r="P1107" s="405"/>
      <c r="Q1107" s="405"/>
      <c r="R1107" s="405"/>
      <c r="S1107" s="405"/>
      <c r="T1107" s="405"/>
      <c r="U1107" s="423"/>
    </row>
    <row r="1108" spans="1:21" s="402" customFormat="1" x14ac:dyDescent="0.2">
      <c r="A1108" s="447" t="s">
        <v>281</v>
      </c>
      <c r="B1108" s="411" t="s">
        <v>282</v>
      </c>
      <c r="C1108" s="408" t="s">
        <v>3948</v>
      </c>
      <c r="D1108" s="411" t="s">
        <v>1378</v>
      </c>
      <c r="E1108" s="435" t="s">
        <v>1767</v>
      </c>
      <c r="F1108" s="435" t="s">
        <v>1554</v>
      </c>
      <c r="G1108" s="408" t="s">
        <v>3966</v>
      </c>
      <c r="H1108" s="436"/>
      <c r="I1108" s="408"/>
      <c r="J1108" s="366"/>
      <c r="K1108" s="408"/>
      <c r="L1108" s="405"/>
      <c r="M1108" s="405"/>
      <c r="N1108" s="405"/>
      <c r="O1108" s="405"/>
      <c r="P1108" s="405"/>
      <c r="Q1108" s="405"/>
      <c r="R1108" s="405"/>
      <c r="S1108" s="405"/>
      <c r="T1108" s="405"/>
      <c r="U1108" s="423"/>
    </row>
    <row r="1109" spans="1:21" s="402" customFormat="1" x14ac:dyDescent="0.2">
      <c r="A1109" s="447" t="s">
        <v>281</v>
      </c>
      <c r="B1109" s="411" t="s">
        <v>282</v>
      </c>
      <c r="C1109" s="408" t="s">
        <v>3949</v>
      </c>
      <c r="D1109" s="411" t="s">
        <v>1766</v>
      </c>
      <c r="E1109" s="435" t="s">
        <v>2741</v>
      </c>
      <c r="F1109" s="435" t="s">
        <v>2742</v>
      </c>
      <c r="G1109" s="436" t="s">
        <v>3967</v>
      </c>
      <c r="H1109" s="405" t="s">
        <v>3968</v>
      </c>
      <c r="I1109" s="405"/>
      <c r="J1109" s="366"/>
      <c r="K1109" s="405"/>
      <c r="L1109" s="405"/>
      <c r="M1109" s="405"/>
      <c r="N1109" s="405"/>
      <c r="O1109" s="405"/>
      <c r="P1109" s="405"/>
      <c r="Q1109" s="405"/>
      <c r="R1109" s="405"/>
      <c r="S1109" s="405"/>
      <c r="T1109" s="405"/>
      <c r="U1109" s="423"/>
    </row>
    <row r="1110" spans="1:21" s="402" customFormat="1" x14ac:dyDescent="0.2">
      <c r="A1110" s="447" t="s">
        <v>281</v>
      </c>
      <c r="B1110" s="411" t="s">
        <v>282</v>
      </c>
      <c r="C1110" s="408" t="s">
        <v>3950</v>
      </c>
      <c r="D1110" s="411" t="s">
        <v>1772</v>
      </c>
      <c r="E1110" s="435" t="s">
        <v>2741</v>
      </c>
      <c r="F1110" s="435" t="s">
        <v>2742</v>
      </c>
      <c r="G1110" s="436" t="s">
        <v>3967</v>
      </c>
      <c r="H1110" s="405" t="s">
        <v>3969</v>
      </c>
      <c r="I1110" s="405"/>
      <c r="J1110" s="366"/>
      <c r="K1110" s="405"/>
      <c r="L1110" s="405"/>
      <c r="M1110" s="405"/>
      <c r="N1110" s="405"/>
      <c r="O1110" s="405"/>
      <c r="P1110" s="405"/>
      <c r="Q1110" s="405"/>
      <c r="R1110" s="405"/>
      <c r="S1110" s="405"/>
      <c r="T1110" s="405"/>
      <c r="U1110" s="423"/>
    </row>
    <row r="1111" spans="1:21" s="402" customFormat="1" x14ac:dyDescent="0.2">
      <c r="A1111" s="447" t="s">
        <v>281</v>
      </c>
      <c r="B1111" s="411" t="s">
        <v>282</v>
      </c>
      <c r="C1111" s="408" t="s">
        <v>3951</v>
      </c>
      <c r="D1111" s="411" t="s">
        <v>1210</v>
      </c>
      <c r="E1111" s="435" t="s">
        <v>2741</v>
      </c>
      <c r="F1111" s="435" t="s">
        <v>2742</v>
      </c>
      <c r="G1111" s="436" t="s">
        <v>3967</v>
      </c>
      <c r="H1111" s="405" t="s">
        <v>3970</v>
      </c>
      <c r="I1111" s="405"/>
      <c r="J1111" s="366"/>
      <c r="K1111" s="405"/>
      <c r="L1111" s="405"/>
      <c r="M1111" s="405"/>
      <c r="N1111" s="405"/>
      <c r="O1111" s="405"/>
      <c r="P1111" s="405"/>
      <c r="Q1111" s="405"/>
      <c r="R1111" s="405"/>
      <c r="S1111" s="405"/>
      <c r="T1111" s="405"/>
      <c r="U1111" s="423"/>
    </row>
    <row r="1112" spans="1:21" s="402" customFormat="1" x14ac:dyDescent="0.2">
      <c r="A1112" s="447" t="s">
        <v>281</v>
      </c>
      <c r="B1112" s="411" t="s">
        <v>282</v>
      </c>
      <c r="C1112" s="408" t="s">
        <v>3952</v>
      </c>
      <c r="D1112" s="411" t="s">
        <v>2213</v>
      </c>
      <c r="E1112" s="435" t="s">
        <v>2741</v>
      </c>
      <c r="F1112" s="435" t="s">
        <v>2742</v>
      </c>
      <c r="G1112" s="436" t="s">
        <v>3967</v>
      </c>
      <c r="H1112" s="405" t="s">
        <v>3971</v>
      </c>
      <c r="I1112" s="405"/>
      <c r="J1112" s="366"/>
      <c r="K1112" s="405"/>
      <c r="L1112" s="405"/>
      <c r="M1112" s="405"/>
      <c r="N1112" s="405"/>
      <c r="O1112" s="405"/>
      <c r="P1112" s="405"/>
      <c r="Q1112" s="405"/>
      <c r="R1112" s="405"/>
      <c r="S1112" s="405"/>
      <c r="T1112" s="405"/>
      <c r="U1112" s="423"/>
    </row>
    <row r="1113" spans="1:21" s="402" customFormat="1" ht="11.25" customHeight="1" x14ac:dyDescent="0.2">
      <c r="A1113" s="447" t="s">
        <v>281</v>
      </c>
      <c r="B1113" s="411" t="s">
        <v>282</v>
      </c>
      <c r="C1113" s="408" t="s">
        <v>3953</v>
      </c>
      <c r="D1113" s="435" t="s">
        <v>1631</v>
      </c>
      <c r="E1113" s="435" t="s">
        <v>2741</v>
      </c>
      <c r="F1113" s="435" t="s">
        <v>2742</v>
      </c>
      <c r="G1113" s="405" t="s">
        <v>3967</v>
      </c>
      <c r="H1113" s="405" t="s">
        <v>3972</v>
      </c>
      <c r="I1113" s="405"/>
      <c r="J1113" s="366"/>
      <c r="K1113" s="405"/>
      <c r="L1113" s="405"/>
      <c r="M1113" s="405"/>
      <c r="N1113" s="405"/>
      <c r="O1113" s="405"/>
      <c r="P1113" s="405"/>
      <c r="Q1113" s="405"/>
      <c r="R1113" s="405"/>
      <c r="S1113" s="405"/>
      <c r="T1113" s="405"/>
      <c r="U1113" s="423"/>
    </row>
    <row r="1114" spans="1:21" s="402" customFormat="1" ht="11.25" customHeight="1" x14ac:dyDescent="0.2">
      <c r="A1114" s="447" t="s">
        <v>281</v>
      </c>
      <c r="B1114" s="411" t="s">
        <v>282</v>
      </c>
      <c r="C1114" s="408" t="s">
        <v>3954</v>
      </c>
      <c r="D1114" s="435" t="s">
        <v>1632</v>
      </c>
      <c r="E1114" s="435" t="s">
        <v>2741</v>
      </c>
      <c r="F1114" s="435" t="s">
        <v>2742</v>
      </c>
      <c r="G1114" s="405" t="s">
        <v>3967</v>
      </c>
      <c r="H1114" s="405" t="s">
        <v>3973</v>
      </c>
      <c r="I1114" s="405"/>
      <c r="J1114" s="366"/>
      <c r="K1114" s="405"/>
      <c r="L1114" s="405"/>
      <c r="M1114" s="405"/>
      <c r="N1114" s="405"/>
      <c r="O1114" s="405"/>
      <c r="P1114" s="405"/>
      <c r="Q1114" s="405"/>
      <c r="R1114" s="405"/>
      <c r="S1114" s="405"/>
      <c r="T1114" s="405"/>
      <c r="U1114" s="423"/>
    </row>
    <row r="1115" spans="1:21" s="402" customFormat="1" ht="11.25" customHeight="1" x14ac:dyDescent="0.2">
      <c r="A1115" s="447" t="s">
        <v>281</v>
      </c>
      <c r="B1115" s="411" t="s">
        <v>282</v>
      </c>
      <c r="C1115" s="408" t="s">
        <v>3955</v>
      </c>
      <c r="D1115" s="435" t="s">
        <v>3957</v>
      </c>
      <c r="E1115" s="435" t="s">
        <v>2741</v>
      </c>
      <c r="F1115" s="435" t="s">
        <v>2742</v>
      </c>
      <c r="G1115" s="405" t="s">
        <v>3967</v>
      </c>
      <c r="H1115" s="405" t="s">
        <v>3974</v>
      </c>
      <c r="I1115" s="405"/>
      <c r="J1115" s="366"/>
      <c r="K1115" s="405"/>
      <c r="L1115" s="405"/>
      <c r="M1115" s="405"/>
      <c r="N1115" s="405"/>
      <c r="O1115" s="405"/>
      <c r="P1115" s="405"/>
      <c r="Q1115" s="405"/>
      <c r="R1115" s="405"/>
      <c r="S1115" s="405"/>
      <c r="T1115" s="405"/>
      <c r="U1115" s="423"/>
    </row>
    <row r="1116" spans="1:21" s="402" customFormat="1" ht="11.25" customHeight="1" x14ac:dyDescent="0.2">
      <c r="A1116" s="447" t="s">
        <v>281</v>
      </c>
      <c r="B1116" s="411" t="s">
        <v>282</v>
      </c>
      <c r="C1116" s="408" t="s">
        <v>3956</v>
      </c>
      <c r="D1116" s="435" t="s">
        <v>3958</v>
      </c>
      <c r="E1116" s="435" t="s">
        <v>2741</v>
      </c>
      <c r="F1116" s="435" t="s">
        <v>2742</v>
      </c>
      <c r="G1116" s="405" t="s">
        <v>3967</v>
      </c>
      <c r="H1116" s="405" t="s">
        <v>3975</v>
      </c>
      <c r="I1116" s="405"/>
      <c r="J1116" s="366"/>
      <c r="K1116" s="405"/>
      <c r="L1116" s="405"/>
      <c r="M1116" s="405"/>
      <c r="N1116" s="405"/>
      <c r="O1116" s="405"/>
      <c r="P1116" s="405"/>
      <c r="Q1116" s="405"/>
      <c r="R1116" s="405"/>
      <c r="S1116" s="405"/>
      <c r="T1116" s="405"/>
      <c r="U1116" s="423"/>
    </row>
    <row r="1117" spans="1:21" s="402" customFormat="1" ht="13.5" customHeight="1" x14ac:dyDescent="0.2">
      <c r="A1117" s="449" t="s">
        <v>1875</v>
      </c>
      <c r="B1117" s="450" t="s">
        <v>283</v>
      </c>
      <c r="C1117" s="451" t="s">
        <v>5252</v>
      </c>
      <c r="D1117" s="411"/>
      <c r="E1117" s="435"/>
      <c r="F1117" s="435"/>
      <c r="G1117" s="408"/>
      <c r="H1117" s="444"/>
      <c r="I1117" s="405"/>
      <c r="J1117" s="366"/>
      <c r="K1117" s="22" t="s">
        <v>1347</v>
      </c>
      <c r="L1117" s="22" t="s">
        <v>1347</v>
      </c>
      <c r="M1117" s="22" t="s">
        <v>1347</v>
      </c>
      <c r="N1117" s="405"/>
      <c r="O1117" s="405"/>
      <c r="P1117" s="405"/>
      <c r="Q1117" s="405"/>
      <c r="R1117" s="405"/>
      <c r="S1117" s="405"/>
      <c r="T1117" s="405"/>
      <c r="U1117" s="423" t="s">
        <v>3576</v>
      </c>
    </row>
    <row r="1118" spans="1:21" s="402" customFormat="1" ht="33.75" x14ac:dyDescent="0.2">
      <c r="A1118" s="447" t="s">
        <v>1876</v>
      </c>
      <c r="B1118" s="411" t="s">
        <v>4023</v>
      </c>
      <c r="C1118" s="28" t="s">
        <v>4068</v>
      </c>
      <c r="D1118" s="411"/>
      <c r="E1118" s="435"/>
      <c r="F1118" s="435"/>
      <c r="G1118" s="408"/>
      <c r="H1118" s="436"/>
      <c r="I1118" s="405"/>
      <c r="J1118" s="366"/>
      <c r="K1118" s="405" t="s">
        <v>4974</v>
      </c>
      <c r="L1118" s="398"/>
      <c r="M1118" s="405" t="s">
        <v>5014</v>
      </c>
      <c r="N1118" s="405"/>
      <c r="O1118" s="405"/>
      <c r="P1118" s="405"/>
      <c r="Q1118" s="405"/>
      <c r="R1118" s="405"/>
      <c r="S1118" s="405" t="s">
        <v>3827</v>
      </c>
      <c r="T1118" s="410"/>
      <c r="U1118" s="423" t="s">
        <v>3576</v>
      </c>
    </row>
    <row r="1119" spans="1:21" s="402" customFormat="1" ht="143.25" customHeight="1" x14ac:dyDescent="0.2">
      <c r="A1119" s="447" t="s">
        <v>1876</v>
      </c>
      <c r="B1119" s="411" t="s">
        <v>4023</v>
      </c>
      <c r="C1119" s="408" t="s">
        <v>4025</v>
      </c>
      <c r="D1119" s="411" t="s">
        <v>2239</v>
      </c>
      <c r="E1119" s="435"/>
      <c r="F1119" s="435"/>
      <c r="G1119" s="408"/>
      <c r="H1119" s="436"/>
      <c r="I1119" s="405" t="s">
        <v>4049</v>
      </c>
      <c r="J1119" s="366"/>
      <c r="K1119" s="405" t="s">
        <v>4974</v>
      </c>
      <c r="L1119" s="405"/>
      <c r="M1119" s="405"/>
      <c r="N1119" s="405" t="s">
        <v>4066</v>
      </c>
      <c r="O1119" s="405"/>
      <c r="P1119" s="405"/>
      <c r="Q1119" s="405"/>
      <c r="R1119" s="405"/>
      <c r="S1119" s="405"/>
      <c r="T1119" s="405"/>
      <c r="U1119" s="423"/>
    </row>
    <row r="1120" spans="1:21" s="402" customFormat="1" ht="22.5" x14ac:dyDescent="0.2">
      <c r="A1120" s="447" t="s">
        <v>1876</v>
      </c>
      <c r="B1120" s="411" t="s">
        <v>4023</v>
      </c>
      <c r="C1120" s="408" t="s">
        <v>4026</v>
      </c>
      <c r="D1120" s="411" t="s">
        <v>1399</v>
      </c>
      <c r="E1120" s="435">
        <v>0</v>
      </c>
      <c r="F1120" s="435">
        <v>1</v>
      </c>
      <c r="G1120" s="408" t="s">
        <v>4034</v>
      </c>
      <c r="H1120" s="436"/>
      <c r="I1120" s="408" t="s">
        <v>4038</v>
      </c>
      <c r="J1120" s="366"/>
      <c r="K1120" s="408"/>
      <c r="L1120" s="405"/>
      <c r="M1120" s="405"/>
      <c r="N1120" s="405"/>
      <c r="O1120" s="405"/>
      <c r="P1120" s="405"/>
      <c r="Q1120" s="405"/>
      <c r="R1120" s="405"/>
      <c r="S1120" s="405"/>
      <c r="T1120" s="405"/>
      <c r="U1120" s="423"/>
    </row>
    <row r="1121" spans="1:21" s="402" customFormat="1" ht="22.5" x14ac:dyDescent="0.2">
      <c r="A1121" s="447" t="s">
        <v>1876</v>
      </c>
      <c r="B1121" s="411" t="s">
        <v>4023</v>
      </c>
      <c r="C1121" s="408" t="s">
        <v>4027</v>
      </c>
      <c r="D1121" s="411" t="s">
        <v>1400</v>
      </c>
      <c r="E1121" s="435">
        <v>0</v>
      </c>
      <c r="F1121" s="435">
        <v>1</v>
      </c>
      <c r="G1121" s="408" t="s">
        <v>4035</v>
      </c>
      <c r="H1121" s="436"/>
      <c r="I1121" s="408" t="s">
        <v>4039</v>
      </c>
      <c r="J1121" s="366"/>
      <c r="K1121" s="408"/>
      <c r="L1121" s="405"/>
      <c r="M1121" s="405"/>
      <c r="N1121" s="405"/>
      <c r="O1121" s="405"/>
      <c r="P1121" s="405"/>
      <c r="Q1121" s="405"/>
      <c r="R1121" s="405"/>
      <c r="S1121" s="405"/>
      <c r="T1121" s="405"/>
      <c r="U1121" s="423"/>
    </row>
    <row r="1122" spans="1:21" s="402" customFormat="1" ht="22.5" x14ac:dyDescent="0.2">
      <c r="A1122" s="447" t="s">
        <v>1876</v>
      </c>
      <c r="B1122" s="411" t="s">
        <v>4023</v>
      </c>
      <c r="C1122" s="408" t="s">
        <v>4028</v>
      </c>
      <c r="D1122" s="411" t="s">
        <v>1401</v>
      </c>
      <c r="E1122" s="435">
        <v>0</v>
      </c>
      <c r="F1122" s="435">
        <v>1</v>
      </c>
      <c r="G1122" s="408" t="s">
        <v>4036</v>
      </c>
      <c r="H1122" s="436"/>
      <c r="I1122" s="408" t="s">
        <v>4040</v>
      </c>
      <c r="J1122" s="366"/>
      <c r="K1122" s="408"/>
      <c r="L1122" s="405"/>
      <c r="M1122" s="405"/>
      <c r="N1122" s="405"/>
      <c r="O1122" s="405"/>
      <c r="P1122" s="405"/>
      <c r="Q1122" s="405"/>
      <c r="R1122" s="405"/>
      <c r="S1122" s="405"/>
      <c r="T1122" s="405"/>
      <c r="U1122" s="423"/>
    </row>
    <row r="1123" spans="1:21" s="402" customFormat="1" ht="22.5" x14ac:dyDescent="0.2">
      <c r="A1123" s="447" t="s">
        <v>1876</v>
      </c>
      <c r="B1123" s="411" t="s">
        <v>4023</v>
      </c>
      <c r="C1123" s="408" t="s">
        <v>4029</v>
      </c>
      <c r="D1123" s="411" t="s">
        <v>1402</v>
      </c>
      <c r="E1123" s="435">
        <v>0</v>
      </c>
      <c r="F1123" s="435">
        <v>1</v>
      </c>
      <c r="G1123" s="408" t="s">
        <v>4037</v>
      </c>
      <c r="H1123" s="436"/>
      <c r="I1123" s="408" t="s">
        <v>4041</v>
      </c>
      <c r="J1123" s="366"/>
      <c r="K1123" s="408"/>
      <c r="L1123" s="405"/>
      <c r="M1123" s="405"/>
      <c r="N1123" s="405"/>
      <c r="O1123" s="405"/>
      <c r="P1123" s="405"/>
      <c r="Q1123" s="405"/>
      <c r="R1123" s="405"/>
      <c r="S1123" s="405"/>
      <c r="T1123" s="405"/>
      <c r="U1123" s="423"/>
    </row>
    <row r="1124" spans="1:21" s="402" customFormat="1" ht="22.5" x14ac:dyDescent="0.2">
      <c r="A1124" s="529" t="s">
        <v>1876</v>
      </c>
      <c r="B1124" s="366" t="s">
        <v>4023</v>
      </c>
      <c r="C1124" s="365" t="s">
        <v>4679</v>
      </c>
      <c r="D1124" s="366" t="s">
        <v>1403</v>
      </c>
      <c r="E1124" s="369" t="s">
        <v>1767</v>
      </c>
      <c r="F1124" s="369" t="s">
        <v>1554</v>
      </c>
      <c r="G1124" s="365" t="s">
        <v>4683</v>
      </c>
      <c r="H1124" s="531"/>
      <c r="I1124" s="365" t="s">
        <v>5260</v>
      </c>
      <c r="J1124" s="366"/>
      <c r="K1124" s="365"/>
      <c r="L1124" s="405"/>
      <c r="M1124" s="405"/>
      <c r="N1124" s="405"/>
      <c r="O1124" s="405"/>
      <c r="P1124" s="405"/>
      <c r="Q1124" s="405"/>
      <c r="R1124" s="405"/>
      <c r="S1124" s="405"/>
      <c r="T1124" s="405"/>
      <c r="U1124" s="423"/>
    </row>
    <row r="1125" spans="1:21" s="402" customFormat="1" ht="22.5" x14ac:dyDescent="0.2">
      <c r="A1125" s="529" t="s">
        <v>1876</v>
      </c>
      <c r="B1125" s="366" t="s">
        <v>4023</v>
      </c>
      <c r="C1125" s="365" t="s">
        <v>4680</v>
      </c>
      <c r="D1125" s="366" t="s">
        <v>1415</v>
      </c>
      <c r="E1125" s="369" t="s">
        <v>1767</v>
      </c>
      <c r="F1125" s="369" t="s">
        <v>1554</v>
      </c>
      <c r="G1125" s="365" t="s">
        <v>4684</v>
      </c>
      <c r="H1125" s="531"/>
      <c r="I1125" s="365" t="s">
        <v>5260</v>
      </c>
      <c r="J1125" s="366"/>
      <c r="K1125" s="365"/>
      <c r="L1125" s="405"/>
      <c r="M1125" s="405"/>
      <c r="N1125" s="405"/>
      <c r="O1125" s="405"/>
      <c r="P1125" s="405"/>
      <c r="Q1125" s="405"/>
      <c r="R1125" s="405"/>
      <c r="S1125" s="405"/>
      <c r="T1125" s="405"/>
      <c r="U1125" s="423"/>
    </row>
    <row r="1126" spans="1:21" s="402" customFormat="1" ht="22.5" x14ac:dyDescent="0.2">
      <c r="A1126" s="529" t="s">
        <v>1876</v>
      </c>
      <c r="B1126" s="366" t="s">
        <v>4023</v>
      </c>
      <c r="C1126" s="365" t="s">
        <v>4681</v>
      </c>
      <c r="D1126" s="366" t="s">
        <v>1416</v>
      </c>
      <c r="E1126" s="369" t="s">
        <v>1767</v>
      </c>
      <c r="F1126" s="369" t="s">
        <v>1554</v>
      </c>
      <c r="G1126" s="365" t="s">
        <v>4685</v>
      </c>
      <c r="H1126" s="531"/>
      <c r="I1126" s="365" t="s">
        <v>5260</v>
      </c>
      <c r="J1126" s="366"/>
      <c r="K1126" s="365"/>
      <c r="L1126" s="405"/>
      <c r="M1126" s="405"/>
      <c r="N1126" s="405"/>
      <c r="O1126" s="405"/>
      <c r="P1126" s="405"/>
      <c r="Q1126" s="405"/>
      <c r="R1126" s="405"/>
      <c r="S1126" s="405"/>
      <c r="T1126" s="405"/>
      <c r="U1126" s="423"/>
    </row>
    <row r="1127" spans="1:21" s="402" customFormat="1" ht="22.5" x14ac:dyDescent="0.2">
      <c r="A1127" s="529" t="s">
        <v>1876</v>
      </c>
      <c r="B1127" s="366" t="s">
        <v>4023</v>
      </c>
      <c r="C1127" s="365" t="s">
        <v>4682</v>
      </c>
      <c r="D1127" s="366" t="s">
        <v>1378</v>
      </c>
      <c r="E1127" s="369" t="s">
        <v>1767</v>
      </c>
      <c r="F1127" s="369" t="s">
        <v>1554</v>
      </c>
      <c r="G1127" s="365" t="s">
        <v>4686</v>
      </c>
      <c r="H1127" s="531"/>
      <c r="I1127" s="365" t="s">
        <v>5260</v>
      </c>
      <c r="J1127" s="366"/>
      <c r="K1127" s="365"/>
      <c r="L1127" s="405"/>
      <c r="M1127" s="405"/>
      <c r="N1127" s="405"/>
      <c r="O1127" s="405"/>
      <c r="P1127" s="405"/>
      <c r="Q1127" s="405"/>
      <c r="R1127" s="405"/>
      <c r="S1127" s="405"/>
      <c r="T1127" s="405"/>
      <c r="U1127" s="423"/>
    </row>
    <row r="1128" spans="1:21" s="402" customFormat="1" ht="56.25" x14ac:dyDescent="0.2">
      <c r="A1128" s="447" t="s">
        <v>1876</v>
      </c>
      <c r="B1128" s="411" t="s">
        <v>4023</v>
      </c>
      <c r="C1128" s="408" t="s">
        <v>4030</v>
      </c>
      <c r="D1128" s="411" t="s">
        <v>1929</v>
      </c>
      <c r="E1128" s="435" t="s">
        <v>524</v>
      </c>
      <c r="F1128" s="435" t="s">
        <v>525</v>
      </c>
      <c r="G1128" s="408" t="s">
        <v>526</v>
      </c>
      <c r="H1128" s="436" t="s">
        <v>4043</v>
      </c>
      <c r="I1128" s="405" t="s">
        <v>4042</v>
      </c>
      <c r="J1128" s="366"/>
      <c r="K1128" s="405" t="s">
        <v>4974</v>
      </c>
      <c r="L1128" s="405"/>
      <c r="M1128" s="405" t="s">
        <v>5014</v>
      </c>
      <c r="N1128" s="405" t="s">
        <v>4024</v>
      </c>
      <c r="O1128" s="405"/>
      <c r="P1128" s="405"/>
      <c r="Q1128" s="405"/>
      <c r="R1128" s="405"/>
      <c r="S1128" s="405" t="s">
        <v>3775</v>
      </c>
      <c r="T1128" s="405" t="s">
        <v>759</v>
      </c>
      <c r="U1128" s="423"/>
    </row>
    <row r="1129" spans="1:21" s="402" customFormat="1" ht="56.25" x14ac:dyDescent="0.2">
      <c r="A1129" s="447" t="s">
        <v>1876</v>
      </c>
      <c r="B1129" s="411" t="s">
        <v>4023</v>
      </c>
      <c r="C1129" s="408" t="s">
        <v>4031</v>
      </c>
      <c r="D1129" s="411" t="s">
        <v>1933</v>
      </c>
      <c r="E1129" s="435" t="s">
        <v>524</v>
      </c>
      <c r="F1129" s="435" t="s">
        <v>525</v>
      </c>
      <c r="G1129" s="408" t="s">
        <v>526</v>
      </c>
      <c r="H1129" s="436" t="s">
        <v>4044</v>
      </c>
      <c r="I1129" s="405" t="s">
        <v>4047</v>
      </c>
      <c r="J1129" s="366"/>
      <c r="K1129" s="405" t="s">
        <v>4974</v>
      </c>
      <c r="L1129" s="405"/>
      <c r="M1129" s="405" t="s">
        <v>5014</v>
      </c>
      <c r="N1129" s="405" t="s">
        <v>4024</v>
      </c>
      <c r="O1129" s="405"/>
      <c r="P1129" s="405"/>
      <c r="Q1129" s="405"/>
      <c r="R1129" s="405"/>
      <c r="S1129" s="405" t="s">
        <v>3775</v>
      </c>
      <c r="T1129" s="405" t="s">
        <v>759</v>
      </c>
      <c r="U1129" s="423"/>
    </row>
    <row r="1130" spans="1:21" s="402" customFormat="1" ht="56.25" x14ac:dyDescent="0.2">
      <c r="A1130" s="447" t="s">
        <v>1876</v>
      </c>
      <c r="B1130" s="411" t="s">
        <v>4023</v>
      </c>
      <c r="C1130" s="408" t="s">
        <v>4032</v>
      </c>
      <c r="D1130" s="411" t="s">
        <v>1746</v>
      </c>
      <c r="E1130" s="435" t="s">
        <v>524</v>
      </c>
      <c r="F1130" s="435" t="s">
        <v>525</v>
      </c>
      <c r="G1130" s="408" t="s">
        <v>526</v>
      </c>
      <c r="H1130" s="436" t="s">
        <v>4045</v>
      </c>
      <c r="I1130" s="405" t="s">
        <v>4185</v>
      </c>
      <c r="J1130" s="366"/>
      <c r="K1130" s="405" t="s">
        <v>4974</v>
      </c>
      <c r="L1130" s="405"/>
      <c r="M1130" s="405" t="s">
        <v>5014</v>
      </c>
      <c r="N1130" s="405" t="s">
        <v>4024</v>
      </c>
      <c r="O1130" s="405"/>
      <c r="P1130" s="405"/>
      <c r="Q1130" s="405"/>
      <c r="R1130" s="405"/>
      <c r="S1130" s="405" t="s">
        <v>3775</v>
      </c>
      <c r="T1130" s="405" t="s">
        <v>759</v>
      </c>
      <c r="U1130" s="423"/>
    </row>
    <row r="1131" spans="1:21" s="402" customFormat="1" ht="56.25" x14ac:dyDescent="0.2">
      <c r="A1131" s="447" t="s">
        <v>1876</v>
      </c>
      <c r="B1131" s="411" t="s">
        <v>4023</v>
      </c>
      <c r="C1131" s="408" t="s">
        <v>4033</v>
      </c>
      <c r="D1131" s="411" t="s">
        <v>1747</v>
      </c>
      <c r="E1131" s="435" t="s">
        <v>524</v>
      </c>
      <c r="F1131" s="435" t="s">
        <v>525</v>
      </c>
      <c r="G1131" s="408" t="s">
        <v>526</v>
      </c>
      <c r="H1131" s="436" t="s">
        <v>4046</v>
      </c>
      <c r="I1131" s="405" t="s">
        <v>4048</v>
      </c>
      <c r="J1131" s="366"/>
      <c r="K1131" s="405" t="s">
        <v>4974</v>
      </c>
      <c r="L1131" s="405"/>
      <c r="M1131" s="405" t="s">
        <v>5014</v>
      </c>
      <c r="N1131" s="405" t="s">
        <v>4024</v>
      </c>
      <c r="O1131" s="405"/>
      <c r="P1131" s="405"/>
      <c r="Q1131" s="405"/>
      <c r="R1131" s="405"/>
      <c r="S1131" s="405" t="s">
        <v>3775</v>
      </c>
      <c r="T1131" s="405" t="s">
        <v>759</v>
      </c>
      <c r="U1131" s="423"/>
    </row>
    <row r="1132" spans="1:21" s="402" customFormat="1" ht="23.25" customHeight="1" x14ac:dyDescent="0.2">
      <c r="A1132" s="447" t="s">
        <v>1877</v>
      </c>
      <c r="B1132" s="411" t="s">
        <v>4051</v>
      </c>
      <c r="C1132" s="28" t="s">
        <v>4052</v>
      </c>
      <c r="D1132" s="411"/>
      <c r="E1132" s="448"/>
      <c r="F1132" s="448"/>
      <c r="G1132" s="408"/>
      <c r="H1132" s="436"/>
      <c r="I1132" s="405"/>
      <c r="J1132" s="366"/>
      <c r="K1132" s="398" t="s">
        <v>4994</v>
      </c>
      <c r="L1132" s="398"/>
      <c r="M1132" s="405" t="s">
        <v>5005</v>
      </c>
      <c r="N1132" s="405" t="s">
        <v>4059</v>
      </c>
      <c r="O1132" s="405"/>
      <c r="P1132" s="405"/>
      <c r="Q1132" s="405"/>
      <c r="R1132" s="405"/>
      <c r="S1132" s="405" t="s">
        <v>3827</v>
      </c>
      <c r="T1132" s="405"/>
      <c r="U1132" s="423" t="s">
        <v>3576</v>
      </c>
    </row>
    <row r="1133" spans="1:21" s="402" customFormat="1" ht="75" customHeight="1" x14ac:dyDescent="0.2">
      <c r="A1133" s="447" t="s">
        <v>1877</v>
      </c>
      <c r="B1133" s="411" t="s">
        <v>4051</v>
      </c>
      <c r="C1133" s="408" t="s">
        <v>4052</v>
      </c>
      <c r="D1133" s="411" t="s">
        <v>1409</v>
      </c>
      <c r="E1133" s="435" t="s">
        <v>4053</v>
      </c>
      <c r="F1133" s="435" t="s">
        <v>4054</v>
      </c>
      <c r="G1133" s="408" t="s">
        <v>4055</v>
      </c>
      <c r="H1133" s="436" t="s">
        <v>4056</v>
      </c>
      <c r="I1133" s="405" t="s">
        <v>4069</v>
      </c>
      <c r="J1133" s="366"/>
      <c r="K1133" s="398" t="s">
        <v>4994</v>
      </c>
      <c r="L1133" s="405"/>
      <c r="M1133" s="405" t="s">
        <v>5005</v>
      </c>
      <c r="N1133" s="405"/>
      <c r="O1133" s="405"/>
      <c r="P1133" s="405"/>
      <c r="Q1133" s="405"/>
      <c r="R1133" s="405"/>
      <c r="S1133" s="405" t="s">
        <v>3775</v>
      </c>
      <c r="T1133" s="408" t="s">
        <v>3783</v>
      </c>
      <c r="U1133" s="423"/>
    </row>
    <row r="1134" spans="1:21" s="533" customFormat="1" ht="33.75" x14ac:dyDescent="0.2">
      <c r="A1134" s="529" t="s">
        <v>1878</v>
      </c>
      <c r="B1134" s="366" t="s">
        <v>4293</v>
      </c>
      <c r="C1134" s="530" t="s">
        <v>1508</v>
      </c>
      <c r="D1134" s="366"/>
      <c r="E1134" s="369"/>
      <c r="F1134" s="369"/>
      <c r="G1134" s="365"/>
      <c r="H1134" s="531"/>
      <c r="I1134" s="398"/>
      <c r="J1134" s="366"/>
      <c r="K1134" s="398" t="s">
        <v>4972</v>
      </c>
      <c r="L1134" s="398" t="s">
        <v>4943</v>
      </c>
      <c r="M1134" s="398" t="s">
        <v>5009</v>
      </c>
      <c r="N1134" s="398"/>
      <c r="O1134" s="398"/>
      <c r="P1134" s="398"/>
      <c r="Q1134" s="398"/>
      <c r="R1134" s="398"/>
      <c r="S1134" s="398" t="s">
        <v>3827</v>
      </c>
      <c r="T1134" s="398"/>
      <c r="U1134" s="532" t="s">
        <v>3576</v>
      </c>
    </row>
    <row r="1135" spans="1:21" s="533" customFormat="1" ht="74.25" customHeight="1" x14ac:dyDescent="0.2">
      <c r="A1135" s="529" t="s">
        <v>1878</v>
      </c>
      <c r="B1135" s="366" t="s">
        <v>4293</v>
      </c>
      <c r="C1135" s="365" t="s">
        <v>4294</v>
      </c>
      <c r="D1135" s="366" t="s">
        <v>2239</v>
      </c>
      <c r="E1135" s="369"/>
      <c r="F1135" s="369"/>
      <c r="G1135" s="365" t="s">
        <v>1759</v>
      </c>
      <c r="H1135" s="531"/>
      <c r="I1135" s="398" t="s">
        <v>4313</v>
      </c>
      <c r="J1135" s="366"/>
      <c r="K1135" s="398"/>
      <c r="L1135" s="398"/>
      <c r="M1135" s="398"/>
      <c r="N1135" s="398"/>
      <c r="O1135" s="398"/>
      <c r="P1135" s="398"/>
      <c r="Q1135" s="398"/>
      <c r="R1135" s="398"/>
      <c r="S1135" s="398"/>
      <c r="T1135" s="398"/>
      <c r="U1135" s="532"/>
    </row>
    <row r="1136" spans="1:21" s="533" customFormat="1" x14ac:dyDescent="0.2">
      <c r="A1136" s="529" t="s">
        <v>1878</v>
      </c>
      <c r="B1136" s="366" t="s">
        <v>4293</v>
      </c>
      <c r="C1136" s="365" t="s">
        <v>4295</v>
      </c>
      <c r="D1136" s="366" t="s">
        <v>1399</v>
      </c>
      <c r="E1136" s="369">
        <v>0</v>
      </c>
      <c r="F1136" s="369">
        <v>1</v>
      </c>
      <c r="G1136" s="365" t="s">
        <v>4299</v>
      </c>
      <c r="H1136" s="531"/>
      <c r="I1136" s="365" t="s">
        <v>4303</v>
      </c>
      <c r="J1136" s="366"/>
      <c r="K1136" s="365"/>
      <c r="L1136" s="398"/>
      <c r="M1136" s="398"/>
      <c r="N1136" s="398"/>
      <c r="O1136" s="398"/>
      <c r="P1136" s="398"/>
      <c r="Q1136" s="398"/>
      <c r="R1136" s="398"/>
      <c r="S1136" s="398"/>
      <c r="T1136" s="398"/>
      <c r="U1136" s="532"/>
    </row>
    <row r="1137" spans="1:21" s="533" customFormat="1" ht="22.5" x14ac:dyDescent="0.2">
      <c r="A1137" s="529" t="s">
        <v>1878</v>
      </c>
      <c r="B1137" s="366" t="s">
        <v>4293</v>
      </c>
      <c r="C1137" s="365" t="s">
        <v>4296</v>
      </c>
      <c r="D1137" s="366" t="s">
        <v>1400</v>
      </c>
      <c r="E1137" s="369">
        <v>0</v>
      </c>
      <c r="F1137" s="369">
        <v>1</v>
      </c>
      <c r="G1137" s="365" t="s">
        <v>4300</v>
      </c>
      <c r="H1137" s="531"/>
      <c r="I1137" s="365" t="s">
        <v>4304</v>
      </c>
      <c r="J1137" s="366"/>
      <c r="K1137" s="365"/>
      <c r="L1137" s="398"/>
      <c r="M1137" s="398"/>
      <c r="N1137" s="398"/>
      <c r="O1137" s="398"/>
      <c r="P1137" s="398"/>
      <c r="Q1137" s="398"/>
      <c r="R1137" s="398"/>
      <c r="S1137" s="398"/>
      <c r="T1137" s="398"/>
      <c r="U1137" s="532"/>
    </row>
    <row r="1138" spans="1:21" s="533" customFormat="1" x14ac:dyDescent="0.2">
      <c r="A1138" s="529" t="s">
        <v>1878</v>
      </c>
      <c r="B1138" s="366" t="s">
        <v>4293</v>
      </c>
      <c r="C1138" s="365" t="s">
        <v>4297</v>
      </c>
      <c r="D1138" s="366" t="s">
        <v>1401</v>
      </c>
      <c r="E1138" s="369">
        <v>0</v>
      </c>
      <c r="F1138" s="369">
        <v>1</v>
      </c>
      <c r="G1138" s="365" t="s">
        <v>4301</v>
      </c>
      <c r="H1138" s="531"/>
      <c r="I1138" s="365" t="s">
        <v>4305</v>
      </c>
      <c r="J1138" s="366"/>
      <c r="K1138" s="365"/>
      <c r="L1138" s="398"/>
      <c r="M1138" s="398"/>
      <c r="N1138" s="398"/>
      <c r="O1138" s="398"/>
      <c r="P1138" s="398"/>
      <c r="Q1138" s="398"/>
      <c r="R1138" s="398"/>
      <c r="S1138" s="398"/>
      <c r="T1138" s="398"/>
      <c r="U1138" s="532"/>
    </row>
    <row r="1139" spans="1:21" s="533" customFormat="1" ht="22.5" x14ac:dyDescent="0.2">
      <c r="A1139" s="529" t="s">
        <v>1878</v>
      </c>
      <c r="B1139" s="366" t="s">
        <v>4293</v>
      </c>
      <c r="C1139" s="365" t="s">
        <v>4298</v>
      </c>
      <c r="D1139" s="366" t="s">
        <v>1402</v>
      </c>
      <c r="E1139" s="369">
        <v>0</v>
      </c>
      <c r="F1139" s="369">
        <v>1</v>
      </c>
      <c r="G1139" s="365" t="s">
        <v>4302</v>
      </c>
      <c r="H1139" s="531"/>
      <c r="I1139" s="365" t="s">
        <v>4306</v>
      </c>
      <c r="J1139" s="366"/>
      <c r="K1139" s="365"/>
      <c r="L1139" s="398"/>
      <c r="M1139" s="398"/>
      <c r="N1139" s="398"/>
      <c r="O1139" s="398"/>
      <c r="P1139" s="398"/>
      <c r="Q1139" s="398"/>
      <c r="R1139" s="398"/>
      <c r="S1139" s="398"/>
      <c r="T1139" s="398"/>
      <c r="U1139" s="532"/>
    </row>
    <row r="1140" spans="1:21" s="533" customFormat="1" x14ac:dyDescent="0.2">
      <c r="A1140" s="529" t="s">
        <v>1878</v>
      </c>
      <c r="B1140" s="366" t="s">
        <v>4293</v>
      </c>
      <c r="C1140" s="365" t="s">
        <v>518</v>
      </c>
      <c r="D1140" s="366" t="s">
        <v>2214</v>
      </c>
      <c r="E1140" s="369">
        <v>0</v>
      </c>
      <c r="F1140" s="369">
        <v>0</v>
      </c>
      <c r="G1140" s="365" t="s">
        <v>518</v>
      </c>
      <c r="H1140" s="531"/>
      <c r="I1140" s="398"/>
      <c r="J1140" s="366"/>
      <c r="K1140" s="398"/>
      <c r="L1140" s="398"/>
      <c r="M1140" s="398"/>
      <c r="N1140" s="398"/>
      <c r="O1140" s="398"/>
      <c r="P1140" s="398"/>
      <c r="Q1140" s="398"/>
      <c r="R1140" s="398"/>
      <c r="S1140" s="398"/>
      <c r="T1140" s="398"/>
      <c r="U1140" s="532"/>
    </row>
    <row r="1141" spans="1:21" s="533" customFormat="1" ht="45" x14ac:dyDescent="0.2">
      <c r="A1141" s="529" t="s">
        <v>1878</v>
      </c>
      <c r="B1141" s="366" t="s">
        <v>4293</v>
      </c>
      <c r="C1141" s="365" t="s">
        <v>4307</v>
      </c>
      <c r="D1141" s="366" t="s">
        <v>1929</v>
      </c>
      <c r="E1141" s="369" t="s">
        <v>4308</v>
      </c>
      <c r="F1141" s="369" t="s">
        <v>4309</v>
      </c>
      <c r="G1141" s="365" t="s">
        <v>4310</v>
      </c>
      <c r="H1141" s="531" t="s">
        <v>4312</v>
      </c>
      <c r="I1141" s="398" t="s">
        <v>4307</v>
      </c>
      <c r="J1141" s="366"/>
      <c r="K1141" s="398" t="s">
        <v>4972</v>
      </c>
      <c r="L1141" s="398" t="s">
        <v>4943</v>
      </c>
      <c r="M1141" s="398" t="s">
        <v>5009</v>
      </c>
      <c r="N1141" s="398" t="s">
        <v>1370</v>
      </c>
      <c r="O1141" s="398"/>
      <c r="P1141" s="398"/>
      <c r="Q1141" s="398"/>
      <c r="R1141" s="398"/>
      <c r="S1141" s="398"/>
      <c r="T1141" s="398"/>
      <c r="U1141" s="532"/>
    </row>
    <row r="1142" spans="1:21" s="533" customFormat="1" ht="45" x14ac:dyDescent="0.2">
      <c r="A1142" s="529" t="s">
        <v>1878</v>
      </c>
      <c r="B1142" s="366" t="s">
        <v>4293</v>
      </c>
      <c r="C1142" s="398" t="s">
        <v>4314</v>
      </c>
      <c r="D1142" s="366" t="s">
        <v>1933</v>
      </c>
      <c r="E1142" s="369" t="s">
        <v>4315</v>
      </c>
      <c r="F1142" s="369" t="s">
        <v>4316</v>
      </c>
      <c r="G1142" s="365" t="s">
        <v>4317</v>
      </c>
      <c r="H1142" s="531" t="s">
        <v>4318</v>
      </c>
      <c r="I1142" s="398" t="s">
        <v>4314</v>
      </c>
      <c r="J1142" s="366"/>
      <c r="K1142" s="398" t="s">
        <v>4972</v>
      </c>
      <c r="L1142" s="398" t="s">
        <v>4943</v>
      </c>
      <c r="M1142" s="398" t="s">
        <v>5009</v>
      </c>
      <c r="N1142" s="398" t="s">
        <v>1370</v>
      </c>
      <c r="O1142" s="398"/>
      <c r="P1142" s="398"/>
      <c r="Q1142" s="398"/>
      <c r="R1142" s="398"/>
      <c r="S1142" s="398"/>
      <c r="T1142" s="398"/>
      <c r="U1142" s="532"/>
    </row>
    <row r="1143" spans="1:21" s="533" customFormat="1" ht="45" x14ac:dyDescent="0.2">
      <c r="A1143" s="529" t="s">
        <v>1878</v>
      </c>
      <c r="B1143" s="366" t="s">
        <v>4293</v>
      </c>
      <c r="C1143" s="398" t="s">
        <v>4320</v>
      </c>
      <c r="D1143" s="366" t="s">
        <v>1746</v>
      </c>
      <c r="E1143" s="369" t="s">
        <v>4308</v>
      </c>
      <c r="F1143" s="369" t="s">
        <v>4309</v>
      </c>
      <c r="G1143" s="365" t="s">
        <v>4310</v>
      </c>
      <c r="H1143" s="531" t="s">
        <v>4311</v>
      </c>
      <c r="I1143" s="398" t="s">
        <v>4320</v>
      </c>
      <c r="J1143" s="366"/>
      <c r="K1143" s="398" t="s">
        <v>4972</v>
      </c>
      <c r="L1143" s="398" t="s">
        <v>4943</v>
      </c>
      <c r="M1143" s="398" t="s">
        <v>5009</v>
      </c>
      <c r="N1143" s="398" t="s">
        <v>1370</v>
      </c>
      <c r="O1143" s="398"/>
      <c r="P1143" s="398"/>
      <c r="Q1143" s="398"/>
      <c r="R1143" s="398"/>
      <c r="S1143" s="398"/>
      <c r="T1143" s="398"/>
      <c r="U1143" s="532"/>
    </row>
    <row r="1144" spans="1:21" s="533" customFormat="1" ht="45" x14ac:dyDescent="0.2">
      <c r="A1144" s="529" t="s">
        <v>1878</v>
      </c>
      <c r="B1144" s="366" t="s">
        <v>4293</v>
      </c>
      <c r="C1144" s="398" t="s">
        <v>4321</v>
      </c>
      <c r="D1144" s="366" t="s">
        <v>1747</v>
      </c>
      <c r="E1144" s="369" t="s">
        <v>4315</v>
      </c>
      <c r="F1144" s="369" t="s">
        <v>4316</v>
      </c>
      <c r="G1144" s="365" t="s">
        <v>4317</v>
      </c>
      <c r="H1144" s="531" t="s">
        <v>4319</v>
      </c>
      <c r="I1144" s="398" t="s">
        <v>4321</v>
      </c>
      <c r="J1144" s="366"/>
      <c r="K1144" s="398" t="s">
        <v>4972</v>
      </c>
      <c r="L1144" s="398" t="s">
        <v>4943</v>
      </c>
      <c r="M1144" s="398" t="s">
        <v>5009</v>
      </c>
      <c r="N1144" s="398" t="s">
        <v>1370</v>
      </c>
      <c r="O1144" s="398"/>
      <c r="P1144" s="398"/>
      <c r="Q1144" s="398"/>
      <c r="R1144" s="398"/>
      <c r="S1144" s="398"/>
      <c r="T1144" s="398"/>
      <c r="U1144" s="532"/>
    </row>
    <row r="1145" spans="1:21" s="533" customFormat="1" x14ac:dyDescent="0.2">
      <c r="A1145" s="529" t="s">
        <v>1879</v>
      </c>
      <c r="B1145" s="366" t="s">
        <v>4322</v>
      </c>
      <c r="C1145" s="530" t="s">
        <v>4323</v>
      </c>
      <c r="D1145" s="366"/>
      <c r="E1145" s="369"/>
      <c r="F1145" s="369"/>
      <c r="G1145" s="365"/>
      <c r="H1145" s="531"/>
      <c r="I1145" s="398"/>
      <c r="J1145" s="366"/>
      <c r="K1145" s="398"/>
      <c r="L1145" s="398"/>
      <c r="M1145" s="398"/>
      <c r="N1145" s="398"/>
      <c r="O1145" s="398"/>
      <c r="P1145" s="398"/>
      <c r="Q1145" s="398"/>
      <c r="R1145" s="398"/>
      <c r="S1145" s="398"/>
      <c r="T1145" s="398"/>
      <c r="U1145" s="532" t="s">
        <v>3576</v>
      </c>
    </row>
    <row r="1146" spans="1:21" s="533" customFormat="1" x14ac:dyDescent="0.2">
      <c r="A1146" s="529" t="s">
        <v>1879</v>
      </c>
      <c r="B1146" s="366" t="s">
        <v>4322</v>
      </c>
      <c r="C1146" s="365" t="s">
        <v>4324</v>
      </c>
      <c r="D1146" s="366" t="s">
        <v>2239</v>
      </c>
      <c r="E1146" s="369"/>
      <c r="F1146" s="369"/>
      <c r="G1146" s="365" t="s">
        <v>1759</v>
      </c>
      <c r="H1146" s="531"/>
      <c r="I1146" s="398"/>
      <c r="J1146" s="366"/>
      <c r="K1146" s="398"/>
      <c r="L1146" s="398"/>
      <c r="M1146" s="398"/>
      <c r="N1146" s="398"/>
      <c r="O1146" s="398"/>
      <c r="P1146" s="398"/>
      <c r="Q1146" s="398"/>
      <c r="R1146" s="398"/>
      <c r="S1146" s="398"/>
      <c r="T1146" s="398"/>
      <c r="U1146" s="532"/>
    </row>
    <row r="1147" spans="1:21" s="533" customFormat="1" x14ac:dyDescent="0.2">
      <c r="A1147" s="529" t="s">
        <v>1879</v>
      </c>
      <c r="B1147" s="366" t="s">
        <v>4322</v>
      </c>
      <c r="C1147" s="365" t="s">
        <v>4325</v>
      </c>
      <c r="D1147" s="366" t="s">
        <v>1399</v>
      </c>
      <c r="E1147" s="369">
        <v>0</v>
      </c>
      <c r="F1147" s="369">
        <v>1</v>
      </c>
      <c r="G1147" s="365" t="s">
        <v>4327</v>
      </c>
      <c r="H1147" s="531"/>
      <c r="I1147" s="365" t="s">
        <v>4329</v>
      </c>
      <c r="J1147" s="366"/>
      <c r="K1147" s="365"/>
      <c r="L1147" s="398"/>
      <c r="M1147" s="398"/>
      <c r="N1147" s="398"/>
      <c r="O1147" s="398"/>
      <c r="P1147" s="398"/>
      <c r="Q1147" s="398"/>
      <c r="R1147" s="398"/>
      <c r="S1147" s="398"/>
      <c r="T1147" s="398"/>
      <c r="U1147" s="532"/>
    </row>
    <row r="1148" spans="1:21" s="533" customFormat="1" x14ac:dyDescent="0.2">
      <c r="A1148" s="529" t="s">
        <v>1879</v>
      </c>
      <c r="B1148" s="366" t="s">
        <v>4322</v>
      </c>
      <c r="C1148" s="365" t="s">
        <v>5261</v>
      </c>
      <c r="D1148" s="366" t="s">
        <v>1400</v>
      </c>
      <c r="E1148" s="369">
        <v>0</v>
      </c>
      <c r="F1148" s="369">
        <v>1</v>
      </c>
      <c r="G1148" s="365" t="s">
        <v>4328</v>
      </c>
      <c r="H1148" s="531"/>
      <c r="I1148" s="365" t="s">
        <v>4330</v>
      </c>
      <c r="J1148" s="366"/>
      <c r="K1148" s="365"/>
      <c r="L1148" s="398"/>
      <c r="M1148" s="398"/>
      <c r="N1148" s="398"/>
      <c r="O1148" s="398"/>
      <c r="P1148" s="398"/>
      <c r="Q1148" s="398"/>
      <c r="R1148" s="398"/>
      <c r="S1148" s="398"/>
      <c r="T1148" s="398"/>
      <c r="U1148" s="532"/>
    </row>
    <row r="1149" spans="1:21" s="533" customFormat="1" x14ac:dyDescent="0.2">
      <c r="A1149" s="529" t="s">
        <v>1879</v>
      </c>
      <c r="B1149" s="366" t="s">
        <v>4322</v>
      </c>
      <c r="C1149" s="365" t="s">
        <v>518</v>
      </c>
      <c r="D1149" s="366" t="s">
        <v>190</v>
      </c>
      <c r="E1149" s="369">
        <v>0</v>
      </c>
      <c r="F1149" s="369" t="s">
        <v>1767</v>
      </c>
      <c r="G1149" s="365" t="s">
        <v>518</v>
      </c>
      <c r="H1149" s="531"/>
      <c r="I1149" s="365"/>
      <c r="J1149" s="366"/>
      <c r="K1149" s="365"/>
      <c r="L1149" s="398"/>
      <c r="M1149" s="398"/>
      <c r="N1149" s="398"/>
      <c r="O1149" s="398"/>
      <c r="P1149" s="398"/>
      <c r="Q1149" s="398"/>
      <c r="R1149" s="398"/>
      <c r="S1149" s="398"/>
      <c r="T1149" s="398"/>
      <c r="U1149" s="532"/>
    </row>
    <row r="1150" spans="1:21" s="533" customFormat="1" x14ac:dyDescent="0.2">
      <c r="A1150" s="529" t="s">
        <v>1879</v>
      </c>
      <c r="B1150" s="366" t="s">
        <v>4322</v>
      </c>
      <c r="C1150" s="365" t="s">
        <v>518</v>
      </c>
      <c r="D1150" s="366" t="s">
        <v>4326</v>
      </c>
      <c r="E1150" s="369">
        <v>0</v>
      </c>
      <c r="F1150" s="369" t="s">
        <v>1767</v>
      </c>
      <c r="G1150" s="365" t="s">
        <v>518</v>
      </c>
      <c r="H1150" s="531"/>
      <c r="I1150" s="365"/>
      <c r="J1150" s="366"/>
      <c r="K1150" s="365"/>
      <c r="L1150" s="398"/>
      <c r="M1150" s="398"/>
      <c r="N1150" s="398"/>
      <c r="O1150" s="398"/>
      <c r="P1150" s="398"/>
      <c r="Q1150" s="398"/>
      <c r="R1150" s="398"/>
      <c r="S1150" s="398"/>
      <c r="T1150" s="398"/>
      <c r="U1150" s="532"/>
    </row>
    <row r="1151" spans="1:21" s="533" customFormat="1" ht="189" customHeight="1" x14ac:dyDescent="0.2">
      <c r="A1151" s="529" t="s">
        <v>1879</v>
      </c>
      <c r="B1151" s="366" t="s">
        <v>4322</v>
      </c>
      <c r="C1151" s="365" t="s">
        <v>4331</v>
      </c>
      <c r="D1151" s="366" t="s">
        <v>3994</v>
      </c>
      <c r="E1151" s="369" t="s">
        <v>488</v>
      </c>
      <c r="F1151" s="369" t="s">
        <v>2933</v>
      </c>
      <c r="G1151" s="365" t="s">
        <v>4341</v>
      </c>
      <c r="H1151" s="531" t="s">
        <v>4332</v>
      </c>
      <c r="I1151" s="398" t="s">
        <v>5262</v>
      </c>
      <c r="J1151" s="366"/>
      <c r="K1151" s="398"/>
      <c r="L1151" s="398"/>
      <c r="M1151" s="398"/>
      <c r="N1151" s="398"/>
      <c r="O1151" s="398"/>
      <c r="P1151" s="398"/>
      <c r="Q1151" s="398"/>
      <c r="R1151" s="398"/>
      <c r="S1151" s="398"/>
      <c r="T1151" s="398"/>
      <c r="U1151" s="532"/>
    </row>
    <row r="1152" spans="1:21" s="533" customFormat="1" ht="22.5" x14ac:dyDescent="0.2">
      <c r="A1152" s="529" t="s">
        <v>1879</v>
      </c>
      <c r="B1152" s="366" t="s">
        <v>4322</v>
      </c>
      <c r="C1152" s="365" t="s">
        <v>5263</v>
      </c>
      <c r="D1152" s="366" t="s">
        <v>1418</v>
      </c>
      <c r="E1152" s="369" t="s">
        <v>1767</v>
      </c>
      <c r="F1152" s="369" t="s">
        <v>4333</v>
      </c>
      <c r="G1152" s="365" t="s">
        <v>4334</v>
      </c>
      <c r="H1152" s="534" t="s">
        <v>4335</v>
      </c>
      <c r="I1152" s="398" t="s">
        <v>5264</v>
      </c>
      <c r="J1152" s="366"/>
      <c r="K1152" s="398"/>
      <c r="L1152" s="398"/>
      <c r="M1152" s="398"/>
      <c r="N1152" s="398"/>
      <c r="O1152" s="398"/>
      <c r="P1152" s="398"/>
      <c r="Q1152" s="398"/>
      <c r="R1152" s="398"/>
      <c r="S1152" s="398"/>
      <c r="T1152" s="398"/>
      <c r="U1152" s="532"/>
    </row>
    <row r="1153" spans="1:21" s="533" customFormat="1" ht="32.25" customHeight="1" x14ac:dyDescent="0.2">
      <c r="A1153" s="529" t="s">
        <v>1880</v>
      </c>
      <c r="B1153" s="366" t="s">
        <v>4344</v>
      </c>
      <c r="C1153" s="530" t="s">
        <v>4345</v>
      </c>
      <c r="D1153" s="366"/>
      <c r="E1153" s="369"/>
      <c r="F1153" s="369"/>
      <c r="G1153" s="365"/>
      <c r="H1153" s="531"/>
      <c r="I1153" s="398"/>
      <c r="J1153" s="366"/>
      <c r="K1153" s="398" t="s">
        <v>4988</v>
      </c>
      <c r="L1153" s="398"/>
      <c r="M1153" s="398"/>
      <c r="N1153" s="398"/>
      <c r="O1153" s="398"/>
      <c r="P1153" s="398"/>
      <c r="Q1153" s="398"/>
      <c r="R1153" s="398"/>
      <c r="S1153" s="398"/>
      <c r="T1153" s="398"/>
      <c r="U1153" s="532" t="s">
        <v>3576</v>
      </c>
    </row>
    <row r="1154" spans="1:21" s="533" customFormat="1" ht="74.25" customHeight="1" x14ac:dyDescent="0.2">
      <c r="A1154" s="529" t="s">
        <v>1880</v>
      </c>
      <c r="B1154" s="366" t="s">
        <v>4344</v>
      </c>
      <c r="C1154" s="365" t="s">
        <v>4451</v>
      </c>
      <c r="D1154" s="366" t="s">
        <v>2239</v>
      </c>
      <c r="E1154" s="369"/>
      <c r="F1154" s="369"/>
      <c r="G1154" s="365" t="s">
        <v>1759</v>
      </c>
      <c r="H1154" s="531"/>
      <c r="I1154" s="398"/>
      <c r="J1154" s="366"/>
      <c r="K1154" s="398"/>
      <c r="L1154" s="398"/>
      <c r="M1154" s="398"/>
      <c r="N1154" s="398"/>
      <c r="O1154" s="398"/>
      <c r="P1154" s="398"/>
      <c r="Q1154" s="398"/>
      <c r="R1154" s="398"/>
      <c r="S1154" s="398"/>
      <c r="T1154" s="398"/>
      <c r="U1154" s="532"/>
    </row>
    <row r="1155" spans="1:21" s="533" customFormat="1" x14ac:dyDescent="0.2">
      <c r="A1155" s="529" t="s">
        <v>1880</v>
      </c>
      <c r="B1155" s="366" t="s">
        <v>4344</v>
      </c>
      <c r="C1155" s="365" t="s">
        <v>4346</v>
      </c>
      <c r="D1155" s="366" t="s">
        <v>1399</v>
      </c>
      <c r="E1155" s="369">
        <v>0</v>
      </c>
      <c r="F1155" s="369">
        <v>1</v>
      </c>
      <c r="G1155" s="365" t="s">
        <v>4348</v>
      </c>
      <c r="H1155" s="531"/>
      <c r="I1155" s="365" t="s">
        <v>4350</v>
      </c>
      <c r="J1155" s="366"/>
      <c r="K1155" s="365"/>
      <c r="L1155" s="398"/>
      <c r="M1155" s="398"/>
      <c r="N1155" s="398"/>
      <c r="O1155" s="398"/>
      <c r="P1155" s="398"/>
      <c r="Q1155" s="398"/>
      <c r="R1155" s="398"/>
      <c r="S1155" s="398"/>
      <c r="T1155" s="398"/>
      <c r="U1155" s="532"/>
    </row>
    <row r="1156" spans="1:21" s="533" customFormat="1" ht="22.5" x14ac:dyDescent="0.2">
      <c r="A1156" s="529" t="s">
        <v>1880</v>
      </c>
      <c r="B1156" s="366" t="s">
        <v>4344</v>
      </c>
      <c r="C1156" s="365" t="s">
        <v>4347</v>
      </c>
      <c r="D1156" s="366" t="s">
        <v>1400</v>
      </c>
      <c r="E1156" s="369">
        <v>0</v>
      </c>
      <c r="F1156" s="369">
        <v>1</v>
      </c>
      <c r="G1156" s="365" t="s">
        <v>4349</v>
      </c>
      <c r="H1156" s="531"/>
      <c r="I1156" s="365" t="s">
        <v>4351</v>
      </c>
      <c r="J1156" s="366"/>
      <c r="K1156" s="365"/>
      <c r="L1156" s="398"/>
      <c r="M1156" s="398"/>
      <c r="N1156" s="398"/>
      <c r="O1156" s="398"/>
      <c r="P1156" s="398"/>
      <c r="Q1156" s="398"/>
      <c r="R1156" s="398"/>
      <c r="S1156" s="398"/>
      <c r="T1156" s="398"/>
      <c r="U1156" s="532"/>
    </row>
    <row r="1157" spans="1:21" s="533" customFormat="1" x14ac:dyDescent="0.2">
      <c r="A1157" s="529" t="s">
        <v>1880</v>
      </c>
      <c r="B1157" s="366" t="s">
        <v>4344</v>
      </c>
      <c r="C1157" s="365" t="s">
        <v>518</v>
      </c>
      <c r="D1157" s="366" t="s">
        <v>190</v>
      </c>
      <c r="E1157" s="369">
        <v>0</v>
      </c>
      <c r="F1157" s="369">
        <v>0</v>
      </c>
      <c r="G1157" s="365" t="s">
        <v>518</v>
      </c>
      <c r="H1157" s="531"/>
      <c r="I1157" s="398"/>
      <c r="J1157" s="366"/>
      <c r="K1157" s="398"/>
      <c r="L1157" s="398"/>
      <c r="M1157" s="398"/>
      <c r="N1157" s="398"/>
      <c r="O1157" s="398"/>
      <c r="P1157" s="398"/>
      <c r="Q1157" s="398"/>
      <c r="R1157" s="398"/>
      <c r="S1157" s="398"/>
      <c r="T1157" s="398"/>
      <c r="U1157" s="532"/>
    </row>
    <row r="1158" spans="1:21" s="533" customFormat="1" ht="59.25" customHeight="1" x14ac:dyDescent="0.2">
      <c r="A1158" s="529" t="s">
        <v>1880</v>
      </c>
      <c r="B1158" s="366" t="s">
        <v>4344</v>
      </c>
      <c r="C1158" s="365" t="s">
        <v>4352</v>
      </c>
      <c r="D1158" s="366" t="s">
        <v>1766</v>
      </c>
      <c r="E1158" s="369" t="s">
        <v>2741</v>
      </c>
      <c r="F1158" s="369" t="s">
        <v>2742</v>
      </c>
      <c r="G1158" s="365" t="s">
        <v>4454</v>
      </c>
      <c r="H1158" s="531" t="s">
        <v>4356</v>
      </c>
      <c r="I1158" s="398" t="s">
        <v>4354</v>
      </c>
      <c r="J1158" s="366"/>
      <c r="K1158" s="398" t="s">
        <v>4988</v>
      </c>
      <c r="L1158" s="398"/>
      <c r="M1158" s="398"/>
      <c r="N1158" s="398" t="s">
        <v>4989</v>
      </c>
      <c r="O1158" s="398"/>
      <c r="P1158" s="398"/>
      <c r="Q1158" s="398"/>
      <c r="R1158" s="398"/>
      <c r="S1158" s="398"/>
      <c r="T1158" s="398"/>
      <c r="U1158" s="532"/>
    </row>
    <row r="1159" spans="1:21" s="533" customFormat="1" ht="84.75" customHeight="1" x14ac:dyDescent="0.2">
      <c r="A1159" s="529" t="s">
        <v>1880</v>
      </c>
      <c r="B1159" s="366" t="s">
        <v>4344</v>
      </c>
      <c r="C1159" s="365" t="s">
        <v>4353</v>
      </c>
      <c r="D1159" s="366" t="s">
        <v>1418</v>
      </c>
      <c r="E1159" s="369" t="s">
        <v>4357</v>
      </c>
      <c r="F1159" s="369" t="s">
        <v>5199</v>
      </c>
      <c r="G1159" s="365" t="s">
        <v>5200</v>
      </c>
      <c r="H1159" s="531" t="s">
        <v>5201</v>
      </c>
      <c r="I1159" s="398" t="s">
        <v>4355</v>
      </c>
      <c r="J1159" s="366"/>
      <c r="K1159" s="398" t="s">
        <v>4988</v>
      </c>
      <c r="L1159" s="398"/>
      <c r="M1159" s="398"/>
      <c r="N1159" s="398" t="s">
        <v>4989</v>
      </c>
      <c r="O1159" s="398"/>
      <c r="P1159" s="398"/>
      <c r="Q1159" s="398"/>
      <c r="R1159" s="398"/>
      <c r="S1159" s="398"/>
      <c r="T1159" s="398"/>
      <c r="U1159" s="532"/>
    </row>
    <row r="1160" spans="1:21" s="533" customFormat="1" ht="36.75" customHeight="1" x14ac:dyDescent="0.2">
      <c r="A1160" s="529" t="s">
        <v>1881</v>
      </c>
      <c r="B1160" s="366" t="s">
        <v>4467</v>
      </c>
      <c r="C1160" s="530" t="s">
        <v>4468</v>
      </c>
      <c r="D1160" s="366"/>
      <c r="E1160" s="369"/>
      <c r="F1160" s="369"/>
      <c r="G1160" s="365"/>
      <c r="H1160" s="398"/>
      <c r="I1160" s="398"/>
      <c r="J1160" s="366"/>
      <c r="K1160" s="398" t="s">
        <v>4990</v>
      </c>
      <c r="L1160" s="398"/>
      <c r="M1160" s="398"/>
      <c r="N1160" s="398"/>
      <c r="O1160" s="398"/>
      <c r="P1160" s="398"/>
      <c r="Q1160" s="398"/>
      <c r="R1160" s="398"/>
      <c r="S1160" s="398"/>
      <c r="T1160" s="398"/>
      <c r="U1160" s="532" t="s">
        <v>3576</v>
      </c>
    </row>
    <row r="1161" spans="1:21" s="533" customFormat="1" ht="269.25" customHeight="1" x14ac:dyDescent="0.2">
      <c r="A1161" s="529" t="s">
        <v>1881</v>
      </c>
      <c r="B1161" s="366" t="s">
        <v>4467</v>
      </c>
      <c r="C1161" s="365" t="s">
        <v>4471</v>
      </c>
      <c r="D1161" s="366" t="s">
        <v>4469</v>
      </c>
      <c r="E1161" s="369" t="s">
        <v>149</v>
      </c>
      <c r="F1161" s="369" t="s">
        <v>4473</v>
      </c>
      <c r="G1161" s="365" t="s">
        <v>4472</v>
      </c>
      <c r="H1161" s="531" t="s">
        <v>4474</v>
      </c>
      <c r="I1161" s="398" t="s">
        <v>4670</v>
      </c>
      <c r="J1161" s="366"/>
      <c r="K1161" s="398" t="s">
        <v>4990</v>
      </c>
      <c r="L1161" s="398"/>
      <c r="M1161" s="398"/>
      <c r="N1161" s="398" t="s">
        <v>4470</v>
      </c>
      <c r="O1161" s="398"/>
      <c r="P1161" s="398"/>
      <c r="Q1161" s="398"/>
      <c r="R1161" s="398"/>
      <c r="S1161" s="398"/>
      <c r="T1161" s="398"/>
      <c r="U1161" s="532"/>
    </row>
    <row r="1162" spans="1:21" s="533" customFormat="1" ht="33.75" x14ac:dyDescent="0.2">
      <c r="A1162" s="529" t="s">
        <v>1882</v>
      </c>
      <c r="B1162" s="366" t="s">
        <v>4687</v>
      </c>
      <c r="C1162" s="530" t="s">
        <v>522</v>
      </c>
      <c r="D1162" s="366"/>
      <c r="E1162" s="369"/>
      <c r="F1162" s="369"/>
      <c r="G1162" s="365"/>
      <c r="H1162" s="531"/>
      <c r="I1162" s="398"/>
      <c r="J1162" s="366"/>
      <c r="K1162" s="398" t="s">
        <v>4975</v>
      </c>
      <c r="L1162" s="398" t="s">
        <v>4949</v>
      </c>
      <c r="M1162" s="398" t="s">
        <v>5009</v>
      </c>
      <c r="N1162" s="398"/>
      <c r="O1162" s="398"/>
      <c r="P1162" s="398"/>
      <c r="Q1162" s="398"/>
      <c r="R1162" s="398"/>
      <c r="S1162" s="398" t="s">
        <v>3827</v>
      </c>
      <c r="T1162" s="648"/>
      <c r="U1162" s="532" t="s">
        <v>3576</v>
      </c>
    </row>
    <row r="1163" spans="1:21" s="533" customFormat="1" ht="64.5" customHeight="1" x14ac:dyDescent="0.2">
      <c r="A1163" s="529" t="s">
        <v>1882</v>
      </c>
      <c r="B1163" s="366" t="s">
        <v>4687</v>
      </c>
      <c r="C1163" s="365" t="s">
        <v>523</v>
      </c>
      <c r="D1163" s="366" t="s">
        <v>2239</v>
      </c>
      <c r="E1163" s="369"/>
      <c r="F1163" s="369"/>
      <c r="G1163" s="365"/>
      <c r="H1163" s="531"/>
      <c r="I1163" s="398" t="s">
        <v>4718</v>
      </c>
      <c r="J1163" s="366"/>
      <c r="K1163" s="398"/>
      <c r="L1163" s="398"/>
      <c r="M1163" s="398"/>
      <c r="N1163" s="398"/>
      <c r="O1163" s="398"/>
      <c r="P1163" s="398"/>
      <c r="Q1163" s="398"/>
      <c r="R1163" s="398"/>
      <c r="S1163" s="398"/>
      <c r="T1163" s="398"/>
      <c r="U1163" s="532"/>
    </row>
    <row r="1164" spans="1:21" s="533" customFormat="1" ht="22.5" x14ac:dyDescent="0.2">
      <c r="A1164" s="529" t="s">
        <v>1882</v>
      </c>
      <c r="B1164" s="366" t="s">
        <v>4687</v>
      </c>
      <c r="C1164" s="365" t="s">
        <v>4688</v>
      </c>
      <c r="D1164" s="366" t="s">
        <v>1399</v>
      </c>
      <c r="E1164" s="369">
        <v>0</v>
      </c>
      <c r="F1164" s="369">
        <v>1</v>
      </c>
      <c r="G1164" s="365" t="s">
        <v>4700</v>
      </c>
      <c r="H1164" s="531"/>
      <c r="I1164" s="365" t="s">
        <v>4713</v>
      </c>
      <c r="J1164" s="366"/>
      <c r="K1164" s="365"/>
      <c r="L1164" s="398"/>
      <c r="M1164" s="398"/>
      <c r="N1164" s="398"/>
      <c r="O1164" s="398"/>
      <c r="P1164" s="398"/>
      <c r="Q1164" s="398"/>
      <c r="R1164" s="398"/>
      <c r="S1164" s="398"/>
      <c r="T1164" s="398"/>
      <c r="U1164" s="532"/>
    </row>
    <row r="1165" spans="1:21" s="533" customFormat="1" ht="22.5" x14ac:dyDescent="0.2">
      <c r="A1165" s="529" t="s">
        <v>1882</v>
      </c>
      <c r="B1165" s="366" t="s">
        <v>4687</v>
      </c>
      <c r="C1165" s="365" t="s">
        <v>4689</v>
      </c>
      <c r="D1165" s="366" t="s">
        <v>1400</v>
      </c>
      <c r="E1165" s="369">
        <v>0</v>
      </c>
      <c r="F1165" s="369">
        <v>1</v>
      </c>
      <c r="G1165" s="365" t="s">
        <v>4701</v>
      </c>
      <c r="H1165" s="531"/>
      <c r="I1165" s="365" t="s">
        <v>4714</v>
      </c>
      <c r="J1165" s="366"/>
      <c r="K1165" s="365"/>
      <c r="L1165" s="398"/>
      <c r="M1165" s="398"/>
      <c r="N1165" s="398"/>
      <c r="O1165" s="398"/>
      <c r="P1165" s="398"/>
      <c r="Q1165" s="398"/>
      <c r="R1165" s="398"/>
      <c r="S1165" s="398"/>
      <c r="T1165" s="398"/>
      <c r="U1165" s="532"/>
    </row>
    <row r="1166" spans="1:21" s="533" customFormat="1" ht="22.5" x14ac:dyDescent="0.2">
      <c r="A1166" s="529" t="s">
        <v>1882</v>
      </c>
      <c r="B1166" s="366" t="s">
        <v>4687</v>
      </c>
      <c r="C1166" s="365" t="s">
        <v>4690</v>
      </c>
      <c r="D1166" s="366" t="s">
        <v>1401</v>
      </c>
      <c r="E1166" s="369">
        <v>0</v>
      </c>
      <c r="F1166" s="369">
        <v>1</v>
      </c>
      <c r="G1166" s="365" t="s">
        <v>4702</v>
      </c>
      <c r="H1166" s="531"/>
      <c r="I1166" s="365" t="s">
        <v>4715</v>
      </c>
      <c r="J1166" s="366"/>
      <c r="K1166" s="365"/>
      <c r="L1166" s="398"/>
      <c r="M1166" s="398"/>
      <c r="N1166" s="398"/>
      <c r="O1166" s="398"/>
      <c r="P1166" s="398"/>
      <c r="Q1166" s="398"/>
      <c r="R1166" s="398"/>
      <c r="S1166" s="398"/>
      <c r="T1166" s="398"/>
      <c r="U1166" s="532"/>
    </row>
    <row r="1167" spans="1:21" s="533" customFormat="1" ht="22.5" x14ac:dyDescent="0.2">
      <c r="A1167" s="529" t="s">
        <v>1882</v>
      </c>
      <c r="B1167" s="366" t="s">
        <v>4687</v>
      </c>
      <c r="C1167" s="365" t="s">
        <v>4691</v>
      </c>
      <c r="D1167" s="366" t="s">
        <v>1402</v>
      </c>
      <c r="E1167" s="369">
        <v>0</v>
      </c>
      <c r="F1167" s="369">
        <v>1</v>
      </c>
      <c r="G1167" s="365" t="s">
        <v>4703</v>
      </c>
      <c r="H1167" s="531"/>
      <c r="I1167" s="365" t="s">
        <v>4716</v>
      </c>
      <c r="J1167" s="366"/>
      <c r="K1167" s="365"/>
      <c r="L1167" s="398"/>
      <c r="M1167" s="398"/>
      <c r="N1167" s="398"/>
      <c r="O1167" s="398"/>
      <c r="P1167" s="398"/>
      <c r="Q1167" s="398"/>
      <c r="R1167" s="398"/>
      <c r="S1167" s="398"/>
      <c r="T1167" s="398"/>
      <c r="U1167" s="532"/>
    </row>
    <row r="1168" spans="1:21" s="533" customFormat="1" ht="22.5" x14ac:dyDescent="0.2">
      <c r="A1168" s="529" t="s">
        <v>1882</v>
      </c>
      <c r="B1168" s="366" t="s">
        <v>4687</v>
      </c>
      <c r="C1168" s="365" t="s">
        <v>4692</v>
      </c>
      <c r="D1168" s="366" t="s">
        <v>1403</v>
      </c>
      <c r="E1168" s="369" t="s">
        <v>1767</v>
      </c>
      <c r="F1168" s="369" t="s">
        <v>1554</v>
      </c>
      <c r="G1168" s="365" t="s">
        <v>4704</v>
      </c>
      <c r="H1168" s="531"/>
      <c r="I1168" s="365" t="s">
        <v>5260</v>
      </c>
      <c r="J1168" s="366"/>
      <c r="K1168" s="365"/>
      <c r="L1168" s="398"/>
      <c r="M1168" s="398"/>
      <c r="N1168" s="398"/>
      <c r="O1168" s="398"/>
      <c r="P1168" s="398"/>
      <c r="Q1168" s="398"/>
      <c r="R1168" s="398"/>
      <c r="S1168" s="398"/>
      <c r="T1168" s="398"/>
      <c r="U1168" s="532"/>
    </row>
    <row r="1169" spans="1:21" s="533" customFormat="1" ht="22.5" x14ac:dyDescent="0.2">
      <c r="A1169" s="529" t="s">
        <v>1882</v>
      </c>
      <c r="B1169" s="366" t="s">
        <v>4687</v>
      </c>
      <c r="C1169" s="365" t="s">
        <v>4693</v>
      </c>
      <c r="D1169" s="366" t="s">
        <v>1415</v>
      </c>
      <c r="E1169" s="369" t="s">
        <v>1767</v>
      </c>
      <c r="F1169" s="369" t="s">
        <v>1554</v>
      </c>
      <c r="G1169" s="365" t="s">
        <v>4705</v>
      </c>
      <c r="H1169" s="531"/>
      <c r="I1169" s="365" t="s">
        <v>5260</v>
      </c>
      <c r="J1169" s="366"/>
      <c r="K1169" s="365"/>
      <c r="L1169" s="398"/>
      <c r="M1169" s="398"/>
      <c r="N1169" s="398"/>
      <c r="O1169" s="398"/>
      <c r="P1169" s="398"/>
      <c r="Q1169" s="398"/>
      <c r="R1169" s="398"/>
      <c r="S1169" s="398"/>
      <c r="T1169" s="398"/>
      <c r="U1169" s="532"/>
    </row>
    <row r="1170" spans="1:21" s="533" customFormat="1" ht="22.5" x14ac:dyDescent="0.2">
      <c r="A1170" s="529" t="s">
        <v>1882</v>
      </c>
      <c r="B1170" s="366" t="s">
        <v>4687</v>
      </c>
      <c r="C1170" s="365" t="s">
        <v>4694</v>
      </c>
      <c r="D1170" s="366" t="s">
        <v>1416</v>
      </c>
      <c r="E1170" s="369" t="s">
        <v>1767</v>
      </c>
      <c r="F1170" s="369" t="s">
        <v>1554</v>
      </c>
      <c r="G1170" s="365" t="s">
        <v>4706</v>
      </c>
      <c r="H1170" s="531"/>
      <c r="I1170" s="365" t="s">
        <v>5260</v>
      </c>
      <c r="J1170" s="366"/>
      <c r="K1170" s="365"/>
      <c r="L1170" s="398"/>
      <c r="M1170" s="398"/>
      <c r="N1170" s="398"/>
      <c r="O1170" s="398"/>
      <c r="P1170" s="398"/>
      <c r="Q1170" s="398"/>
      <c r="R1170" s="398"/>
      <c r="S1170" s="398"/>
      <c r="T1170" s="398"/>
      <c r="U1170" s="532"/>
    </row>
    <row r="1171" spans="1:21" s="533" customFormat="1" ht="22.5" x14ac:dyDescent="0.2">
      <c r="A1171" s="529" t="s">
        <v>1882</v>
      </c>
      <c r="B1171" s="366" t="s">
        <v>4687</v>
      </c>
      <c r="C1171" s="365" t="s">
        <v>4695</v>
      </c>
      <c r="D1171" s="366" t="s">
        <v>1378</v>
      </c>
      <c r="E1171" s="369" t="s">
        <v>1767</v>
      </c>
      <c r="F1171" s="369" t="s">
        <v>1554</v>
      </c>
      <c r="G1171" s="365" t="s">
        <v>4707</v>
      </c>
      <c r="H1171" s="531"/>
      <c r="I1171" s="365" t="s">
        <v>5260</v>
      </c>
      <c r="J1171" s="366"/>
      <c r="K1171" s="365"/>
      <c r="L1171" s="398"/>
      <c r="M1171" s="398"/>
      <c r="N1171" s="398"/>
      <c r="O1171" s="398"/>
      <c r="P1171" s="398"/>
      <c r="Q1171" s="398"/>
      <c r="R1171" s="398"/>
      <c r="S1171" s="398"/>
      <c r="T1171" s="398"/>
      <c r="U1171" s="532"/>
    </row>
    <row r="1172" spans="1:21" s="533" customFormat="1" ht="56.25" x14ac:dyDescent="0.2">
      <c r="A1172" s="529" t="s">
        <v>1882</v>
      </c>
      <c r="B1172" s="366" t="s">
        <v>4687</v>
      </c>
      <c r="C1172" s="365" t="s">
        <v>4696</v>
      </c>
      <c r="D1172" s="366" t="s">
        <v>1929</v>
      </c>
      <c r="E1172" s="369" t="s">
        <v>524</v>
      </c>
      <c r="F1172" s="369" t="s">
        <v>525</v>
      </c>
      <c r="G1172" s="365" t="s">
        <v>526</v>
      </c>
      <c r="H1172" s="531" t="s">
        <v>4708</v>
      </c>
      <c r="I1172" s="398" t="s">
        <v>4712</v>
      </c>
      <c r="J1172" s="366"/>
      <c r="K1172" s="398" t="s">
        <v>5532</v>
      </c>
      <c r="L1172" s="398" t="s">
        <v>4949</v>
      </c>
      <c r="M1172" s="398" t="s">
        <v>5009</v>
      </c>
      <c r="N1172" s="398" t="s">
        <v>759</v>
      </c>
      <c r="O1172" s="398"/>
      <c r="P1172" s="398"/>
      <c r="Q1172" s="398"/>
      <c r="R1172" s="398"/>
      <c r="S1172" s="398" t="s">
        <v>3775</v>
      </c>
      <c r="T1172" s="398" t="s">
        <v>759</v>
      </c>
      <c r="U1172" s="532"/>
    </row>
    <row r="1173" spans="1:21" s="533" customFormat="1" ht="56.25" x14ac:dyDescent="0.2">
      <c r="A1173" s="529" t="s">
        <v>1882</v>
      </c>
      <c r="B1173" s="366" t="s">
        <v>4687</v>
      </c>
      <c r="C1173" s="365" t="s">
        <v>4697</v>
      </c>
      <c r="D1173" s="366" t="s">
        <v>1933</v>
      </c>
      <c r="E1173" s="369" t="s">
        <v>524</v>
      </c>
      <c r="F1173" s="369" t="s">
        <v>525</v>
      </c>
      <c r="G1173" s="365" t="s">
        <v>526</v>
      </c>
      <c r="H1173" s="531" t="s">
        <v>4709</v>
      </c>
      <c r="I1173" s="398" t="s">
        <v>5106</v>
      </c>
      <c r="J1173" s="366"/>
      <c r="K1173" s="398" t="s">
        <v>5532</v>
      </c>
      <c r="L1173" s="398" t="s">
        <v>4949</v>
      </c>
      <c r="M1173" s="398" t="s">
        <v>5009</v>
      </c>
      <c r="N1173" s="398" t="s">
        <v>759</v>
      </c>
      <c r="O1173" s="398"/>
      <c r="P1173" s="398"/>
      <c r="Q1173" s="398"/>
      <c r="R1173" s="398"/>
      <c r="S1173" s="398" t="s">
        <v>3775</v>
      </c>
      <c r="T1173" s="398" t="s">
        <v>759</v>
      </c>
      <c r="U1173" s="532"/>
    </row>
    <row r="1174" spans="1:21" s="533" customFormat="1" ht="56.25" x14ac:dyDescent="0.2">
      <c r="A1174" s="529" t="s">
        <v>1882</v>
      </c>
      <c r="B1174" s="366" t="s">
        <v>4687</v>
      </c>
      <c r="C1174" s="365" t="s">
        <v>4698</v>
      </c>
      <c r="D1174" s="366" t="s">
        <v>1746</v>
      </c>
      <c r="E1174" s="369" t="s">
        <v>524</v>
      </c>
      <c r="F1174" s="369" t="s">
        <v>525</v>
      </c>
      <c r="G1174" s="365" t="s">
        <v>526</v>
      </c>
      <c r="H1174" s="531" t="s">
        <v>4710</v>
      </c>
      <c r="I1174" s="398" t="s">
        <v>5107</v>
      </c>
      <c r="J1174" s="366"/>
      <c r="K1174" s="398" t="s">
        <v>5532</v>
      </c>
      <c r="L1174" s="398" t="s">
        <v>4949</v>
      </c>
      <c r="M1174" s="398" t="s">
        <v>5009</v>
      </c>
      <c r="N1174" s="398" t="s">
        <v>759</v>
      </c>
      <c r="O1174" s="398"/>
      <c r="P1174" s="398"/>
      <c r="Q1174" s="398"/>
      <c r="R1174" s="398"/>
      <c r="S1174" s="398" t="s">
        <v>3775</v>
      </c>
      <c r="T1174" s="398" t="s">
        <v>759</v>
      </c>
      <c r="U1174" s="532"/>
    </row>
    <row r="1175" spans="1:21" s="533" customFormat="1" ht="56.25" x14ac:dyDescent="0.2">
      <c r="A1175" s="529" t="s">
        <v>1882</v>
      </c>
      <c r="B1175" s="366" t="s">
        <v>4687</v>
      </c>
      <c r="C1175" s="365" t="s">
        <v>4699</v>
      </c>
      <c r="D1175" s="366" t="s">
        <v>1747</v>
      </c>
      <c r="E1175" s="369" t="s">
        <v>524</v>
      </c>
      <c r="F1175" s="369" t="s">
        <v>525</v>
      </c>
      <c r="G1175" s="365" t="s">
        <v>526</v>
      </c>
      <c r="H1175" s="531" t="s">
        <v>4711</v>
      </c>
      <c r="I1175" s="398" t="s">
        <v>5108</v>
      </c>
      <c r="J1175" s="366"/>
      <c r="K1175" s="398" t="s">
        <v>5532</v>
      </c>
      <c r="L1175" s="398" t="s">
        <v>4949</v>
      </c>
      <c r="M1175" s="398" t="s">
        <v>5009</v>
      </c>
      <c r="N1175" s="398" t="s">
        <v>759</v>
      </c>
      <c r="O1175" s="398"/>
      <c r="P1175" s="398"/>
      <c r="Q1175" s="398"/>
      <c r="R1175" s="398"/>
      <c r="S1175" s="398" t="s">
        <v>3775</v>
      </c>
      <c r="T1175" s="398" t="s">
        <v>759</v>
      </c>
      <c r="U1175" s="532"/>
    </row>
    <row r="1176" spans="1:21" s="533" customFormat="1" ht="36" customHeight="1" x14ac:dyDescent="0.2">
      <c r="A1176" s="529" t="s">
        <v>1883</v>
      </c>
      <c r="B1176" s="366" t="s">
        <v>4719</v>
      </c>
      <c r="C1176" s="530" t="s">
        <v>4068</v>
      </c>
      <c r="D1176" s="366"/>
      <c r="E1176" s="369"/>
      <c r="F1176" s="369"/>
      <c r="G1176" s="365"/>
      <c r="H1176" s="531"/>
      <c r="I1176" s="398"/>
      <c r="J1176" s="366"/>
      <c r="K1176" s="398" t="s">
        <v>4974</v>
      </c>
      <c r="L1176" s="398"/>
      <c r="M1176" s="398" t="s">
        <v>5014</v>
      </c>
      <c r="N1176" s="398"/>
      <c r="O1176" s="398"/>
      <c r="P1176" s="398"/>
      <c r="Q1176" s="398"/>
      <c r="R1176" s="398"/>
      <c r="S1176" s="398" t="s">
        <v>3827</v>
      </c>
      <c r="T1176" s="648"/>
      <c r="U1176" s="532" t="s">
        <v>3576</v>
      </c>
    </row>
    <row r="1177" spans="1:21" s="533" customFormat="1" ht="81.75" customHeight="1" x14ac:dyDescent="0.2">
      <c r="A1177" s="529" t="s">
        <v>1883</v>
      </c>
      <c r="B1177" s="366" t="s">
        <v>4719</v>
      </c>
      <c r="C1177" s="365" t="s">
        <v>4025</v>
      </c>
      <c r="D1177" s="366" t="s">
        <v>2239</v>
      </c>
      <c r="E1177" s="369"/>
      <c r="F1177" s="369"/>
      <c r="G1177" s="365"/>
      <c r="H1177" s="531"/>
      <c r="I1177" s="398" t="s">
        <v>4748</v>
      </c>
      <c r="J1177" s="366"/>
      <c r="K1177" s="398"/>
      <c r="L1177" s="398"/>
      <c r="M1177" s="398"/>
      <c r="N1177" s="398"/>
      <c r="O1177" s="398"/>
      <c r="P1177" s="398"/>
      <c r="Q1177" s="398"/>
      <c r="R1177" s="398"/>
      <c r="S1177" s="398"/>
      <c r="T1177" s="398"/>
      <c r="U1177" s="532"/>
    </row>
    <row r="1178" spans="1:21" s="533" customFormat="1" ht="22.5" x14ac:dyDescent="0.2">
      <c r="A1178" s="529" t="s">
        <v>1883</v>
      </c>
      <c r="B1178" s="366" t="s">
        <v>4719</v>
      </c>
      <c r="C1178" s="365" t="s">
        <v>4720</v>
      </c>
      <c r="D1178" s="366" t="s">
        <v>1399</v>
      </c>
      <c r="E1178" s="369">
        <v>0</v>
      </c>
      <c r="F1178" s="369">
        <v>1</v>
      </c>
      <c r="G1178" s="365" t="s">
        <v>4721</v>
      </c>
      <c r="H1178" s="531"/>
      <c r="I1178" s="365" t="s">
        <v>4722</v>
      </c>
      <c r="J1178" s="366"/>
      <c r="K1178" s="365"/>
      <c r="L1178" s="398"/>
      <c r="M1178" s="398"/>
      <c r="N1178" s="398"/>
      <c r="O1178" s="398"/>
      <c r="P1178" s="398"/>
      <c r="Q1178" s="398"/>
      <c r="R1178" s="398"/>
      <c r="S1178" s="398"/>
      <c r="T1178" s="398"/>
      <c r="U1178" s="532"/>
    </row>
    <row r="1179" spans="1:21" s="533" customFormat="1" ht="22.5" x14ac:dyDescent="0.2">
      <c r="A1179" s="529" t="s">
        <v>1883</v>
      </c>
      <c r="B1179" s="366" t="s">
        <v>4719</v>
      </c>
      <c r="C1179" s="365" t="s">
        <v>4723</v>
      </c>
      <c r="D1179" s="366" t="s">
        <v>1400</v>
      </c>
      <c r="E1179" s="369">
        <v>0</v>
      </c>
      <c r="F1179" s="369">
        <v>1</v>
      </c>
      <c r="G1179" s="365" t="s">
        <v>4724</v>
      </c>
      <c r="H1179" s="531"/>
      <c r="I1179" s="365" t="s">
        <v>4725</v>
      </c>
      <c r="J1179" s="366"/>
      <c r="K1179" s="365"/>
      <c r="L1179" s="398"/>
      <c r="M1179" s="398"/>
      <c r="N1179" s="398"/>
      <c r="O1179" s="398"/>
      <c r="P1179" s="398"/>
      <c r="Q1179" s="398"/>
      <c r="R1179" s="398"/>
      <c r="S1179" s="398"/>
      <c r="T1179" s="398"/>
      <c r="U1179" s="532"/>
    </row>
    <row r="1180" spans="1:21" s="533" customFormat="1" ht="22.5" x14ac:dyDescent="0.2">
      <c r="A1180" s="529" t="s">
        <v>1883</v>
      </c>
      <c r="B1180" s="366" t="s">
        <v>4719</v>
      </c>
      <c r="C1180" s="365" t="s">
        <v>4726</v>
      </c>
      <c r="D1180" s="366" t="s">
        <v>1401</v>
      </c>
      <c r="E1180" s="369">
        <v>0</v>
      </c>
      <c r="F1180" s="369">
        <v>1</v>
      </c>
      <c r="G1180" s="365" t="s">
        <v>4727</v>
      </c>
      <c r="H1180" s="531"/>
      <c r="I1180" s="365" t="s">
        <v>4728</v>
      </c>
      <c r="J1180" s="366"/>
      <c r="K1180" s="365"/>
      <c r="L1180" s="398"/>
      <c r="M1180" s="398"/>
      <c r="N1180" s="398"/>
      <c r="O1180" s="398"/>
      <c r="P1180" s="398"/>
      <c r="Q1180" s="398"/>
      <c r="R1180" s="398"/>
      <c r="S1180" s="398"/>
      <c r="T1180" s="398"/>
      <c r="U1180" s="532"/>
    </row>
    <row r="1181" spans="1:21" s="533" customFormat="1" ht="22.5" x14ac:dyDescent="0.2">
      <c r="A1181" s="529" t="s">
        <v>1883</v>
      </c>
      <c r="B1181" s="366" t="s">
        <v>4719</v>
      </c>
      <c r="C1181" s="365" t="s">
        <v>4729</v>
      </c>
      <c r="D1181" s="366" t="s">
        <v>1402</v>
      </c>
      <c r="E1181" s="369">
        <v>0</v>
      </c>
      <c r="F1181" s="369">
        <v>1</v>
      </c>
      <c r="G1181" s="365" t="s">
        <v>4730</v>
      </c>
      <c r="H1181" s="531"/>
      <c r="I1181" s="365" t="s">
        <v>4731</v>
      </c>
      <c r="J1181" s="366"/>
      <c r="K1181" s="365"/>
      <c r="L1181" s="398"/>
      <c r="M1181" s="398"/>
      <c r="N1181" s="398"/>
      <c r="O1181" s="398"/>
      <c r="P1181" s="398"/>
      <c r="Q1181" s="398"/>
      <c r="R1181" s="398"/>
      <c r="S1181" s="398"/>
      <c r="T1181" s="398"/>
      <c r="U1181" s="532"/>
    </row>
    <row r="1182" spans="1:21" s="533" customFormat="1" ht="22.5" x14ac:dyDescent="0.2">
      <c r="A1182" s="529" t="s">
        <v>1883</v>
      </c>
      <c r="B1182" s="366" t="s">
        <v>4719</v>
      </c>
      <c r="C1182" s="365" t="s">
        <v>4732</v>
      </c>
      <c r="D1182" s="366" t="s">
        <v>1403</v>
      </c>
      <c r="E1182" s="369" t="s">
        <v>1767</v>
      </c>
      <c r="F1182" s="369" t="s">
        <v>1554</v>
      </c>
      <c r="G1182" s="365" t="s">
        <v>4733</v>
      </c>
      <c r="H1182" s="531"/>
      <c r="I1182" s="365" t="s">
        <v>5260</v>
      </c>
      <c r="J1182" s="366"/>
      <c r="K1182" s="365"/>
      <c r="L1182" s="398"/>
      <c r="M1182" s="398"/>
      <c r="N1182" s="398"/>
      <c r="O1182" s="398"/>
      <c r="P1182" s="398"/>
      <c r="Q1182" s="398"/>
      <c r="R1182" s="398"/>
      <c r="S1182" s="398"/>
      <c r="T1182" s="398"/>
      <c r="U1182" s="532"/>
    </row>
    <row r="1183" spans="1:21" s="533" customFormat="1" ht="22.5" x14ac:dyDescent="0.2">
      <c r="A1183" s="529" t="s">
        <v>1883</v>
      </c>
      <c r="B1183" s="366" t="s">
        <v>4719</v>
      </c>
      <c r="C1183" s="365" t="s">
        <v>4734</v>
      </c>
      <c r="D1183" s="366" t="s">
        <v>1415</v>
      </c>
      <c r="E1183" s="369" t="s">
        <v>1767</v>
      </c>
      <c r="F1183" s="369" t="s">
        <v>1554</v>
      </c>
      <c r="G1183" s="365" t="s">
        <v>4735</v>
      </c>
      <c r="H1183" s="531"/>
      <c r="I1183" s="365" t="s">
        <v>5260</v>
      </c>
      <c r="J1183" s="366"/>
      <c r="K1183" s="365"/>
      <c r="L1183" s="398"/>
      <c r="M1183" s="398"/>
      <c r="N1183" s="398"/>
      <c r="O1183" s="398"/>
      <c r="P1183" s="398"/>
      <c r="Q1183" s="398"/>
      <c r="R1183" s="398"/>
      <c r="S1183" s="398"/>
      <c r="T1183" s="398"/>
      <c r="U1183" s="532"/>
    </row>
    <row r="1184" spans="1:21" s="533" customFormat="1" ht="22.5" x14ac:dyDescent="0.2">
      <c r="A1184" s="529" t="s">
        <v>1883</v>
      </c>
      <c r="B1184" s="366" t="s">
        <v>4719</v>
      </c>
      <c r="C1184" s="365" t="s">
        <v>4736</v>
      </c>
      <c r="D1184" s="366" t="s">
        <v>1416</v>
      </c>
      <c r="E1184" s="369" t="s">
        <v>1767</v>
      </c>
      <c r="F1184" s="369" t="s">
        <v>1554</v>
      </c>
      <c r="G1184" s="365" t="s">
        <v>4737</v>
      </c>
      <c r="H1184" s="531"/>
      <c r="I1184" s="365" t="s">
        <v>5260</v>
      </c>
      <c r="J1184" s="366"/>
      <c r="K1184" s="365"/>
      <c r="L1184" s="398"/>
      <c r="M1184" s="398"/>
      <c r="N1184" s="398"/>
      <c r="O1184" s="398"/>
      <c r="P1184" s="398"/>
      <c r="Q1184" s="398"/>
      <c r="R1184" s="398"/>
      <c r="S1184" s="398"/>
      <c r="T1184" s="398"/>
      <c r="U1184" s="532"/>
    </row>
    <row r="1185" spans="1:21" s="533" customFormat="1" ht="22.5" x14ac:dyDescent="0.2">
      <c r="A1185" s="529" t="s">
        <v>1883</v>
      </c>
      <c r="B1185" s="366" t="s">
        <v>4719</v>
      </c>
      <c r="C1185" s="365" t="s">
        <v>4738</v>
      </c>
      <c r="D1185" s="366" t="s">
        <v>1378</v>
      </c>
      <c r="E1185" s="369" t="s">
        <v>1767</v>
      </c>
      <c r="F1185" s="369" t="s">
        <v>1554</v>
      </c>
      <c r="G1185" s="365" t="s">
        <v>4739</v>
      </c>
      <c r="H1185" s="531"/>
      <c r="I1185" s="365" t="s">
        <v>5260</v>
      </c>
      <c r="J1185" s="366"/>
      <c r="K1185" s="365"/>
      <c r="L1185" s="398"/>
      <c r="M1185" s="398"/>
      <c r="N1185" s="398"/>
      <c r="O1185" s="398"/>
      <c r="P1185" s="398"/>
      <c r="Q1185" s="398"/>
      <c r="R1185" s="398"/>
      <c r="S1185" s="398"/>
      <c r="T1185" s="398"/>
      <c r="U1185" s="532"/>
    </row>
    <row r="1186" spans="1:21" s="533" customFormat="1" ht="56.25" x14ac:dyDescent="0.2">
      <c r="A1186" s="529" t="s">
        <v>1883</v>
      </c>
      <c r="B1186" s="366" t="s">
        <v>4719</v>
      </c>
      <c r="C1186" s="365" t="s">
        <v>4740</v>
      </c>
      <c r="D1186" s="366" t="s">
        <v>1929</v>
      </c>
      <c r="E1186" s="369" t="s">
        <v>524</v>
      </c>
      <c r="F1186" s="369" t="s">
        <v>525</v>
      </c>
      <c r="G1186" s="365" t="s">
        <v>526</v>
      </c>
      <c r="H1186" s="531" t="s">
        <v>4744</v>
      </c>
      <c r="I1186" s="398" t="s">
        <v>4712</v>
      </c>
      <c r="J1186" s="366"/>
      <c r="K1186" s="398" t="s">
        <v>4974</v>
      </c>
      <c r="L1186" s="398"/>
      <c r="M1186" s="398" t="s">
        <v>5014</v>
      </c>
      <c r="N1186" s="398" t="s">
        <v>4024</v>
      </c>
      <c r="O1186" s="398"/>
      <c r="P1186" s="398"/>
      <c r="Q1186" s="398"/>
      <c r="R1186" s="398"/>
      <c r="S1186" s="398" t="s">
        <v>3775</v>
      </c>
      <c r="T1186" s="398" t="s">
        <v>759</v>
      </c>
      <c r="U1186" s="532"/>
    </row>
    <row r="1187" spans="1:21" s="533" customFormat="1" ht="56.25" x14ac:dyDescent="0.2">
      <c r="A1187" s="529" t="s">
        <v>1883</v>
      </c>
      <c r="B1187" s="366" t="s">
        <v>4719</v>
      </c>
      <c r="C1187" s="365" t="s">
        <v>4741</v>
      </c>
      <c r="D1187" s="366" t="s">
        <v>1933</v>
      </c>
      <c r="E1187" s="369" t="s">
        <v>524</v>
      </c>
      <c r="F1187" s="369" t="s">
        <v>525</v>
      </c>
      <c r="G1187" s="365" t="s">
        <v>526</v>
      </c>
      <c r="H1187" s="531" t="s">
        <v>4745</v>
      </c>
      <c r="I1187" s="398" t="s">
        <v>5106</v>
      </c>
      <c r="J1187" s="366"/>
      <c r="K1187" s="398" t="s">
        <v>4974</v>
      </c>
      <c r="L1187" s="398"/>
      <c r="M1187" s="398" t="s">
        <v>5014</v>
      </c>
      <c r="N1187" s="398" t="s">
        <v>4024</v>
      </c>
      <c r="O1187" s="398"/>
      <c r="P1187" s="398"/>
      <c r="Q1187" s="398"/>
      <c r="R1187" s="398"/>
      <c r="S1187" s="398" t="s">
        <v>3775</v>
      </c>
      <c r="T1187" s="398" t="s">
        <v>759</v>
      </c>
      <c r="U1187" s="532"/>
    </row>
    <row r="1188" spans="1:21" s="533" customFormat="1" ht="56.25" x14ac:dyDescent="0.2">
      <c r="A1188" s="529" t="s">
        <v>1883</v>
      </c>
      <c r="B1188" s="366" t="s">
        <v>4719</v>
      </c>
      <c r="C1188" s="365" t="s">
        <v>4742</v>
      </c>
      <c r="D1188" s="366" t="s">
        <v>1746</v>
      </c>
      <c r="E1188" s="369" t="s">
        <v>524</v>
      </c>
      <c r="F1188" s="369" t="s">
        <v>525</v>
      </c>
      <c r="G1188" s="365" t="s">
        <v>526</v>
      </c>
      <c r="H1188" s="531" t="s">
        <v>4746</v>
      </c>
      <c r="I1188" s="398" t="s">
        <v>5107</v>
      </c>
      <c r="J1188" s="366"/>
      <c r="K1188" s="398" t="s">
        <v>4974</v>
      </c>
      <c r="L1188" s="398"/>
      <c r="M1188" s="398" t="s">
        <v>5014</v>
      </c>
      <c r="N1188" s="398" t="s">
        <v>4024</v>
      </c>
      <c r="O1188" s="398"/>
      <c r="P1188" s="398"/>
      <c r="Q1188" s="398"/>
      <c r="R1188" s="398"/>
      <c r="S1188" s="398" t="s">
        <v>3775</v>
      </c>
      <c r="T1188" s="398" t="s">
        <v>759</v>
      </c>
      <c r="U1188" s="532"/>
    </row>
    <row r="1189" spans="1:21" s="533" customFormat="1" ht="56.25" x14ac:dyDescent="0.2">
      <c r="A1189" s="529" t="s">
        <v>1883</v>
      </c>
      <c r="B1189" s="366" t="s">
        <v>4719</v>
      </c>
      <c r="C1189" s="365" t="s">
        <v>4743</v>
      </c>
      <c r="D1189" s="366" t="s">
        <v>1747</v>
      </c>
      <c r="E1189" s="369" t="s">
        <v>524</v>
      </c>
      <c r="F1189" s="369" t="s">
        <v>525</v>
      </c>
      <c r="G1189" s="365" t="s">
        <v>526</v>
      </c>
      <c r="H1189" s="531" t="s">
        <v>4747</v>
      </c>
      <c r="I1189" s="398" t="s">
        <v>5108</v>
      </c>
      <c r="J1189" s="366"/>
      <c r="K1189" s="398" t="s">
        <v>4974</v>
      </c>
      <c r="L1189" s="398"/>
      <c r="M1189" s="398" t="s">
        <v>5014</v>
      </c>
      <c r="N1189" s="398" t="s">
        <v>4024</v>
      </c>
      <c r="O1189" s="398"/>
      <c r="P1189" s="398"/>
      <c r="Q1189" s="398"/>
      <c r="R1189" s="398"/>
      <c r="S1189" s="398" t="s">
        <v>3775</v>
      </c>
      <c r="T1189" s="398" t="s">
        <v>759</v>
      </c>
      <c r="U1189" s="532"/>
    </row>
    <row r="1190" spans="1:21" s="533" customFormat="1" ht="14.25" customHeight="1" x14ac:dyDescent="0.2">
      <c r="A1190" s="529" t="s">
        <v>1884</v>
      </c>
      <c r="B1190" s="366" t="s">
        <v>5048</v>
      </c>
      <c r="C1190" s="530" t="s">
        <v>5152</v>
      </c>
      <c r="D1190" s="366" t="s">
        <v>2239</v>
      </c>
      <c r="E1190" s="369"/>
      <c r="F1190" s="369"/>
      <c r="G1190" s="365" t="s">
        <v>1759</v>
      </c>
      <c r="H1190" s="531"/>
      <c r="I1190" s="398"/>
      <c r="J1190" s="366"/>
      <c r="K1190" s="398"/>
      <c r="L1190" s="398"/>
      <c r="M1190" s="398"/>
      <c r="N1190" s="398"/>
      <c r="O1190" s="398"/>
      <c r="P1190" s="398"/>
      <c r="Q1190" s="398"/>
      <c r="R1190" s="398"/>
      <c r="S1190" s="398"/>
      <c r="T1190" s="398"/>
      <c r="U1190" s="532"/>
    </row>
    <row r="1191" spans="1:21" s="533" customFormat="1" x14ac:dyDescent="0.2">
      <c r="A1191" s="529" t="s">
        <v>1884</v>
      </c>
      <c r="B1191" s="366" t="s">
        <v>5048</v>
      </c>
      <c r="C1191" s="365" t="s">
        <v>5050</v>
      </c>
      <c r="D1191" s="366" t="s">
        <v>1399</v>
      </c>
      <c r="E1191" s="369">
        <v>0</v>
      </c>
      <c r="F1191" s="369">
        <v>1</v>
      </c>
      <c r="G1191" s="365" t="s">
        <v>5051</v>
      </c>
      <c r="H1191" s="398"/>
      <c r="I1191" s="398" t="s">
        <v>5052</v>
      </c>
      <c r="J1191" s="366"/>
      <c r="K1191" s="398"/>
      <c r="L1191" s="398"/>
      <c r="M1191" s="398"/>
      <c r="N1191" s="398"/>
      <c r="O1191" s="398"/>
      <c r="P1191" s="398"/>
      <c r="Q1191" s="398"/>
      <c r="R1191" s="398"/>
      <c r="S1191" s="398"/>
      <c r="T1191" s="398"/>
      <c r="U1191" s="532"/>
    </row>
    <row r="1192" spans="1:21" s="533" customFormat="1" x14ac:dyDescent="0.2">
      <c r="A1192" s="529" t="s">
        <v>1884</v>
      </c>
      <c r="B1192" s="366" t="s">
        <v>5048</v>
      </c>
      <c r="C1192" s="365" t="s">
        <v>518</v>
      </c>
      <c r="D1192" s="366" t="s">
        <v>5053</v>
      </c>
      <c r="E1192" s="369"/>
      <c r="F1192" s="369"/>
      <c r="G1192" s="365" t="s">
        <v>518</v>
      </c>
      <c r="H1192" s="531"/>
      <c r="I1192" s="398"/>
      <c r="J1192" s="366"/>
      <c r="K1192" s="398"/>
      <c r="L1192" s="398"/>
      <c r="M1192" s="398"/>
      <c r="N1192" s="398"/>
      <c r="O1192" s="398"/>
      <c r="P1192" s="398"/>
      <c r="Q1192" s="398"/>
      <c r="R1192" s="398"/>
      <c r="S1192" s="398"/>
      <c r="T1192" s="398"/>
      <c r="U1192" s="532"/>
    </row>
    <row r="1193" spans="1:21" s="533" customFormat="1" x14ac:dyDescent="0.2">
      <c r="A1193" s="529" t="s">
        <v>1884</v>
      </c>
      <c r="B1193" s="366" t="s">
        <v>5048</v>
      </c>
      <c r="C1193" s="365" t="s">
        <v>5049</v>
      </c>
      <c r="D1193" s="366" t="s">
        <v>1766</v>
      </c>
      <c r="E1193" s="369"/>
      <c r="F1193" s="369"/>
      <c r="G1193" s="365" t="s">
        <v>1759</v>
      </c>
      <c r="H1193" s="531"/>
      <c r="I1193" s="398"/>
      <c r="J1193" s="366"/>
      <c r="K1193" s="398"/>
      <c r="L1193" s="398"/>
      <c r="M1193" s="398"/>
      <c r="N1193" s="398"/>
      <c r="O1193" s="398"/>
      <c r="P1193" s="398"/>
      <c r="Q1193" s="398"/>
      <c r="R1193" s="398"/>
      <c r="S1193" s="398"/>
      <c r="T1193" s="398"/>
      <c r="U1193" s="532"/>
    </row>
    <row r="1194" spans="1:21" s="533" customFormat="1" ht="33.75" x14ac:dyDescent="0.2">
      <c r="A1194" s="529" t="s">
        <v>1884</v>
      </c>
      <c r="B1194" s="366" t="s">
        <v>5048</v>
      </c>
      <c r="C1194" s="365" t="s">
        <v>5054</v>
      </c>
      <c r="D1194" s="366" t="s">
        <v>1379</v>
      </c>
      <c r="E1194" s="369">
        <v>0</v>
      </c>
      <c r="F1194" s="369">
        <v>1</v>
      </c>
      <c r="G1194" s="365" t="s">
        <v>5057</v>
      </c>
      <c r="H1194" s="398" t="s">
        <v>5056</v>
      </c>
      <c r="I1194" s="398" t="s">
        <v>5058</v>
      </c>
      <c r="J1194" s="366"/>
      <c r="K1194" s="398"/>
      <c r="L1194" s="398"/>
      <c r="M1194" s="398"/>
      <c r="N1194" s="398"/>
      <c r="O1194" s="398"/>
      <c r="P1194" s="398"/>
      <c r="Q1194" s="398"/>
      <c r="R1194" s="398"/>
      <c r="S1194" s="398"/>
      <c r="T1194" s="398"/>
      <c r="U1194" s="532"/>
    </row>
    <row r="1195" spans="1:21" s="533" customFormat="1" x14ac:dyDescent="0.2">
      <c r="A1195" s="529" t="s">
        <v>1884</v>
      </c>
      <c r="B1195" s="366" t="s">
        <v>5048</v>
      </c>
      <c r="C1195" s="365" t="s">
        <v>511</v>
      </c>
      <c r="D1195" s="366" t="s">
        <v>5055</v>
      </c>
      <c r="E1195" s="369"/>
      <c r="F1195" s="369"/>
      <c r="G1195" s="365" t="s">
        <v>518</v>
      </c>
      <c r="H1195" s="531"/>
      <c r="I1195" s="398"/>
      <c r="J1195" s="366"/>
      <c r="K1195" s="398"/>
      <c r="L1195" s="398"/>
      <c r="M1195" s="398"/>
      <c r="N1195" s="398"/>
      <c r="O1195" s="398"/>
      <c r="P1195" s="398"/>
      <c r="Q1195" s="398"/>
      <c r="R1195" s="398"/>
      <c r="S1195" s="398"/>
      <c r="T1195" s="398"/>
      <c r="U1195" s="532"/>
    </row>
    <row r="1196" spans="1:21" x14ac:dyDescent="0.2">
      <c r="A1196" s="420"/>
      <c r="B1196" s="15"/>
      <c r="C1196" s="408"/>
      <c r="D1196" s="15"/>
      <c r="E1196" s="17"/>
      <c r="F1196" s="17"/>
      <c r="G1196" s="16"/>
      <c r="H1196" s="18"/>
      <c r="I1196" s="22"/>
      <c r="J1196" s="366"/>
      <c r="K1196" s="22"/>
      <c r="L1196" s="22"/>
      <c r="M1196" s="22"/>
      <c r="N1196" s="22"/>
      <c r="O1196" s="22"/>
      <c r="P1196" s="22"/>
      <c r="Q1196" s="22"/>
      <c r="R1196" s="22"/>
      <c r="S1196" s="22"/>
      <c r="T1196" s="405"/>
      <c r="U1196" s="21"/>
    </row>
    <row r="1197" spans="1:21" x14ac:dyDescent="0.2">
      <c r="A1197" s="420"/>
      <c r="B1197" s="15"/>
      <c r="C1197" s="16"/>
      <c r="D1197" s="15"/>
      <c r="E1197" s="17"/>
      <c r="F1197" s="17"/>
      <c r="G1197" s="16"/>
      <c r="H1197" s="18"/>
      <c r="I1197" s="22"/>
      <c r="J1197" s="366"/>
      <c r="K1197" s="22"/>
      <c r="L1197" s="22"/>
      <c r="M1197" s="22"/>
      <c r="N1197" s="22"/>
      <c r="O1197" s="22"/>
      <c r="P1197" s="22"/>
      <c r="Q1197" s="22"/>
      <c r="R1197" s="22"/>
      <c r="S1197" s="22"/>
      <c r="T1197" s="405"/>
      <c r="U1197" s="21"/>
    </row>
    <row r="1198" spans="1:21" x14ac:dyDescent="0.2">
      <c r="A1198" s="420"/>
      <c r="B1198" s="15"/>
      <c r="C1198" s="16"/>
      <c r="D1198" s="15"/>
      <c r="E1198" s="17"/>
      <c r="F1198" s="17"/>
      <c r="G1198" s="16"/>
      <c r="H1198" s="18"/>
      <c r="I1198" s="22"/>
      <c r="J1198" s="366"/>
      <c r="K1198" s="22"/>
      <c r="L1198" s="22"/>
      <c r="M1198" s="22"/>
      <c r="N1198" s="22"/>
      <c r="O1198" s="22"/>
      <c r="P1198" s="22"/>
      <c r="Q1198" s="22"/>
      <c r="R1198" s="22"/>
      <c r="S1198" s="22"/>
      <c r="T1198" s="405"/>
      <c r="U1198" s="21"/>
    </row>
    <row r="1199" spans="1:21" x14ac:dyDescent="0.2">
      <c r="A1199" s="420"/>
      <c r="B1199" s="15"/>
      <c r="C1199" s="16"/>
      <c r="D1199" s="15"/>
      <c r="E1199" s="17"/>
      <c r="F1199" s="17"/>
      <c r="G1199" s="16"/>
      <c r="H1199" s="18"/>
      <c r="I1199" s="22"/>
      <c r="J1199" s="366"/>
      <c r="K1199" s="22"/>
      <c r="L1199" s="22"/>
      <c r="M1199" s="22"/>
      <c r="N1199" s="22"/>
      <c r="O1199" s="22"/>
      <c r="P1199" s="22"/>
      <c r="Q1199" s="22"/>
      <c r="R1199" s="22"/>
      <c r="S1199" s="22"/>
      <c r="T1199" s="405"/>
      <c r="U1199" s="21"/>
    </row>
    <row r="1200" spans="1:21" x14ac:dyDescent="0.2">
      <c r="A1200" s="420"/>
      <c r="B1200" s="15"/>
      <c r="C1200" s="16"/>
      <c r="D1200" s="15"/>
      <c r="E1200" s="17"/>
      <c r="F1200" s="17"/>
      <c r="G1200" s="16"/>
      <c r="H1200" s="18"/>
      <c r="I1200" s="22"/>
      <c r="J1200" s="366"/>
      <c r="K1200" s="22"/>
      <c r="L1200" s="22"/>
      <c r="M1200" s="22"/>
      <c r="N1200" s="22"/>
      <c r="O1200" s="22"/>
      <c r="P1200" s="22"/>
      <c r="Q1200" s="22"/>
      <c r="R1200" s="22"/>
      <c r="S1200" s="22"/>
      <c r="T1200" s="405"/>
      <c r="U1200" s="21"/>
    </row>
    <row r="1201" spans="1:21" x14ac:dyDescent="0.2">
      <c r="A1201" s="420"/>
      <c r="B1201" s="15"/>
      <c r="C1201" s="16"/>
      <c r="D1201" s="15"/>
      <c r="E1201" s="17"/>
      <c r="F1201" s="17"/>
      <c r="G1201" s="16"/>
      <c r="H1201" s="18"/>
      <c r="I1201" s="22"/>
      <c r="J1201" s="366"/>
      <c r="K1201" s="22"/>
      <c r="L1201" s="22"/>
      <c r="M1201" s="22"/>
      <c r="N1201" s="22"/>
      <c r="O1201" s="22"/>
      <c r="P1201" s="22"/>
      <c r="Q1201" s="22"/>
      <c r="R1201" s="22"/>
      <c r="S1201" s="22"/>
      <c r="T1201" s="405"/>
      <c r="U1201" s="21"/>
    </row>
    <row r="1202" spans="1:21" x14ac:dyDescent="0.2">
      <c r="A1202" s="420"/>
      <c r="B1202" s="15"/>
      <c r="C1202" s="16"/>
      <c r="D1202" s="15"/>
      <c r="E1202" s="17"/>
      <c r="F1202" s="17"/>
      <c r="G1202" s="16"/>
      <c r="H1202" s="18"/>
      <c r="I1202" s="22"/>
      <c r="J1202" s="366"/>
      <c r="K1202" s="22"/>
      <c r="L1202" s="22"/>
      <c r="M1202" s="22"/>
      <c r="N1202" s="22"/>
      <c r="O1202" s="22"/>
      <c r="P1202" s="22"/>
      <c r="Q1202" s="22"/>
      <c r="R1202" s="22"/>
      <c r="S1202" s="22"/>
      <c r="T1202" s="405"/>
      <c r="U1202" s="21"/>
    </row>
    <row r="1203" spans="1:21" x14ac:dyDescent="0.2">
      <c r="A1203" s="420"/>
      <c r="B1203" s="15"/>
      <c r="C1203" s="16"/>
      <c r="D1203" s="15"/>
      <c r="E1203" s="17"/>
      <c r="F1203" s="17"/>
      <c r="G1203" s="16"/>
      <c r="H1203" s="18"/>
      <c r="I1203" s="22"/>
      <c r="J1203" s="366"/>
      <c r="K1203" s="22"/>
      <c r="L1203" s="22"/>
      <c r="M1203" s="22"/>
      <c r="N1203" s="22"/>
      <c r="O1203" s="22"/>
      <c r="P1203" s="22"/>
      <c r="Q1203" s="22"/>
      <c r="R1203" s="22"/>
      <c r="S1203" s="22"/>
      <c r="T1203" s="405"/>
      <c r="U1203" s="21"/>
    </row>
    <row r="1204" spans="1:21" x14ac:dyDescent="0.2">
      <c r="A1204" s="420"/>
      <c r="B1204" s="15"/>
      <c r="C1204" s="16"/>
      <c r="D1204" s="15"/>
      <c r="E1204" s="17"/>
      <c r="F1204" s="17"/>
      <c r="G1204" s="16"/>
      <c r="H1204" s="18"/>
      <c r="I1204" s="22"/>
      <c r="J1204" s="366"/>
      <c r="K1204" s="22"/>
      <c r="L1204" s="22"/>
      <c r="M1204" s="22"/>
      <c r="N1204" s="22"/>
      <c r="O1204" s="22"/>
      <c r="P1204" s="22"/>
      <c r="Q1204" s="22"/>
      <c r="R1204" s="22"/>
      <c r="S1204" s="22"/>
      <c r="T1204" s="405"/>
      <c r="U1204" s="21"/>
    </row>
    <row r="1205" spans="1:21" x14ac:dyDescent="0.2">
      <c r="A1205" s="420"/>
      <c r="B1205" s="15"/>
      <c r="C1205" s="16"/>
      <c r="D1205" s="15"/>
      <c r="E1205" s="17"/>
      <c r="F1205" s="17"/>
      <c r="G1205" s="16"/>
      <c r="H1205" s="18"/>
      <c r="I1205" s="22"/>
      <c r="J1205" s="366"/>
      <c r="K1205" s="22"/>
      <c r="L1205" s="22"/>
      <c r="M1205" s="22"/>
      <c r="N1205" s="22"/>
      <c r="O1205" s="22"/>
      <c r="P1205" s="22"/>
      <c r="Q1205" s="22"/>
      <c r="R1205" s="22"/>
      <c r="S1205" s="22"/>
      <c r="T1205" s="405"/>
      <c r="U1205" s="21"/>
    </row>
    <row r="1206" spans="1:21" x14ac:dyDescent="0.2">
      <c r="A1206" s="420"/>
      <c r="B1206" s="15"/>
      <c r="C1206" s="16"/>
      <c r="D1206" s="15"/>
      <c r="E1206" s="17"/>
      <c r="F1206" s="17"/>
      <c r="G1206" s="16"/>
      <c r="H1206" s="18"/>
      <c r="I1206" s="22"/>
      <c r="J1206" s="366"/>
      <c r="K1206" s="22"/>
      <c r="L1206" s="22"/>
      <c r="M1206" s="22"/>
      <c r="N1206" s="22"/>
      <c r="O1206" s="22"/>
      <c r="P1206" s="22"/>
      <c r="Q1206" s="22"/>
      <c r="R1206" s="22"/>
      <c r="S1206" s="22"/>
      <c r="T1206" s="405"/>
      <c r="U1206" s="21"/>
    </row>
    <row r="1207" spans="1:21" x14ac:dyDescent="0.2">
      <c r="A1207" s="420"/>
      <c r="B1207" s="15"/>
      <c r="C1207" s="16"/>
      <c r="D1207" s="15"/>
      <c r="E1207" s="17"/>
      <c r="F1207" s="17"/>
      <c r="G1207" s="16"/>
      <c r="H1207" s="18"/>
      <c r="I1207" s="22"/>
      <c r="J1207" s="366"/>
      <c r="K1207" s="22"/>
      <c r="L1207" s="22"/>
      <c r="M1207" s="22"/>
      <c r="N1207" s="22"/>
      <c r="O1207" s="22"/>
      <c r="P1207" s="22"/>
      <c r="Q1207" s="22"/>
      <c r="R1207" s="22"/>
      <c r="S1207" s="22"/>
      <c r="T1207" s="405"/>
      <c r="U1207" s="21"/>
    </row>
    <row r="1208" spans="1:21" x14ac:dyDescent="0.2">
      <c r="A1208" s="420"/>
      <c r="B1208" s="15"/>
      <c r="C1208" s="16"/>
      <c r="D1208" s="15"/>
      <c r="E1208" s="17"/>
      <c r="F1208" s="17"/>
      <c r="G1208" s="16"/>
      <c r="H1208" s="18"/>
      <c r="I1208" s="22"/>
      <c r="J1208" s="366"/>
      <c r="K1208" s="22"/>
      <c r="L1208" s="22"/>
      <c r="M1208" s="22"/>
      <c r="N1208" s="22"/>
      <c r="O1208" s="22"/>
      <c r="P1208" s="22"/>
      <c r="Q1208" s="22"/>
      <c r="R1208" s="22"/>
      <c r="S1208" s="22"/>
      <c r="T1208" s="405"/>
      <c r="U1208" s="21"/>
    </row>
    <row r="1209" spans="1:21" x14ac:dyDescent="0.2">
      <c r="A1209" s="420"/>
      <c r="B1209" s="15"/>
      <c r="C1209" s="16"/>
      <c r="D1209" s="15"/>
      <c r="E1209" s="17"/>
      <c r="F1209" s="17"/>
      <c r="G1209" s="16"/>
      <c r="H1209" s="18"/>
      <c r="I1209" s="22"/>
      <c r="J1209" s="366"/>
      <c r="K1209" s="22"/>
      <c r="L1209" s="22"/>
      <c r="M1209" s="22"/>
      <c r="N1209" s="22"/>
      <c r="O1209" s="22"/>
      <c r="P1209" s="22"/>
      <c r="Q1209" s="22"/>
      <c r="R1209" s="22"/>
      <c r="S1209" s="22"/>
      <c r="T1209" s="405"/>
      <c r="U1209" s="21"/>
    </row>
    <row r="1210" spans="1:21" x14ac:dyDescent="0.2">
      <c r="A1210" s="420"/>
      <c r="B1210" s="15"/>
      <c r="C1210" s="16"/>
      <c r="D1210" s="15"/>
      <c r="E1210" s="17"/>
      <c r="F1210" s="17"/>
      <c r="G1210" s="16"/>
      <c r="H1210" s="18"/>
      <c r="I1210" s="22"/>
      <c r="J1210" s="366"/>
      <c r="K1210" s="22"/>
      <c r="L1210" s="22"/>
      <c r="M1210" s="22"/>
      <c r="N1210" s="22"/>
      <c r="O1210" s="22"/>
      <c r="P1210" s="22"/>
      <c r="Q1210" s="22"/>
      <c r="R1210" s="22"/>
      <c r="S1210" s="22"/>
      <c r="T1210" s="405"/>
      <c r="U1210" s="21"/>
    </row>
    <row r="1211" spans="1:21" x14ac:dyDescent="0.2">
      <c r="A1211" s="420"/>
      <c r="B1211" s="15"/>
      <c r="C1211" s="16"/>
      <c r="D1211" s="15"/>
      <c r="E1211" s="17"/>
      <c r="F1211" s="17"/>
      <c r="G1211" s="16"/>
      <c r="H1211" s="18"/>
      <c r="I1211" s="22"/>
      <c r="J1211" s="366"/>
      <c r="K1211" s="22"/>
      <c r="L1211" s="22"/>
      <c r="M1211" s="22"/>
      <c r="N1211" s="22"/>
      <c r="O1211" s="22"/>
      <c r="P1211" s="22"/>
      <c r="Q1211" s="22"/>
      <c r="R1211" s="22"/>
      <c r="S1211" s="22"/>
      <c r="T1211" s="405"/>
      <c r="U1211" s="21"/>
    </row>
    <row r="1212" spans="1:21" x14ac:dyDescent="0.2">
      <c r="A1212" s="420"/>
      <c r="B1212" s="15"/>
      <c r="C1212" s="16"/>
      <c r="D1212" s="15"/>
      <c r="E1212" s="17"/>
      <c r="F1212" s="17"/>
      <c r="G1212" s="16"/>
      <c r="H1212" s="18"/>
      <c r="I1212" s="22"/>
      <c r="J1212" s="366"/>
      <c r="K1212" s="22"/>
      <c r="L1212" s="22"/>
      <c r="M1212" s="22"/>
      <c r="N1212" s="22"/>
      <c r="O1212" s="22"/>
      <c r="P1212" s="22"/>
      <c r="Q1212" s="22"/>
      <c r="R1212" s="22"/>
      <c r="S1212" s="22"/>
      <c r="T1212" s="405"/>
      <c r="U1212" s="21"/>
    </row>
    <row r="1213" spans="1:21" x14ac:dyDescent="0.2">
      <c r="A1213" s="420"/>
      <c r="B1213" s="15"/>
      <c r="C1213" s="16"/>
      <c r="D1213" s="15"/>
      <c r="E1213" s="17"/>
      <c r="F1213" s="17"/>
      <c r="G1213" s="16"/>
      <c r="H1213" s="18"/>
      <c r="I1213" s="22"/>
      <c r="J1213" s="366"/>
      <c r="K1213" s="22"/>
      <c r="L1213" s="22"/>
      <c r="M1213" s="22"/>
      <c r="N1213" s="22"/>
      <c r="O1213" s="22"/>
      <c r="P1213" s="22"/>
      <c r="Q1213" s="22"/>
      <c r="R1213" s="22"/>
      <c r="S1213" s="22"/>
      <c r="T1213" s="405"/>
      <c r="U1213" s="21"/>
    </row>
    <row r="1214" spans="1:21" x14ac:dyDescent="0.2">
      <c r="A1214" s="420"/>
      <c r="B1214" s="15"/>
      <c r="C1214" s="16"/>
      <c r="D1214" s="15"/>
      <c r="E1214" s="17"/>
      <c r="F1214" s="17"/>
      <c r="G1214" s="16"/>
      <c r="H1214" s="18"/>
      <c r="I1214" s="22"/>
      <c r="J1214" s="366"/>
      <c r="K1214" s="22"/>
      <c r="L1214" s="22"/>
      <c r="M1214" s="22"/>
      <c r="N1214" s="22"/>
      <c r="O1214" s="22"/>
      <c r="P1214" s="22"/>
      <c r="Q1214" s="22"/>
      <c r="R1214" s="22"/>
      <c r="S1214" s="22"/>
      <c r="T1214" s="405"/>
      <c r="U1214" s="21"/>
    </row>
    <row r="1215" spans="1:21" x14ac:dyDescent="0.2">
      <c r="A1215" s="420"/>
      <c r="B1215" s="15"/>
      <c r="C1215" s="16"/>
      <c r="D1215" s="15"/>
      <c r="E1215" s="17"/>
      <c r="F1215" s="17"/>
      <c r="G1215" s="16"/>
      <c r="H1215" s="18"/>
      <c r="I1215" s="22"/>
      <c r="J1215" s="366"/>
      <c r="K1215" s="22"/>
      <c r="L1215" s="22"/>
      <c r="M1215" s="22"/>
      <c r="N1215" s="22"/>
      <c r="O1215" s="22"/>
      <c r="P1215" s="22"/>
      <c r="Q1215" s="22"/>
      <c r="R1215" s="22"/>
      <c r="S1215" s="22"/>
      <c r="T1215" s="405"/>
      <c r="U1215" s="21"/>
    </row>
    <row r="1216" spans="1:21" x14ac:dyDescent="0.2">
      <c r="A1216" s="420"/>
      <c r="B1216" s="15"/>
      <c r="C1216" s="16"/>
      <c r="D1216" s="15"/>
      <c r="E1216" s="17"/>
      <c r="F1216" s="17"/>
      <c r="G1216" s="16"/>
      <c r="H1216" s="18"/>
      <c r="I1216" s="22"/>
      <c r="J1216" s="366"/>
      <c r="K1216" s="22"/>
      <c r="L1216" s="22"/>
      <c r="M1216" s="22"/>
      <c r="N1216" s="22"/>
      <c r="O1216" s="22"/>
      <c r="P1216" s="22"/>
      <c r="Q1216" s="22"/>
      <c r="R1216" s="22"/>
      <c r="S1216" s="22"/>
      <c r="T1216" s="405"/>
      <c r="U1216" s="21"/>
    </row>
    <row r="1217" spans="1:21" x14ac:dyDescent="0.2">
      <c r="A1217" s="420"/>
      <c r="B1217" s="15"/>
      <c r="C1217" s="16"/>
      <c r="D1217" s="15"/>
      <c r="E1217" s="17"/>
      <c r="F1217" s="17"/>
      <c r="G1217" s="16"/>
      <c r="H1217" s="18"/>
      <c r="I1217" s="22"/>
      <c r="J1217" s="366"/>
      <c r="K1217" s="22"/>
      <c r="L1217" s="22"/>
      <c r="M1217" s="22"/>
      <c r="N1217" s="22"/>
      <c r="O1217" s="22"/>
      <c r="P1217" s="22"/>
      <c r="Q1217" s="22"/>
      <c r="R1217" s="22"/>
      <c r="S1217" s="22"/>
      <c r="T1217" s="405"/>
      <c r="U1217" s="21"/>
    </row>
    <row r="1218" spans="1:21" x14ac:dyDescent="0.2">
      <c r="A1218" s="420"/>
      <c r="B1218" s="15"/>
      <c r="C1218" s="16"/>
      <c r="D1218" s="15"/>
      <c r="E1218" s="17"/>
      <c r="F1218" s="17"/>
      <c r="G1218" s="16"/>
      <c r="H1218" s="18"/>
      <c r="I1218" s="22"/>
      <c r="J1218" s="366"/>
      <c r="K1218" s="22"/>
      <c r="L1218" s="22"/>
      <c r="M1218" s="22"/>
      <c r="N1218" s="22"/>
      <c r="O1218" s="22"/>
      <c r="P1218" s="22"/>
      <c r="Q1218" s="22"/>
      <c r="R1218" s="22"/>
      <c r="S1218" s="22"/>
      <c r="T1218" s="405"/>
      <c r="U1218" s="21"/>
    </row>
    <row r="1219" spans="1:21" x14ac:dyDescent="0.2">
      <c r="A1219" s="420"/>
      <c r="B1219" s="15"/>
      <c r="C1219" s="16"/>
      <c r="D1219" s="15"/>
      <c r="E1219" s="17"/>
      <c r="F1219" s="17"/>
      <c r="G1219" s="16"/>
      <c r="H1219" s="18"/>
      <c r="I1219" s="22"/>
      <c r="J1219" s="366"/>
      <c r="K1219" s="22"/>
      <c r="L1219" s="22"/>
      <c r="M1219" s="22"/>
      <c r="N1219" s="22"/>
      <c r="O1219" s="22"/>
      <c r="P1219" s="22"/>
      <c r="Q1219" s="22"/>
      <c r="R1219" s="22"/>
      <c r="S1219" s="22"/>
      <c r="T1219" s="405"/>
      <c r="U1219" s="21"/>
    </row>
    <row r="1220" spans="1:21" x14ac:dyDescent="0.2">
      <c r="A1220" s="420"/>
      <c r="B1220" s="15"/>
      <c r="C1220" s="16"/>
      <c r="D1220" s="15"/>
      <c r="E1220" s="17"/>
      <c r="F1220" s="17"/>
      <c r="G1220" s="16"/>
      <c r="H1220" s="18"/>
      <c r="I1220" s="22"/>
      <c r="J1220" s="366"/>
      <c r="K1220" s="22"/>
      <c r="L1220" s="22"/>
      <c r="M1220" s="22"/>
      <c r="N1220" s="22"/>
      <c r="O1220" s="22"/>
      <c r="P1220" s="22"/>
      <c r="Q1220" s="22"/>
      <c r="R1220" s="22"/>
      <c r="S1220" s="22"/>
      <c r="T1220" s="405"/>
      <c r="U1220" s="21"/>
    </row>
    <row r="1221" spans="1:21" x14ac:dyDescent="0.2">
      <c r="A1221" s="420"/>
      <c r="B1221" s="15"/>
      <c r="C1221" s="16"/>
      <c r="D1221" s="15"/>
      <c r="E1221" s="17"/>
      <c r="F1221" s="17"/>
      <c r="G1221" s="16"/>
      <c r="H1221" s="18"/>
      <c r="I1221" s="22"/>
      <c r="J1221" s="366"/>
      <c r="K1221" s="22"/>
      <c r="L1221" s="22"/>
      <c r="M1221" s="22"/>
      <c r="N1221" s="22"/>
      <c r="O1221" s="22"/>
      <c r="P1221" s="22"/>
      <c r="Q1221" s="22"/>
      <c r="R1221" s="22"/>
      <c r="S1221" s="22"/>
      <c r="T1221" s="405"/>
      <c r="U1221" s="21"/>
    </row>
    <row r="1222" spans="1:21" x14ac:dyDescent="0.2">
      <c r="A1222" s="420"/>
      <c r="B1222" s="15"/>
      <c r="C1222" s="16"/>
      <c r="D1222" s="15"/>
      <c r="E1222" s="17"/>
      <c r="F1222" s="17"/>
      <c r="G1222" s="16"/>
      <c r="H1222" s="18"/>
      <c r="I1222" s="22"/>
      <c r="J1222" s="366"/>
      <c r="K1222" s="22"/>
      <c r="L1222" s="22"/>
      <c r="M1222" s="22"/>
      <c r="N1222" s="22"/>
      <c r="O1222" s="22"/>
      <c r="P1222" s="22"/>
      <c r="Q1222" s="22"/>
      <c r="R1222" s="22"/>
      <c r="S1222" s="22"/>
      <c r="T1222" s="405"/>
      <c r="U1222" s="21"/>
    </row>
    <row r="1223" spans="1:21" x14ac:dyDescent="0.2">
      <c r="A1223" s="420"/>
      <c r="B1223" s="15"/>
      <c r="C1223" s="16"/>
      <c r="D1223" s="15"/>
      <c r="E1223" s="17"/>
      <c r="F1223" s="17"/>
      <c r="G1223" s="16"/>
      <c r="H1223" s="18"/>
      <c r="I1223" s="22"/>
      <c r="J1223" s="366"/>
      <c r="K1223" s="22"/>
      <c r="L1223" s="22"/>
      <c r="M1223" s="22"/>
      <c r="N1223" s="22"/>
      <c r="O1223" s="22"/>
      <c r="P1223" s="22"/>
      <c r="Q1223" s="22"/>
      <c r="R1223" s="22"/>
      <c r="S1223" s="22"/>
      <c r="T1223" s="405"/>
      <c r="U1223" s="21"/>
    </row>
    <row r="1224" spans="1:21" x14ac:dyDescent="0.2">
      <c r="A1224" s="420"/>
      <c r="B1224" s="15"/>
      <c r="C1224" s="16"/>
      <c r="D1224" s="15"/>
      <c r="E1224" s="17"/>
      <c r="F1224" s="17"/>
      <c r="G1224" s="16"/>
      <c r="H1224" s="18"/>
      <c r="I1224" s="22"/>
      <c r="J1224" s="366"/>
      <c r="K1224" s="22"/>
      <c r="L1224" s="22"/>
      <c r="M1224" s="22"/>
      <c r="N1224" s="22"/>
      <c r="O1224" s="22"/>
      <c r="P1224" s="22"/>
      <c r="Q1224" s="22"/>
      <c r="R1224" s="22"/>
      <c r="S1224" s="22"/>
      <c r="T1224" s="405"/>
      <c r="U1224" s="21"/>
    </row>
    <row r="1225" spans="1:21" s="9" customFormat="1" ht="23.25" thickBot="1" x14ac:dyDescent="0.25">
      <c r="A1225" s="430" t="s">
        <v>946</v>
      </c>
      <c r="B1225" s="154" t="s">
        <v>2836</v>
      </c>
      <c r="C1225" s="424" t="s">
        <v>2056</v>
      </c>
      <c r="D1225" s="425"/>
      <c r="E1225" s="425"/>
      <c r="F1225" s="425"/>
      <c r="G1225" s="426"/>
      <c r="H1225" s="425"/>
      <c r="I1225" s="425"/>
      <c r="J1225" s="731"/>
      <c r="K1225" s="425"/>
      <c r="L1225" s="425"/>
      <c r="M1225" s="425"/>
      <c r="N1225" s="425"/>
      <c r="O1225" s="425"/>
      <c r="P1225" s="425"/>
      <c r="Q1225" s="425"/>
      <c r="R1225" s="425"/>
      <c r="S1225" s="425"/>
      <c r="T1225" s="427"/>
      <c r="U1225" s="428"/>
    </row>
    <row r="1226" spans="1:21" s="9" customFormat="1" x14ac:dyDescent="0.2">
      <c r="G1226" s="7"/>
      <c r="J1226" s="620"/>
      <c r="T1226" s="403"/>
      <c r="U1226" s="6"/>
    </row>
    <row r="1227" spans="1:21" s="9" customFormat="1" x14ac:dyDescent="0.2">
      <c r="G1227" s="7"/>
      <c r="J1227" s="620"/>
      <c r="T1227" s="403"/>
      <c r="U1227" s="6"/>
    </row>
    <row r="1228" spans="1:21" s="9" customFormat="1" x14ac:dyDescent="0.2">
      <c r="G1228" s="7"/>
      <c r="J1228" s="620"/>
      <c r="T1228" s="403"/>
      <c r="U1228" s="6"/>
    </row>
    <row r="1229" spans="1:21" s="9" customFormat="1" x14ac:dyDescent="0.2">
      <c r="G1229" s="7"/>
      <c r="J1229" s="620"/>
      <c r="T1229" s="403"/>
      <c r="U1229" s="6"/>
    </row>
    <row r="1230" spans="1:21" s="9" customFormat="1" x14ac:dyDescent="0.2">
      <c r="G1230" s="7"/>
      <c r="J1230" s="620"/>
      <c r="T1230" s="403"/>
      <c r="U1230" s="6"/>
    </row>
    <row r="1231" spans="1:21" s="9" customFormat="1" x14ac:dyDescent="0.2">
      <c r="G1231" s="7"/>
      <c r="J1231" s="620"/>
      <c r="T1231" s="403"/>
      <c r="U1231" s="6"/>
    </row>
    <row r="1232" spans="1:21" s="9" customFormat="1" x14ac:dyDescent="0.2">
      <c r="G1232" s="7"/>
      <c r="J1232" s="620"/>
      <c r="T1232" s="403"/>
      <c r="U1232" s="6"/>
    </row>
    <row r="1233" spans="7:21" s="9" customFormat="1" x14ac:dyDescent="0.2">
      <c r="G1233" s="7"/>
      <c r="J1233" s="620"/>
      <c r="T1233" s="403"/>
      <c r="U1233" s="6"/>
    </row>
    <row r="1234" spans="7:21" s="9" customFormat="1" x14ac:dyDescent="0.2">
      <c r="G1234" s="7"/>
      <c r="J1234" s="620"/>
      <c r="T1234" s="403"/>
      <c r="U1234" s="6"/>
    </row>
    <row r="1235" spans="7:21" s="9" customFormat="1" x14ac:dyDescent="0.2">
      <c r="G1235" s="7"/>
      <c r="J1235" s="620"/>
      <c r="T1235" s="403"/>
      <c r="U1235" s="6"/>
    </row>
    <row r="1236" spans="7:21" s="9" customFormat="1" x14ac:dyDescent="0.2">
      <c r="G1236" s="7"/>
      <c r="J1236" s="620"/>
      <c r="T1236" s="403"/>
      <c r="U1236" s="6"/>
    </row>
    <row r="1237" spans="7:21" s="9" customFormat="1" x14ac:dyDescent="0.2">
      <c r="G1237" s="7"/>
      <c r="J1237" s="620"/>
      <c r="T1237" s="403"/>
      <c r="U1237" s="6"/>
    </row>
    <row r="1238" spans="7:21" s="9" customFormat="1" x14ac:dyDescent="0.2">
      <c r="G1238" s="7"/>
      <c r="J1238" s="620"/>
      <c r="T1238" s="403"/>
      <c r="U1238" s="6"/>
    </row>
    <row r="1239" spans="7:21" s="9" customFormat="1" x14ac:dyDescent="0.2">
      <c r="G1239" s="7"/>
      <c r="J1239" s="620"/>
      <c r="T1239" s="403"/>
      <c r="U1239" s="6"/>
    </row>
    <row r="1240" spans="7:21" s="9" customFormat="1" x14ac:dyDescent="0.2">
      <c r="G1240" s="7"/>
      <c r="J1240" s="620"/>
      <c r="T1240" s="403"/>
      <c r="U1240" s="6"/>
    </row>
  </sheetData>
  <autoFilter ref="A1:U1240"/>
  <customSheetViews>
    <customSheetView guid="{5F452B13-A369-42A4-9CF3-F2A6C45D1442}" showPageBreaks="1" showRuler="0" topLeftCell="A475">
      <selection activeCell="H626" sqref="H626"/>
      <pageMargins left="0.59055118110236227" right="0.59055118110236227" top="0.98425196850393704" bottom="0.98425196850393704" header="0.51181102362204722" footer="0.51181102362204722"/>
      <printOptions headings="1"/>
      <pageSetup paperSize="17" scale="95" fitToHeight="8" orientation="landscape" r:id="rId1"/>
      <headerFooter alignWithMargins="0">
        <oddHeader>&amp;C&amp;"Arial,Fett"&amp;14Annex B - 
Parameter Identifiers</oddHeader>
        <oddFooter>&amp;L&amp;F&amp;R&amp;P/&amp;N</oddFooter>
      </headerFooter>
    </customSheetView>
    <customSheetView guid="{85156661-CBE0-4E0C-831A-9FC01A4A4796}" scale="92" showPageBreaks="1" printArea="1" showAutoFilter="1" showRuler="0">
      <selection activeCell="G4" sqref="G4"/>
      <pageMargins left="0.59055118110236227" right="0.59055118110236227" top="0.98425196850393704" bottom="0.98425196850393704" header="0.51181102362204722" footer="0.51181102362204722"/>
      <printOptions headings="1"/>
      <pageSetup paperSize="17" scale="95" fitToHeight="8" orientation="landscape" r:id="rId2"/>
      <headerFooter alignWithMargins="0">
        <oddHeader>&amp;C&amp;"Arial,Fett"&amp;14Annex B - 
Parameter Identifiers</oddHeader>
        <oddFooter>&amp;L&amp;F&amp;R&amp;P/&amp;N</oddFooter>
      </headerFooter>
      <autoFilter ref="B1:Y1"/>
    </customSheetView>
  </customSheetViews>
  <phoneticPr fontId="0" type="noConversion"/>
  <printOptions headings="1"/>
  <pageMargins left="0.59055118110236227" right="0.59055118110236227" top="0.98425196850393704" bottom="0.98425196850393704" header="0.51181102362204722" footer="0.51181102362204722"/>
  <pageSetup paperSize="17" scale="95" fitToHeight="8" orientation="landscape" r:id="rId3"/>
  <headerFooter alignWithMargins="0">
    <oddHeader>&amp;C&amp;"Arial,Fett"&amp;14Annex B - 
Parameter Identifiers</oddHeader>
    <oddFooter>&amp;L&amp;F&amp;R&amp;P/&amp;N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7"/>
  <sheetViews>
    <sheetView workbookViewId="0">
      <selection activeCell="G26" sqref="G26"/>
    </sheetView>
  </sheetViews>
  <sheetFormatPr defaultColWidth="11.5703125" defaultRowHeight="11.25" x14ac:dyDescent="0.2"/>
  <cols>
    <col min="1" max="1" width="7.85546875" style="38" customWidth="1"/>
    <col min="2" max="2" width="47.42578125" style="38" customWidth="1"/>
    <col min="3" max="3" width="10.85546875" style="38" customWidth="1"/>
    <col min="4" max="4" width="11.140625" style="38" customWidth="1"/>
    <col min="5" max="5" width="10.5703125" style="38" customWidth="1"/>
    <col min="6" max="16384" width="11.5703125" style="38"/>
  </cols>
  <sheetData>
    <row r="2" spans="1:5" ht="14.25" x14ac:dyDescent="0.2">
      <c r="A2" s="525" t="s">
        <v>4336</v>
      </c>
    </row>
    <row r="3" spans="1:5" ht="12" thickBot="1" x14ac:dyDescent="0.25"/>
    <row r="4" spans="1:5" ht="12" x14ac:dyDescent="0.2">
      <c r="A4" s="39" t="s">
        <v>2152</v>
      </c>
      <c r="B4" s="40" t="s">
        <v>322</v>
      </c>
      <c r="C4" s="40" t="s">
        <v>2153</v>
      </c>
      <c r="D4" s="40" t="s">
        <v>2154</v>
      </c>
      <c r="E4" s="41" t="s">
        <v>2237</v>
      </c>
    </row>
    <row r="5" spans="1:5" ht="12" x14ac:dyDescent="0.2">
      <c r="A5" s="42" t="s">
        <v>2229</v>
      </c>
      <c r="B5" s="43" t="s">
        <v>2155</v>
      </c>
      <c r="C5" s="44" t="s">
        <v>158</v>
      </c>
      <c r="D5" s="44" t="s">
        <v>159</v>
      </c>
      <c r="E5" s="45" t="s">
        <v>160</v>
      </c>
    </row>
    <row r="6" spans="1:5" ht="12" x14ac:dyDescent="0.2">
      <c r="A6" s="42" t="s">
        <v>2230</v>
      </c>
      <c r="B6" s="43" t="s">
        <v>2156</v>
      </c>
      <c r="C6" s="44" t="s">
        <v>158</v>
      </c>
      <c r="D6" s="44" t="s">
        <v>159</v>
      </c>
      <c r="E6" s="45" t="s">
        <v>160</v>
      </c>
    </row>
    <row r="7" spans="1:5" ht="12" x14ac:dyDescent="0.2">
      <c r="A7" s="42" t="s">
        <v>2232</v>
      </c>
      <c r="B7" s="43" t="s">
        <v>2157</v>
      </c>
      <c r="C7" s="44" t="s">
        <v>158</v>
      </c>
      <c r="D7" s="44" t="s">
        <v>159</v>
      </c>
      <c r="E7" s="45" t="s">
        <v>160</v>
      </c>
    </row>
    <row r="8" spans="1:5" ht="12" x14ac:dyDescent="0.2">
      <c r="A8" s="42" t="s">
        <v>2228</v>
      </c>
      <c r="B8" s="43" t="s">
        <v>2158</v>
      </c>
      <c r="C8" s="44" t="s">
        <v>158</v>
      </c>
      <c r="D8" s="44" t="s">
        <v>159</v>
      </c>
      <c r="E8" s="45" t="s">
        <v>160</v>
      </c>
    </row>
    <row r="9" spans="1:5" ht="12" x14ac:dyDescent="0.2">
      <c r="A9" s="42" t="s">
        <v>2231</v>
      </c>
      <c r="B9" s="43" t="s">
        <v>2159</v>
      </c>
      <c r="C9" s="44" t="s">
        <v>2114</v>
      </c>
      <c r="D9" s="44" t="s">
        <v>326</v>
      </c>
      <c r="E9" s="45" t="s">
        <v>327</v>
      </c>
    </row>
    <row r="10" spans="1:5" ht="12" x14ac:dyDescent="0.2">
      <c r="A10" s="42" t="s">
        <v>2047</v>
      </c>
      <c r="B10" s="43" t="s">
        <v>2160</v>
      </c>
      <c r="C10" s="44" t="s">
        <v>2114</v>
      </c>
      <c r="D10" s="44" t="s">
        <v>326</v>
      </c>
      <c r="E10" s="45" t="s">
        <v>327</v>
      </c>
    </row>
    <row r="11" spans="1:5" ht="12" x14ac:dyDescent="0.2">
      <c r="A11" s="42" t="s">
        <v>2048</v>
      </c>
      <c r="B11" s="43" t="s">
        <v>2161</v>
      </c>
      <c r="C11" s="44" t="s">
        <v>158</v>
      </c>
      <c r="D11" s="44" t="s">
        <v>159</v>
      </c>
      <c r="E11" s="45" t="s">
        <v>160</v>
      </c>
    </row>
    <row r="12" spans="1:5" ht="12" x14ac:dyDescent="0.2">
      <c r="A12" s="42" t="s">
        <v>2049</v>
      </c>
      <c r="B12" s="43" t="s">
        <v>2111</v>
      </c>
      <c r="C12" s="44" t="s">
        <v>158</v>
      </c>
      <c r="D12" s="44" t="s">
        <v>159</v>
      </c>
      <c r="E12" s="45" t="s">
        <v>160</v>
      </c>
    </row>
    <row r="13" spans="1:5" ht="12" x14ac:dyDescent="0.2">
      <c r="A13" s="42" t="s">
        <v>2050</v>
      </c>
      <c r="B13" s="43" t="s">
        <v>2112</v>
      </c>
      <c r="C13" s="44" t="s">
        <v>2114</v>
      </c>
      <c r="D13" s="44" t="s">
        <v>328</v>
      </c>
      <c r="E13" s="45" t="s">
        <v>329</v>
      </c>
    </row>
    <row r="14" spans="1:5" ht="12" x14ac:dyDescent="0.2">
      <c r="A14" s="42" t="s">
        <v>2051</v>
      </c>
      <c r="B14" s="43" t="s">
        <v>2113</v>
      </c>
      <c r="C14" s="44" t="s">
        <v>2114</v>
      </c>
      <c r="D14" s="44" t="s">
        <v>328</v>
      </c>
      <c r="E14" s="45" t="s">
        <v>329</v>
      </c>
    </row>
    <row r="15" spans="1:5" ht="12" customHeight="1" x14ac:dyDescent="0.2">
      <c r="A15" s="42" t="s">
        <v>2200</v>
      </c>
      <c r="B15" s="43" t="s">
        <v>318</v>
      </c>
      <c r="C15" s="44"/>
      <c r="D15" s="44"/>
      <c r="E15" s="45"/>
    </row>
    <row r="16" spans="1:5" ht="12" x14ac:dyDescent="0.2">
      <c r="A16" s="42" t="s">
        <v>1137</v>
      </c>
      <c r="B16" s="43" t="s">
        <v>318</v>
      </c>
      <c r="C16" s="44"/>
      <c r="D16" s="44"/>
      <c r="E16" s="45"/>
    </row>
    <row r="17" spans="1:5" ht="12" x14ac:dyDescent="0.2">
      <c r="A17" s="42" t="s">
        <v>319</v>
      </c>
      <c r="B17" s="43" t="s">
        <v>2056</v>
      </c>
      <c r="C17" s="44"/>
      <c r="D17" s="44"/>
      <c r="E17" s="45"/>
    </row>
    <row r="18" spans="1:5" ht="12" x14ac:dyDescent="0.2">
      <c r="A18" s="42" t="s">
        <v>2115</v>
      </c>
      <c r="B18" s="43" t="s">
        <v>2064</v>
      </c>
      <c r="C18" s="44" t="s">
        <v>2114</v>
      </c>
      <c r="D18" s="44" t="s">
        <v>326</v>
      </c>
      <c r="E18" s="45" t="s">
        <v>327</v>
      </c>
    </row>
    <row r="19" spans="1:5" ht="12" x14ac:dyDescent="0.2">
      <c r="A19" s="42" t="s">
        <v>2116</v>
      </c>
      <c r="B19" s="522" t="s">
        <v>2064</v>
      </c>
      <c r="C19" s="44" t="s">
        <v>2114</v>
      </c>
      <c r="D19" s="44" t="s">
        <v>328</v>
      </c>
      <c r="E19" s="45" t="s">
        <v>329</v>
      </c>
    </row>
    <row r="20" spans="1:5" ht="12" x14ac:dyDescent="0.2">
      <c r="A20" s="42" t="s">
        <v>2117</v>
      </c>
      <c r="B20" s="522" t="s">
        <v>2064</v>
      </c>
      <c r="C20" s="44" t="s">
        <v>158</v>
      </c>
      <c r="D20" s="44" t="s">
        <v>159</v>
      </c>
      <c r="E20" s="45" t="s">
        <v>160</v>
      </c>
    </row>
    <row r="21" spans="1:5" ht="12" x14ac:dyDescent="0.2">
      <c r="A21" s="42" t="s">
        <v>2118</v>
      </c>
      <c r="B21" s="522" t="s">
        <v>2064</v>
      </c>
      <c r="C21" s="44" t="s">
        <v>158</v>
      </c>
      <c r="D21" s="44" t="s">
        <v>330</v>
      </c>
      <c r="E21" s="45" t="s">
        <v>332</v>
      </c>
    </row>
    <row r="22" spans="1:5" ht="12" x14ac:dyDescent="0.2">
      <c r="A22" s="42" t="s">
        <v>2119</v>
      </c>
      <c r="B22" s="522" t="s">
        <v>2064</v>
      </c>
      <c r="C22" s="44" t="s">
        <v>2130</v>
      </c>
      <c r="D22" s="44" t="s">
        <v>331</v>
      </c>
      <c r="E22" s="45" t="s">
        <v>333</v>
      </c>
    </row>
    <row r="23" spans="1:5" ht="12" x14ac:dyDescent="0.2">
      <c r="A23" s="42" t="s">
        <v>2120</v>
      </c>
      <c r="B23" s="522" t="s">
        <v>2064</v>
      </c>
      <c r="C23" s="44" t="s">
        <v>2131</v>
      </c>
      <c r="D23" s="44" t="s">
        <v>209</v>
      </c>
      <c r="E23" s="45" t="s">
        <v>210</v>
      </c>
    </row>
    <row r="24" spans="1:5" ht="12" customHeight="1" x14ac:dyDescent="0.2">
      <c r="A24" s="42" t="s">
        <v>211</v>
      </c>
      <c r="B24" s="43" t="s">
        <v>2064</v>
      </c>
      <c r="C24" s="770" t="s">
        <v>214</v>
      </c>
      <c r="D24" s="771"/>
      <c r="E24" s="772"/>
    </row>
    <row r="25" spans="1:5" ht="11.45" customHeight="1" x14ac:dyDescent="0.2">
      <c r="A25" s="42" t="s">
        <v>212</v>
      </c>
      <c r="B25" s="43" t="s">
        <v>2064</v>
      </c>
      <c r="C25" s="770" t="s">
        <v>214</v>
      </c>
      <c r="D25" s="771"/>
      <c r="E25" s="772"/>
    </row>
    <row r="26" spans="1:5" ht="11.45" customHeight="1" x14ac:dyDescent="0.2">
      <c r="A26" s="42" t="s">
        <v>213</v>
      </c>
      <c r="B26" s="43" t="s">
        <v>2064</v>
      </c>
      <c r="C26" s="770" t="s">
        <v>214</v>
      </c>
      <c r="D26" s="771"/>
      <c r="E26" s="772"/>
    </row>
    <row r="27" spans="1:5" ht="11.45" customHeight="1" x14ac:dyDescent="0.2">
      <c r="A27" s="237" t="s">
        <v>320</v>
      </c>
      <c r="B27" s="238" t="s">
        <v>2064</v>
      </c>
      <c r="C27" s="770" t="s">
        <v>214</v>
      </c>
      <c r="D27" s="771"/>
      <c r="E27" s="772"/>
    </row>
    <row r="28" spans="1:5" ht="12" customHeight="1" thickBot="1" x14ac:dyDescent="0.25">
      <c r="A28" s="46" t="s">
        <v>321</v>
      </c>
      <c r="B28" s="47" t="s">
        <v>2056</v>
      </c>
      <c r="C28" s="767" t="s">
        <v>214</v>
      </c>
      <c r="D28" s="768"/>
      <c r="E28" s="769"/>
    </row>
    <row r="29" spans="1:5" ht="12" customHeight="1" x14ac:dyDescent="0.2">
      <c r="A29" s="526"/>
      <c r="B29" s="527"/>
      <c r="C29" s="527"/>
      <c r="D29" s="216"/>
      <c r="E29" s="216"/>
    </row>
    <row r="30" spans="1:5" ht="14.25" customHeight="1" x14ac:dyDescent="0.2">
      <c r="A30" s="528" t="s">
        <v>4337</v>
      </c>
      <c r="C30" s="527"/>
      <c r="D30" s="216"/>
      <c r="E30" s="216"/>
    </row>
    <row r="31" spans="1:5" ht="12" thickBot="1" x14ac:dyDescent="0.25"/>
    <row r="32" spans="1:5" ht="12" customHeight="1" x14ac:dyDescent="0.2">
      <c r="A32" s="39" t="s">
        <v>2152</v>
      </c>
      <c r="B32" s="40" t="s">
        <v>323</v>
      </c>
      <c r="C32" s="40" t="s">
        <v>324</v>
      </c>
      <c r="D32" s="40" t="s">
        <v>325</v>
      </c>
      <c r="E32" s="41" t="s">
        <v>2237</v>
      </c>
    </row>
    <row r="33" spans="1:5" ht="12" x14ac:dyDescent="0.2">
      <c r="A33" s="42" t="s">
        <v>2229</v>
      </c>
      <c r="B33" s="43" t="s">
        <v>2155</v>
      </c>
      <c r="C33" s="44" t="s">
        <v>158</v>
      </c>
      <c r="D33" s="44" t="s">
        <v>1499</v>
      </c>
      <c r="E33" s="45" t="s">
        <v>334</v>
      </c>
    </row>
    <row r="34" spans="1:5" ht="12" x14ac:dyDescent="0.2">
      <c r="A34" s="42" t="s">
        <v>2230</v>
      </c>
      <c r="B34" s="43" t="s">
        <v>2156</v>
      </c>
      <c r="C34" s="44" t="s">
        <v>158</v>
      </c>
      <c r="D34" s="44" t="s">
        <v>1499</v>
      </c>
      <c r="E34" s="45" t="s">
        <v>334</v>
      </c>
    </row>
    <row r="35" spans="1:5" ht="12" x14ac:dyDescent="0.2">
      <c r="A35" s="42" t="s">
        <v>2232</v>
      </c>
      <c r="B35" s="43" t="s">
        <v>2157</v>
      </c>
      <c r="C35" s="44" t="s">
        <v>158</v>
      </c>
      <c r="D35" s="44" t="s">
        <v>1499</v>
      </c>
      <c r="E35" s="45" t="s">
        <v>334</v>
      </c>
    </row>
    <row r="36" spans="1:5" ht="12" x14ac:dyDescent="0.2">
      <c r="A36" s="42" t="s">
        <v>2228</v>
      </c>
      <c r="B36" s="43" t="s">
        <v>2158</v>
      </c>
      <c r="C36" s="44" t="s">
        <v>158</v>
      </c>
      <c r="D36" s="44" t="s">
        <v>1499</v>
      </c>
      <c r="E36" s="45" t="s">
        <v>334</v>
      </c>
    </row>
    <row r="37" spans="1:5" ht="12" x14ac:dyDescent="0.2">
      <c r="A37" s="42" t="s">
        <v>2231</v>
      </c>
      <c r="B37" s="43" t="s">
        <v>2159</v>
      </c>
      <c r="C37" s="44" t="s">
        <v>2114</v>
      </c>
      <c r="D37" s="44" t="s">
        <v>335</v>
      </c>
      <c r="E37" s="45" t="s">
        <v>336</v>
      </c>
    </row>
    <row r="38" spans="1:5" ht="12" x14ac:dyDescent="0.2">
      <c r="A38" s="42" t="s">
        <v>2047</v>
      </c>
      <c r="B38" s="43" t="s">
        <v>2160</v>
      </c>
      <c r="C38" s="44" t="s">
        <v>2114</v>
      </c>
      <c r="D38" s="44" t="s">
        <v>335</v>
      </c>
      <c r="E38" s="45" t="s">
        <v>336</v>
      </c>
    </row>
    <row r="39" spans="1:5" ht="12" x14ac:dyDescent="0.2">
      <c r="A39" s="42" t="s">
        <v>2048</v>
      </c>
      <c r="B39" s="43" t="s">
        <v>2161</v>
      </c>
      <c r="C39" s="44" t="s">
        <v>158</v>
      </c>
      <c r="D39" s="44" t="s">
        <v>1499</v>
      </c>
      <c r="E39" s="45" t="s">
        <v>334</v>
      </c>
    </row>
    <row r="40" spans="1:5" ht="12" x14ac:dyDescent="0.2">
      <c r="A40" s="42" t="s">
        <v>2049</v>
      </c>
      <c r="B40" s="43" t="s">
        <v>2111</v>
      </c>
      <c r="C40" s="44" t="s">
        <v>158</v>
      </c>
      <c r="D40" s="44" t="s">
        <v>1499</v>
      </c>
      <c r="E40" s="45" t="s">
        <v>334</v>
      </c>
    </row>
    <row r="41" spans="1:5" ht="12" x14ac:dyDescent="0.2">
      <c r="A41" s="42" t="s">
        <v>2050</v>
      </c>
      <c r="B41" s="43" t="s">
        <v>2112</v>
      </c>
      <c r="C41" s="44" t="s">
        <v>2114</v>
      </c>
      <c r="D41" s="44" t="s">
        <v>335</v>
      </c>
      <c r="E41" s="45" t="s">
        <v>336</v>
      </c>
    </row>
    <row r="42" spans="1:5" ht="12" x14ac:dyDescent="0.2">
      <c r="A42" s="42" t="s">
        <v>2051</v>
      </c>
      <c r="B42" s="43" t="s">
        <v>2113</v>
      </c>
      <c r="C42" s="44" t="s">
        <v>2114</v>
      </c>
      <c r="D42" s="44" t="s">
        <v>335</v>
      </c>
      <c r="E42" s="45" t="s">
        <v>336</v>
      </c>
    </row>
    <row r="43" spans="1:5" ht="314.25" customHeight="1" x14ac:dyDescent="0.2">
      <c r="A43" s="42" t="s">
        <v>2200</v>
      </c>
      <c r="B43" s="43" t="s">
        <v>5187</v>
      </c>
      <c r="C43" s="44" t="s">
        <v>2131</v>
      </c>
      <c r="D43" s="44" t="s">
        <v>337</v>
      </c>
      <c r="E43" s="45" t="s">
        <v>338</v>
      </c>
    </row>
    <row r="44" spans="1:5" ht="72" x14ac:dyDescent="0.2">
      <c r="A44" s="42" t="s">
        <v>1137</v>
      </c>
      <c r="B44" s="43" t="s">
        <v>339</v>
      </c>
      <c r="C44" s="44" t="s">
        <v>2131</v>
      </c>
      <c r="D44" s="44" t="s">
        <v>337</v>
      </c>
      <c r="E44" s="45" t="s">
        <v>338</v>
      </c>
    </row>
    <row r="45" spans="1:5" ht="12" x14ac:dyDescent="0.2">
      <c r="A45" s="42" t="s">
        <v>340</v>
      </c>
      <c r="B45" s="43" t="s">
        <v>341</v>
      </c>
      <c r="C45" s="44"/>
      <c r="D45" s="44"/>
      <c r="E45" s="45"/>
    </row>
    <row r="46" spans="1:5" ht="36" x14ac:dyDescent="0.2">
      <c r="A46" s="237" t="s">
        <v>342</v>
      </c>
      <c r="B46" s="238" t="s">
        <v>343</v>
      </c>
      <c r="C46" s="770"/>
      <c r="D46" s="771"/>
      <c r="E46" s="772"/>
    </row>
    <row r="47" spans="1:5" ht="13.5" thickBot="1" x14ac:dyDescent="0.25">
      <c r="A47" s="46" t="s">
        <v>321</v>
      </c>
      <c r="B47" s="47" t="s">
        <v>2056</v>
      </c>
      <c r="C47" s="767"/>
      <c r="D47" s="768"/>
      <c r="E47" s="769"/>
    </row>
  </sheetData>
  <customSheetViews>
    <customSheetView guid="{5F452B13-A369-42A4-9CF3-F2A6C45D1442}" showPageBreaks="1" printArea="1" showRuler="0">
      <selection activeCell="B25" sqref="B25"/>
      <pageMargins left="0.78740157480314965" right="0.78740157480314965" top="0.98425196850393704" bottom="0.98425196850393704" header="0.51181102362204722" footer="0.51181102362204722"/>
      <printOptions horizontalCentered="1"/>
      <pageSetup paperSize="9" orientation="portrait" r:id="rId1"/>
      <headerFooter alignWithMargins="0">
        <oddHeader>&amp;C&amp;"Arial,Fett"&amp;14Annex C - 
TIDs (Test ID) scaling description</oddHeader>
        <oddFooter>&amp;L&amp;F&amp;R&amp;P/&amp;N</oddFooter>
      </headerFooter>
    </customSheetView>
    <customSheetView guid="{85156661-CBE0-4E0C-831A-9FC01A4A4796}" showPageBreaks="1" printArea="1" showRuler="0">
      <selection activeCell="B25" sqref="B25"/>
      <pageMargins left="0.78740157480314965" right="0.78740157480314965" top="0.98425196850393704" bottom="0.98425196850393704" header="0.51181102362204722" footer="0.51181102362204722"/>
      <printOptions horizontalCentered="1"/>
      <pageSetup paperSize="9" orientation="portrait" r:id="rId2"/>
      <headerFooter alignWithMargins="0">
        <oddHeader>&amp;C&amp;"Arial,Fett"&amp;14Annex C - 
TIDs (Test ID) scaling description</oddHeader>
        <oddFooter>&amp;L&amp;F&amp;R&amp;P/&amp;N</oddFooter>
      </headerFooter>
    </customSheetView>
  </customSheetViews>
  <mergeCells count="7">
    <mergeCell ref="C47:E47"/>
    <mergeCell ref="C46:E46"/>
    <mergeCell ref="C24:E24"/>
    <mergeCell ref="C25:E25"/>
    <mergeCell ref="C26:E26"/>
    <mergeCell ref="C28:E28"/>
    <mergeCell ref="C27:E27"/>
  </mergeCells>
  <phoneticPr fontId="10" type="noConversion"/>
  <printOptions horizontalCentered="1"/>
  <pageMargins left="0.78740157480314965" right="0.78740157480314965" top="0.98425196850393704" bottom="0.98425196850393704" header="0.51181102362204722" footer="0.51181102362204722"/>
  <pageSetup paperSize="9" orientation="portrait" r:id="rId3"/>
  <headerFooter alignWithMargins="0">
    <oddHeader>&amp;C&amp;"Arial,Fett"&amp;14Annex C - 
TIDs (Test ID) scaling description</oddHeader>
    <oddFooter>&amp;L&amp;F&amp;R&amp;P/&amp;N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25"/>
  <sheetViews>
    <sheetView zoomScaleNormal="100" workbookViewId="0">
      <selection activeCell="C19" sqref="C19"/>
    </sheetView>
  </sheetViews>
  <sheetFormatPr defaultColWidth="8.85546875" defaultRowHeight="11.25" x14ac:dyDescent="0.2"/>
  <cols>
    <col min="1" max="1" width="13.5703125" style="36" bestFit="1" customWidth="1"/>
    <col min="2" max="2" width="17.7109375" style="36" customWidth="1"/>
    <col min="3" max="3" width="41.85546875" style="37" bestFit="1" customWidth="1"/>
    <col min="4" max="4" width="8.85546875" style="31"/>
    <col min="5" max="5" width="10.7109375" style="31" customWidth="1"/>
    <col min="6" max="6" width="64" style="31" customWidth="1"/>
    <col min="7" max="7" width="10" style="31" customWidth="1"/>
    <col min="8" max="8" width="9.42578125" style="31" customWidth="1"/>
    <col min="9" max="9" width="12.140625" style="31" customWidth="1"/>
    <col min="10" max="16384" width="8.85546875" style="31"/>
  </cols>
  <sheetData>
    <row r="1" spans="1:9" s="29" customFormat="1" ht="36.75" customHeight="1" thickBot="1" x14ac:dyDescent="0.25">
      <c r="A1" s="150" t="s">
        <v>3308</v>
      </c>
      <c r="B1" s="151" t="s">
        <v>3143</v>
      </c>
      <c r="C1" s="239" t="s">
        <v>177</v>
      </c>
      <c r="D1" s="10"/>
      <c r="F1" s="609" t="s">
        <v>4450</v>
      </c>
    </row>
    <row r="2" spans="1:9" ht="12" customHeight="1" x14ac:dyDescent="0.2">
      <c r="A2" s="30" t="s">
        <v>2772</v>
      </c>
      <c r="B2" s="144" t="s">
        <v>3153</v>
      </c>
      <c r="C2" s="240" t="s">
        <v>178</v>
      </c>
      <c r="D2" s="4"/>
      <c r="E2" s="562"/>
      <c r="F2" s="563" t="s">
        <v>4442</v>
      </c>
      <c r="G2" s="564"/>
      <c r="H2" s="565"/>
      <c r="I2" s="566"/>
    </row>
    <row r="3" spans="1:9" ht="12" customHeight="1" x14ac:dyDescent="0.2">
      <c r="A3" s="30" t="s">
        <v>2779</v>
      </c>
      <c r="B3" s="144" t="s">
        <v>3148</v>
      </c>
      <c r="C3" s="240" t="s">
        <v>2882</v>
      </c>
      <c r="D3" s="4"/>
      <c r="E3" s="567" t="s">
        <v>2234</v>
      </c>
      <c r="F3" s="561" t="s">
        <v>4373</v>
      </c>
      <c r="G3" s="561" t="s">
        <v>4374</v>
      </c>
      <c r="H3" s="561" t="s">
        <v>4375</v>
      </c>
      <c r="I3" s="568" t="s">
        <v>4376</v>
      </c>
    </row>
    <row r="4" spans="1:9" ht="12" customHeight="1" x14ac:dyDescent="0.2">
      <c r="A4" s="30" t="s">
        <v>2780</v>
      </c>
      <c r="B4" s="144" t="s">
        <v>3149</v>
      </c>
      <c r="C4" s="240" t="s">
        <v>2883</v>
      </c>
      <c r="D4" s="4"/>
      <c r="E4" s="567" t="s">
        <v>4377</v>
      </c>
      <c r="F4" s="561" t="s">
        <v>4378</v>
      </c>
      <c r="G4" s="561" t="s">
        <v>4379</v>
      </c>
      <c r="H4" s="561">
        <v>46</v>
      </c>
      <c r="I4" s="568" t="s">
        <v>4380</v>
      </c>
    </row>
    <row r="5" spans="1:9" ht="12" customHeight="1" x14ac:dyDescent="0.2">
      <c r="A5" s="30" t="s">
        <v>912</v>
      </c>
      <c r="B5" s="144" t="s">
        <v>3215</v>
      </c>
      <c r="C5" s="240" t="s">
        <v>2884</v>
      </c>
      <c r="D5" s="4"/>
      <c r="E5" s="567"/>
      <c r="F5" s="561" t="s">
        <v>4428</v>
      </c>
      <c r="G5" s="561"/>
      <c r="H5" s="561"/>
      <c r="I5" s="568" t="s">
        <v>4402</v>
      </c>
    </row>
    <row r="6" spans="1:9" ht="12" customHeight="1" x14ac:dyDescent="0.2">
      <c r="A6" s="30" t="s">
        <v>913</v>
      </c>
      <c r="B6" s="144" t="s">
        <v>3216</v>
      </c>
      <c r="C6" s="240" t="s">
        <v>2885</v>
      </c>
      <c r="D6" s="4"/>
      <c r="E6" s="600" t="s">
        <v>4381</v>
      </c>
      <c r="F6" s="601" t="s">
        <v>4393</v>
      </c>
      <c r="G6" s="601" t="s">
        <v>4379</v>
      </c>
      <c r="H6" s="601" t="s">
        <v>4382</v>
      </c>
      <c r="I6" s="602" t="s">
        <v>4403</v>
      </c>
    </row>
    <row r="7" spans="1:9" ht="12" customHeight="1" x14ac:dyDescent="0.2">
      <c r="A7" s="30" t="s">
        <v>914</v>
      </c>
      <c r="B7" s="144" t="s">
        <v>3217</v>
      </c>
      <c r="C7" s="240" t="s">
        <v>2886</v>
      </c>
      <c r="D7" s="4"/>
      <c r="E7" s="567" t="s">
        <v>4383</v>
      </c>
      <c r="F7" s="561" t="s">
        <v>4394</v>
      </c>
      <c r="G7" s="561" t="s">
        <v>4379</v>
      </c>
      <c r="H7" s="561" t="s">
        <v>4382</v>
      </c>
      <c r="I7" s="568" t="s">
        <v>4404</v>
      </c>
    </row>
    <row r="8" spans="1:9" ht="12" customHeight="1" x14ac:dyDescent="0.2">
      <c r="A8" s="30" t="s">
        <v>915</v>
      </c>
      <c r="B8" s="144" t="s">
        <v>3218</v>
      </c>
      <c r="C8" s="240" t="s">
        <v>2887</v>
      </c>
      <c r="D8" s="4"/>
      <c r="E8" s="567" t="s">
        <v>4384</v>
      </c>
      <c r="F8" s="561" t="s">
        <v>4395</v>
      </c>
      <c r="G8" s="561" t="s">
        <v>4379</v>
      </c>
      <c r="H8" s="561" t="s">
        <v>4382</v>
      </c>
      <c r="I8" s="568" t="s">
        <v>4405</v>
      </c>
    </row>
    <row r="9" spans="1:9" ht="12" customHeight="1" x14ac:dyDescent="0.2">
      <c r="A9" s="30" t="s">
        <v>916</v>
      </c>
      <c r="B9" s="144" t="s">
        <v>3219</v>
      </c>
      <c r="C9" s="240" t="s">
        <v>2888</v>
      </c>
      <c r="D9" s="4"/>
      <c r="E9" s="567" t="s">
        <v>4385</v>
      </c>
      <c r="F9" s="561" t="s">
        <v>4396</v>
      </c>
      <c r="G9" s="561" t="s">
        <v>4379</v>
      </c>
      <c r="H9" s="561" t="s">
        <v>4382</v>
      </c>
      <c r="I9" s="568" t="s">
        <v>4388</v>
      </c>
    </row>
    <row r="10" spans="1:9" ht="12" customHeight="1" x14ac:dyDescent="0.2">
      <c r="A10" s="30" t="s">
        <v>917</v>
      </c>
      <c r="B10" s="144" t="s">
        <v>3220</v>
      </c>
      <c r="C10" s="240" t="s">
        <v>2889</v>
      </c>
      <c r="D10" s="4"/>
      <c r="E10" s="567" t="s">
        <v>4386</v>
      </c>
      <c r="F10" s="561" t="s">
        <v>4397</v>
      </c>
      <c r="G10" s="561" t="s">
        <v>4379</v>
      </c>
      <c r="H10" s="561" t="s">
        <v>4382</v>
      </c>
      <c r="I10" s="568" t="s">
        <v>4389</v>
      </c>
    </row>
    <row r="11" spans="1:9" ht="12" customHeight="1" x14ac:dyDescent="0.2">
      <c r="A11" s="30" t="s">
        <v>918</v>
      </c>
      <c r="B11" s="144" t="s">
        <v>3221</v>
      </c>
      <c r="C11" s="240" t="s">
        <v>2890</v>
      </c>
      <c r="D11" s="4"/>
      <c r="E11" s="567" t="s">
        <v>4387</v>
      </c>
      <c r="F11" s="561" t="s">
        <v>4398</v>
      </c>
      <c r="G11" s="561" t="s">
        <v>4379</v>
      </c>
      <c r="H11" s="561" t="s">
        <v>4382</v>
      </c>
      <c r="I11" s="568" t="s">
        <v>4406</v>
      </c>
    </row>
    <row r="12" spans="1:9" ht="12" customHeight="1" x14ac:dyDescent="0.2">
      <c r="A12" s="30" t="s">
        <v>919</v>
      </c>
      <c r="B12" s="144" t="s">
        <v>3222</v>
      </c>
      <c r="C12" s="240" t="s">
        <v>2891</v>
      </c>
      <c r="D12" s="4"/>
      <c r="E12" s="567" t="s">
        <v>4390</v>
      </c>
      <c r="F12" s="561" t="s">
        <v>4399</v>
      </c>
      <c r="G12" s="561" t="s">
        <v>4379</v>
      </c>
      <c r="H12" s="561" t="s">
        <v>4382</v>
      </c>
      <c r="I12" s="568" t="s">
        <v>4407</v>
      </c>
    </row>
    <row r="13" spans="1:9" ht="12" customHeight="1" x14ac:dyDescent="0.2">
      <c r="A13" s="30" t="s">
        <v>920</v>
      </c>
      <c r="B13" s="144" t="s">
        <v>3223</v>
      </c>
      <c r="C13" s="240" t="s">
        <v>2892</v>
      </c>
      <c r="D13" s="4"/>
      <c r="E13" s="567" t="s">
        <v>4391</v>
      </c>
      <c r="F13" s="561" t="s">
        <v>4400</v>
      </c>
      <c r="G13" s="561" t="s">
        <v>4379</v>
      </c>
      <c r="H13" s="590" t="s">
        <v>4382</v>
      </c>
      <c r="I13" s="591" t="s">
        <v>4408</v>
      </c>
    </row>
    <row r="14" spans="1:9" ht="12" customHeight="1" x14ac:dyDescent="0.2">
      <c r="A14" s="30" t="s">
        <v>921</v>
      </c>
      <c r="B14" s="144" t="s">
        <v>3224</v>
      </c>
      <c r="C14" s="240" t="s">
        <v>2829</v>
      </c>
      <c r="D14" s="4"/>
      <c r="E14" s="567" t="s">
        <v>4392</v>
      </c>
      <c r="F14" s="561" t="s">
        <v>4401</v>
      </c>
      <c r="G14" s="561" t="s">
        <v>4379</v>
      </c>
      <c r="H14" s="590" t="s">
        <v>4382</v>
      </c>
      <c r="I14" s="591" t="s">
        <v>4409</v>
      </c>
    </row>
    <row r="15" spans="1:9" ht="12" customHeight="1" x14ac:dyDescent="0.2">
      <c r="A15" s="30" t="s">
        <v>922</v>
      </c>
      <c r="B15" s="144" t="s">
        <v>3225</v>
      </c>
      <c r="C15" s="240" t="s">
        <v>2830</v>
      </c>
      <c r="D15" s="4"/>
      <c r="E15" s="592"/>
      <c r="F15" s="590" t="s">
        <v>4428</v>
      </c>
      <c r="G15" s="590"/>
      <c r="H15" s="590"/>
      <c r="I15" s="591" t="s">
        <v>4402</v>
      </c>
    </row>
    <row r="16" spans="1:9" ht="12" customHeight="1" x14ac:dyDescent="0.2">
      <c r="A16" s="30" t="s">
        <v>923</v>
      </c>
      <c r="B16" s="144" t="s">
        <v>3226</v>
      </c>
      <c r="C16" s="240" t="s">
        <v>2831</v>
      </c>
      <c r="D16" s="4"/>
      <c r="E16" s="603" t="s">
        <v>4410</v>
      </c>
      <c r="F16" s="604" t="s">
        <v>4393</v>
      </c>
      <c r="G16" s="610" t="s">
        <v>4445</v>
      </c>
      <c r="H16" s="604" t="s">
        <v>4382</v>
      </c>
      <c r="I16" s="605" t="s">
        <v>4403</v>
      </c>
    </row>
    <row r="17" spans="1:10" ht="12" customHeight="1" x14ac:dyDescent="0.2">
      <c r="A17" s="30" t="s">
        <v>924</v>
      </c>
      <c r="B17" s="144" t="s">
        <v>3227</v>
      </c>
      <c r="C17" s="240" t="s">
        <v>2832</v>
      </c>
      <c r="D17" s="4"/>
      <c r="E17" s="592" t="s">
        <v>4411</v>
      </c>
      <c r="F17" s="590" t="s">
        <v>4419</v>
      </c>
      <c r="G17" s="594" t="s">
        <v>4446</v>
      </c>
      <c r="H17" s="590" t="s">
        <v>4382</v>
      </c>
      <c r="I17" s="591" t="s">
        <v>4404</v>
      </c>
    </row>
    <row r="18" spans="1:10" ht="12" customHeight="1" x14ac:dyDescent="0.2">
      <c r="A18" s="30" t="s">
        <v>925</v>
      </c>
      <c r="B18" s="144" t="s">
        <v>3228</v>
      </c>
      <c r="C18" s="240" t="s">
        <v>2833</v>
      </c>
      <c r="D18" s="4"/>
      <c r="E18" s="592" t="s">
        <v>4412</v>
      </c>
      <c r="F18" s="590" t="s">
        <v>4420</v>
      </c>
      <c r="G18" s="590" t="s">
        <v>4427</v>
      </c>
      <c r="H18" s="590" t="s">
        <v>4382</v>
      </c>
      <c r="I18" s="591" t="s">
        <v>4405</v>
      </c>
    </row>
    <row r="19" spans="1:10" ht="12" customHeight="1" x14ac:dyDescent="0.2">
      <c r="A19" s="615" t="s">
        <v>947</v>
      </c>
      <c r="B19" s="616" t="s">
        <v>4457</v>
      </c>
      <c r="C19" s="617" t="s">
        <v>4459</v>
      </c>
      <c r="D19" s="4"/>
      <c r="E19" s="592" t="s">
        <v>4413</v>
      </c>
      <c r="F19" s="590" t="s">
        <v>4421</v>
      </c>
      <c r="G19" s="590" t="s">
        <v>4427</v>
      </c>
      <c r="H19" s="590" t="s">
        <v>4382</v>
      </c>
      <c r="I19" s="591" t="s">
        <v>4388</v>
      </c>
    </row>
    <row r="20" spans="1:10" ht="12" customHeight="1" x14ac:dyDescent="0.2">
      <c r="A20" s="615" t="s">
        <v>948</v>
      </c>
      <c r="B20" s="616" t="s">
        <v>4458</v>
      </c>
      <c r="C20" s="617" t="s">
        <v>4460</v>
      </c>
      <c r="D20" s="4"/>
      <c r="E20" s="592" t="s">
        <v>4414</v>
      </c>
      <c r="F20" s="590" t="s">
        <v>4422</v>
      </c>
      <c r="G20" s="590" t="s">
        <v>4427</v>
      </c>
      <c r="H20" s="590" t="s">
        <v>4382</v>
      </c>
      <c r="I20" s="591" t="s">
        <v>4389</v>
      </c>
    </row>
    <row r="21" spans="1:10" s="29" customFormat="1" ht="12" customHeight="1" x14ac:dyDescent="0.2">
      <c r="A21" s="615" t="s">
        <v>949</v>
      </c>
      <c r="B21" s="616" t="s">
        <v>4862</v>
      </c>
      <c r="C21" s="617" t="s">
        <v>4864</v>
      </c>
      <c r="D21" s="10"/>
      <c r="E21" s="593" t="s">
        <v>4415</v>
      </c>
      <c r="F21" s="594" t="s">
        <v>4423</v>
      </c>
      <c r="G21" s="594" t="s">
        <v>4427</v>
      </c>
      <c r="H21" s="594" t="s">
        <v>4382</v>
      </c>
      <c r="I21" s="595" t="s">
        <v>4406</v>
      </c>
    </row>
    <row r="22" spans="1:10" ht="12" customHeight="1" x14ac:dyDescent="0.2">
      <c r="A22" s="615" t="s">
        <v>950</v>
      </c>
      <c r="B22" s="616" t="s">
        <v>4863</v>
      </c>
      <c r="C22" s="617" t="s">
        <v>4865</v>
      </c>
      <c r="D22" s="4"/>
      <c r="E22" s="592" t="s">
        <v>4416</v>
      </c>
      <c r="F22" s="590" t="s">
        <v>4424</v>
      </c>
      <c r="G22" s="590" t="s">
        <v>4427</v>
      </c>
      <c r="H22" s="590" t="s">
        <v>4382</v>
      </c>
      <c r="I22" s="591" t="s">
        <v>4407</v>
      </c>
    </row>
    <row r="23" spans="1:10" ht="12" customHeight="1" x14ac:dyDescent="0.2">
      <c r="A23" s="613" t="s">
        <v>4861</v>
      </c>
      <c r="B23" s="614" t="s">
        <v>4872</v>
      </c>
      <c r="C23" s="240" t="s">
        <v>2056</v>
      </c>
      <c r="D23" s="4"/>
      <c r="E23" s="592" t="s">
        <v>4417</v>
      </c>
      <c r="F23" s="590" t="s">
        <v>4425</v>
      </c>
      <c r="G23" s="590" t="s">
        <v>4427</v>
      </c>
      <c r="H23" s="590" t="s">
        <v>4382</v>
      </c>
      <c r="I23" s="591" t="s">
        <v>4408</v>
      </c>
    </row>
    <row r="24" spans="1:10" ht="12" customHeight="1" x14ac:dyDescent="0.2">
      <c r="A24" s="30"/>
      <c r="B24" s="144"/>
      <c r="C24" s="240"/>
      <c r="D24" s="4"/>
      <c r="E24" s="592" t="s">
        <v>4418</v>
      </c>
      <c r="F24" s="590" t="s">
        <v>4426</v>
      </c>
      <c r="G24" s="590" t="s">
        <v>4427</v>
      </c>
      <c r="H24" s="590" t="s">
        <v>4382</v>
      </c>
      <c r="I24" s="591" t="s">
        <v>4409</v>
      </c>
    </row>
    <row r="25" spans="1:10" ht="12" customHeight="1" x14ac:dyDescent="0.2">
      <c r="A25" s="32" t="s">
        <v>2773</v>
      </c>
      <c r="B25" s="145" t="s">
        <v>3150</v>
      </c>
      <c r="C25" s="241" t="s">
        <v>179</v>
      </c>
      <c r="D25" s="4"/>
      <c r="E25" s="612" t="s">
        <v>4429</v>
      </c>
      <c r="F25" s="569"/>
      <c r="G25" s="569"/>
      <c r="H25" s="569"/>
      <c r="I25" s="570"/>
    </row>
    <row r="26" spans="1:10" ht="12" customHeight="1" thickBot="1" x14ac:dyDescent="0.25">
      <c r="A26" s="30" t="s">
        <v>2781</v>
      </c>
      <c r="B26" s="144" t="s">
        <v>3156</v>
      </c>
      <c r="C26" s="240" t="s">
        <v>180</v>
      </c>
      <c r="D26" s="4"/>
      <c r="E26" s="571" t="s">
        <v>4430</v>
      </c>
      <c r="F26" s="572"/>
      <c r="G26" s="572"/>
      <c r="H26" s="572"/>
      <c r="I26" s="573"/>
    </row>
    <row r="27" spans="1:10" ht="12" customHeight="1" thickBot="1" x14ac:dyDescent="0.25">
      <c r="A27" s="30" t="s">
        <v>2782</v>
      </c>
      <c r="B27" s="144" t="s">
        <v>3158</v>
      </c>
      <c r="C27" s="240" t="s">
        <v>181</v>
      </c>
      <c r="D27" s="4"/>
    </row>
    <row r="28" spans="1:10" ht="12" customHeight="1" x14ac:dyDescent="0.2">
      <c r="A28" s="30" t="s">
        <v>926</v>
      </c>
      <c r="B28" s="144" t="s">
        <v>3229</v>
      </c>
      <c r="C28" s="240" t="s">
        <v>182</v>
      </c>
      <c r="D28" s="4"/>
      <c r="E28" s="576"/>
      <c r="F28" s="563" t="s">
        <v>4443</v>
      </c>
      <c r="G28" s="577"/>
      <c r="H28" s="578"/>
      <c r="I28" s="579"/>
    </row>
    <row r="29" spans="1:10" ht="12" customHeight="1" x14ac:dyDescent="0.2">
      <c r="A29" s="30" t="s">
        <v>927</v>
      </c>
      <c r="B29" s="144" t="s">
        <v>3230</v>
      </c>
      <c r="C29" s="240" t="s">
        <v>183</v>
      </c>
      <c r="D29" s="4"/>
      <c r="E29" s="567" t="s">
        <v>2234</v>
      </c>
      <c r="F29" s="561" t="s">
        <v>4373</v>
      </c>
      <c r="G29" s="561" t="s">
        <v>4374</v>
      </c>
      <c r="H29" s="561" t="s">
        <v>4375</v>
      </c>
      <c r="I29" s="568" t="s">
        <v>4376</v>
      </c>
    </row>
    <row r="30" spans="1:10" ht="12" customHeight="1" x14ac:dyDescent="0.2">
      <c r="A30" s="30" t="s">
        <v>928</v>
      </c>
      <c r="B30" s="144" t="s">
        <v>3231</v>
      </c>
      <c r="C30" s="240" t="s">
        <v>2056</v>
      </c>
      <c r="D30" s="4"/>
      <c r="E30" s="567" t="s">
        <v>4377</v>
      </c>
      <c r="F30" s="561" t="s">
        <v>4378</v>
      </c>
      <c r="G30" s="561" t="s">
        <v>4379</v>
      </c>
      <c r="H30" s="561">
        <v>46</v>
      </c>
      <c r="I30" s="568" t="s">
        <v>4380</v>
      </c>
    </row>
    <row r="31" spans="1:10" ht="12" customHeight="1" x14ac:dyDescent="0.2">
      <c r="A31" s="30" t="s">
        <v>929</v>
      </c>
      <c r="B31" s="144" t="s">
        <v>3232</v>
      </c>
      <c r="C31" s="240" t="s">
        <v>1460</v>
      </c>
      <c r="D31" s="4"/>
      <c r="E31" s="567"/>
      <c r="F31" s="561" t="s">
        <v>4428</v>
      </c>
      <c r="G31" s="561"/>
      <c r="H31" s="561"/>
      <c r="I31" s="568" t="s">
        <v>4402</v>
      </c>
      <c r="J31" s="29"/>
    </row>
    <row r="32" spans="1:10" ht="12" customHeight="1" x14ac:dyDescent="0.2">
      <c r="A32" s="30" t="s">
        <v>2343</v>
      </c>
      <c r="B32" s="144" t="s">
        <v>3233</v>
      </c>
      <c r="C32" s="240" t="s">
        <v>1461</v>
      </c>
      <c r="D32" s="4"/>
      <c r="E32" s="600" t="s">
        <v>4381</v>
      </c>
      <c r="F32" s="601" t="s">
        <v>4393</v>
      </c>
      <c r="G32" s="601" t="s">
        <v>4379</v>
      </c>
      <c r="H32" s="601" t="s">
        <v>4382</v>
      </c>
      <c r="I32" s="602" t="s">
        <v>4403</v>
      </c>
    </row>
    <row r="33" spans="1:10" ht="12" customHeight="1" x14ac:dyDescent="0.2">
      <c r="A33" s="30" t="s">
        <v>2344</v>
      </c>
      <c r="B33" s="144" t="s">
        <v>3234</v>
      </c>
      <c r="C33" s="240" t="s">
        <v>1462</v>
      </c>
      <c r="D33" s="4"/>
      <c r="E33" s="567" t="s">
        <v>4383</v>
      </c>
      <c r="F33" s="561" t="s">
        <v>4394</v>
      </c>
      <c r="G33" s="561" t="s">
        <v>4379</v>
      </c>
      <c r="H33" s="561" t="s">
        <v>4382</v>
      </c>
      <c r="I33" s="568" t="s">
        <v>4404</v>
      </c>
    </row>
    <row r="34" spans="1:10" ht="12" customHeight="1" x14ac:dyDescent="0.2">
      <c r="A34" s="30" t="s">
        <v>2345</v>
      </c>
      <c r="B34" s="144" t="s">
        <v>3235</v>
      </c>
      <c r="C34" s="240" t="s">
        <v>1262</v>
      </c>
      <c r="D34" s="4"/>
      <c r="E34" s="597" t="s">
        <v>4384</v>
      </c>
      <c r="F34" s="598" t="s">
        <v>4395</v>
      </c>
      <c r="G34" s="598" t="s">
        <v>4379</v>
      </c>
      <c r="H34" s="598" t="s">
        <v>4382</v>
      </c>
      <c r="I34" s="599" t="s">
        <v>4405</v>
      </c>
    </row>
    <row r="35" spans="1:10" ht="12" customHeight="1" x14ac:dyDescent="0.2">
      <c r="A35" s="142" t="s">
        <v>2346</v>
      </c>
      <c r="B35" s="146" t="s">
        <v>3236</v>
      </c>
      <c r="C35" s="242" t="s">
        <v>1635</v>
      </c>
      <c r="D35" s="4"/>
      <c r="E35" s="567" t="s">
        <v>4385</v>
      </c>
      <c r="F35" s="561" t="s">
        <v>4396</v>
      </c>
      <c r="G35" s="561" t="s">
        <v>4379</v>
      </c>
      <c r="H35" s="561" t="s">
        <v>4382</v>
      </c>
      <c r="I35" s="568" t="s">
        <v>4388</v>
      </c>
    </row>
    <row r="36" spans="1:10" ht="12" customHeight="1" x14ac:dyDescent="0.2">
      <c r="A36" s="142" t="s">
        <v>2347</v>
      </c>
      <c r="B36" s="146" t="s">
        <v>3237</v>
      </c>
      <c r="C36" s="242" t="s">
        <v>1636</v>
      </c>
      <c r="D36" s="4"/>
      <c r="E36" s="567" t="s">
        <v>4386</v>
      </c>
      <c r="F36" s="561" t="s">
        <v>4397</v>
      </c>
      <c r="G36" s="561" t="s">
        <v>4379</v>
      </c>
      <c r="H36" s="561" t="s">
        <v>4382</v>
      </c>
      <c r="I36" s="568" t="s">
        <v>4389</v>
      </c>
    </row>
    <row r="37" spans="1:10" ht="12" customHeight="1" x14ac:dyDescent="0.2">
      <c r="A37" s="142" t="s">
        <v>2348</v>
      </c>
      <c r="B37" s="146" t="s">
        <v>3238</v>
      </c>
      <c r="C37" s="242" t="s">
        <v>1637</v>
      </c>
      <c r="D37" s="4"/>
      <c r="E37" s="567" t="s">
        <v>4387</v>
      </c>
      <c r="F37" s="561" t="s">
        <v>4398</v>
      </c>
      <c r="G37" s="561" t="s">
        <v>4379</v>
      </c>
      <c r="H37" s="561" t="s">
        <v>4382</v>
      </c>
      <c r="I37" s="568" t="s">
        <v>4406</v>
      </c>
    </row>
    <row r="38" spans="1:10" ht="12" customHeight="1" x14ac:dyDescent="0.2">
      <c r="A38" s="142" t="s">
        <v>2349</v>
      </c>
      <c r="B38" s="146" t="s">
        <v>3239</v>
      </c>
      <c r="C38" s="242" t="s">
        <v>1638</v>
      </c>
      <c r="D38" s="4"/>
      <c r="E38" s="567" t="s">
        <v>4390</v>
      </c>
      <c r="F38" s="561" t="s">
        <v>4399</v>
      </c>
      <c r="G38" s="561" t="s">
        <v>4379</v>
      </c>
      <c r="H38" s="561" t="s">
        <v>4382</v>
      </c>
      <c r="I38" s="568" t="s">
        <v>4407</v>
      </c>
    </row>
    <row r="39" spans="1:10" ht="12" customHeight="1" x14ac:dyDescent="0.2">
      <c r="A39" s="30" t="s">
        <v>2350</v>
      </c>
      <c r="B39" s="144" t="s">
        <v>3240</v>
      </c>
      <c r="C39" s="240" t="s">
        <v>2339</v>
      </c>
      <c r="D39" s="4"/>
      <c r="E39" s="567" t="s">
        <v>4391</v>
      </c>
      <c r="F39" s="561" t="s">
        <v>4400</v>
      </c>
      <c r="G39" s="561" t="s">
        <v>4379</v>
      </c>
      <c r="H39" s="561" t="s">
        <v>4382</v>
      </c>
      <c r="I39" s="568" t="s">
        <v>4408</v>
      </c>
    </row>
    <row r="40" spans="1:10" ht="12" customHeight="1" x14ac:dyDescent="0.2">
      <c r="A40" s="30" t="s">
        <v>2351</v>
      </c>
      <c r="B40" s="144" t="s">
        <v>3241</v>
      </c>
      <c r="C40" s="240" t="s">
        <v>1263</v>
      </c>
      <c r="D40" s="4"/>
      <c r="E40" s="567" t="s">
        <v>4392</v>
      </c>
      <c r="F40" s="561" t="s">
        <v>4401</v>
      </c>
      <c r="G40" s="561" t="s">
        <v>4379</v>
      </c>
      <c r="H40" s="561" t="s">
        <v>4382</v>
      </c>
      <c r="I40" s="568" t="s">
        <v>4409</v>
      </c>
    </row>
    <row r="41" spans="1:10" ht="12" customHeight="1" x14ac:dyDescent="0.2">
      <c r="A41" s="30" t="s">
        <v>2352</v>
      </c>
      <c r="B41" s="144" t="s">
        <v>3242</v>
      </c>
      <c r="C41" s="240" t="s">
        <v>1264</v>
      </c>
      <c r="D41" s="4"/>
      <c r="E41" s="567"/>
      <c r="F41" s="561" t="s">
        <v>4428</v>
      </c>
      <c r="G41" s="561"/>
      <c r="H41" s="561"/>
      <c r="I41" s="568" t="s">
        <v>4402</v>
      </c>
    </row>
    <row r="42" spans="1:10" s="29" customFormat="1" ht="12" customHeight="1" x14ac:dyDescent="0.2">
      <c r="A42" s="30" t="s">
        <v>2353</v>
      </c>
      <c r="B42" s="144" t="s">
        <v>3243</v>
      </c>
      <c r="C42" s="240" t="s">
        <v>1265</v>
      </c>
      <c r="D42" s="10"/>
      <c r="E42" s="600" t="s">
        <v>4410</v>
      </c>
      <c r="F42" s="601" t="s">
        <v>4393</v>
      </c>
      <c r="G42" s="610" t="s">
        <v>4445</v>
      </c>
      <c r="H42" s="601" t="s">
        <v>4382</v>
      </c>
      <c r="I42" s="602" t="s">
        <v>4403</v>
      </c>
      <c r="J42" s="31"/>
    </row>
    <row r="43" spans="1:10" ht="12" customHeight="1" x14ac:dyDescent="0.2">
      <c r="A43" s="30" t="s">
        <v>2354</v>
      </c>
      <c r="B43" s="144" t="s">
        <v>3244</v>
      </c>
      <c r="C43" s="240" t="s">
        <v>1266</v>
      </c>
      <c r="D43" s="4"/>
      <c r="E43" s="567" t="s">
        <v>4411</v>
      </c>
      <c r="F43" s="561" t="s">
        <v>4419</v>
      </c>
      <c r="G43" s="594" t="s">
        <v>4446</v>
      </c>
      <c r="H43" s="561" t="s">
        <v>4382</v>
      </c>
      <c r="I43" s="568" t="s">
        <v>4404</v>
      </c>
    </row>
    <row r="44" spans="1:10" ht="12" customHeight="1" x14ac:dyDescent="0.2">
      <c r="A44" s="30" t="s">
        <v>2355</v>
      </c>
      <c r="B44" s="144" t="s">
        <v>3245</v>
      </c>
      <c r="C44" s="240" t="s">
        <v>2056</v>
      </c>
      <c r="D44" s="4"/>
      <c r="E44" s="567" t="s">
        <v>4412</v>
      </c>
      <c r="F44" s="561" t="s">
        <v>4420</v>
      </c>
      <c r="G44" s="561" t="s">
        <v>4427</v>
      </c>
      <c r="H44" s="561" t="s">
        <v>4382</v>
      </c>
      <c r="I44" s="568" t="s">
        <v>4405</v>
      </c>
    </row>
    <row r="45" spans="1:10" ht="12" customHeight="1" x14ac:dyDescent="0.2">
      <c r="A45" s="30"/>
      <c r="B45" s="144"/>
      <c r="C45" s="240"/>
      <c r="D45" s="4"/>
      <c r="E45" s="567" t="s">
        <v>4413</v>
      </c>
      <c r="F45" s="561" t="s">
        <v>4421</v>
      </c>
      <c r="G45" s="561" t="s">
        <v>4427</v>
      </c>
      <c r="H45" s="561" t="s">
        <v>4382</v>
      </c>
      <c r="I45" s="568" t="s">
        <v>4388</v>
      </c>
    </row>
    <row r="46" spans="1:10" ht="12" customHeight="1" x14ac:dyDescent="0.2">
      <c r="A46" s="32" t="s">
        <v>2774</v>
      </c>
      <c r="B46" s="145" t="s">
        <v>3161</v>
      </c>
      <c r="C46" s="241" t="s">
        <v>1267</v>
      </c>
      <c r="D46" s="4"/>
      <c r="E46" s="567" t="s">
        <v>4414</v>
      </c>
      <c r="F46" s="561" t="s">
        <v>4422</v>
      </c>
      <c r="G46" s="561" t="s">
        <v>4427</v>
      </c>
      <c r="H46" s="561" t="s">
        <v>4382</v>
      </c>
      <c r="I46" s="568" t="s">
        <v>4389</v>
      </c>
    </row>
    <row r="47" spans="1:10" ht="12" customHeight="1" x14ac:dyDescent="0.2">
      <c r="A47" s="30" t="s">
        <v>2783</v>
      </c>
      <c r="B47" s="144" t="s">
        <v>3164</v>
      </c>
      <c r="C47" s="240" t="s">
        <v>3343</v>
      </c>
      <c r="D47" s="4"/>
      <c r="E47" s="567" t="s">
        <v>4415</v>
      </c>
      <c r="F47" s="561" t="s">
        <v>4423</v>
      </c>
      <c r="G47" s="561" t="s">
        <v>4427</v>
      </c>
      <c r="H47" s="561" t="s">
        <v>4382</v>
      </c>
      <c r="I47" s="568" t="s">
        <v>4406</v>
      </c>
    </row>
    <row r="48" spans="1:10" ht="12" customHeight="1" x14ac:dyDescent="0.2">
      <c r="A48" s="30" t="s">
        <v>2784</v>
      </c>
      <c r="B48" s="144" t="s">
        <v>3167</v>
      </c>
      <c r="C48" s="240" t="s">
        <v>3344</v>
      </c>
      <c r="D48" s="4"/>
      <c r="E48" s="567" t="s">
        <v>4416</v>
      </c>
      <c r="F48" s="561" t="s">
        <v>4424</v>
      </c>
      <c r="G48" s="561" t="s">
        <v>4427</v>
      </c>
      <c r="H48" s="561" t="s">
        <v>4382</v>
      </c>
      <c r="I48" s="568" t="s">
        <v>4407</v>
      </c>
    </row>
    <row r="49" spans="1:10" ht="12" customHeight="1" x14ac:dyDescent="0.2">
      <c r="A49" s="30" t="s">
        <v>2356</v>
      </c>
      <c r="B49" s="144" t="s">
        <v>3246</v>
      </c>
      <c r="C49" s="240" t="s">
        <v>3345</v>
      </c>
      <c r="D49" s="4"/>
      <c r="E49" s="567" t="s">
        <v>4417</v>
      </c>
      <c r="F49" s="561" t="s">
        <v>4425</v>
      </c>
      <c r="G49" s="561" t="s">
        <v>4427</v>
      </c>
      <c r="H49" s="561" t="s">
        <v>4382</v>
      </c>
      <c r="I49" s="568" t="s">
        <v>4408</v>
      </c>
    </row>
    <row r="50" spans="1:10" ht="12" customHeight="1" x14ac:dyDescent="0.2">
      <c r="A50" s="30" t="s">
        <v>2357</v>
      </c>
      <c r="B50" s="144" t="s">
        <v>3247</v>
      </c>
      <c r="C50" s="240" t="s">
        <v>3346</v>
      </c>
      <c r="D50" s="4"/>
      <c r="E50" s="567" t="s">
        <v>4418</v>
      </c>
      <c r="F50" s="575" t="s">
        <v>4426</v>
      </c>
      <c r="G50" s="561" t="s">
        <v>4427</v>
      </c>
      <c r="H50" s="561" t="s">
        <v>4382</v>
      </c>
      <c r="I50" s="581" t="s">
        <v>4409</v>
      </c>
    </row>
    <row r="51" spans="1:10" ht="12" customHeight="1" x14ac:dyDescent="0.2">
      <c r="A51" s="30" t="s">
        <v>2358</v>
      </c>
      <c r="B51" s="144" t="s">
        <v>3248</v>
      </c>
      <c r="C51" s="240" t="s">
        <v>3347</v>
      </c>
      <c r="D51" s="4"/>
      <c r="E51" s="597" t="s">
        <v>4448</v>
      </c>
      <c r="F51" s="575"/>
      <c r="G51" s="561"/>
      <c r="H51" s="561"/>
      <c r="I51" s="581"/>
    </row>
    <row r="52" spans="1:10" ht="12" thickBot="1" x14ac:dyDescent="0.25">
      <c r="A52" s="30" t="s">
        <v>2359</v>
      </c>
      <c r="B52" s="144" t="s">
        <v>3249</v>
      </c>
      <c r="C52" s="240" t="s">
        <v>3348</v>
      </c>
      <c r="D52" s="4"/>
      <c r="E52" s="611" t="s">
        <v>4449</v>
      </c>
      <c r="F52" s="583"/>
      <c r="G52" s="584"/>
      <c r="H52" s="584"/>
      <c r="I52" s="585"/>
    </row>
    <row r="53" spans="1:10" ht="12" thickBot="1" x14ac:dyDescent="0.25">
      <c r="A53" s="30" t="s">
        <v>2360</v>
      </c>
      <c r="B53" s="144" t="s">
        <v>3250</v>
      </c>
      <c r="C53" s="240" t="s">
        <v>3349</v>
      </c>
    </row>
    <row r="54" spans="1:10" x14ac:dyDescent="0.2">
      <c r="A54" s="30" t="s">
        <v>2361</v>
      </c>
      <c r="B54" s="144" t="s">
        <v>3251</v>
      </c>
      <c r="C54" s="240" t="s">
        <v>2669</v>
      </c>
      <c r="E54" s="576"/>
      <c r="F54" s="439" t="s">
        <v>4444</v>
      </c>
      <c r="G54" s="586"/>
      <c r="H54" s="577"/>
      <c r="I54" s="587"/>
    </row>
    <row r="55" spans="1:10" x14ac:dyDescent="0.2">
      <c r="A55" s="30" t="s">
        <v>2362</v>
      </c>
      <c r="B55" s="144" t="s">
        <v>3252</v>
      </c>
      <c r="C55" s="240" t="s">
        <v>2670</v>
      </c>
      <c r="E55" s="567" t="s">
        <v>2234</v>
      </c>
      <c r="F55" s="575" t="s">
        <v>4373</v>
      </c>
      <c r="G55" s="561" t="s">
        <v>4374</v>
      </c>
      <c r="H55" s="561" t="s">
        <v>4375</v>
      </c>
      <c r="I55" s="581" t="s">
        <v>4376</v>
      </c>
    </row>
    <row r="56" spans="1:10" x14ac:dyDescent="0.2">
      <c r="A56" s="30" t="s">
        <v>2363</v>
      </c>
      <c r="B56" s="144" t="s">
        <v>3253</v>
      </c>
      <c r="C56" s="240" t="s">
        <v>2671</v>
      </c>
      <c r="E56" s="567" t="s">
        <v>4377</v>
      </c>
      <c r="F56" s="575" t="s">
        <v>4378</v>
      </c>
      <c r="G56" s="561" t="s">
        <v>4379</v>
      </c>
      <c r="H56" s="561">
        <v>62</v>
      </c>
      <c r="I56" s="581" t="s">
        <v>4380</v>
      </c>
    </row>
    <row r="57" spans="1:10" x14ac:dyDescent="0.2">
      <c r="A57" s="30" t="s">
        <v>2364</v>
      </c>
      <c r="B57" s="144" t="s">
        <v>3254</v>
      </c>
      <c r="C57" s="243" t="s">
        <v>2672</v>
      </c>
      <c r="E57" s="600" t="s">
        <v>4381</v>
      </c>
      <c r="F57" s="606" t="s">
        <v>4441</v>
      </c>
      <c r="G57" s="601" t="s">
        <v>4379</v>
      </c>
      <c r="H57" s="601" t="s">
        <v>4432</v>
      </c>
      <c r="I57" s="607" t="s">
        <v>4434</v>
      </c>
    </row>
    <row r="58" spans="1:10" x14ac:dyDescent="0.2">
      <c r="A58" s="30" t="s">
        <v>2365</v>
      </c>
      <c r="B58" s="144" t="s">
        <v>3255</v>
      </c>
      <c r="C58" s="243" t="s">
        <v>2673</v>
      </c>
      <c r="E58" s="600" t="s">
        <v>4383</v>
      </c>
      <c r="F58" s="608" t="s">
        <v>4431</v>
      </c>
      <c r="G58" s="601" t="s">
        <v>4379</v>
      </c>
      <c r="H58" s="601" t="s">
        <v>4433</v>
      </c>
      <c r="I58" s="607" t="s">
        <v>4435</v>
      </c>
    </row>
    <row r="59" spans="1:10" x14ac:dyDescent="0.2">
      <c r="A59" s="30" t="s">
        <v>2366</v>
      </c>
      <c r="B59" s="144" t="s">
        <v>3256</v>
      </c>
      <c r="C59" s="243" t="s">
        <v>2674</v>
      </c>
      <c r="E59" s="567"/>
      <c r="F59" s="575" t="s">
        <v>4440</v>
      </c>
      <c r="G59" s="561"/>
      <c r="H59" s="561"/>
      <c r="I59" s="581" t="s">
        <v>4437</v>
      </c>
    </row>
    <row r="60" spans="1:10" x14ac:dyDescent="0.2">
      <c r="A60" s="30" t="s">
        <v>2367</v>
      </c>
      <c r="B60" s="144" t="s">
        <v>3257</v>
      </c>
      <c r="C60" s="243" t="s">
        <v>2675</v>
      </c>
      <c r="E60" s="567" t="s">
        <v>4384</v>
      </c>
      <c r="F60" s="596" t="s">
        <v>4394</v>
      </c>
      <c r="G60" s="561" t="s">
        <v>4379</v>
      </c>
      <c r="H60" s="561" t="s">
        <v>4382</v>
      </c>
      <c r="I60" s="581" t="s">
        <v>4404</v>
      </c>
    </row>
    <row r="61" spans="1:10" s="29" customFormat="1" x14ac:dyDescent="0.2">
      <c r="A61" s="30" t="s">
        <v>2368</v>
      </c>
      <c r="B61" s="144" t="s">
        <v>3258</v>
      </c>
      <c r="C61" s="243" t="s">
        <v>2676</v>
      </c>
      <c r="E61" s="567" t="s">
        <v>4385</v>
      </c>
      <c r="F61" s="575" t="s">
        <v>4395</v>
      </c>
      <c r="G61" s="561" t="s">
        <v>4379</v>
      </c>
      <c r="H61" s="561" t="s">
        <v>4382</v>
      </c>
      <c r="I61" s="581" t="s">
        <v>4405</v>
      </c>
      <c r="J61" s="31"/>
    </row>
    <row r="62" spans="1:10" x14ac:dyDescent="0.2">
      <c r="A62" s="30" t="s">
        <v>2369</v>
      </c>
      <c r="B62" s="144" t="s">
        <v>3259</v>
      </c>
      <c r="C62" s="243" t="s">
        <v>2677</v>
      </c>
      <c r="E62" s="567" t="s">
        <v>4386</v>
      </c>
      <c r="F62" s="575" t="s">
        <v>4396</v>
      </c>
      <c r="G62" s="561" t="s">
        <v>4379</v>
      </c>
      <c r="H62" s="561" t="s">
        <v>4382</v>
      </c>
      <c r="I62" s="581" t="s">
        <v>4388</v>
      </c>
    </row>
    <row r="63" spans="1:10" x14ac:dyDescent="0.2">
      <c r="A63" s="615" t="s">
        <v>989</v>
      </c>
      <c r="B63" s="616" t="s">
        <v>4461</v>
      </c>
      <c r="C63" s="618" t="s">
        <v>4463</v>
      </c>
      <c r="E63" s="567" t="s">
        <v>4387</v>
      </c>
      <c r="F63" s="575" t="s">
        <v>4397</v>
      </c>
      <c r="G63" s="561" t="s">
        <v>4379</v>
      </c>
      <c r="H63" s="561" t="s">
        <v>4382</v>
      </c>
      <c r="I63" s="581" t="s">
        <v>4389</v>
      </c>
    </row>
    <row r="64" spans="1:10" x14ac:dyDescent="0.2">
      <c r="A64" s="615" t="s">
        <v>988</v>
      </c>
      <c r="B64" s="616" t="s">
        <v>4462</v>
      </c>
      <c r="C64" s="618" t="s">
        <v>4464</v>
      </c>
      <c r="E64" s="567" t="s">
        <v>4390</v>
      </c>
      <c r="F64" s="575" t="s">
        <v>4398</v>
      </c>
      <c r="G64" s="561" t="s">
        <v>4379</v>
      </c>
      <c r="H64" s="561" t="s">
        <v>4382</v>
      </c>
      <c r="I64" s="581" t="s">
        <v>4406</v>
      </c>
    </row>
    <row r="65" spans="1:10" x14ac:dyDescent="0.2">
      <c r="A65" s="615" t="s">
        <v>989</v>
      </c>
      <c r="B65" s="616" t="s">
        <v>4868</v>
      </c>
      <c r="C65" s="618" t="s">
        <v>4870</v>
      </c>
      <c r="E65" s="567" t="s">
        <v>4391</v>
      </c>
      <c r="F65" s="575" t="s">
        <v>4399</v>
      </c>
      <c r="G65" s="561" t="s">
        <v>4379</v>
      </c>
      <c r="H65" s="561" t="s">
        <v>4382</v>
      </c>
      <c r="I65" s="581" t="s">
        <v>4407</v>
      </c>
    </row>
    <row r="66" spans="1:10" x14ac:dyDescent="0.2">
      <c r="A66" s="615" t="s">
        <v>988</v>
      </c>
      <c r="B66" s="616" t="s">
        <v>4869</v>
      </c>
      <c r="C66" s="618" t="s">
        <v>4871</v>
      </c>
      <c r="E66" s="567" t="s">
        <v>4392</v>
      </c>
      <c r="F66" s="561" t="s">
        <v>4400</v>
      </c>
      <c r="G66" s="561" t="s">
        <v>4379</v>
      </c>
      <c r="H66" s="561" t="s">
        <v>4382</v>
      </c>
      <c r="I66" s="568" t="s">
        <v>4408</v>
      </c>
    </row>
    <row r="67" spans="1:10" ht="12" customHeight="1" x14ac:dyDescent="0.2">
      <c r="A67" s="613" t="s">
        <v>4866</v>
      </c>
      <c r="B67" s="614" t="s">
        <v>4867</v>
      </c>
      <c r="C67" s="243" t="s">
        <v>2056</v>
      </c>
      <c r="E67" s="567" t="s">
        <v>4436</v>
      </c>
      <c r="F67" s="561" t="s">
        <v>4401</v>
      </c>
      <c r="G67" s="561" t="s">
        <v>4379</v>
      </c>
      <c r="H67" s="561" t="s">
        <v>4382</v>
      </c>
      <c r="I67" s="568" t="s">
        <v>4409</v>
      </c>
    </row>
    <row r="68" spans="1:10" ht="13.5" customHeight="1" x14ac:dyDescent="0.2">
      <c r="A68" s="30"/>
      <c r="B68" s="144"/>
      <c r="C68" s="243"/>
      <c r="E68" s="567"/>
      <c r="F68" s="561" t="s">
        <v>4440</v>
      </c>
      <c r="G68" s="561"/>
      <c r="H68" s="561"/>
      <c r="I68" s="568" t="s">
        <v>4437</v>
      </c>
    </row>
    <row r="69" spans="1:10" x14ac:dyDescent="0.2">
      <c r="A69" s="32" t="s">
        <v>2785</v>
      </c>
      <c r="B69" s="145" t="s">
        <v>3170</v>
      </c>
      <c r="C69" s="244" t="s">
        <v>1268</v>
      </c>
      <c r="E69" s="567" t="s">
        <v>4411</v>
      </c>
      <c r="F69" s="561" t="s">
        <v>4419</v>
      </c>
      <c r="G69" s="594" t="s">
        <v>4445</v>
      </c>
      <c r="H69" s="561" t="s">
        <v>4382</v>
      </c>
      <c r="I69" s="568" t="s">
        <v>4404</v>
      </c>
    </row>
    <row r="70" spans="1:10" x14ac:dyDescent="0.2">
      <c r="A70" s="30" t="s">
        <v>2370</v>
      </c>
      <c r="B70" s="144" t="s">
        <v>3260</v>
      </c>
      <c r="C70" s="243" t="s">
        <v>1269</v>
      </c>
      <c r="E70" s="567" t="s">
        <v>4412</v>
      </c>
      <c r="F70" s="561" t="s">
        <v>4420</v>
      </c>
      <c r="G70" s="561" t="s">
        <v>4438</v>
      </c>
      <c r="H70" s="561" t="s">
        <v>4382</v>
      </c>
      <c r="I70" s="568" t="s">
        <v>4405</v>
      </c>
    </row>
    <row r="71" spans="1:10" x14ac:dyDescent="0.2">
      <c r="A71" s="30" t="s">
        <v>2371</v>
      </c>
      <c r="B71" s="144" t="s">
        <v>3261</v>
      </c>
      <c r="C71" s="243" t="s">
        <v>1270</v>
      </c>
      <c r="E71" s="597" t="s">
        <v>4413</v>
      </c>
      <c r="F71" s="598" t="s">
        <v>4421</v>
      </c>
      <c r="G71" s="598" t="s">
        <v>4438</v>
      </c>
      <c r="H71" s="598" t="s">
        <v>4382</v>
      </c>
      <c r="I71" s="599" t="s">
        <v>4388</v>
      </c>
    </row>
    <row r="72" spans="1:10" x14ac:dyDescent="0.2">
      <c r="A72" s="30" t="s">
        <v>2372</v>
      </c>
      <c r="B72" s="144" t="s">
        <v>3262</v>
      </c>
      <c r="C72" s="243" t="s">
        <v>1271</v>
      </c>
      <c r="E72" s="567" t="s">
        <v>4414</v>
      </c>
      <c r="F72" s="561" t="s">
        <v>4422</v>
      </c>
      <c r="G72" s="561" t="s">
        <v>4438</v>
      </c>
      <c r="H72" s="561" t="s">
        <v>4382</v>
      </c>
      <c r="I72" s="568" t="s">
        <v>4389</v>
      </c>
      <c r="J72" s="29"/>
    </row>
    <row r="73" spans="1:10" s="29" customFormat="1" x14ac:dyDescent="0.2">
      <c r="A73" s="30" t="s">
        <v>2373</v>
      </c>
      <c r="B73" s="144" t="s">
        <v>3263</v>
      </c>
      <c r="C73" s="243" t="s">
        <v>1272</v>
      </c>
      <c r="E73" s="567" t="s">
        <v>4415</v>
      </c>
      <c r="F73" s="561" t="s">
        <v>4423</v>
      </c>
      <c r="G73" s="561" t="s">
        <v>4438</v>
      </c>
      <c r="H73" s="561" t="s">
        <v>4382</v>
      </c>
      <c r="I73" s="568" t="s">
        <v>4406</v>
      </c>
      <c r="J73" s="31"/>
    </row>
    <row r="74" spans="1:10" x14ac:dyDescent="0.2">
      <c r="A74" s="30" t="s">
        <v>2374</v>
      </c>
      <c r="B74" s="144" t="s">
        <v>3264</v>
      </c>
      <c r="C74" s="243" t="s">
        <v>2056</v>
      </c>
      <c r="E74" s="567" t="s">
        <v>4416</v>
      </c>
      <c r="F74" s="561" t="s">
        <v>4424</v>
      </c>
      <c r="G74" s="561" t="s">
        <v>4438</v>
      </c>
      <c r="H74" s="561" t="s">
        <v>4382</v>
      </c>
      <c r="I74" s="568" t="s">
        <v>4407</v>
      </c>
    </row>
    <row r="75" spans="1:10" x14ac:dyDescent="0.2">
      <c r="A75" s="30" t="s">
        <v>2375</v>
      </c>
      <c r="B75" s="144" t="s">
        <v>3265</v>
      </c>
      <c r="C75" s="243" t="s">
        <v>1273</v>
      </c>
      <c r="E75" s="567" t="s">
        <v>4417</v>
      </c>
      <c r="F75" s="561" t="s">
        <v>4425</v>
      </c>
      <c r="G75" s="561" t="s">
        <v>4438</v>
      </c>
      <c r="H75" s="561" t="s">
        <v>4382</v>
      </c>
      <c r="I75" s="568" t="s">
        <v>4408</v>
      </c>
    </row>
    <row r="76" spans="1:10" x14ac:dyDescent="0.2">
      <c r="A76" s="30" t="s">
        <v>2376</v>
      </c>
      <c r="B76" s="144" t="s">
        <v>3266</v>
      </c>
      <c r="C76" s="243" t="s">
        <v>1274</v>
      </c>
      <c r="E76" s="567" t="s">
        <v>4418</v>
      </c>
      <c r="F76" s="561" t="s">
        <v>4426</v>
      </c>
      <c r="G76" s="561" t="s">
        <v>4438</v>
      </c>
      <c r="H76" s="561" t="s">
        <v>4382</v>
      </c>
      <c r="I76" s="568" t="s">
        <v>4409</v>
      </c>
    </row>
    <row r="77" spans="1:10" x14ac:dyDescent="0.2">
      <c r="A77" s="30" t="s">
        <v>2377</v>
      </c>
      <c r="B77" s="144" t="s">
        <v>3267</v>
      </c>
      <c r="C77" s="243" t="s">
        <v>1275</v>
      </c>
      <c r="E77" s="597" t="s">
        <v>4447</v>
      </c>
      <c r="F77" s="561"/>
      <c r="G77" s="561"/>
      <c r="H77" s="574"/>
      <c r="I77" s="580"/>
    </row>
    <row r="78" spans="1:10" ht="12" thickBot="1" x14ac:dyDescent="0.25">
      <c r="A78" s="33" t="s">
        <v>1859</v>
      </c>
      <c r="B78" s="147" t="s">
        <v>3268</v>
      </c>
      <c r="C78" s="243" t="s">
        <v>1276</v>
      </c>
      <c r="E78" s="582" t="s">
        <v>4439</v>
      </c>
      <c r="F78" s="584"/>
      <c r="G78" s="584"/>
      <c r="H78" s="588"/>
      <c r="I78" s="589"/>
    </row>
    <row r="79" spans="1:10" x14ac:dyDescent="0.2">
      <c r="A79" s="33" t="s">
        <v>1860</v>
      </c>
      <c r="B79" s="147" t="s">
        <v>3269</v>
      </c>
      <c r="C79" s="243" t="s">
        <v>2056</v>
      </c>
    </row>
    <row r="80" spans="1:10" x14ac:dyDescent="0.2">
      <c r="A80" s="33"/>
      <c r="B80" s="147"/>
      <c r="C80" s="243"/>
    </row>
    <row r="81" spans="1:3" x14ac:dyDescent="0.2">
      <c r="A81" s="34" t="s">
        <v>1861</v>
      </c>
      <c r="B81" s="148" t="s">
        <v>3270</v>
      </c>
      <c r="C81" s="244" t="s">
        <v>1277</v>
      </c>
    </row>
    <row r="82" spans="1:3" x14ac:dyDescent="0.2">
      <c r="A82" s="33" t="s">
        <v>1862</v>
      </c>
      <c r="B82" s="147" t="s">
        <v>3271</v>
      </c>
      <c r="C82" s="243" t="s">
        <v>1834</v>
      </c>
    </row>
    <row r="83" spans="1:3" x14ac:dyDescent="0.2">
      <c r="A83" s="33" t="s">
        <v>1863</v>
      </c>
      <c r="B83" s="147" t="s">
        <v>3272</v>
      </c>
      <c r="C83" s="243" t="s">
        <v>1835</v>
      </c>
    </row>
    <row r="84" spans="1:3" x14ac:dyDescent="0.2">
      <c r="A84" s="33" t="s">
        <v>1864</v>
      </c>
      <c r="B84" s="147" t="s">
        <v>3273</v>
      </c>
      <c r="C84" s="243" t="s">
        <v>1836</v>
      </c>
    </row>
    <row r="85" spans="1:3" x14ac:dyDescent="0.2">
      <c r="A85" s="33" t="s">
        <v>1865</v>
      </c>
      <c r="B85" s="147" t="s">
        <v>3274</v>
      </c>
      <c r="C85" s="243" t="s">
        <v>1837</v>
      </c>
    </row>
    <row r="86" spans="1:3" x14ac:dyDescent="0.2">
      <c r="A86" s="33" t="s">
        <v>1866</v>
      </c>
      <c r="B86" s="147" t="s">
        <v>3275</v>
      </c>
      <c r="C86" s="243" t="s">
        <v>1644</v>
      </c>
    </row>
    <row r="87" spans="1:3" x14ac:dyDescent="0.2">
      <c r="A87" s="33" t="s">
        <v>1867</v>
      </c>
      <c r="B87" s="147" t="s">
        <v>3276</v>
      </c>
      <c r="C87" s="243" t="s">
        <v>1553</v>
      </c>
    </row>
    <row r="88" spans="1:3" s="29" customFormat="1" x14ac:dyDescent="0.2">
      <c r="A88" s="33" t="s">
        <v>1868</v>
      </c>
      <c r="B88" s="147" t="s">
        <v>3277</v>
      </c>
      <c r="C88" s="243" t="s">
        <v>2056</v>
      </c>
    </row>
    <row r="89" spans="1:3" x14ac:dyDescent="0.2">
      <c r="A89" s="33" t="s">
        <v>1869</v>
      </c>
      <c r="B89" s="147" t="s">
        <v>3278</v>
      </c>
      <c r="C89" s="243" t="s">
        <v>1641</v>
      </c>
    </row>
    <row r="90" spans="1:3" x14ac:dyDescent="0.2">
      <c r="A90" s="33" t="s">
        <v>1870</v>
      </c>
      <c r="B90" s="147" t="s">
        <v>3279</v>
      </c>
      <c r="C90" s="243" t="s">
        <v>1642</v>
      </c>
    </row>
    <row r="91" spans="1:3" x14ac:dyDescent="0.2">
      <c r="A91" s="33" t="s">
        <v>1871</v>
      </c>
      <c r="B91" s="147" t="s">
        <v>3280</v>
      </c>
      <c r="C91" s="243" t="s">
        <v>2056</v>
      </c>
    </row>
    <row r="92" spans="1:3" x14ac:dyDescent="0.2">
      <c r="A92" s="33" t="s">
        <v>1872</v>
      </c>
      <c r="B92" s="147" t="s">
        <v>3281</v>
      </c>
      <c r="C92" s="243" t="s">
        <v>1643</v>
      </c>
    </row>
    <row r="93" spans="1:3" x14ac:dyDescent="0.2">
      <c r="A93" s="33" t="s">
        <v>1873</v>
      </c>
      <c r="B93" s="147" t="s">
        <v>3282</v>
      </c>
      <c r="C93" s="243" t="s">
        <v>2337</v>
      </c>
    </row>
    <row r="94" spans="1:3" x14ac:dyDescent="0.2">
      <c r="A94" s="33" t="s">
        <v>1874</v>
      </c>
      <c r="B94" s="147" t="s">
        <v>3283</v>
      </c>
      <c r="C94" s="243" t="s">
        <v>2056</v>
      </c>
    </row>
    <row r="95" spans="1:3" x14ac:dyDescent="0.2">
      <c r="A95" s="33"/>
      <c r="B95" s="147"/>
      <c r="C95" s="243"/>
    </row>
    <row r="96" spans="1:3" x14ac:dyDescent="0.2">
      <c r="A96" s="34" t="s">
        <v>1875</v>
      </c>
      <c r="B96" s="148" t="s">
        <v>3284</v>
      </c>
      <c r="C96" s="244" t="s">
        <v>1838</v>
      </c>
    </row>
    <row r="97" spans="1:3" x14ac:dyDescent="0.2">
      <c r="A97" s="33" t="s">
        <v>1876</v>
      </c>
      <c r="B97" s="147" t="s">
        <v>3285</v>
      </c>
      <c r="C97" s="243" t="s">
        <v>550</v>
      </c>
    </row>
    <row r="98" spans="1:3" x14ac:dyDescent="0.2">
      <c r="A98" s="33" t="s">
        <v>1877</v>
      </c>
      <c r="B98" s="147" t="s">
        <v>3286</v>
      </c>
      <c r="C98" s="243" t="s">
        <v>551</v>
      </c>
    </row>
    <row r="99" spans="1:3" x14ac:dyDescent="0.2">
      <c r="A99" s="33" t="s">
        <v>1878</v>
      </c>
      <c r="B99" s="147" t="s">
        <v>3287</v>
      </c>
      <c r="C99" s="243" t="s">
        <v>552</v>
      </c>
    </row>
    <row r="100" spans="1:3" x14ac:dyDescent="0.2">
      <c r="A100" s="33" t="s">
        <v>1879</v>
      </c>
      <c r="B100" s="147" t="s">
        <v>3288</v>
      </c>
      <c r="C100" s="243" t="s">
        <v>553</v>
      </c>
    </row>
    <row r="101" spans="1:3" x14ac:dyDescent="0.2">
      <c r="A101" s="33" t="s">
        <v>1880</v>
      </c>
      <c r="B101" s="147" t="s">
        <v>3289</v>
      </c>
      <c r="C101" s="243" t="s">
        <v>554</v>
      </c>
    </row>
    <row r="102" spans="1:3" x14ac:dyDescent="0.2">
      <c r="A102" s="33" t="s">
        <v>1881</v>
      </c>
      <c r="B102" s="147" t="s">
        <v>3290</v>
      </c>
      <c r="C102" s="243" t="s">
        <v>555</v>
      </c>
    </row>
    <row r="103" spans="1:3" x14ac:dyDescent="0.2">
      <c r="A103" s="33" t="s">
        <v>1882</v>
      </c>
      <c r="B103" s="147" t="s">
        <v>3291</v>
      </c>
      <c r="C103" s="243" t="s">
        <v>556</v>
      </c>
    </row>
    <row r="104" spans="1:3" x14ac:dyDescent="0.2">
      <c r="A104" s="33" t="s">
        <v>1883</v>
      </c>
      <c r="B104" s="147" t="s">
        <v>3292</v>
      </c>
      <c r="C104" s="243" t="s">
        <v>2293</v>
      </c>
    </row>
    <row r="105" spans="1:3" x14ac:dyDescent="0.2">
      <c r="A105" s="33" t="s">
        <v>1884</v>
      </c>
      <c r="B105" s="147" t="s">
        <v>3293</v>
      </c>
      <c r="C105" s="243" t="s">
        <v>2294</v>
      </c>
    </row>
    <row r="106" spans="1:3" x14ac:dyDescent="0.2">
      <c r="A106" s="33" t="s">
        <v>1885</v>
      </c>
      <c r="B106" s="147" t="s">
        <v>3294</v>
      </c>
      <c r="C106" s="243" t="s">
        <v>2534</v>
      </c>
    </row>
    <row r="107" spans="1:3" x14ac:dyDescent="0.2">
      <c r="A107" s="194" t="s">
        <v>1886</v>
      </c>
      <c r="B107" s="147" t="s">
        <v>3295</v>
      </c>
      <c r="C107" s="243" t="s">
        <v>2535</v>
      </c>
    </row>
    <row r="108" spans="1:3" x14ac:dyDescent="0.2">
      <c r="A108" s="194" t="s">
        <v>1887</v>
      </c>
      <c r="B108" s="147" t="s">
        <v>3296</v>
      </c>
      <c r="C108" s="243" t="s">
        <v>2536</v>
      </c>
    </row>
    <row r="109" spans="1:3" x14ac:dyDescent="0.2">
      <c r="A109" s="194" t="s">
        <v>1888</v>
      </c>
      <c r="B109" s="147" t="s">
        <v>3297</v>
      </c>
      <c r="C109" s="243" t="s">
        <v>2537</v>
      </c>
    </row>
    <row r="110" spans="1:3" s="29" customFormat="1" x14ac:dyDescent="0.2">
      <c r="A110" s="194" t="s">
        <v>439</v>
      </c>
      <c r="B110" s="147" t="s">
        <v>3298</v>
      </c>
      <c r="C110" s="243" t="s">
        <v>431</v>
      </c>
    </row>
    <row r="111" spans="1:3" x14ac:dyDescent="0.2">
      <c r="A111" s="194" t="s">
        <v>440</v>
      </c>
      <c r="B111" s="147" t="s">
        <v>3299</v>
      </c>
      <c r="C111" s="243" t="s">
        <v>432</v>
      </c>
    </row>
    <row r="112" spans="1:3" x14ac:dyDescent="0.2">
      <c r="A112" s="194" t="s">
        <v>1889</v>
      </c>
      <c r="B112" s="147" t="s">
        <v>3300</v>
      </c>
      <c r="C112" s="243" t="s">
        <v>433</v>
      </c>
    </row>
    <row r="113" spans="1:3" s="29" customFormat="1" x14ac:dyDescent="0.2">
      <c r="A113" s="194" t="s">
        <v>1890</v>
      </c>
      <c r="B113" s="147" t="s">
        <v>3301</v>
      </c>
      <c r="C113" s="243" t="s">
        <v>434</v>
      </c>
    </row>
    <row r="114" spans="1:3" x14ac:dyDescent="0.2">
      <c r="A114" s="194" t="s">
        <v>441</v>
      </c>
      <c r="B114" s="147" t="s">
        <v>3302</v>
      </c>
      <c r="C114" s="243" t="s">
        <v>1639</v>
      </c>
    </row>
    <row r="115" spans="1:3" x14ac:dyDescent="0.2">
      <c r="A115" s="33" t="s">
        <v>442</v>
      </c>
      <c r="B115" s="147" t="s">
        <v>3303</v>
      </c>
      <c r="C115" s="243" t="s">
        <v>1640</v>
      </c>
    </row>
    <row r="116" spans="1:3" x14ac:dyDescent="0.2">
      <c r="A116" s="33" t="s">
        <v>443</v>
      </c>
      <c r="B116" s="147" t="s">
        <v>3304</v>
      </c>
      <c r="C116" s="243" t="s">
        <v>2056</v>
      </c>
    </row>
    <row r="117" spans="1:3" x14ac:dyDescent="0.2">
      <c r="A117" s="33"/>
      <c r="B117" s="147"/>
      <c r="C117" s="243"/>
    </row>
    <row r="118" spans="1:3" x14ac:dyDescent="0.2">
      <c r="A118" s="34" t="s">
        <v>2775</v>
      </c>
      <c r="B118" s="148" t="s">
        <v>3174</v>
      </c>
      <c r="C118" s="244" t="s">
        <v>1839</v>
      </c>
    </row>
    <row r="119" spans="1:3" x14ac:dyDescent="0.2">
      <c r="A119" s="33" t="s">
        <v>1891</v>
      </c>
      <c r="B119" s="147" t="s">
        <v>3305</v>
      </c>
      <c r="C119" s="243" t="s">
        <v>2056</v>
      </c>
    </row>
    <row r="120" spans="1:3" x14ac:dyDescent="0.2">
      <c r="A120" s="33"/>
      <c r="B120" s="147"/>
      <c r="C120" s="243"/>
    </row>
    <row r="121" spans="1:3" x14ac:dyDescent="0.2">
      <c r="A121" s="34" t="s">
        <v>2776</v>
      </c>
      <c r="B121" s="148" t="s">
        <v>3186</v>
      </c>
      <c r="C121" s="244" t="s">
        <v>1840</v>
      </c>
    </row>
    <row r="122" spans="1:3" x14ac:dyDescent="0.2">
      <c r="A122" s="33"/>
      <c r="B122" s="147"/>
      <c r="C122" s="243"/>
    </row>
    <row r="123" spans="1:3" ht="12" thickBot="1" x14ac:dyDescent="0.25">
      <c r="A123" s="35" t="s">
        <v>1892</v>
      </c>
      <c r="B123" s="149" t="s">
        <v>3306</v>
      </c>
      <c r="C123" s="245" t="s">
        <v>1841</v>
      </c>
    </row>
    <row r="124" spans="1:3" x14ac:dyDescent="0.2">
      <c r="A124" s="33"/>
      <c r="B124" s="147"/>
      <c r="C124" s="243"/>
    </row>
    <row r="125" spans="1:3" ht="12" thickBot="1" x14ac:dyDescent="0.25">
      <c r="A125" s="35" t="s">
        <v>946</v>
      </c>
      <c r="B125" s="149" t="s">
        <v>3307</v>
      </c>
      <c r="C125" s="245" t="s">
        <v>2056</v>
      </c>
    </row>
  </sheetData>
  <customSheetViews>
    <customSheetView guid="{5F452B13-A369-42A4-9CF3-F2A6C45D1442}" showPageBreaks="1" printArea="1" showRuler="0" topLeftCell="A73">
      <selection activeCell="G103" sqref="G103"/>
      <pageMargins left="0.78740157480314965" right="0.78740157480314965" top="0.98425196850393704" bottom="0.98425196850393704" header="0.51181102362204722" footer="0.51181102362204722"/>
      <printOptions horizontalCentered="1" headings="1"/>
      <pageSetup paperSize="9" orientation="portrait" r:id="rId1"/>
      <headerFooter alignWithMargins="0">
        <oddHeader>&amp;C&amp;"Arial,Fett"&amp;14Annex D - 
OBDMIDs (On-Board Diagnostic Monitor ID) definition</oddHeader>
        <oddFooter>&amp;L&amp;F&amp;R&amp;P/&amp;N</oddFooter>
      </headerFooter>
    </customSheetView>
    <customSheetView guid="{85156661-CBE0-4E0C-831A-9FC01A4A4796}" showPageBreaks="1" printArea="1" showRuler="0">
      <selection activeCell="I33" sqref="I33"/>
      <pageMargins left="0.78740157480314965" right="0.78740157480314965" top="0.98425196850393704" bottom="0.98425196850393704" header="0.51181102362204722" footer="0.51181102362204722"/>
      <printOptions horizontalCentered="1" headings="1"/>
      <pageSetup paperSize="9" orientation="portrait" r:id="rId2"/>
      <headerFooter alignWithMargins="0">
        <oddHeader>&amp;C&amp;"Arial,Fett"&amp;14Annex D - 
OBDMIDs (On-Board Diagnostic Monitor ID) definition</oddHeader>
        <oddFooter>&amp;L&amp;F&amp;R&amp;P/&amp;N</oddFooter>
      </headerFooter>
    </customSheetView>
  </customSheetViews>
  <phoneticPr fontId="10" type="noConversion"/>
  <printOptions horizontalCentered="1" headings="1"/>
  <pageMargins left="0.78740157480314965" right="0.78740157480314965" top="0.98425196850393704" bottom="0.98425196850393704" header="0.51181102362204722" footer="0.51181102362204722"/>
  <pageSetup paperSize="9" orientation="portrait" r:id="rId3"/>
  <headerFooter alignWithMargins="0">
    <oddHeader>&amp;C&amp;"Arial,Fett"&amp;14Annex D - 
OBDMIDs (On-Board Diagnostic Monitor ID) definition</oddHeader>
    <oddFooter>&amp;L&amp;F&amp;R&amp;P/&amp;N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58"/>
  <sheetViews>
    <sheetView workbookViewId="0">
      <pane ySplit="1020" topLeftCell="A88" activePane="bottomLeft"/>
      <selection activeCell="H2" sqref="H2"/>
      <selection pane="bottomLeft" activeCell="H107" sqref="H107"/>
    </sheetView>
  </sheetViews>
  <sheetFormatPr defaultRowHeight="12.75" x14ac:dyDescent="0.2"/>
  <cols>
    <col min="1" max="1" width="16.7109375" style="160" customWidth="1"/>
    <col min="2" max="2" width="20.5703125" style="160" customWidth="1"/>
    <col min="3" max="3" width="27.42578125" style="160" customWidth="1"/>
    <col min="4" max="4" width="18" style="160" customWidth="1"/>
    <col min="5" max="5" width="12.7109375" style="160" customWidth="1"/>
    <col min="6" max="6" width="14.5703125" style="160" customWidth="1"/>
    <col min="7" max="7" width="14.5703125" style="185" customWidth="1"/>
    <col min="8" max="8" width="15.28515625" style="160" customWidth="1"/>
    <col min="9" max="9" width="16.140625" style="185" customWidth="1"/>
    <col min="10" max="10" width="9.140625" style="160"/>
    <col min="11" max="12" width="9.140625" style="191"/>
    <col min="13" max="13" width="9.140625" style="180"/>
    <col min="14" max="16384" width="9.140625" style="160"/>
  </cols>
  <sheetData>
    <row r="1" spans="1:48" ht="13.5" thickBot="1" x14ac:dyDescent="0.25">
      <c r="A1" s="52"/>
      <c r="B1" s="229" t="s">
        <v>437</v>
      </c>
      <c r="C1" s="52"/>
      <c r="D1" s="53"/>
      <c r="E1" s="53"/>
      <c r="F1" s="181"/>
      <c r="G1" s="53"/>
      <c r="H1" s="53"/>
      <c r="I1" s="181"/>
      <c r="J1" s="54"/>
      <c r="K1" s="188"/>
      <c r="L1" s="184"/>
      <c r="M1" s="70"/>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row>
    <row r="2" spans="1:48" ht="21.75" customHeight="1" thickBot="1" x14ac:dyDescent="0.25">
      <c r="A2" s="249" t="s">
        <v>570</v>
      </c>
      <c r="B2" s="250" t="s">
        <v>2233</v>
      </c>
      <c r="C2" s="250" t="s">
        <v>2237</v>
      </c>
      <c r="D2" s="251" t="s">
        <v>571</v>
      </c>
      <c r="E2" s="251" t="s">
        <v>572</v>
      </c>
      <c r="F2" s="252" t="s">
        <v>573</v>
      </c>
      <c r="G2" s="253"/>
      <c r="H2" s="329" t="s">
        <v>573</v>
      </c>
      <c r="I2" s="254"/>
      <c r="J2" s="56"/>
      <c r="K2" s="189"/>
      <c r="L2" s="184"/>
      <c r="M2" s="70"/>
      <c r="N2" s="70"/>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row>
    <row r="3" spans="1:48" x14ac:dyDescent="0.2">
      <c r="A3" s="255" t="s">
        <v>2779</v>
      </c>
      <c r="B3" s="59" t="s">
        <v>236</v>
      </c>
      <c r="C3" s="60" t="s">
        <v>1554</v>
      </c>
      <c r="D3" s="61" t="s">
        <v>574</v>
      </c>
      <c r="E3" s="166"/>
      <c r="F3" s="61" t="s">
        <v>490</v>
      </c>
      <c r="G3" s="61"/>
      <c r="H3" s="256"/>
      <c r="I3" s="187"/>
      <c r="J3" s="56"/>
      <c r="K3" s="190"/>
      <c r="L3" s="183"/>
      <c r="M3" s="169"/>
      <c r="N3" s="169"/>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row>
    <row r="4" spans="1:48" x14ac:dyDescent="0.2">
      <c r="A4" s="390" t="s">
        <v>2779</v>
      </c>
      <c r="B4" s="157"/>
      <c r="C4" s="162" t="s">
        <v>3489</v>
      </c>
      <c r="D4" s="164" t="s">
        <v>488</v>
      </c>
      <c r="E4" s="171">
        <f>HEX2DEC(D4)*C3</f>
        <v>0</v>
      </c>
      <c r="F4" s="171">
        <f>E4</f>
        <v>0</v>
      </c>
      <c r="G4" s="171"/>
      <c r="H4" s="176"/>
      <c r="I4" s="257"/>
      <c r="J4" s="56"/>
      <c r="K4" s="58"/>
      <c r="L4" s="58"/>
      <c r="M4" s="192"/>
      <c r="N4" s="169"/>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row>
    <row r="5" spans="1:48" ht="13.5" thickBot="1" x14ac:dyDescent="0.25">
      <c r="A5" s="391" t="s">
        <v>2779</v>
      </c>
      <c r="B5" s="65"/>
      <c r="C5" s="65"/>
      <c r="D5" s="258" t="s">
        <v>489</v>
      </c>
      <c r="E5" s="259">
        <f>HEX2DEC(D5)*C3</f>
        <v>65535</v>
      </c>
      <c r="F5" s="259">
        <f>E5</f>
        <v>65535</v>
      </c>
      <c r="G5" s="259"/>
      <c r="H5" s="260"/>
      <c r="I5" s="186"/>
      <c r="J5" s="56"/>
      <c r="K5" s="183"/>
      <c r="L5" s="183"/>
      <c r="M5" s="169"/>
      <c r="N5" s="169"/>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row>
    <row r="6" spans="1:48" x14ac:dyDescent="0.2">
      <c r="A6" s="261" t="s">
        <v>2780</v>
      </c>
      <c r="B6" s="67" t="s">
        <v>236</v>
      </c>
      <c r="C6" s="67" t="s">
        <v>575</v>
      </c>
      <c r="D6" s="61" t="s">
        <v>574</v>
      </c>
      <c r="E6" s="262"/>
      <c r="F6" s="61" t="s">
        <v>491</v>
      </c>
      <c r="G6" s="263"/>
      <c r="H6" s="263"/>
      <c r="I6" s="187"/>
      <c r="J6" s="56"/>
      <c r="K6" s="183"/>
      <c r="L6" s="183"/>
      <c r="M6" s="169"/>
      <c r="N6" s="169"/>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row>
    <row r="7" spans="1:48" x14ac:dyDescent="0.2">
      <c r="A7" s="392" t="s">
        <v>2780</v>
      </c>
      <c r="B7" s="163"/>
      <c r="C7" s="162" t="s">
        <v>3490</v>
      </c>
      <c r="D7" s="164" t="s">
        <v>488</v>
      </c>
      <c r="E7" s="176">
        <f>HEX2DEC(D7)*C6</f>
        <v>0</v>
      </c>
      <c r="F7" s="171">
        <f>E7</f>
        <v>0</v>
      </c>
      <c r="G7" s="264"/>
      <c r="H7" s="265"/>
      <c r="I7" s="257"/>
      <c r="J7" s="56"/>
      <c r="K7" s="183"/>
      <c r="L7" s="183"/>
      <c r="M7" s="169"/>
      <c r="N7" s="169"/>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row>
    <row r="8" spans="1:48" ht="13.5" thickBot="1" x14ac:dyDescent="0.25">
      <c r="A8" s="391" t="s">
        <v>2780</v>
      </c>
      <c r="B8" s="65"/>
      <c r="C8" s="65"/>
      <c r="D8" s="258" t="s">
        <v>489</v>
      </c>
      <c r="E8" s="315">
        <f>HEX2DEC(D8)*C6</f>
        <v>6553.5</v>
      </c>
      <c r="F8" s="315">
        <f>E8</f>
        <v>6553.5</v>
      </c>
      <c r="G8" s="266"/>
      <c r="H8" s="267"/>
      <c r="I8" s="186"/>
      <c r="J8" s="56"/>
      <c r="K8" s="183"/>
      <c r="L8" s="183"/>
      <c r="M8" s="169"/>
      <c r="N8" s="169"/>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row>
    <row r="9" spans="1:48" x14ac:dyDescent="0.2">
      <c r="A9" s="261" t="s">
        <v>912</v>
      </c>
      <c r="B9" s="67" t="s">
        <v>236</v>
      </c>
      <c r="C9" s="67" t="s">
        <v>576</v>
      </c>
      <c r="D9" s="61" t="s">
        <v>574</v>
      </c>
      <c r="E9" s="262"/>
      <c r="F9" s="61" t="s">
        <v>492</v>
      </c>
      <c r="G9" s="61"/>
      <c r="H9" s="256"/>
      <c r="I9" s="187"/>
      <c r="J9" s="56"/>
      <c r="K9" s="183"/>
      <c r="L9" s="183"/>
      <c r="M9" s="169"/>
      <c r="N9" s="169"/>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row>
    <row r="10" spans="1:48" x14ac:dyDescent="0.2">
      <c r="A10" s="392" t="s">
        <v>912</v>
      </c>
      <c r="B10" s="163"/>
      <c r="C10" s="63" t="s">
        <v>3491</v>
      </c>
      <c r="D10" s="164" t="s">
        <v>488</v>
      </c>
      <c r="E10" s="176">
        <f>HEX2DEC(D10)*C9</f>
        <v>0</v>
      </c>
      <c r="F10" s="171">
        <f>E10</f>
        <v>0</v>
      </c>
      <c r="G10" s="173"/>
      <c r="H10" s="177"/>
      <c r="I10" s="257"/>
      <c r="J10" s="56"/>
      <c r="K10" s="183"/>
      <c r="L10" s="183"/>
      <c r="M10" s="169"/>
      <c r="N10" s="169"/>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row>
    <row r="11" spans="1:48" ht="13.5" thickBot="1" x14ac:dyDescent="0.25">
      <c r="A11" s="391" t="s">
        <v>912</v>
      </c>
      <c r="B11" s="65"/>
      <c r="C11" s="65"/>
      <c r="D11" s="258" t="s">
        <v>489</v>
      </c>
      <c r="E11" s="268">
        <f>HEX2DEC(D11)*C9</f>
        <v>655.35</v>
      </c>
      <c r="F11" s="309">
        <f>E11</f>
        <v>655.35</v>
      </c>
      <c r="G11" s="268"/>
      <c r="H11" s="269"/>
      <c r="I11" s="186"/>
      <c r="J11" s="56"/>
      <c r="K11" s="183"/>
      <c r="L11" s="183"/>
      <c r="M11" s="169"/>
      <c r="N11" s="169"/>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row>
    <row r="12" spans="1:48" x14ac:dyDescent="0.2">
      <c r="A12" s="261" t="s">
        <v>913</v>
      </c>
      <c r="B12" s="67" t="s">
        <v>236</v>
      </c>
      <c r="C12" s="67" t="s">
        <v>577</v>
      </c>
      <c r="D12" s="61" t="s">
        <v>574</v>
      </c>
      <c r="E12" s="262"/>
      <c r="F12" s="61" t="s">
        <v>493</v>
      </c>
      <c r="G12" s="61"/>
      <c r="H12" s="256"/>
      <c r="I12" s="187"/>
      <c r="J12" s="56"/>
      <c r="K12" s="183"/>
      <c r="L12" s="183"/>
      <c r="M12" s="169"/>
      <c r="N12" s="169"/>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row>
    <row r="13" spans="1:48" x14ac:dyDescent="0.2">
      <c r="A13" s="392" t="s">
        <v>913</v>
      </c>
      <c r="B13" s="163"/>
      <c r="C13" s="63" t="s">
        <v>3492</v>
      </c>
      <c r="D13" s="164" t="s">
        <v>488</v>
      </c>
      <c r="E13" s="176">
        <f>HEX2DEC(D13)*C12</f>
        <v>0</v>
      </c>
      <c r="F13" s="171">
        <f>E13</f>
        <v>0</v>
      </c>
      <c r="G13" s="173"/>
      <c r="H13" s="177"/>
      <c r="I13" s="257"/>
      <c r="J13" s="56"/>
      <c r="K13" s="183"/>
      <c r="L13" s="183"/>
      <c r="M13" s="169"/>
      <c r="N13" s="169"/>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row>
    <row r="14" spans="1:48" ht="13.5" thickBot="1" x14ac:dyDescent="0.25">
      <c r="A14" s="391" t="s">
        <v>913</v>
      </c>
      <c r="B14" s="65"/>
      <c r="C14" s="65"/>
      <c r="D14" s="258" t="s">
        <v>489</v>
      </c>
      <c r="E14" s="270">
        <f>HEX2DEC(D14)*C12</f>
        <v>65.534999999999997</v>
      </c>
      <c r="F14" s="271">
        <f>E14</f>
        <v>65.534999999999997</v>
      </c>
      <c r="G14" s="268"/>
      <c r="H14" s="269"/>
      <c r="I14" s="186"/>
      <c r="J14" s="56"/>
      <c r="K14" s="183"/>
      <c r="L14" s="183"/>
      <c r="M14" s="169"/>
      <c r="N14" s="169"/>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row>
    <row r="15" spans="1:48" x14ac:dyDescent="0.2">
      <c r="A15" s="261" t="s">
        <v>914</v>
      </c>
      <c r="B15" s="67" t="s">
        <v>236</v>
      </c>
      <c r="C15" s="67" t="s">
        <v>578</v>
      </c>
      <c r="D15" s="61" t="s">
        <v>574</v>
      </c>
      <c r="E15" s="262"/>
      <c r="F15" s="61" t="s">
        <v>579</v>
      </c>
      <c r="G15" s="61"/>
      <c r="H15" s="256"/>
      <c r="I15" s="187"/>
      <c r="J15" s="56"/>
      <c r="K15" s="183"/>
      <c r="L15" s="183"/>
      <c r="M15" s="169"/>
      <c r="N15" s="169"/>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row>
    <row r="16" spans="1:48" x14ac:dyDescent="0.2">
      <c r="A16" s="392" t="s">
        <v>914</v>
      </c>
      <c r="B16" s="163"/>
      <c r="C16" s="63" t="s">
        <v>3495</v>
      </c>
      <c r="D16" s="164" t="s">
        <v>488</v>
      </c>
      <c r="E16" s="176">
        <f>HEX2DEC(D16)*C15</f>
        <v>0</v>
      </c>
      <c r="F16" s="171">
        <f>E16</f>
        <v>0</v>
      </c>
      <c r="G16" s="173"/>
      <c r="H16" s="177"/>
      <c r="I16" s="257"/>
      <c r="J16" s="56"/>
      <c r="K16" s="183"/>
      <c r="L16" s="183"/>
      <c r="M16" s="169"/>
      <c r="N16" s="169"/>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row>
    <row r="17" spans="1:48" ht="13.5" thickBot="1" x14ac:dyDescent="0.25">
      <c r="A17" s="391" t="s">
        <v>914</v>
      </c>
      <c r="B17" s="65"/>
      <c r="C17" s="65"/>
      <c r="D17" s="258" t="s">
        <v>489</v>
      </c>
      <c r="E17" s="168">
        <f>HEX2DEC(D17)*C15</f>
        <v>1.99996947423</v>
      </c>
      <c r="F17" s="316">
        <f>E17</f>
        <v>1.99996947423</v>
      </c>
      <c r="G17" s="268"/>
      <c r="H17" s="269"/>
      <c r="I17" s="186"/>
      <c r="J17" s="56"/>
      <c r="K17" s="183"/>
      <c r="L17" s="183"/>
      <c r="M17" s="169"/>
      <c r="N17" s="169"/>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row>
    <row r="18" spans="1:48" x14ac:dyDescent="0.2">
      <c r="A18" s="261" t="s">
        <v>915</v>
      </c>
      <c r="B18" s="67" t="s">
        <v>236</v>
      </c>
      <c r="C18" s="67" t="s">
        <v>580</v>
      </c>
      <c r="D18" s="61" t="s">
        <v>574</v>
      </c>
      <c r="E18" s="262"/>
      <c r="F18" s="61" t="s">
        <v>581</v>
      </c>
      <c r="G18" s="61"/>
      <c r="H18" s="256"/>
      <c r="I18" s="187"/>
      <c r="J18" s="56"/>
      <c r="K18" s="183"/>
      <c r="L18" s="183"/>
      <c r="M18" s="169"/>
      <c r="N18" s="169"/>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row>
    <row r="19" spans="1:48" x14ac:dyDescent="0.2">
      <c r="A19" s="392" t="s">
        <v>915</v>
      </c>
      <c r="B19" s="163"/>
      <c r="C19" s="63" t="s">
        <v>3496</v>
      </c>
      <c r="D19" s="164" t="s">
        <v>488</v>
      </c>
      <c r="E19" s="176">
        <f>HEX2DEC(D19)*C18</f>
        <v>0</v>
      </c>
      <c r="F19" s="171">
        <f>E19</f>
        <v>0</v>
      </c>
      <c r="G19" s="173"/>
      <c r="H19" s="273"/>
      <c r="I19" s="257"/>
      <c r="J19" s="56"/>
      <c r="K19" s="183"/>
      <c r="L19" s="183"/>
      <c r="M19" s="169"/>
      <c r="N19" s="169"/>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row>
    <row r="20" spans="1:48" ht="13.5" thickBot="1" x14ac:dyDescent="0.25">
      <c r="A20" s="391" t="s">
        <v>915</v>
      </c>
      <c r="B20" s="65"/>
      <c r="C20" s="65"/>
      <c r="D20" s="258" t="s">
        <v>489</v>
      </c>
      <c r="E20" s="168">
        <f>HEX2DEC(D20)*C18</f>
        <v>19.988174999999998</v>
      </c>
      <c r="F20" s="343">
        <f>E20</f>
        <v>19.988174999999998</v>
      </c>
      <c r="G20" s="268"/>
      <c r="H20" s="269"/>
      <c r="I20" s="186"/>
      <c r="J20" s="56"/>
      <c r="K20" s="183"/>
      <c r="L20" s="183"/>
      <c r="M20" s="169"/>
      <c r="N20" s="169"/>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row>
    <row r="21" spans="1:48" x14ac:dyDescent="0.2">
      <c r="A21" s="261" t="s">
        <v>916</v>
      </c>
      <c r="B21" s="67" t="s">
        <v>582</v>
      </c>
      <c r="C21" s="67" t="s">
        <v>583</v>
      </c>
      <c r="D21" s="61" t="s">
        <v>574</v>
      </c>
      <c r="E21" s="262"/>
      <c r="F21" s="61" t="s">
        <v>584</v>
      </c>
      <c r="G21" s="61" t="s">
        <v>549</v>
      </c>
      <c r="H21" s="61"/>
      <c r="I21" s="274"/>
      <c r="J21" s="57"/>
      <c r="K21" s="190"/>
      <c r="L21" s="183"/>
      <c r="M21" s="169"/>
      <c r="N21" s="169"/>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row>
    <row r="22" spans="1:48" x14ac:dyDescent="0.2">
      <c r="A22" s="394" t="s">
        <v>916</v>
      </c>
      <c r="B22" s="62"/>
      <c r="C22" s="63" t="s">
        <v>3493</v>
      </c>
      <c r="D22" s="164" t="s">
        <v>488</v>
      </c>
      <c r="E22" s="176">
        <f>HEX2DEC(D22)*C21</f>
        <v>0</v>
      </c>
      <c r="F22" s="173">
        <f t="shared" ref="F22:F40" si="0">E22</f>
        <v>0</v>
      </c>
      <c r="G22" s="176" t="s">
        <v>549</v>
      </c>
      <c r="H22" s="176"/>
      <c r="I22" s="275"/>
      <c r="J22" s="57"/>
      <c r="K22" s="183"/>
      <c r="L22" s="183"/>
      <c r="M22" s="169"/>
      <c r="N22" s="169"/>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row>
    <row r="23" spans="1:48" x14ac:dyDescent="0.2">
      <c r="A23" s="394" t="s">
        <v>916</v>
      </c>
      <c r="B23" s="62"/>
      <c r="C23" s="63"/>
      <c r="D23" s="64" t="s">
        <v>2001</v>
      </c>
      <c r="E23" s="264">
        <f>HEX2DEC(D23)*C21</f>
        <v>0.5</v>
      </c>
      <c r="F23" s="173">
        <f t="shared" si="0"/>
        <v>0.5</v>
      </c>
      <c r="G23" s="176" t="s">
        <v>549</v>
      </c>
      <c r="H23" s="176"/>
      <c r="I23" s="275"/>
      <c r="J23" s="57"/>
      <c r="K23" s="183"/>
      <c r="L23" s="183"/>
      <c r="M23" s="169"/>
      <c r="N23" s="169"/>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row>
    <row r="24" spans="1:48" x14ac:dyDescent="0.2">
      <c r="A24" s="394" t="s">
        <v>916</v>
      </c>
      <c r="B24" s="62"/>
      <c r="C24" s="63"/>
      <c r="D24" s="68" t="s">
        <v>2000</v>
      </c>
      <c r="E24" s="177">
        <f>HEX2DEC(D24)*C21</f>
        <v>16383.25</v>
      </c>
      <c r="F24" s="173">
        <f t="shared" si="0"/>
        <v>16383.25</v>
      </c>
      <c r="G24" s="176" t="s">
        <v>549</v>
      </c>
      <c r="H24" s="176"/>
      <c r="I24" s="275"/>
      <c r="J24" s="57"/>
      <c r="K24" s="183"/>
      <c r="L24" s="183"/>
      <c r="M24" s="169"/>
      <c r="N24" s="169"/>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row>
    <row r="25" spans="1:48" ht="13.5" thickBot="1" x14ac:dyDescent="0.25">
      <c r="A25" s="391" t="s">
        <v>916</v>
      </c>
      <c r="B25" s="65"/>
      <c r="C25" s="65"/>
      <c r="D25" s="66" t="s">
        <v>489</v>
      </c>
      <c r="E25" s="268">
        <f>HEX2DEC(D25)*C21</f>
        <v>16383.75</v>
      </c>
      <c r="F25" s="309">
        <f t="shared" si="0"/>
        <v>16383.75</v>
      </c>
      <c r="G25" s="259" t="s">
        <v>549</v>
      </c>
      <c r="H25" s="259"/>
      <c r="I25" s="276"/>
      <c r="J25" s="57"/>
      <c r="K25" s="183"/>
      <c r="L25" s="183"/>
      <c r="M25" s="169"/>
      <c r="N25" s="169"/>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row>
    <row r="26" spans="1:48" x14ac:dyDescent="0.2">
      <c r="A26" s="261" t="s">
        <v>917</v>
      </c>
      <c r="B26" s="67" t="s">
        <v>494</v>
      </c>
      <c r="C26" s="67" t="s">
        <v>576</v>
      </c>
      <c r="D26" s="61" t="s">
        <v>574</v>
      </c>
      <c r="E26" s="262"/>
      <c r="F26" s="277" t="s">
        <v>492</v>
      </c>
      <c r="G26" s="60" t="s">
        <v>585</v>
      </c>
      <c r="H26" s="277" t="s">
        <v>492</v>
      </c>
      <c r="I26" s="187" t="s">
        <v>1998</v>
      </c>
      <c r="J26" s="57"/>
      <c r="K26" s="183"/>
      <c r="L26" s="183"/>
      <c r="M26" s="183"/>
      <c r="N26" s="183"/>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row>
    <row r="27" spans="1:48" x14ac:dyDescent="0.2">
      <c r="A27" s="392" t="s">
        <v>917</v>
      </c>
      <c r="B27" s="163"/>
      <c r="C27" s="163" t="s">
        <v>3494</v>
      </c>
      <c r="D27" s="164" t="s">
        <v>488</v>
      </c>
      <c r="E27" s="176">
        <f>HEX2DEC(D27)*C26</f>
        <v>0</v>
      </c>
      <c r="F27" s="177">
        <f t="shared" si="0"/>
        <v>0</v>
      </c>
      <c r="G27" s="64" t="s">
        <v>585</v>
      </c>
      <c r="H27" s="278">
        <f>F27*(0.62137)</f>
        <v>0</v>
      </c>
      <c r="I27" s="257" t="s">
        <v>1998</v>
      </c>
      <c r="J27" s="57"/>
      <c r="K27" s="183"/>
      <c r="L27" s="183"/>
      <c r="M27" s="183"/>
      <c r="N27" s="183"/>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row>
    <row r="28" spans="1:48" x14ac:dyDescent="0.2">
      <c r="A28" s="394" t="s">
        <v>917</v>
      </c>
      <c r="B28" s="62"/>
      <c r="C28" s="63"/>
      <c r="D28" s="64" t="s">
        <v>2002</v>
      </c>
      <c r="E28" s="176">
        <f>HEX2DEC(D28)*C26</f>
        <v>1</v>
      </c>
      <c r="F28" s="173">
        <f t="shared" si="0"/>
        <v>1</v>
      </c>
      <c r="G28" s="64" t="s">
        <v>585</v>
      </c>
      <c r="H28" s="278">
        <f>F28*(0.62137)</f>
        <v>0.62136999999999998</v>
      </c>
      <c r="I28" s="257" t="s">
        <v>1998</v>
      </c>
      <c r="J28" s="54"/>
      <c r="K28" s="183"/>
      <c r="L28" s="183"/>
      <c r="M28" s="169"/>
      <c r="N28" s="169"/>
      <c r="O28" s="55"/>
      <c r="P28" s="58"/>
      <c r="Q28" s="58"/>
      <c r="R28" s="58"/>
      <c r="S28" s="58"/>
      <c r="T28" s="58"/>
      <c r="U28" s="58"/>
      <c r="V28" s="55"/>
      <c r="W28" s="55"/>
      <c r="X28" s="55"/>
      <c r="Y28" s="55"/>
      <c r="Z28" s="55"/>
      <c r="AA28" s="58"/>
      <c r="AB28" s="58"/>
      <c r="AC28" s="58"/>
      <c r="AD28" s="58"/>
      <c r="AE28" s="58"/>
      <c r="AF28" s="58"/>
      <c r="AG28" s="58"/>
      <c r="AH28" s="58"/>
      <c r="AI28" s="58"/>
      <c r="AJ28" s="58"/>
      <c r="AK28" s="58"/>
      <c r="AL28" s="58"/>
      <c r="AM28" s="58"/>
      <c r="AN28" s="58"/>
      <c r="AO28" s="58"/>
      <c r="AP28" s="58"/>
      <c r="AQ28" s="58"/>
      <c r="AR28" s="58"/>
      <c r="AS28" s="58"/>
      <c r="AT28" s="58"/>
      <c r="AU28" s="58"/>
      <c r="AV28" s="58"/>
    </row>
    <row r="29" spans="1:48" x14ac:dyDescent="0.2">
      <c r="A29" s="394" t="s">
        <v>917</v>
      </c>
      <c r="B29" s="63"/>
      <c r="C29" s="63" t="s">
        <v>586</v>
      </c>
      <c r="D29" s="279" t="s">
        <v>2003</v>
      </c>
      <c r="E29" s="177">
        <f>HEX2DEC(D29)*C26</f>
        <v>9.99</v>
      </c>
      <c r="F29" s="173">
        <f t="shared" si="0"/>
        <v>9.99</v>
      </c>
      <c r="G29" s="64" t="s">
        <v>585</v>
      </c>
      <c r="H29" s="278">
        <f>F29*(0.62137)</f>
        <v>6.2074863000000002</v>
      </c>
      <c r="I29" s="280" t="s">
        <v>1998</v>
      </c>
      <c r="J29" s="57"/>
      <c r="K29" s="183"/>
      <c r="L29" s="183"/>
      <c r="M29" s="169"/>
      <c r="N29" s="169"/>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row>
    <row r="30" spans="1:48" ht="13.5" thickBot="1" x14ac:dyDescent="0.25">
      <c r="A30" s="391" t="s">
        <v>917</v>
      </c>
      <c r="B30" s="65"/>
      <c r="C30" s="178" t="s">
        <v>587</v>
      </c>
      <c r="D30" s="66" t="s">
        <v>489</v>
      </c>
      <c r="E30" s="268">
        <f>HEX2DEC(D30)*C26</f>
        <v>655.35</v>
      </c>
      <c r="F30" s="309">
        <f t="shared" si="0"/>
        <v>655.35</v>
      </c>
      <c r="G30" s="258" t="s">
        <v>585</v>
      </c>
      <c r="H30" s="286">
        <f>F30*(0.62137)</f>
        <v>407.21482950000001</v>
      </c>
      <c r="I30" s="186" t="s">
        <v>1998</v>
      </c>
      <c r="J30" s="57"/>
      <c r="K30" s="183"/>
      <c r="L30" s="183"/>
      <c r="M30" s="169"/>
      <c r="N30" s="169"/>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row>
    <row r="31" spans="1:48" x14ac:dyDescent="0.2">
      <c r="A31" s="261" t="s">
        <v>918</v>
      </c>
      <c r="B31" s="67" t="s">
        <v>494</v>
      </c>
      <c r="C31" s="67" t="s">
        <v>1554</v>
      </c>
      <c r="D31" s="61" t="s">
        <v>574</v>
      </c>
      <c r="E31" s="262"/>
      <c r="F31" s="277" t="s">
        <v>490</v>
      </c>
      <c r="G31" s="60" t="s">
        <v>585</v>
      </c>
      <c r="H31" s="277" t="s">
        <v>490</v>
      </c>
      <c r="I31" s="187" t="s">
        <v>1998</v>
      </c>
      <c r="J31" s="57"/>
      <c r="K31" s="183"/>
      <c r="L31" s="183"/>
      <c r="M31" s="183"/>
      <c r="N31" s="183"/>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row>
    <row r="32" spans="1:48" x14ac:dyDescent="0.2">
      <c r="A32" s="392" t="s">
        <v>918</v>
      </c>
      <c r="B32" s="163"/>
      <c r="C32" s="163" t="s">
        <v>3497</v>
      </c>
      <c r="D32" s="164" t="s">
        <v>488</v>
      </c>
      <c r="E32" s="176">
        <f>HEX2DEC(D32)*C31</f>
        <v>0</v>
      </c>
      <c r="F32" s="177">
        <f t="shared" si="0"/>
        <v>0</v>
      </c>
      <c r="G32" s="64" t="s">
        <v>585</v>
      </c>
      <c r="H32" s="281">
        <f>F32*(0.62137)</f>
        <v>0</v>
      </c>
      <c r="I32" s="257" t="s">
        <v>1998</v>
      </c>
      <c r="J32" s="57"/>
      <c r="K32" s="183"/>
      <c r="L32" s="183"/>
      <c r="M32" s="183"/>
      <c r="N32" s="183"/>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row>
    <row r="33" spans="1:48" x14ac:dyDescent="0.2">
      <c r="A33" s="394" t="s">
        <v>918</v>
      </c>
      <c r="B33" s="62"/>
      <c r="C33" s="63"/>
      <c r="D33" s="64" t="s">
        <v>2002</v>
      </c>
      <c r="E33" s="176">
        <f>HEX2DEC(D33)*C31</f>
        <v>100</v>
      </c>
      <c r="F33" s="177">
        <f t="shared" si="0"/>
        <v>100</v>
      </c>
      <c r="G33" s="64" t="s">
        <v>585</v>
      </c>
      <c r="H33" s="281">
        <f>F33*(0.62137)</f>
        <v>62.137</v>
      </c>
      <c r="I33" s="257" t="s">
        <v>1998</v>
      </c>
      <c r="J33" s="54"/>
      <c r="K33" s="183"/>
      <c r="L33" s="183"/>
      <c r="M33" s="169"/>
      <c r="N33" s="169"/>
      <c r="O33" s="55"/>
      <c r="P33" s="58"/>
      <c r="Q33" s="58"/>
      <c r="R33" s="58"/>
      <c r="S33" s="58"/>
      <c r="T33" s="58"/>
      <c r="U33" s="58"/>
      <c r="V33" s="55"/>
      <c r="W33" s="55"/>
      <c r="X33" s="55"/>
      <c r="Y33" s="55"/>
      <c r="Z33" s="55"/>
      <c r="AA33" s="58"/>
      <c r="AB33" s="58"/>
      <c r="AC33" s="58"/>
      <c r="AD33" s="58"/>
      <c r="AE33" s="58"/>
      <c r="AF33" s="58"/>
      <c r="AG33" s="58"/>
      <c r="AH33" s="58"/>
      <c r="AI33" s="58"/>
      <c r="AJ33" s="58"/>
      <c r="AK33" s="58"/>
      <c r="AL33" s="58"/>
      <c r="AM33" s="58"/>
      <c r="AN33" s="58"/>
      <c r="AO33" s="58"/>
      <c r="AP33" s="58"/>
      <c r="AQ33" s="58"/>
      <c r="AR33" s="58"/>
      <c r="AS33" s="58"/>
      <c r="AT33" s="58"/>
      <c r="AU33" s="58"/>
      <c r="AV33" s="58"/>
    </row>
    <row r="34" spans="1:48" x14ac:dyDescent="0.2">
      <c r="A34" s="394" t="s">
        <v>918</v>
      </c>
      <c r="B34" s="63"/>
      <c r="C34" s="63" t="s">
        <v>586</v>
      </c>
      <c r="D34" s="279" t="s">
        <v>2003</v>
      </c>
      <c r="E34" s="176">
        <f>HEX2DEC(D34)*C31</f>
        <v>999</v>
      </c>
      <c r="F34" s="177">
        <f t="shared" si="0"/>
        <v>999</v>
      </c>
      <c r="G34" s="64" t="s">
        <v>585</v>
      </c>
      <c r="H34" s="281">
        <f>F34*(0.62137)</f>
        <v>620.74862999999993</v>
      </c>
      <c r="I34" s="280" t="s">
        <v>1998</v>
      </c>
      <c r="J34" s="57"/>
      <c r="K34" s="183"/>
      <c r="L34" s="183"/>
      <c r="M34" s="169"/>
      <c r="N34" s="169"/>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row>
    <row r="35" spans="1:48" ht="13.5" thickBot="1" x14ac:dyDescent="0.25">
      <c r="A35" s="391" t="s">
        <v>918</v>
      </c>
      <c r="B35" s="65"/>
      <c r="C35" s="178" t="s">
        <v>587</v>
      </c>
      <c r="D35" s="66" t="s">
        <v>489</v>
      </c>
      <c r="E35" s="259">
        <f>HEX2DEC(D35)*C31</f>
        <v>65535</v>
      </c>
      <c r="F35" s="268">
        <f t="shared" si="0"/>
        <v>65535</v>
      </c>
      <c r="G35" s="258" t="s">
        <v>585</v>
      </c>
      <c r="H35" s="282">
        <f>F35*(0.62137)</f>
        <v>40721.482949999998</v>
      </c>
      <c r="I35" s="186" t="s">
        <v>1998</v>
      </c>
      <c r="J35" s="57"/>
      <c r="K35" s="183"/>
      <c r="L35" s="183"/>
      <c r="M35" s="169"/>
      <c r="N35" s="169"/>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row>
    <row r="36" spans="1:48" x14ac:dyDescent="0.2">
      <c r="A36" s="261" t="s">
        <v>919</v>
      </c>
      <c r="B36" s="67" t="s">
        <v>495</v>
      </c>
      <c r="C36" s="67" t="s">
        <v>588</v>
      </c>
      <c r="D36" s="61" t="s">
        <v>574</v>
      </c>
      <c r="E36" s="262"/>
      <c r="F36" s="277" t="s">
        <v>589</v>
      </c>
      <c r="G36" s="437" t="s">
        <v>2006</v>
      </c>
      <c r="H36" s="277" t="s">
        <v>590</v>
      </c>
      <c r="I36" s="438" t="s">
        <v>2007</v>
      </c>
      <c r="J36" s="58"/>
      <c r="K36" s="183"/>
      <c r="L36" s="183"/>
      <c r="M36" s="183"/>
      <c r="N36" s="183"/>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row>
    <row r="37" spans="1:48" x14ac:dyDescent="0.2">
      <c r="A37" s="392" t="s">
        <v>919</v>
      </c>
      <c r="B37" s="163"/>
      <c r="C37" s="163" t="s">
        <v>3498</v>
      </c>
      <c r="D37" s="164" t="s">
        <v>488</v>
      </c>
      <c r="E37" s="176">
        <f>HEX2DEC(D37)*C36</f>
        <v>0</v>
      </c>
      <c r="F37" s="175">
        <f t="shared" si="0"/>
        <v>0</v>
      </c>
      <c r="G37" s="64" t="s">
        <v>2006</v>
      </c>
      <c r="H37" s="283">
        <f>F37/1000</f>
        <v>0</v>
      </c>
      <c r="I37" s="257" t="s">
        <v>2007</v>
      </c>
      <c r="J37" s="58"/>
      <c r="K37" s="183"/>
      <c r="L37" s="183"/>
      <c r="M37" s="183"/>
      <c r="N37" s="183"/>
      <c r="O37" s="58"/>
      <c r="P37" s="58"/>
      <c r="Q37" s="58"/>
      <c r="R37" s="58"/>
      <c r="S37" s="58"/>
      <c r="T37" s="58"/>
      <c r="U37" s="58"/>
      <c r="V37" s="58"/>
      <c r="W37" s="58"/>
      <c r="X37" s="58"/>
      <c r="Y37" s="58"/>
      <c r="Z37" s="58"/>
      <c r="AA37" s="55"/>
      <c r="AB37" s="55"/>
      <c r="AC37" s="55"/>
      <c r="AD37" s="55"/>
      <c r="AE37" s="55"/>
      <c r="AF37" s="55"/>
      <c r="AG37" s="55"/>
      <c r="AH37" s="55"/>
      <c r="AI37" s="55"/>
      <c r="AJ37" s="55"/>
      <c r="AK37" s="55"/>
      <c r="AL37" s="55"/>
      <c r="AM37" s="55"/>
      <c r="AN37" s="55"/>
      <c r="AO37" s="55"/>
      <c r="AP37" s="55"/>
      <c r="AQ37" s="55"/>
      <c r="AR37" s="55"/>
      <c r="AS37" s="55"/>
      <c r="AT37" s="55"/>
      <c r="AU37" s="55"/>
      <c r="AV37" s="55"/>
    </row>
    <row r="38" spans="1:48" x14ac:dyDescent="0.2">
      <c r="A38" s="394" t="s">
        <v>919</v>
      </c>
      <c r="B38" s="62"/>
      <c r="C38" s="63"/>
      <c r="D38" s="68" t="s">
        <v>2004</v>
      </c>
      <c r="E38" s="175">
        <f>HEX2DEC(D38)*C36</f>
        <v>0.1220703125</v>
      </c>
      <c r="F38" s="175">
        <f t="shared" si="0"/>
        <v>0.1220703125</v>
      </c>
      <c r="G38" s="64" t="s">
        <v>2006</v>
      </c>
      <c r="H38" s="283">
        <f>F38/1000</f>
        <v>1.220703125E-4</v>
      </c>
      <c r="I38" s="257" t="s">
        <v>2007</v>
      </c>
      <c r="J38" s="58"/>
      <c r="K38" s="183"/>
      <c r="L38" s="183"/>
      <c r="M38" s="183"/>
      <c r="N38" s="183"/>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row>
    <row r="39" spans="1:48" x14ac:dyDescent="0.2">
      <c r="A39" s="394" t="s">
        <v>919</v>
      </c>
      <c r="B39" s="63"/>
      <c r="C39" s="63" t="s">
        <v>591</v>
      </c>
      <c r="D39" s="64" t="s">
        <v>2005</v>
      </c>
      <c r="E39" s="175">
        <f>HEX2DEC(D39)*C36</f>
        <v>1000.48828125</v>
      </c>
      <c r="F39" s="175">
        <f t="shared" si="0"/>
        <v>1000.48828125</v>
      </c>
      <c r="G39" s="64" t="s">
        <v>2006</v>
      </c>
      <c r="H39" s="283">
        <f>F39/1000</f>
        <v>1.00048828125</v>
      </c>
      <c r="I39" s="257" t="s">
        <v>2007</v>
      </c>
      <c r="J39" s="58"/>
      <c r="K39" s="183"/>
      <c r="L39" s="183"/>
      <c r="M39" s="183"/>
      <c r="N39" s="183"/>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row>
    <row r="40" spans="1:48" ht="13.5" thickBot="1" x14ac:dyDescent="0.25">
      <c r="A40" s="391" t="s">
        <v>919</v>
      </c>
      <c r="B40" s="65"/>
      <c r="C40" s="178" t="s">
        <v>592</v>
      </c>
      <c r="D40" s="66" t="s">
        <v>489</v>
      </c>
      <c r="E40" s="270">
        <f>HEX2DEC(D40)*C36</f>
        <v>7999.8779296875</v>
      </c>
      <c r="F40" s="270">
        <f t="shared" si="0"/>
        <v>7999.8779296875</v>
      </c>
      <c r="G40" s="66" t="s">
        <v>2006</v>
      </c>
      <c r="H40" s="395">
        <f>F40/1000</f>
        <v>7.9998779296875</v>
      </c>
      <c r="I40" s="284" t="s">
        <v>2007</v>
      </c>
      <c r="J40" s="58"/>
      <c r="K40" s="183"/>
      <c r="L40" s="183"/>
      <c r="M40" s="183"/>
      <c r="N40" s="183"/>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row>
    <row r="41" spans="1:48" x14ac:dyDescent="0.2">
      <c r="A41" s="261" t="s">
        <v>920</v>
      </c>
      <c r="B41" s="67" t="s">
        <v>495</v>
      </c>
      <c r="C41" s="67" t="s">
        <v>593</v>
      </c>
      <c r="D41" s="61" t="s">
        <v>574</v>
      </c>
      <c r="E41" s="262"/>
      <c r="F41" s="277" t="s">
        <v>490</v>
      </c>
      <c r="G41" s="437" t="s">
        <v>2006</v>
      </c>
      <c r="H41" s="277" t="s">
        <v>493</v>
      </c>
      <c r="I41" s="438" t="s">
        <v>2007</v>
      </c>
      <c r="J41" s="58"/>
      <c r="K41" s="183"/>
      <c r="L41" s="183"/>
      <c r="M41" s="183"/>
      <c r="N41" s="183"/>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row>
    <row r="42" spans="1:48" x14ac:dyDescent="0.2">
      <c r="A42" s="392" t="s">
        <v>920</v>
      </c>
      <c r="B42" s="163"/>
      <c r="C42" s="163" t="s">
        <v>3499</v>
      </c>
      <c r="D42" s="164" t="s">
        <v>488</v>
      </c>
      <c r="E42" s="176">
        <f>HEX2DEC(D42)*C41</f>
        <v>0</v>
      </c>
      <c r="F42" s="176">
        <f>E42*1000</f>
        <v>0</v>
      </c>
      <c r="G42" s="64" t="s">
        <v>2006</v>
      </c>
      <c r="H42" s="285">
        <f>F42/1000</f>
        <v>0</v>
      </c>
      <c r="I42" s="257" t="s">
        <v>2007</v>
      </c>
      <c r="J42" s="58"/>
      <c r="K42" s="183"/>
      <c r="L42" s="183"/>
      <c r="M42" s="183"/>
      <c r="N42" s="183"/>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row>
    <row r="43" spans="1:48" x14ac:dyDescent="0.2">
      <c r="A43" s="392" t="s">
        <v>920</v>
      </c>
      <c r="B43" s="163"/>
      <c r="C43" s="163"/>
      <c r="D43" s="164" t="s">
        <v>2004</v>
      </c>
      <c r="E43" s="175">
        <f>HEX2DEC(D43)*C41</f>
        <v>1E-3</v>
      </c>
      <c r="F43" s="176">
        <f>E43*1000</f>
        <v>1</v>
      </c>
      <c r="G43" s="64" t="s">
        <v>2006</v>
      </c>
      <c r="H43" s="285">
        <f>F43/1000</f>
        <v>1E-3</v>
      </c>
      <c r="I43" s="257" t="s">
        <v>2007</v>
      </c>
      <c r="J43" s="58"/>
      <c r="K43" s="183"/>
      <c r="L43" s="183"/>
      <c r="M43" s="183"/>
      <c r="N43" s="183"/>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row>
    <row r="44" spans="1:48" x14ac:dyDescent="0.2">
      <c r="A44" s="394" t="s">
        <v>920</v>
      </c>
      <c r="B44" s="63"/>
      <c r="C44" s="63" t="s">
        <v>591</v>
      </c>
      <c r="D44" s="64" t="s">
        <v>2005</v>
      </c>
      <c r="E44" s="175">
        <f>HEX2DEC(D44)*C41</f>
        <v>8.1959999999999997</v>
      </c>
      <c r="F44" s="176">
        <f>E44*1000</f>
        <v>8196</v>
      </c>
      <c r="G44" s="64" t="s">
        <v>2006</v>
      </c>
      <c r="H44" s="285">
        <f>F44/1000</f>
        <v>8.1959999999999997</v>
      </c>
      <c r="I44" s="257" t="s">
        <v>2007</v>
      </c>
      <c r="J44" s="58"/>
      <c r="K44" s="183"/>
      <c r="L44" s="183"/>
      <c r="M44" s="183"/>
      <c r="N44" s="183"/>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row>
    <row r="45" spans="1:48" ht="13.5" thickBot="1" x14ac:dyDescent="0.25">
      <c r="A45" s="391" t="s">
        <v>920</v>
      </c>
      <c r="B45" s="65"/>
      <c r="C45" s="178" t="s">
        <v>592</v>
      </c>
      <c r="D45" s="66" t="s">
        <v>489</v>
      </c>
      <c r="E45" s="270">
        <f>HEX2DEC(D45)*C41</f>
        <v>65.534999999999997</v>
      </c>
      <c r="F45" s="259">
        <f>E45*1000</f>
        <v>65535</v>
      </c>
      <c r="G45" s="66" t="s">
        <v>2006</v>
      </c>
      <c r="H45" s="293">
        <f>F45/1000</f>
        <v>65.534999999999997</v>
      </c>
      <c r="I45" s="284" t="s">
        <v>2007</v>
      </c>
      <c r="J45" s="58"/>
      <c r="K45" s="183"/>
      <c r="L45" s="183"/>
      <c r="M45" s="183"/>
      <c r="N45" s="183"/>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row>
    <row r="46" spans="1:48" x14ac:dyDescent="0.2">
      <c r="A46" s="261" t="s">
        <v>921</v>
      </c>
      <c r="B46" s="67" t="s">
        <v>495</v>
      </c>
      <c r="C46" s="67" t="s">
        <v>594</v>
      </c>
      <c r="D46" s="61" t="s">
        <v>574</v>
      </c>
      <c r="E46" s="262"/>
      <c r="F46" s="277" t="s">
        <v>2008</v>
      </c>
      <c r="G46" s="437" t="s">
        <v>2006</v>
      </c>
      <c r="H46" s="277" t="s">
        <v>492</v>
      </c>
      <c r="I46" s="438" t="s">
        <v>2007</v>
      </c>
      <c r="J46" s="58"/>
      <c r="K46" s="183"/>
      <c r="L46" s="183"/>
      <c r="M46" s="183"/>
      <c r="N46" s="183"/>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row>
    <row r="47" spans="1:48" x14ac:dyDescent="0.2">
      <c r="A47" s="392" t="s">
        <v>921</v>
      </c>
      <c r="B47" s="163"/>
      <c r="C47" s="163" t="s">
        <v>3500</v>
      </c>
      <c r="D47" s="164" t="s">
        <v>488</v>
      </c>
      <c r="E47" s="176">
        <f>HEX2DEC(D47)*C46</f>
        <v>0</v>
      </c>
      <c r="F47" s="176">
        <f>E47*1000</f>
        <v>0</v>
      </c>
      <c r="G47" s="64" t="s">
        <v>2006</v>
      </c>
      <c r="H47" s="278">
        <f>F47/1000</f>
        <v>0</v>
      </c>
      <c r="I47" s="257" t="s">
        <v>2007</v>
      </c>
      <c r="J47" s="58"/>
      <c r="K47" s="183"/>
      <c r="L47" s="183"/>
      <c r="M47" s="183"/>
      <c r="N47" s="183"/>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row>
    <row r="48" spans="1:48" x14ac:dyDescent="0.2">
      <c r="A48" s="392" t="s">
        <v>921</v>
      </c>
      <c r="B48" s="163"/>
      <c r="C48" s="163"/>
      <c r="D48" s="164" t="s">
        <v>2004</v>
      </c>
      <c r="E48" s="175">
        <f>HEX2DEC(D48)*C46</f>
        <v>0.01</v>
      </c>
      <c r="F48" s="176">
        <f>E48*1000</f>
        <v>10</v>
      </c>
      <c r="G48" s="64" t="s">
        <v>2006</v>
      </c>
      <c r="H48" s="278">
        <f>F48/1000</f>
        <v>0.01</v>
      </c>
      <c r="I48" s="257" t="s">
        <v>2007</v>
      </c>
      <c r="J48" s="58"/>
      <c r="K48" s="183"/>
      <c r="L48" s="183"/>
      <c r="M48" s="183"/>
      <c r="N48" s="183"/>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row>
    <row r="49" spans="1:48" x14ac:dyDescent="0.2">
      <c r="A49" s="394" t="s">
        <v>921</v>
      </c>
      <c r="B49" s="63"/>
      <c r="C49" s="63" t="s">
        <v>591</v>
      </c>
      <c r="D49" s="64" t="s">
        <v>2005</v>
      </c>
      <c r="E49" s="175">
        <f>HEX2DEC(D49)*C46</f>
        <v>81.960000000000008</v>
      </c>
      <c r="F49" s="176">
        <f>E49*1000</f>
        <v>81960.000000000015</v>
      </c>
      <c r="G49" s="64" t="s">
        <v>2006</v>
      </c>
      <c r="H49" s="278">
        <f>F49/1000</f>
        <v>81.960000000000008</v>
      </c>
      <c r="I49" s="257" t="s">
        <v>2007</v>
      </c>
      <c r="J49" s="58"/>
      <c r="K49" s="183"/>
      <c r="L49" s="183"/>
      <c r="M49" s="183"/>
      <c r="N49" s="183"/>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row>
    <row r="50" spans="1:48" ht="13.5" thickBot="1" x14ac:dyDescent="0.25">
      <c r="A50" s="391" t="s">
        <v>921</v>
      </c>
      <c r="B50" s="65"/>
      <c r="C50" s="65" t="s">
        <v>592</v>
      </c>
      <c r="D50" s="66" t="s">
        <v>489</v>
      </c>
      <c r="E50" s="270">
        <f>HEX2DEC(D50)*C46</f>
        <v>655.35</v>
      </c>
      <c r="F50" s="259">
        <f>E50*1000</f>
        <v>655350</v>
      </c>
      <c r="G50" s="66" t="s">
        <v>2006</v>
      </c>
      <c r="H50" s="286">
        <f>F50/1000</f>
        <v>655.35</v>
      </c>
      <c r="I50" s="284" t="s">
        <v>2007</v>
      </c>
      <c r="J50" s="58"/>
      <c r="K50" s="183"/>
      <c r="L50" s="183"/>
      <c r="M50" s="183"/>
      <c r="N50" s="183"/>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row>
    <row r="51" spans="1:48" x14ac:dyDescent="0.2">
      <c r="A51" s="261" t="s">
        <v>922</v>
      </c>
      <c r="B51" s="155" t="s">
        <v>438</v>
      </c>
      <c r="C51" s="155" t="s">
        <v>595</v>
      </c>
      <c r="D51" s="61" t="s">
        <v>574</v>
      </c>
      <c r="E51" s="262"/>
      <c r="F51" s="277" t="s">
        <v>596</v>
      </c>
      <c r="G51" s="437" t="s">
        <v>2009</v>
      </c>
      <c r="H51" s="287"/>
      <c r="I51" s="187"/>
      <c r="J51" s="58"/>
      <c r="K51" s="183"/>
      <c r="L51" s="183"/>
      <c r="M51" s="183"/>
      <c r="N51" s="183"/>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row>
    <row r="52" spans="1:48" x14ac:dyDescent="0.2">
      <c r="A52" s="392" t="s">
        <v>922</v>
      </c>
      <c r="B52" s="165"/>
      <c r="C52" s="165" t="s">
        <v>3501</v>
      </c>
      <c r="D52" s="164" t="s">
        <v>488</v>
      </c>
      <c r="E52" s="176">
        <f>HEX2DEC(D52)*C51</f>
        <v>0</v>
      </c>
      <c r="F52" s="288">
        <f>E52</f>
        <v>0</v>
      </c>
      <c r="G52" s="64" t="s">
        <v>2009</v>
      </c>
      <c r="H52" s="278"/>
      <c r="I52" s="257"/>
      <c r="J52" s="58"/>
      <c r="K52" s="183"/>
      <c r="L52" s="183"/>
      <c r="M52" s="183"/>
      <c r="N52" s="183"/>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row>
    <row r="53" spans="1:48" x14ac:dyDescent="0.2">
      <c r="A53" s="394" t="s">
        <v>922</v>
      </c>
      <c r="B53" s="62"/>
      <c r="C53" s="62"/>
      <c r="D53" s="164" t="s">
        <v>2004</v>
      </c>
      <c r="E53" s="175">
        <f>HEX2DEC(D53)*C51</f>
        <v>3.90625E-3</v>
      </c>
      <c r="F53" s="288">
        <f>E53</f>
        <v>3.90625E-3</v>
      </c>
      <c r="G53" s="64" t="s">
        <v>2009</v>
      </c>
      <c r="H53" s="278"/>
      <c r="I53" s="257"/>
      <c r="J53" s="58"/>
      <c r="K53" s="183"/>
      <c r="L53" s="183"/>
      <c r="M53" s="183"/>
      <c r="N53" s="183"/>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row>
    <row r="54" spans="1:48" x14ac:dyDescent="0.2">
      <c r="A54" s="393" t="s">
        <v>922</v>
      </c>
      <c r="B54" s="158"/>
      <c r="C54" s="158"/>
      <c r="D54" s="164" t="s">
        <v>597</v>
      </c>
      <c r="E54" s="176">
        <f>HEX2DEC(D54)*C51</f>
        <v>128</v>
      </c>
      <c r="F54" s="288">
        <f>E54</f>
        <v>128</v>
      </c>
      <c r="G54" s="64" t="s">
        <v>2009</v>
      </c>
      <c r="H54" s="278"/>
      <c r="I54" s="257"/>
      <c r="J54" s="58"/>
      <c r="K54" s="183"/>
      <c r="L54" s="183"/>
      <c r="M54" s="183"/>
      <c r="N54" s="183"/>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row>
    <row r="55" spans="1:48" ht="13.5" thickBot="1" x14ac:dyDescent="0.25">
      <c r="A55" s="391" t="s">
        <v>922</v>
      </c>
      <c r="B55" s="156"/>
      <c r="C55" s="156"/>
      <c r="D55" s="258" t="s">
        <v>489</v>
      </c>
      <c r="E55" s="270">
        <f>HEX2DEC(D55)*C51</f>
        <v>255.99609375</v>
      </c>
      <c r="F55" s="340">
        <f>E55</f>
        <v>255.99609375</v>
      </c>
      <c r="G55" s="66" t="s">
        <v>2009</v>
      </c>
      <c r="H55" s="286"/>
      <c r="I55" s="284"/>
      <c r="J55" s="58"/>
      <c r="K55" s="183"/>
      <c r="L55" s="183"/>
      <c r="M55" s="183"/>
      <c r="N55" s="183"/>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row>
    <row r="56" spans="1:48" x14ac:dyDescent="0.2">
      <c r="A56" s="261" t="s">
        <v>923</v>
      </c>
      <c r="B56" s="155" t="s">
        <v>438</v>
      </c>
      <c r="C56" s="67" t="s">
        <v>593</v>
      </c>
      <c r="D56" s="61" t="s">
        <v>574</v>
      </c>
      <c r="E56" s="262"/>
      <c r="F56" s="277" t="s">
        <v>493</v>
      </c>
      <c r="G56" s="437" t="s">
        <v>2239</v>
      </c>
      <c r="H56" s="287"/>
      <c r="I56" s="187"/>
      <c r="J56" s="58"/>
      <c r="K56" s="183"/>
      <c r="L56" s="183"/>
      <c r="M56" s="183"/>
      <c r="N56" s="183"/>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row>
    <row r="57" spans="1:48" x14ac:dyDescent="0.2">
      <c r="A57" s="392" t="s">
        <v>923</v>
      </c>
      <c r="B57" s="165"/>
      <c r="C57" s="165" t="s">
        <v>3502</v>
      </c>
      <c r="D57" s="164" t="s">
        <v>488</v>
      </c>
      <c r="E57" s="176">
        <f>HEX2DEC(D57)*C56</f>
        <v>0</v>
      </c>
      <c r="F57" s="175">
        <f>E57</f>
        <v>0</v>
      </c>
      <c r="G57" s="64" t="s">
        <v>2239</v>
      </c>
      <c r="H57" s="278"/>
      <c r="I57" s="257"/>
      <c r="J57" s="58"/>
      <c r="K57" s="183"/>
      <c r="L57" s="183"/>
      <c r="M57" s="183"/>
      <c r="N57" s="183"/>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row>
    <row r="58" spans="1:48" x14ac:dyDescent="0.2">
      <c r="A58" s="394" t="s">
        <v>923</v>
      </c>
      <c r="B58" s="62"/>
      <c r="C58" s="163"/>
      <c r="D58" s="164" t="s">
        <v>2004</v>
      </c>
      <c r="E58" s="175">
        <f>HEX2DEC(D58)*C56</f>
        <v>1E-3</v>
      </c>
      <c r="F58" s="175">
        <f>E58</f>
        <v>1E-3</v>
      </c>
      <c r="G58" s="64" t="s">
        <v>2239</v>
      </c>
      <c r="H58" s="278"/>
      <c r="I58" s="257"/>
      <c r="J58" s="58"/>
      <c r="K58" s="183"/>
      <c r="L58" s="183"/>
      <c r="M58" s="183"/>
      <c r="N58" s="183"/>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row>
    <row r="59" spans="1:48" x14ac:dyDescent="0.2">
      <c r="A59" s="394" t="s">
        <v>923</v>
      </c>
      <c r="B59" s="62"/>
      <c r="C59" s="63" t="s">
        <v>598</v>
      </c>
      <c r="D59" s="164" t="s">
        <v>597</v>
      </c>
      <c r="E59" s="175">
        <f>HEX2DEC(D59)*C56</f>
        <v>32.768000000000001</v>
      </c>
      <c r="F59" s="175">
        <f>E59</f>
        <v>32.768000000000001</v>
      </c>
      <c r="G59" s="64" t="s">
        <v>2239</v>
      </c>
      <c r="H59" s="278"/>
      <c r="I59" s="257"/>
      <c r="J59" s="58"/>
      <c r="K59" s="183"/>
      <c r="L59" s="183"/>
      <c r="M59" s="183"/>
      <c r="N59" s="183"/>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row>
    <row r="60" spans="1:48" ht="13.5" thickBot="1" x14ac:dyDescent="0.25">
      <c r="A60" s="391" t="s">
        <v>923</v>
      </c>
      <c r="B60" s="156"/>
      <c r="C60" s="65" t="s">
        <v>599</v>
      </c>
      <c r="D60" s="258" t="s">
        <v>489</v>
      </c>
      <c r="E60" s="270">
        <f>HEX2DEC(D60)*C56</f>
        <v>65.534999999999997</v>
      </c>
      <c r="F60" s="270">
        <f>E60</f>
        <v>65.534999999999997</v>
      </c>
      <c r="G60" s="66" t="s">
        <v>2239</v>
      </c>
      <c r="H60" s="286"/>
      <c r="I60" s="284"/>
      <c r="J60" s="58"/>
      <c r="K60" s="183"/>
      <c r="L60" s="183"/>
      <c r="M60" s="183"/>
      <c r="N60" s="183"/>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row>
    <row r="61" spans="1:48" x14ac:dyDescent="0.2">
      <c r="A61" s="261" t="s">
        <v>924</v>
      </c>
      <c r="B61" s="155" t="s">
        <v>438</v>
      </c>
      <c r="C61" s="67" t="s">
        <v>594</v>
      </c>
      <c r="D61" s="61" t="s">
        <v>574</v>
      </c>
      <c r="E61" s="262"/>
      <c r="F61" s="277" t="s">
        <v>492</v>
      </c>
      <c r="G61" s="437" t="s">
        <v>2239</v>
      </c>
      <c r="H61" s="287"/>
      <c r="I61" s="187"/>
      <c r="J61" s="58"/>
      <c r="K61" s="183"/>
      <c r="L61" s="183"/>
      <c r="M61" s="183"/>
      <c r="N61" s="183"/>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row>
    <row r="62" spans="1:48" x14ac:dyDescent="0.2">
      <c r="A62" s="392" t="s">
        <v>924</v>
      </c>
      <c r="B62" s="165"/>
      <c r="C62" s="165" t="s">
        <v>3503</v>
      </c>
      <c r="D62" s="164" t="s">
        <v>488</v>
      </c>
      <c r="E62" s="176">
        <f>HEX2DEC(D62)*C61</f>
        <v>0</v>
      </c>
      <c r="F62" s="177">
        <f>E62</f>
        <v>0</v>
      </c>
      <c r="G62" s="64" t="s">
        <v>2239</v>
      </c>
      <c r="H62" s="278"/>
      <c r="I62" s="257"/>
      <c r="J62" s="58"/>
      <c r="K62" s="183"/>
      <c r="L62" s="183"/>
      <c r="M62" s="183"/>
      <c r="N62" s="183"/>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row>
    <row r="63" spans="1:48" x14ac:dyDescent="0.2">
      <c r="A63" s="394" t="s">
        <v>924</v>
      </c>
      <c r="B63" s="62"/>
      <c r="C63" s="163"/>
      <c r="D63" s="164" t="s">
        <v>2004</v>
      </c>
      <c r="E63" s="177">
        <f>HEX2DEC(D63)*C61</f>
        <v>0.01</v>
      </c>
      <c r="F63" s="177">
        <f>E63</f>
        <v>0.01</v>
      </c>
      <c r="G63" s="64" t="s">
        <v>2239</v>
      </c>
      <c r="H63" s="278"/>
      <c r="I63" s="257"/>
      <c r="J63" s="58"/>
      <c r="K63" s="183"/>
      <c r="L63" s="183"/>
      <c r="M63" s="183"/>
      <c r="N63" s="183"/>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row>
    <row r="64" spans="1:48" x14ac:dyDescent="0.2">
      <c r="A64" s="394" t="s">
        <v>924</v>
      </c>
      <c r="B64" s="62"/>
      <c r="C64" s="63" t="s">
        <v>598</v>
      </c>
      <c r="D64" s="164" t="s">
        <v>597</v>
      </c>
      <c r="E64" s="177">
        <f>HEX2DEC(D64)*C61</f>
        <v>327.68</v>
      </c>
      <c r="F64" s="177">
        <f>E64</f>
        <v>327.68</v>
      </c>
      <c r="G64" s="64" t="s">
        <v>2239</v>
      </c>
      <c r="H64" s="278"/>
      <c r="I64" s="257"/>
      <c r="J64" s="58"/>
      <c r="K64" s="183"/>
      <c r="L64" s="183"/>
      <c r="M64" s="183"/>
      <c r="N64" s="183"/>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row>
    <row r="65" spans="1:48" ht="13.5" thickBot="1" x14ac:dyDescent="0.25">
      <c r="A65" s="391" t="s">
        <v>924</v>
      </c>
      <c r="B65" s="156"/>
      <c r="C65" s="65" t="s">
        <v>599</v>
      </c>
      <c r="D65" s="258" t="s">
        <v>489</v>
      </c>
      <c r="E65" s="268">
        <f>HEX2DEC(D65)*C61</f>
        <v>655.35</v>
      </c>
      <c r="F65" s="268">
        <f>E65</f>
        <v>655.35</v>
      </c>
      <c r="G65" s="66" t="s">
        <v>2239</v>
      </c>
      <c r="H65" s="286"/>
      <c r="I65" s="284"/>
      <c r="J65" s="58"/>
      <c r="K65" s="183"/>
      <c r="L65" s="183"/>
      <c r="M65" s="183"/>
      <c r="N65" s="183"/>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row>
    <row r="66" spans="1:48" x14ac:dyDescent="0.2">
      <c r="A66" s="261" t="s">
        <v>925</v>
      </c>
      <c r="B66" s="67" t="s">
        <v>600</v>
      </c>
      <c r="C66" s="67" t="s">
        <v>1554</v>
      </c>
      <c r="D66" s="61" t="s">
        <v>574</v>
      </c>
      <c r="E66" s="262"/>
      <c r="F66" s="277" t="s">
        <v>493</v>
      </c>
      <c r="G66" s="437" t="s">
        <v>2010</v>
      </c>
      <c r="H66" s="182" t="s">
        <v>601</v>
      </c>
      <c r="I66" s="274" t="s">
        <v>603</v>
      </c>
      <c r="J66" s="58"/>
      <c r="K66" s="183"/>
      <c r="L66" s="183"/>
      <c r="M66" s="69"/>
      <c r="N66" s="169"/>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row>
    <row r="67" spans="1:48" x14ac:dyDescent="0.2">
      <c r="A67" s="392" t="s">
        <v>925</v>
      </c>
      <c r="B67" s="163"/>
      <c r="C67" s="163" t="s">
        <v>3504</v>
      </c>
      <c r="D67" s="164" t="s">
        <v>488</v>
      </c>
      <c r="E67" s="176">
        <f>HEX2DEC(D67)*C66</f>
        <v>0</v>
      </c>
      <c r="F67" s="175">
        <f>E67/1000</f>
        <v>0</v>
      </c>
      <c r="G67" s="64" t="s">
        <v>2010</v>
      </c>
      <c r="H67" s="281" t="s">
        <v>602</v>
      </c>
      <c r="I67" s="257" t="s">
        <v>603</v>
      </c>
      <c r="J67" s="55"/>
      <c r="K67" s="184"/>
      <c r="L67" s="184"/>
      <c r="M67" s="70"/>
      <c r="N67" s="55"/>
      <c r="O67" s="55"/>
      <c r="P67" s="58"/>
      <c r="Q67" s="58"/>
      <c r="R67" s="58"/>
      <c r="S67" s="58"/>
      <c r="T67" s="58"/>
      <c r="U67" s="58"/>
      <c r="V67" s="55"/>
      <c r="W67" s="55"/>
      <c r="X67" s="55"/>
      <c r="Y67" s="55"/>
      <c r="Z67" s="55"/>
      <c r="AA67" s="58"/>
      <c r="AB67" s="58"/>
      <c r="AC67" s="58"/>
      <c r="AD67" s="58"/>
      <c r="AE67" s="58"/>
      <c r="AF67" s="58"/>
      <c r="AG67" s="58"/>
      <c r="AH67" s="58"/>
      <c r="AI67" s="58"/>
      <c r="AJ67" s="58"/>
      <c r="AK67" s="58"/>
      <c r="AL67" s="58"/>
      <c r="AM67" s="58"/>
      <c r="AN67" s="58"/>
      <c r="AO67" s="58"/>
      <c r="AP67" s="58"/>
      <c r="AQ67" s="58"/>
      <c r="AR67" s="58"/>
      <c r="AS67" s="58"/>
      <c r="AT67" s="58"/>
      <c r="AU67" s="58"/>
      <c r="AV67" s="58"/>
    </row>
    <row r="68" spans="1:48" x14ac:dyDescent="0.2">
      <c r="A68" s="394" t="s">
        <v>925</v>
      </c>
      <c r="B68" s="63"/>
      <c r="C68" s="63" t="s">
        <v>604</v>
      </c>
      <c r="D68" s="64" t="s">
        <v>597</v>
      </c>
      <c r="E68" s="176">
        <f>HEX2DEC(D68)*C66</f>
        <v>32768</v>
      </c>
      <c r="F68" s="175">
        <f>E68/1000</f>
        <v>32.768000000000001</v>
      </c>
      <c r="G68" s="64" t="s">
        <v>2010</v>
      </c>
      <c r="H68" s="281" t="s">
        <v>605</v>
      </c>
      <c r="I68" s="257" t="s">
        <v>603</v>
      </c>
      <c r="J68" s="58"/>
      <c r="K68" s="183"/>
      <c r="L68" s="183"/>
      <c r="M68" s="69"/>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row>
    <row r="69" spans="1:48" x14ac:dyDescent="0.2">
      <c r="A69" s="394" t="s">
        <v>925</v>
      </c>
      <c r="B69" s="63"/>
      <c r="C69" s="63" t="s">
        <v>606</v>
      </c>
      <c r="D69" s="164" t="s">
        <v>607</v>
      </c>
      <c r="E69" s="176">
        <f>HEX2DEC(D69)*C66</f>
        <v>60000</v>
      </c>
      <c r="F69" s="175">
        <f>E69/1000</f>
        <v>60</v>
      </c>
      <c r="G69" s="64" t="s">
        <v>2010</v>
      </c>
      <c r="H69" s="281" t="s">
        <v>608</v>
      </c>
      <c r="I69" s="280" t="s">
        <v>603</v>
      </c>
      <c r="J69" s="58"/>
      <c r="K69" s="183"/>
      <c r="L69" s="183"/>
      <c r="M69" s="69"/>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row>
    <row r="70" spans="1:48" ht="13.5" thickBot="1" x14ac:dyDescent="0.25">
      <c r="A70" s="391" t="s">
        <v>925</v>
      </c>
      <c r="B70" s="65"/>
      <c r="C70" s="289" t="s">
        <v>609</v>
      </c>
      <c r="D70" s="66" t="s">
        <v>489</v>
      </c>
      <c r="E70" s="259">
        <f>HEX2DEC(D70)*C66</f>
        <v>65535</v>
      </c>
      <c r="F70" s="270">
        <f>E70/1000</f>
        <v>65.534999999999997</v>
      </c>
      <c r="G70" s="258" t="s">
        <v>2010</v>
      </c>
      <c r="H70" s="282" t="s">
        <v>610</v>
      </c>
      <c r="I70" s="186" t="s">
        <v>603</v>
      </c>
      <c r="J70" s="55"/>
      <c r="K70" s="184"/>
      <c r="L70" s="184"/>
      <c r="M70" s="70"/>
      <c r="N70" s="55"/>
      <c r="O70" s="55"/>
      <c r="P70" s="58"/>
      <c r="Q70" s="58"/>
      <c r="R70" s="58"/>
      <c r="S70" s="58"/>
      <c r="T70" s="58"/>
      <c r="U70" s="58"/>
      <c r="V70" s="55"/>
      <c r="W70" s="55"/>
      <c r="X70" s="55"/>
      <c r="Y70" s="55"/>
      <c r="Z70" s="55"/>
      <c r="AA70" s="58"/>
      <c r="AB70" s="58"/>
      <c r="AC70" s="58"/>
      <c r="AD70" s="58"/>
      <c r="AE70" s="58"/>
      <c r="AF70" s="58"/>
      <c r="AG70" s="58"/>
      <c r="AH70" s="58"/>
      <c r="AI70" s="58"/>
      <c r="AJ70" s="58"/>
      <c r="AK70" s="58"/>
      <c r="AL70" s="58"/>
      <c r="AM70" s="58"/>
      <c r="AN70" s="58"/>
      <c r="AO70" s="58"/>
      <c r="AP70" s="58"/>
      <c r="AQ70" s="58"/>
      <c r="AR70" s="58"/>
      <c r="AS70" s="58"/>
      <c r="AT70" s="58"/>
      <c r="AU70" s="58"/>
      <c r="AV70" s="58"/>
    </row>
    <row r="71" spans="1:48" x14ac:dyDescent="0.2">
      <c r="A71" s="261" t="s">
        <v>947</v>
      </c>
      <c r="B71" s="67" t="s">
        <v>600</v>
      </c>
      <c r="C71" s="67" t="s">
        <v>611</v>
      </c>
      <c r="D71" s="61" t="s">
        <v>574</v>
      </c>
      <c r="E71" s="262"/>
      <c r="F71" s="277" t="s">
        <v>491</v>
      </c>
      <c r="G71" s="437" t="s">
        <v>2010</v>
      </c>
      <c r="H71" s="287" t="s">
        <v>612</v>
      </c>
      <c r="I71" s="187" t="s">
        <v>612</v>
      </c>
      <c r="J71" s="290"/>
      <c r="K71" s="190"/>
      <c r="L71" s="190"/>
      <c r="M71" s="57"/>
      <c r="N71" s="291"/>
      <c r="O71" s="290"/>
      <c r="P71" s="290"/>
      <c r="Q71" s="290"/>
      <c r="R71" s="290"/>
      <c r="S71" s="290"/>
      <c r="T71" s="290"/>
      <c r="U71" s="290"/>
      <c r="V71" s="290"/>
      <c r="W71" s="290"/>
      <c r="X71" s="290"/>
      <c r="Y71" s="290"/>
      <c r="Z71" s="290"/>
      <c r="AA71" s="58"/>
      <c r="AB71" s="58"/>
      <c r="AC71" s="58"/>
      <c r="AD71" s="58"/>
      <c r="AE71" s="58"/>
      <c r="AF71" s="58"/>
      <c r="AG71" s="58"/>
      <c r="AH71" s="58"/>
      <c r="AI71" s="58"/>
      <c r="AJ71" s="58"/>
      <c r="AK71" s="58"/>
      <c r="AL71" s="58"/>
      <c r="AM71" s="58"/>
      <c r="AN71" s="58"/>
      <c r="AO71" s="58"/>
      <c r="AP71" s="58"/>
      <c r="AQ71" s="58"/>
      <c r="AR71" s="58"/>
      <c r="AS71" s="58"/>
      <c r="AT71" s="58"/>
      <c r="AU71" s="58"/>
      <c r="AV71" s="58"/>
    </row>
    <row r="72" spans="1:48" x14ac:dyDescent="0.2">
      <c r="A72" s="392" t="s">
        <v>947</v>
      </c>
      <c r="B72" s="163"/>
      <c r="C72" s="163" t="s">
        <v>3505</v>
      </c>
      <c r="D72" s="164" t="s">
        <v>488</v>
      </c>
      <c r="E72" s="176">
        <f>HEX2DEC(D72)*C71</f>
        <v>0</v>
      </c>
      <c r="F72" s="264">
        <f>E72/1000</f>
        <v>0</v>
      </c>
      <c r="G72" s="64" t="s">
        <v>2010</v>
      </c>
      <c r="H72" s="281" t="s">
        <v>613</v>
      </c>
      <c r="I72" s="257" t="s">
        <v>612</v>
      </c>
      <c r="J72" s="292"/>
      <c r="K72" s="189"/>
      <c r="L72" s="189"/>
      <c r="M72" s="54"/>
      <c r="N72" s="292"/>
      <c r="O72" s="292"/>
      <c r="P72" s="290"/>
      <c r="Q72" s="290"/>
      <c r="R72" s="290"/>
      <c r="S72" s="290"/>
      <c r="T72" s="290"/>
      <c r="U72" s="290"/>
      <c r="V72" s="292"/>
      <c r="W72" s="292"/>
      <c r="X72" s="292"/>
      <c r="Y72" s="292"/>
      <c r="Z72" s="292"/>
      <c r="AA72" s="58"/>
      <c r="AB72" s="58"/>
      <c r="AC72" s="58"/>
      <c r="AD72" s="58"/>
      <c r="AE72" s="58"/>
      <c r="AF72" s="58"/>
      <c r="AG72" s="58"/>
      <c r="AH72" s="58"/>
      <c r="AI72" s="58"/>
      <c r="AJ72" s="58"/>
      <c r="AK72" s="58"/>
      <c r="AL72" s="58"/>
      <c r="AM72" s="58"/>
      <c r="AN72" s="58"/>
      <c r="AO72" s="58"/>
      <c r="AP72" s="58"/>
      <c r="AQ72" s="58"/>
      <c r="AR72" s="58"/>
      <c r="AS72" s="58"/>
      <c r="AT72" s="58"/>
      <c r="AU72" s="58"/>
      <c r="AV72" s="58"/>
    </row>
    <row r="73" spans="1:48" x14ac:dyDescent="0.2">
      <c r="A73" s="394" t="s">
        <v>947</v>
      </c>
      <c r="B73" s="63"/>
      <c r="C73" s="63" t="s">
        <v>604</v>
      </c>
      <c r="D73" s="64" t="s">
        <v>597</v>
      </c>
      <c r="E73" s="176">
        <f>HEX2DEC(D73)*C71</f>
        <v>3276800</v>
      </c>
      <c r="F73" s="264">
        <f>E73/1000</f>
        <v>3276.8</v>
      </c>
      <c r="G73" s="64" t="s">
        <v>2010</v>
      </c>
      <c r="H73" s="281" t="s">
        <v>614</v>
      </c>
      <c r="I73" s="257" t="s">
        <v>612</v>
      </c>
      <c r="J73" s="290"/>
      <c r="K73" s="190"/>
      <c r="L73" s="190"/>
      <c r="M73" s="57"/>
      <c r="N73" s="290"/>
      <c r="O73" s="290"/>
      <c r="P73" s="290"/>
      <c r="Q73" s="290"/>
      <c r="R73" s="290"/>
      <c r="S73" s="290"/>
      <c r="T73" s="290"/>
      <c r="U73" s="290"/>
      <c r="V73" s="290"/>
      <c r="W73" s="290"/>
      <c r="X73" s="290"/>
      <c r="Y73" s="290"/>
      <c r="Z73" s="290"/>
      <c r="AA73" s="58"/>
      <c r="AB73" s="58"/>
      <c r="AC73" s="58"/>
      <c r="AD73" s="58"/>
      <c r="AE73" s="58"/>
      <c r="AF73" s="58"/>
      <c r="AG73" s="58"/>
      <c r="AH73" s="58"/>
      <c r="AI73" s="58"/>
      <c r="AJ73" s="58"/>
      <c r="AK73" s="58"/>
      <c r="AL73" s="58"/>
      <c r="AM73" s="58"/>
      <c r="AN73" s="58"/>
      <c r="AO73" s="58"/>
      <c r="AP73" s="58"/>
      <c r="AQ73" s="58"/>
      <c r="AR73" s="58"/>
      <c r="AS73" s="58"/>
      <c r="AT73" s="58"/>
      <c r="AU73" s="58"/>
      <c r="AV73" s="58"/>
    </row>
    <row r="74" spans="1:48" x14ac:dyDescent="0.2">
      <c r="A74" s="394" t="s">
        <v>947</v>
      </c>
      <c r="B74" s="63"/>
      <c r="C74" s="63" t="s">
        <v>606</v>
      </c>
      <c r="D74" s="164" t="s">
        <v>607</v>
      </c>
      <c r="E74" s="176">
        <f>HEX2DEC(D74)*C71</f>
        <v>6000000</v>
      </c>
      <c r="F74" s="264">
        <f>E74/1000</f>
        <v>6000</v>
      </c>
      <c r="G74" s="64" t="s">
        <v>2010</v>
      </c>
      <c r="H74" s="281" t="s">
        <v>615</v>
      </c>
      <c r="I74" s="257" t="s">
        <v>612</v>
      </c>
      <c r="J74" s="290"/>
      <c r="K74" s="190"/>
      <c r="L74" s="190"/>
      <c r="M74" s="57"/>
      <c r="N74" s="290"/>
      <c r="O74" s="290"/>
      <c r="P74" s="290"/>
      <c r="Q74" s="290"/>
      <c r="R74" s="290"/>
      <c r="S74" s="290"/>
      <c r="T74" s="290"/>
      <c r="U74" s="290"/>
      <c r="V74" s="290"/>
      <c r="W74" s="290"/>
      <c r="X74" s="290"/>
      <c r="Y74" s="290"/>
      <c r="Z74" s="290"/>
      <c r="AA74" s="58"/>
      <c r="AB74" s="58"/>
      <c r="AC74" s="58"/>
      <c r="AD74" s="58"/>
      <c r="AE74" s="58"/>
      <c r="AF74" s="58"/>
      <c r="AG74" s="58"/>
      <c r="AH74" s="58"/>
      <c r="AI74" s="58"/>
      <c r="AJ74" s="58"/>
      <c r="AK74" s="58"/>
      <c r="AL74" s="58"/>
      <c r="AM74" s="58"/>
      <c r="AN74" s="58"/>
      <c r="AO74" s="58"/>
      <c r="AP74" s="58"/>
      <c r="AQ74" s="58"/>
      <c r="AR74" s="58"/>
      <c r="AS74" s="58"/>
      <c r="AT74" s="58"/>
      <c r="AU74" s="58"/>
      <c r="AV74" s="58"/>
    </row>
    <row r="75" spans="1:48" ht="13.5" thickBot="1" x14ac:dyDescent="0.25">
      <c r="A75" s="391" t="s">
        <v>947</v>
      </c>
      <c r="B75" s="65"/>
      <c r="C75" s="289" t="s">
        <v>609</v>
      </c>
      <c r="D75" s="66" t="s">
        <v>489</v>
      </c>
      <c r="E75" s="259">
        <f>HEX2DEC(D75)*C71</f>
        <v>6553500</v>
      </c>
      <c r="F75" s="266">
        <f>E75/1000</f>
        <v>6553.5</v>
      </c>
      <c r="G75" s="258" t="s">
        <v>2010</v>
      </c>
      <c r="H75" s="282" t="s">
        <v>616</v>
      </c>
      <c r="I75" s="186" t="s">
        <v>612</v>
      </c>
      <c r="J75" s="292"/>
      <c r="K75" s="189"/>
      <c r="L75" s="189"/>
      <c r="M75" s="54"/>
      <c r="N75" s="292"/>
      <c r="O75" s="292"/>
      <c r="P75" s="290"/>
      <c r="Q75" s="290"/>
      <c r="R75" s="290"/>
      <c r="S75" s="290"/>
      <c r="T75" s="290"/>
      <c r="U75" s="290"/>
      <c r="V75" s="292"/>
      <c r="W75" s="292"/>
      <c r="X75" s="292"/>
      <c r="Y75" s="292"/>
      <c r="Z75" s="292"/>
      <c r="AA75" s="58"/>
      <c r="AB75" s="58"/>
      <c r="AC75" s="58"/>
      <c r="AD75" s="58"/>
      <c r="AE75" s="58"/>
      <c r="AF75" s="58"/>
      <c r="AG75" s="58"/>
      <c r="AH75" s="58"/>
      <c r="AI75" s="58"/>
      <c r="AJ75" s="58"/>
      <c r="AK75" s="58"/>
      <c r="AL75" s="58"/>
      <c r="AM75" s="58"/>
      <c r="AN75" s="58"/>
      <c r="AO75" s="58"/>
      <c r="AP75" s="58"/>
      <c r="AQ75" s="58"/>
      <c r="AR75" s="58"/>
      <c r="AS75" s="58"/>
      <c r="AT75" s="58"/>
      <c r="AU75" s="58"/>
      <c r="AV75" s="58"/>
    </row>
    <row r="76" spans="1:48" x14ac:dyDescent="0.2">
      <c r="A76" s="261" t="s">
        <v>948</v>
      </c>
      <c r="B76" s="67" t="s">
        <v>600</v>
      </c>
      <c r="C76" s="67" t="s">
        <v>1554</v>
      </c>
      <c r="D76" s="61" t="s">
        <v>574</v>
      </c>
      <c r="E76" s="262"/>
      <c r="F76" s="277" t="s">
        <v>490</v>
      </c>
      <c r="G76" s="437" t="s">
        <v>2010</v>
      </c>
      <c r="H76" s="287" t="s">
        <v>612</v>
      </c>
      <c r="I76" s="187" t="s">
        <v>612</v>
      </c>
      <c r="J76" s="58"/>
      <c r="K76" s="183"/>
      <c r="L76" s="183"/>
      <c r="M76" s="69"/>
      <c r="N76" s="58"/>
      <c r="O76" s="58"/>
      <c r="P76" s="58"/>
      <c r="Q76" s="58"/>
      <c r="R76" s="58"/>
      <c r="S76" s="58"/>
      <c r="T76" s="58"/>
      <c r="U76" s="58"/>
      <c r="V76" s="58"/>
      <c r="W76" s="58"/>
      <c r="X76" s="58"/>
      <c r="Y76" s="58"/>
      <c r="Z76" s="58"/>
      <c r="AA76" s="55"/>
      <c r="AB76" s="55"/>
      <c r="AC76" s="55"/>
      <c r="AD76" s="55"/>
      <c r="AE76" s="55"/>
      <c r="AF76" s="55"/>
      <c r="AG76" s="55"/>
      <c r="AH76" s="55"/>
      <c r="AI76" s="55"/>
      <c r="AJ76" s="55"/>
      <c r="AK76" s="55"/>
      <c r="AL76" s="55"/>
      <c r="AM76" s="55"/>
      <c r="AN76" s="55"/>
      <c r="AO76" s="55"/>
      <c r="AP76" s="55"/>
      <c r="AQ76" s="55"/>
      <c r="AR76" s="55"/>
      <c r="AS76" s="55"/>
      <c r="AT76" s="55"/>
      <c r="AU76" s="55"/>
      <c r="AV76" s="55"/>
    </row>
    <row r="77" spans="1:48" x14ac:dyDescent="0.2">
      <c r="A77" s="392" t="s">
        <v>948</v>
      </c>
      <c r="B77" s="163"/>
      <c r="C77" s="163" t="s">
        <v>3506</v>
      </c>
      <c r="D77" s="164" t="s">
        <v>488</v>
      </c>
      <c r="E77" s="176">
        <f>HEX2DEC(D77)*C76</f>
        <v>0</v>
      </c>
      <c r="F77" s="176">
        <f>E77</f>
        <v>0</v>
      </c>
      <c r="G77" s="64" t="s">
        <v>2010</v>
      </c>
      <c r="H77" s="281" t="s">
        <v>613</v>
      </c>
      <c r="I77" s="257" t="s">
        <v>612</v>
      </c>
      <c r="J77" s="58"/>
      <c r="K77" s="183"/>
      <c r="L77" s="183"/>
      <c r="M77" s="69"/>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row>
    <row r="78" spans="1:48" x14ac:dyDescent="0.2">
      <c r="A78" s="394" t="s">
        <v>948</v>
      </c>
      <c r="B78" s="63"/>
      <c r="C78" s="63" t="s">
        <v>604</v>
      </c>
      <c r="D78" s="64" t="s">
        <v>617</v>
      </c>
      <c r="E78" s="176">
        <f>HEX2DEC(D78)*C76</f>
        <v>60</v>
      </c>
      <c r="F78" s="176">
        <f>E78</f>
        <v>60</v>
      </c>
      <c r="G78" s="64" t="s">
        <v>2010</v>
      </c>
      <c r="H78" s="281" t="s">
        <v>618</v>
      </c>
      <c r="I78" s="257" t="s">
        <v>612</v>
      </c>
      <c r="J78" s="58"/>
      <c r="K78" s="183"/>
      <c r="L78" s="183"/>
      <c r="M78" s="69"/>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row>
    <row r="79" spans="1:48" x14ac:dyDescent="0.2">
      <c r="A79" s="394" t="s">
        <v>948</v>
      </c>
      <c r="B79" s="63"/>
      <c r="C79" s="63" t="s">
        <v>606</v>
      </c>
      <c r="D79" s="164" t="s">
        <v>619</v>
      </c>
      <c r="E79" s="176">
        <f>HEX2DEC(D79)*C76</f>
        <v>3600</v>
      </c>
      <c r="F79" s="176">
        <f>E79</f>
        <v>3600</v>
      </c>
      <c r="G79" s="64" t="s">
        <v>2010</v>
      </c>
      <c r="H79" s="281" t="s">
        <v>620</v>
      </c>
      <c r="I79" s="257" t="s">
        <v>612</v>
      </c>
      <c r="J79" s="58"/>
      <c r="K79" s="183"/>
      <c r="L79" s="183"/>
      <c r="M79" s="69"/>
      <c r="N79" s="58"/>
      <c r="O79" s="58"/>
      <c r="P79" s="58"/>
      <c r="Q79" s="58"/>
      <c r="R79" s="58"/>
      <c r="S79" s="58"/>
      <c r="T79" s="58"/>
      <c r="U79" s="58"/>
      <c r="V79" s="58"/>
      <c r="W79" s="58"/>
      <c r="X79" s="58"/>
      <c r="Y79" s="58"/>
      <c r="Z79" s="58"/>
      <c r="AA79" s="55"/>
      <c r="AB79" s="55"/>
      <c r="AC79" s="55"/>
      <c r="AD79" s="55"/>
      <c r="AE79" s="55"/>
      <c r="AF79" s="55"/>
      <c r="AG79" s="55"/>
      <c r="AH79" s="55"/>
      <c r="AI79" s="55"/>
      <c r="AJ79" s="55"/>
      <c r="AK79" s="55"/>
      <c r="AL79" s="55"/>
      <c r="AM79" s="55"/>
      <c r="AN79" s="55"/>
      <c r="AO79" s="55"/>
      <c r="AP79" s="55"/>
      <c r="AQ79" s="55"/>
      <c r="AR79" s="55"/>
      <c r="AS79" s="55"/>
      <c r="AT79" s="55"/>
      <c r="AU79" s="55"/>
      <c r="AV79" s="55"/>
    </row>
    <row r="80" spans="1:48" ht="13.5" thickBot="1" x14ac:dyDescent="0.25">
      <c r="A80" s="391" t="s">
        <v>948</v>
      </c>
      <c r="B80" s="65"/>
      <c r="C80" s="289" t="s">
        <v>609</v>
      </c>
      <c r="D80" s="66" t="s">
        <v>489</v>
      </c>
      <c r="E80" s="259">
        <f>HEX2DEC(D80)*C76</f>
        <v>65535</v>
      </c>
      <c r="F80" s="259">
        <f>E80</f>
        <v>65535</v>
      </c>
      <c r="G80" s="258" t="s">
        <v>2010</v>
      </c>
      <c r="H80" s="282" t="s">
        <v>621</v>
      </c>
      <c r="I80" s="186" t="s">
        <v>612</v>
      </c>
      <c r="J80" s="58"/>
      <c r="K80" s="183"/>
      <c r="L80" s="183"/>
      <c r="M80" s="69"/>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row>
    <row r="81" spans="1:48" x14ac:dyDescent="0.2">
      <c r="A81" s="261" t="s">
        <v>949</v>
      </c>
      <c r="B81" s="155" t="s">
        <v>622</v>
      </c>
      <c r="C81" s="67" t="s">
        <v>1554</v>
      </c>
      <c r="D81" s="61" t="s">
        <v>574</v>
      </c>
      <c r="E81" s="262"/>
      <c r="F81" s="277" t="s">
        <v>490</v>
      </c>
      <c r="G81" s="60" t="s">
        <v>2011</v>
      </c>
      <c r="H81" s="277" t="s">
        <v>493</v>
      </c>
      <c r="I81" s="438" t="s">
        <v>2012</v>
      </c>
      <c r="J81" s="58"/>
      <c r="K81" s="183"/>
      <c r="L81" s="183"/>
      <c r="M81" s="69"/>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row>
    <row r="82" spans="1:48" x14ac:dyDescent="0.2">
      <c r="A82" s="392" t="s">
        <v>949</v>
      </c>
      <c r="B82" s="165"/>
      <c r="C82" s="165" t="s">
        <v>3507</v>
      </c>
      <c r="D82" s="164" t="s">
        <v>488</v>
      </c>
      <c r="E82" s="176">
        <f>HEX2DEC(D82)*C81</f>
        <v>0</v>
      </c>
      <c r="F82" s="176">
        <f>E82</f>
        <v>0</v>
      </c>
      <c r="G82" s="64" t="s">
        <v>2011</v>
      </c>
      <c r="H82" s="285">
        <f>F82/1000</f>
        <v>0</v>
      </c>
      <c r="I82" s="257" t="s">
        <v>2012</v>
      </c>
      <c r="J82" s="58"/>
      <c r="K82" s="183"/>
      <c r="L82" s="183"/>
      <c r="M82" s="69"/>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row>
    <row r="83" spans="1:48" x14ac:dyDescent="0.2">
      <c r="A83" s="394" t="s">
        <v>949</v>
      </c>
      <c r="B83" s="62"/>
      <c r="C83" s="163"/>
      <c r="D83" s="164" t="s">
        <v>2004</v>
      </c>
      <c r="E83" s="176">
        <f>HEX2DEC(D83)*C81</f>
        <v>1</v>
      </c>
      <c r="F83" s="176">
        <f>E83</f>
        <v>1</v>
      </c>
      <c r="G83" s="64" t="s">
        <v>2011</v>
      </c>
      <c r="H83" s="285">
        <f>F83/1000</f>
        <v>1E-3</v>
      </c>
      <c r="I83" s="257" t="s">
        <v>2012</v>
      </c>
      <c r="J83" s="58"/>
      <c r="K83" s="183"/>
      <c r="L83" s="183"/>
      <c r="M83" s="69"/>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row>
    <row r="84" spans="1:48" x14ac:dyDescent="0.2">
      <c r="A84" s="394" t="s">
        <v>949</v>
      </c>
      <c r="B84" s="62"/>
      <c r="C84" s="63" t="s">
        <v>623</v>
      </c>
      <c r="D84" s="164" t="s">
        <v>597</v>
      </c>
      <c r="E84" s="176">
        <f>HEX2DEC(D84)*C81</f>
        <v>32768</v>
      </c>
      <c r="F84" s="176">
        <f>E84</f>
        <v>32768</v>
      </c>
      <c r="G84" s="64" t="s">
        <v>2011</v>
      </c>
      <c r="H84" s="285">
        <f>F84/1000</f>
        <v>32.768000000000001</v>
      </c>
      <c r="I84" s="257" t="s">
        <v>2012</v>
      </c>
      <c r="J84" s="58"/>
      <c r="K84" s="183"/>
      <c r="L84" s="183"/>
      <c r="M84" s="69"/>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row>
    <row r="85" spans="1:48" ht="13.5" thickBot="1" x14ac:dyDescent="0.25">
      <c r="A85" s="391" t="s">
        <v>949</v>
      </c>
      <c r="B85" s="156"/>
      <c r="C85" s="65" t="s">
        <v>624</v>
      </c>
      <c r="D85" s="258" t="s">
        <v>489</v>
      </c>
      <c r="E85" s="259">
        <f>HEX2DEC(D85)*C81</f>
        <v>65535</v>
      </c>
      <c r="F85" s="259">
        <f>E85</f>
        <v>65535</v>
      </c>
      <c r="G85" s="66" t="s">
        <v>2011</v>
      </c>
      <c r="H85" s="293">
        <f>F85/1000</f>
        <v>65.534999999999997</v>
      </c>
      <c r="I85" s="284" t="s">
        <v>2012</v>
      </c>
      <c r="J85" s="58"/>
      <c r="K85" s="183"/>
      <c r="L85" s="183"/>
      <c r="M85" s="69"/>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row>
    <row r="86" spans="1:48" x14ac:dyDescent="0.2">
      <c r="A86" s="261" t="s">
        <v>950</v>
      </c>
      <c r="B86" s="155" t="s">
        <v>622</v>
      </c>
      <c r="C86" s="67" t="s">
        <v>1554</v>
      </c>
      <c r="D86" s="61" t="s">
        <v>574</v>
      </c>
      <c r="E86" s="262"/>
      <c r="F86" s="277" t="s">
        <v>490</v>
      </c>
      <c r="G86" s="437" t="s">
        <v>2012</v>
      </c>
      <c r="H86" s="277" t="s">
        <v>493</v>
      </c>
      <c r="I86" s="438" t="s">
        <v>625</v>
      </c>
      <c r="J86" s="58"/>
      <c r="K86" s="183"/>
      <c r="L86" s="183"/>
      <c r="M86" s="69"/>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row>
    <row r="87" spans="1:48" x14ac:dyDescent="0.2">
      <c r="A87" s="392" t="s">
        <v>950</v>
      </c>
      <c r="B87" s="165"/>
      <c r="C87" s="165" t="s">
        <v>3508</v>
      </c>
      <c r="D87" s="164" t="s">
        <v>488</v>
      </c>
      <c r="E87" s="176">
        <f>HEX2DEC(D87)*C86</f>
        <v>0</v>
      </c>
      <c r="F87" s="176">
        <f>E87</f>
        <v>0</v>
      </c>
      <c r="G87" s="64" t="s">
        <v>2012</v>
      </c>
      <c r="H87" s="285">
        <f>F87/1000</f>
        <v>0</v>
      </c>
      <c r="I87" s="257" t="s">
        <v>625</v>
      </c>
      <c r="J87" s="58"/>
      <c r="K87" s="183"/>
      <c r="L87" s="183"/>
      <c r="M87" s="69"/>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row>
    <row r="88" spans="1:48" x14ac:dyDescent="0.2">
      <c r="A88" s="394" t="s">
        <v>950</v>
      </c>
      <c r="B88" s="62"/>
      <c r="C88" s="163"/>
      <c r="D88" s="164" t="s">
        <v>2004</v>
      </c>
      <c r="E88" s="176">
        <f>HEX2DEC(D88)*C86</f>
        <v>1</v>
      </c>
      <c r="F88" s="176">
        <f>E88</f>
        <v>1</v>
      </c>
      <c r="G88" s="64" t="s">
        <v>2012</v>
      </c>
      <c r="H88" s="285">
        <f>F88/1000</f>
        <v>1E-3</v>
      </c>
      <c r="I88" s="257" t="s">
        <v>625</v>
      </c>
      <c r="J88" s="58"/>
      <c r="K88" s="183"/>
      <c r="L88" s="183"/>
      <c r="M88" s="69"/>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row>
    <row r="89" spans="1:48" x14ac:dyDescent="0.2">
      <c r="A89" s="394" t="s">
        <v>950</v>
      </c>
      <c r="B89" s="62"/>
      <c r="C89" s="63" t="s">
        <v>626</v>
      </c>
      <c r="D89" s="164" t="s">
        <v>597</v>
      </c>
      <c r="E89" s="176">
        <f>HEX2DEC(D89)*C86</f>
        <v>32768</v>
      </c>
      <c r="F89" s="176">
        <f>E89</f>
        <v>32768</v>
      </c>
      <c r="G89" s="64" t="s">
        <v>2012</v>
      </c>
      <c r="H89" s="285">
        <f>F89/1000</f>
        <v>32.768000000000001</v>
      </c>
      <c r="I89" s="257" t="s">
        <v>625</v>
      </c>
      <c r="J89" s="58"/>
      <c r="K89" s="183"/>
      <c r="L89" s="183"/>
      <c r="M89" s="69"/>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row>
    <row r="90" spans="1:48" ht="13.5" thickBot="1" x14ac:dyDescent="0.25">
      <c r="A90" s="391" t="s">
        <v>950</v>
      </c>
      <c r="B90" s="156"/>
      <c r="C90" s="65" t="s">
        <v>627</v>
      </c>
      <c r="D90" s="258" t="s">
        <v>489</v>
      </c>
      <c r="E90" s="259">
        <f>HEX2DEC(D90)*C86</f>
        <v>65535</v>
      </c>
      <c r="F90" s="259">
        <f>E90</f>
        <v>65535</v>
      </c>
      <c r="G90" s="66" t="s">
        <v>2012</v>
      </c>
      <c r="H90" s="293">
        <f>F90/1000</f>
        <v>65.534999999999997</v>
      </c>
      <c r="I90" s="284" t="s">
        <v>625</v>
      </c>
      <c r="J90" s="58"/>
      <c r="K90" s="183"/>
      <c r="L90" s="183"/>
      <c r="M90" s="69"/>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row>
    <row r="91" spans="1:48" x14ac:dyDescent="0.2">
      <c r="A91" s="261" t="s">
        <v>951</v>
      </c>
      <c r="B91" s="155" t="s">
        <v>622</v>
      </c>
      <c r="C91" s="67" t="s">
        <v>1554</v>
      </c>
      <c r="D91" s="61" t="s">
        <v>574</v>
      </c>
      <c r="E91" s="262"/>
      <c r="F91" s="277" t="s">
        <v>490</v>
      </c>
      <c r="G91" s="437" t="s">
        <v>625</v>
      </c>
      <c r="H91" s="277"/>
      <c r="I91" s="187"/>
      <c r="J91" s="58"/>
      <c r="K91" s="183"/>
      <c r="L91" s="183"/>
      <c r="M91" s="69"/>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row>
    <row r="92" spans="1:48" x14ac:dyDescent="0.2">
      <c r="A92" s="392" t="s">
        <v>951</v>
      </c>
      <c r="B92" s="165"/>
      <c r="C92" s="165" t="s">
        <v>3509</v>
      </c>
      <c r="D92" s="164" t="s">
        <v>488</v>
      </c>
      <c r="E92" s="176">
        <f>HEX2DEC(D92)*C91</f>
        <v>0</v>
      </c>
      <c r="F92" s="176">
        <f>E92</f>
        <v>0</v>
      </c>
      <c r="G92" s="64" t="s">
        <v>625</v>
      </c>
      <c r="H92" s="285"/>
      <c r="I92" s="257"/>
      <c r="J92" s="58"/>
      <c r="K92" s="183"/>
      <c r="L92" s="183"/>
      <c r="M92" s="69"/>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row>
    <row r="93" spans="1:48" x14ac:dyDescent="0.2">
      <c r="A93" s="394" t="s">
        <v>951</v>
      </c>
      <c r="B93" s="62"/>
      <c r="C93" s="163"/>
      <c r="D93" s="164" t="s">
        <v>2004</v>
      </c>
      <c r="E93" s="176">
        <f>HEX2DEC(D93)*C91</f>
        <v>1</v>
      </c>
      <c r="F93" s="176">
        <f>E93</f>
        <v>1</v>
      </c>
      <c r="G93" s="64" t="s">
        <v>625</v>
      </c>
      <c r="H93" s="285"/>
      <c r="I93" s="257"/>
      <c r="J93" s="58"/>
      <c r="K93" s="183"/>
      <c r="L93" s="183"/>
      <c r="M93" s="69"/>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row>
    <row r="94" spans="1:48" x14ac:dyDescent="0.2">
      <c r="A94" s="393" t="s">
        <v>951</v>
      </c>
      <c r="B94" s="158"/>
      <c r="C94" s="162"/>
      <c r="D94" s="64" t="s">
        <v>597</v>
      </c>
      <c r="E94" s="176">
        <f>HEX2DEC(D94)*C91</f>
        <v>32768</v>
      </c>
      <c r="F94" s="176">
        <f>E94</f>
        <v>32768</v>
      </c>
      <c r="G94" s="64" t="s">
        <v>625</v>
      </c>
      <c r="H94" s="285"/>
      <c r="I94" s="257"/>
      <c r="J94" s="58"/>
      <c r="K94" s="183"/>
      <c r="L94" s="183"/>
      <c r="M94" s="69"/>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row>
    <row r="95" spans="1:48" ht="13.5" thickBot="1" x14ac:dyDescent="0.25">
      <c r="A95" s="391" t="s">
        <v>951</v>
      </c>
      <c r="B95" s="156"/>
      <c r="C95" s="65"/>
      <c r="D95" s="258" t="s">
        <v>489</v>
      </c>
      <c r="E95" s="294">
        <f>HEX2DEC(D95)*C91</f>
        <v>65535</v>
      </c>
      <c r="F95" s="294">
        <f>E95</f>
        <v>65535</v>
      </c>
      <c r="G95" s="258" t="s">
        <v>625</v>
      </c>
      <c r="H95" s="295"/>
      <c r="I95" s="186"/>
      <c r="J95" s="296"/>
      <c r="K95" s="297"/>
      <c r="L95" s="297"/>
      <c r="M95" s="298"/>
      <c r="N95" s="296"/>
      <c r="O95" s="296"/>
      <c r="P95" s="296"/>
      <c r="Q95" s="296"/>
      <c r="R95" s="296"/>
      <c r="S95" s="296"/>
      <c r="T95" s="296"/>
      <c r="U95" s="296"/>
      <c r="V95" s="296"/>
      <c r="W95" s="296"/>
      <c r="X95" s="296"/>
      <c r="Y95" s="296"/>
      <c r="Z95" s="296"/>
      <c r="AA95" s="58"/>
      <c r="AB95" s="58"/>
      <c r="AC95" s="58"/>
      <c r="AD95" s="58"/>
      <c r="AE95" s="58"/>
      <c r="AF95" s="58"/>
      <c r="AG95" s="58"/>
      <c r="AH95" s="58"/>
      <c r="AI95" s="58"/>
      <c r="AJ95" s="58"/>
      <c r="AK95" s="58"/>
      <c r="AL95" s="58"/>
      <c r="AM95" s="58"/>
      <c r="AN95" s="58"/>
      <c r="AO95" s="58"/>
      <c r="AP95" s="58"/>
      <c r="AQ95" s="58"/>
      <c r="AR95" s="58"/>
      <c r="AS95" s="58"/>
      <c r="AT95" s="58"/>
      <c r="AU95" s="58"/>
      <c r="AV95" s="58"/>
    </row>
    <row r="96" spans="1:48" x14ac:dyDescent="0.2">
      <c r="A96" s="261" t="s">
        <v>952</v>
      </c>
      <c r="B96" s="155" t="s">
        <v>628</v>
      </c>
      <c r="C96" s="453" t="s">
        <v>4923</v>
      </c>
      <c r="D96" s="61" t="s">
        <v>574</v>
      </c>
      <c r="E96" s="167"/>
      <c r="F96" s="182" t="s">
        <v>491</v>
      </c>
      <c r="G96" s="61"/>
      <c r="H96" s="182"/>
      <c r="I96" s="299"/>
      <c r="J96" s="300"/>
      <c r="K96" s="301"/>
      <c r="L96" s="301"/>
      <c r="M96" s="302"/>
      <c r="N96" s="300"/>
      <c r="O96" s="300"/>
      <c r="P96" s="300"/>
      <c r="Q96" s="300"/>
      <c r="R96" s="300"/>
      <c r="S96" s="300"/>
      <c r="T96" s="300"/>
      <c r="U96" s="300"/>
      <c r="V96" s="300"/>
      <c r="W96" s="300"/>
      <c r="X96" s="300"/>
      <c r="Y96" s="300"/>
      <c r="Z96" s="300"/>
      <c r="AA96" s="58"/>
      <c r="AB96" s="58"/>
      <c r="AC96" s="58"/>
      <c r="AD96" s="58"/>
      <c r="AE96" s="58"/>
      <c r="AF96" s="58"/>
      <c r="AG96" s="58"/>
      <c r="AH96" s="58"/>
      <c r="AI96" s="58"/>
      <c r="AJ96" s="58"/>
      <c r="AK96" s="58"/>
      <c r="AL96" s="58"/>
      <c r="AM96" s="58"/>
      <c r="AN96" s="58"/>
      <c r="AO96" s="58"/>
      <c r="AP96" s="58"/>
      <c r="AQ96" s="58"/>
      <c r="AR96" s="58"/>
      <c r="AS96" s="58"/>
      <c r="AT96" s="58"/>
      <c r="AU96" s="58"/>
      <c r="AV96" s="58"/>
    </row>
    <row r="97" spans="1:48" x14ac:dyDescent="0.2">
      <c r="A97" s="392" t="s">
        <v>952</v>
      </c>
      <c r="B97" s="165"/>
      <c r="C97" s="647" t="s">
        <v>4669</v>
      </c>
      <c r="D97" s="164" t="s">
        <v>488</v>
      </c>
      <c r="E97" s="264">
        <f>HEX2DEC(D97)*C96-40</f>
        <v>-40</v>
      </c>
      <c r="F97" s="264">
        <f>E97</f>
        <v>-40</v>
      </c>
      <c r="G97" s="303" t="s">
        <v>629</v>
      </c>
      <c r="H97" s="265">
        <f>F97*1.8+32</f>
        <v>-40</v>
      </c>
      <c r="I97" s="304" t="s">
        <v>630</v>
      </c>
      <c r="J97" s="58"/>
      <c r="K97" s="183"/>
      <c r="L97" s="183"/>
      <c r="M97" s="69"/>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row>
    <row r="98" spans="1:48" x14ac:dyDescent="0.2">
      <c r="A98" s="394" t="s">
        <v>952</v>
      </c>
      <c r="B98" s="62"/>
      <c r="C98" s="163"/>
      <c r="D98" s="164" t="s">
        <v>2004</v>
      </c>
      <c r="E98" s="264">
        <f>HEX2DEC(D98)*C96-40</f>
        <v>-39.9</v>
      </c>
      <c r="F98" s="264">
        <f>E98</f>
        <v>-39.9</v>
      </c>
      <c r="G98" s="303" t="s">
        <v>629</v>
      </c>
      <c r="H98" s="265">
        <f>F98*1.8+32</f>
        <v>-39.819999999999993</v>
      </c>
      <c r="I98" s="304" t="s">
        <v>630</v>
      </c>
      <c r="J98" s="58"/>
      <c r="K98" s="183"/>
      <c r="L98" s="183"/>
      <c r="M98" s="69"/>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row>
    <row r="99" spans="1:48" x14ac:dyDescent="0.2">
      <c r="A99" s="394" t="s">
        <v>952</v>
      </c>
      <c r="B99" s="62"/>
      <c r="C99" s="163"/>
      <c r="D99" s="164" t="s">
        <v>631</v>
      </c>
      <c r="E99" s="264">
        <f>HEX2DEC(D99)*C96-40</f>
        <v>-18</v>
      </c>
      <c r="F99" s="264">
        <f>E99</f>
        <v>-18</v>
      </c>
      <c r="G99" s="303" t="s">
        <v>629</v>
      </c>
      <c r="H99" s="265">
        <f>F99*1.8+32</f>
        <v>-0.39999999999999858</v>
      </c>
      <c r="I99" s="304" t="s">
        <v>630</v>
      </c>
      <c r="J99" s="58"/>
      <c r="K99" s="183"/>
      <c r="L99" s="183"/>
      <c r="M99" s="69"/>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row>
    <row r="100" spans="1:48" x14ac:dyDescent="0.2">
      <c r="A100" s="394" t="s">
        <v>952</v>
      </c>
      <c r="B100" s="62"/>
      <c r="C100" s="63" t="s">
        <v>632</v>
      </c>
      <c r="D100" s="164" t="s">
        <v>633</v>
      </c>
      <c r="E100" s="264">
        <f>HEX2DEC(D100)*C96-40</f>
        <v>0</v>
      </c>
      <c r="F100" s="264">
        <f>E100</f>
        <v>0</v>
      </c>
      <c r="G100" s="303" t="s">
        <v>629</v>
      </c>
      <c r="H100" s="265">
        <f>F100*1.8+32</f>
        <v>32</v>
      </c>
      <c r="I100" s="304" t="s">
        <v>630</v>
      </c>
      <c r="J100" s="58"/>
      <c r="K100" s="183"/>
      <c r="L100" s="183"/>
      <c r="M100" s="69"/>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row>
    <row r="101" spans="1:48" ht="13.5" thickBot="1" x14ac:dyDescent="0.25">
      <c r="A101" s="391" t="s">
        <v>952</v>
      </c>
      <c r="B101" s="156"/>
      <c r="C101" s="305" t="s">
        <v>634</v>
      </c>
      <c r="D101" s="258" t="s">
        <v>489</v>
      </c>
      <c r="E101" s="266">
        <f>HEX2DEC(D101)*C96-40</f>
        <v>6513.5</v>
      </c>
      <c r="F101" s="266">
        <f>E101</f>
        <v>6513.5</v>
      </c>
      <c r="G101" s="306" t="s">
        <v>629</v>
      </c>
      <c r="H101" s="307">
        <f>F101*1.8+32</f>
        <v>11756.300000000001</v>
      </c>
      <c r="I101" s="308" t="s">
        <v>630</v>
      </c>
      <c r="J101" s="296"/>
      <c r="K101" s="297"/>
      <c r="L101" s="297"/>
      <c r="M101" s="298"/>
      <c r="N101" s="296"/>
      <c r="O101" s="296"/>
      <c r="P101" s="296"/>
      <c r="Q101" s="296"/>
      <c r="R101" s="296"/>
      <c r="S101" s="296"/>
      <c r="T101" s="296"/>
      <c r="U101" s="296"/>
      <c r="V101" s="296"/>
      <c r="W101" s="296"/>
      <c r="X101" s="296"/>
      <c r="Y101" s="296"/>
      <c r="Z101" s="296"/>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row>
    <row r="102" spans="1:48" x14ac:dyDescent="0.2">
      <c r="A102" s="261" t="s">
        <v>953</v>
      </c>
      <c r="B102" s="67" t="s">
        <v>635</v>
      </c>
      <c r="C102" s="67" t="s">
        <v>576</v>
      </c>
      <c r="D102" s="61" t="s">
        <v>574</v>
      </c>
      <c r="E102" s="262"/>
      <c r="F102" s="277" t="s">
        <v>492</v>
      </c>
      <c r="G102" s="60"/>
      <c r="H102" s="277" t="s">
        <v>636</v>
      </c>
      <c r="I102" s="187"/>
      <c r="J102" s="300"/>
      <c r="K102" s="301"/>
      <c r="L102" s="301"/>
      <c r="M102" s="302"/>
      <c r="N102" s="300"/>
      <c r="O102" s="300"/>
      <c r="P102" s="300"/>
      <c r="Q102" s="300"/>
      <c r="R102" s="300"/>
      <c r="S102" s="300"/>
      <c r="T102" s="300"/>
      <c r="U102" s="300"/>
      <c r="V102" s="300"/>
      <c r="W102" s="300"/>
      <c r="X102" s="300"/>
      <c r="Y102" s="300"/>
      <c r="Z102" s="300"/>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row>
    <row r="103" spans="1:48" x14ac:dyDescent="0.2">
      <c r="A103" s="392" t="s">
        <v>953</v>
      </c>
      <c r="B103" s="163"/>
      <c r="C103" s="163" t="s">
        <v>3510</v>
      </c>
      <c r="D103" s="164" t="s">
        <v>488</v>
      </c>
      <c r="E103" s="177">
        <f>HEX2DEC(D103)*C102</f>
        <v>0</v>
      </c>
      <c r="F103" s="177">
        <f t="shared" ref="F103:F136" si="1">E103</f>
        <v>0</v>
      </c>
      <c r="G103" s="64" t="s">
        <v>637</v>
      </c>
      <c r="H103" s="265">
        <f>F103*(0.1450377)</f>
        <v>0</v>
      </c>
      <c r="I103" s="257" t="s">
        <v>2013</v>
      </c>
      <c r="J103" s="58"/>
      <c r="K103" s="183"/>
      <c r="L103" s="183"/>
      <c r="M103" s="69"/>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row>
    <row r="104" spans="1:48" x14ac:dyDescent="0.2">
      <c r="A104" s="394" t="s">
        <v>953</v>
      </c>
      <c r="B104" s="62"/>
      <c r="C104" s="63"/>
      <c r="D104" s="164" t="s">
        <v>2004</v>
      </c>
      <c r="E104" s="177">
        <f>HEX2DEC(D104)*C102</f>
        <v>0.01</v>
      </c>
      <c r="F104" s="173">
        <f t="shared" si="1"/>
        <v>0.01</v>
      </c>
      <c r="G104" s="64" t="s">
        <v>637</v>
      </c>
      <c r="H104" s="265">
        <f>F104*(0.1450377)</f>
        <v>1.4503769999999999E-3</v>
      </c>
      <c r="I104" s="257" t="s">
        <v>2013</v>
      </c>
      <c r="J104" s="58"/>
      <c r="K104" s="183"/>
      <c r="L104" s="183"/>
      <c r="M104" s="69"/>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row>
    <row r="105" spans="1:48" x14ac:dyDescent="0.2">
      <c r="A105" s="394" t="s">
        <v>953</v>
      </c>
      <c r="B105" s="63"/>
      <c r="C105" s="63" t="s">
        <v>638</v>
      </c>
      <c r="D105" s="164" t="s">
        <v>597</v>
      </c>
      <c r="E105" s="177">
        <f>HEX2DEC(D105)*C102</f>
        <v>327.68</v>
      </c>
      <c r="F105" s="173">
        <f t="shared" si="1"/>
        <v>327.68</v>
      </c>
      <c r="G105" s="64" t="s">
        <v>637</v>
      </c>
      <c r="H105" s="265">
        <f>F105*(0.1450377)</f>
        <v>47.525953535999996</v>
      </c>
      <c r="I105" s="280" t="s">
        <v>2013</v>
      </c>
      <c r="J105" s="58"/>
      <c r="K105" s="183"/>
      <c r="L105" s="183"/>
      <c r="M105" s="69"/>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row>
    <row r="106" spans="1:48" ht="13.5" thickBot="1" x14ac:dyDescent="0.25">
      <c r="A106" s="391" t="s">
        <v>953</v>
      </c>
      <c r="B106" s="65"/>
      <c r="C106" s="178" t="s">
        <v>639</v>
      </c>
      <c r="D106" s="258" t="s">
        <v>489</v>
      </c>
      <c r="E106" s="268">
        <f>HEX2DEC(D106)*C102</f>
        <v>655.35</v>
      </c>
      <c r="F106" s="309">
        <f t="shared" si="1"/>
        <v>655.35</v>
      </c>
      <c r="G106" s="258" t="s">
        <v>637</v>
      </c>
      <c r="H106" s="307">
        <f>F106*(0.1450377)</f>
        <v>95.050456694999994</v>
      </c>
      <c r="I106" s="186" t="s">
        <v>2013</v>
      </c>
      <c r="J106" s="58"/>
      <c r="K106" s="183"/>
      <c r="L106" s="183"/>
      <c r="M106" s="69"/>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row>
    <row r="107" spans="1:48" x14ac:dyDescent="0.2">
      <c r="A107" s="261" t="s">
        <v>954</v>
      </c>
      <c r="B107" s="67" t="s">
        <v>640</v>
      </c>
      <c r="C107" s="67" t="s">
        <v>641</v>
      </c>
      <c r="D107" s="61" t="s">
        <v>574</v>
      </c>
      <c r="E107" s="262"/>
      <c r="F107" s="277" t="s">
        <v>642</v>
      </c>
      <c r="G107" s="60"/>
      <c r="H107" s="277" t="s">
        <v>643</v>
      </c>
      <c r="I107" s="187"/>
      <c r="J107" s="58"/>
      <c r="K107" s="183"/>
      <c r="L107" s="183"/>
      <c r="M107" s="69"/>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row>
    <row r="108" spans="1:48" x14ac:dyDescent="0.2">
      <c r="A108" s="392" t="s">
        <v>954</v>
      </c>
      <c r="B108" s="163"/>
      <c r="C108" s="163" t="s">
        <v>3511</v>
      </c>
      <c r="D108" s="164" t="s">
        <v>488</v>
      </c>
      <c r="E108" s="310">
        <f>HEX2DEC(D108)*C107</f>
        <v>0</v>
      </c>
      <c r="F108" s="310">
        <f t="shared" si="1"/>
        <v>0</v>
      </c>
      <c r="G108" s="64" t="s">
        <v>637</v>
      </c>
      <c r="H108" s="265">
        <f>F108*(0.1450377)</f>
        <v>0</v>
      </c>
      <c r="I108" s="257" t="s">
        <v>2013</v>
      </c>
      <c r="J108" s="58"/>
      <c r="K108" s="183"/>
      <c r="L108" s="183"/>
      <c r="M108" s="69"/>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row>
    <row r="109" spans="1:48" x14ac:dyDescent="0.2">
      <c r="A109" s="394" t="s">
        <v>954</v>
      </c>
      <c r="B109" s="62"/>
      <c r="C109" s="63"/>
      <c r="D109" s="164" t="s">
        <v>2004</v>
      </c>
      <c r="E109" s="310">
        <f>HEX2DEC(D109)*C107</f>
        <v>1.17E-2</v>
      </c>
      <c r="F109" s="311">
        <f t="shared" si="1"/>
        <v>1.17E-2</v>
      </c>
      <c r="G109" s="64" t="s">
        <v>637</v>
      </c>
      <c r="H109" s="265">
        <f>F109*(0.1450377)</f>
        <v>1.6969410899999998E-3</v>
      </c>
      <c r="I109" s="257" t="s">
        <v>2013</v>
      </c>
      <c r="J109" s="58"/>
      <c r="K109" s="183"/>
      <c r="L109" s="183"/>
      <c r="M109" s="69"/>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row>
    <row r="110" spans="1:48" x14ac:dyDescent="0.2">
      <c r="A110" s="394" t="s">
        <v>954</v>
      </c>
      <c r="B110" s="63"/>
      <c r="C110" s="63" t="s">
        <v>638</v>
      </c>
      <c r="D110" s="164" t="s">
        <v>597</v>
      </c>
      <c r="E110" s="310">
        <f>HEX2DEC(D110)*C107</f>
        <v>383.38560000000001</v>
      </c>
      <c r="F110" s="311">
        <f t="shared" si="1"/>
        <v>383.38560000000001</v>
      </c>
      <c r="G110" s="64" t="s">
        <v>637</v>
      </c>
      <c r="H110" s="265">
        <f>F110*(0.1450377)</f>
        <v>55.605365637119995</v>
      </c>
      <c r="I110" s="280" t="s">
        <v>2013</v>
      </c>
      <c r="J110" s="58"/>
      <c r="K110" s="183"/>
      <c r="L110" s="183"/>
      <c r="M110" s="69"/>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row>
    <row r="111" spans="1:48" ht="13.5" thickBot="1" x14ac:dyDescent="0.25">
      <c r="A111" s="391" t="s">
        <v>954</v>
      </c>
      <c r="B111" s="65"/>
      <c r="C111" s="178" t="s">
        <v>639</v>
      </c>
      <c r="D111" s="258" t="s">
        <v>489</v>
      </c>
      <c r="E111" s="312">
        <f>HEX2DEC(D111)*C107</f>
        <v>766.7595</v>
      </c>
      <c r="F111" s="313">
        <f t="shared" si="1"/>
        <v>766.7595</v>
      </c>
      <c r="G111" s="258" t="s">
        <v>637</v>
      </c>
      <c r="H111" s="307">
        <f>F111*(0.1450377)</f>
        <v>111.20903433315</v>
      </c>
      <c r="I111" s="186" t="s">
        <v>2013</v>
      </c>
      <c r="J111" s="58"/>
      <c r="K111" s="183"/>
      <c r="L111" s="183"/>
      <c r="M111" s="69"/>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row>
    <row r="112" spans="1:48" x14ac:dyDescent="0.2">
      <c r="A112" s="261" t="s">
        <v>955</v>
      </c>
      <c r="B112" s="67" t="s">
        <v>644</v>
      </c>
      <c r="C112" s="67" t="s">
        <v>645</v>
      </c>
      <c r="D112" s="61" t="s">
        <v>574</v>
      </c>
      <c r="E112" s="262"/>
      <c r="F112" s="277" t="s">
        <v>589</v>
      </c>
      <c r="G112" s="60"/>
      <c r="H112" s="277" t="s">
        <v>643</v>
      </c>
      <c r="I112" s="187"/>
      <c r="J112" s="58"/>
      <c r="K112" s="183"/>
      <c r="L112" s="183"/>
      <c r="M112" s="69"/>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row>
    <row r="113" spans="1:48" x14ac:dyDescent="0.2">
      <c r="A113" s="392" t="s">
        <v>955</v>
      </c>
      <c r="B113" s="163"/>
      <c r="C113" s="163" t="s">
        <v>3512</v>
      </c>
      <c r="D113" s="164" t="s">
        <v>488</v>
      </c>
      <c r="E113" s="175">
        <f>HEX2DEC(D113)*C112</f>
        <v>0</v>
      </c>
      <c r="F113" s="175">
        <f t="shared" si="1"/>
        <v>0</v>
      </c>
      <c r="G113" s="64" t="s">
        <v>637</v>
      </c>
      <c r="H113" s="265">
        <f>F113*(0.1450377)</f>
        <v>0</v>
      </c>
      <c r="I113" s="257" t="s">
        <v>2013</v>
      </c>
      <c r="J113" s="58"/>
      <c r="K113" s="183"/>
      <c r="L113" s="183"/>
      <c r="M113" s="69"/>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row>
    <row r="114" spans="1:48" x14ac:dyDescent="0.2">
      <c r="A114" s="394" t="s">
        <v>955</v>
      </c>
      <c r="B114" s="62"/>
      <c r="C114" s="63"/>
      <c r="D114" s="164" t="s">
        <v>2004</v>
      </c>
      <c r="E114" s="175">
        <f>HEX2DEC(D114)*C112</f>
        <v>7.9000000000000001E-2</v>
      </c>
      <c r="F114" s="174">
        <f t="shared" si="1"/>
        <v>7.9000000000000001E-2</v>
      </c>
      <c r="G114" s="64" t="s">
        <v>637</v>
      </c>
      <c r="H114" s="265">
        <f>F114*(0.1450377)</f>
        <v>1.1457978299999999E-2</v>
      </c>
      <c r="I114" s="257" t="s">
        <v>2013</v>
      </c>
      <c r="J114" s="58"/>
      <c r="K114" s="183"/>
      <c r="L114" s="183"/>
      <c r="M114" s="69"/>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row>
    <row r="115" spans="1:48" x14ac:dyDescent="0.2">
      <c r="A115" s="394" t="s">
        <v>955</v>
      </c>
      <c r="B115" s="63"/>
      <c r="C115" s="63" t="s">
        <v>638</v>
      </c>
      <c r="D115" s="164" t="s">
        <v>597</v>
      </c>
      <c r="E115" s="175">
        <f>HEX2DEC(D115)*C112</f>
        <v>2588.672</v>
      </c>
      <c r="F115" s="174">
        <f t="shared" si="1"/>
        <v>2588.672</v>
      </c>
      <c r="G115" s="64" t="s">
        <v>637</v>
      </c>
      <c r="H115" s="265">
        <f>F115*(0.1450377)</f>
        <v>375.45503293439998</v>
      </c>
      <c r="I115" s="280" t="s">
        <v>2013</v>
      </c>
      <c r="J115" s="58"/>
      <c r="K115" s="183"/>
      <c r="L115" s="183"/>
      <c r="M115" s="69"/>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row>
    <row r="116" spans="1:48" ht="13.5" thickBot="1" x14ac:dyDescent="0.25">
      <c r="A116" s="391" t="s">
        <v>955</v>
      </c>
      <c r="B116" s="65"/>
      <c r="C116" s="178" t="s">
        <v>639</v>
      </c>
      <c r="D116" s="258" t="s">
        <v>489</v>
      </c>
      <c r="E116" s="270">
        <f>HEX2DEC(D116)*C112</f>
        <v>5177.2650000000003</v>
      </c>
      <c r="F116" s="271">
        <f t="shared" si="1"/>
        <v>5177.2650000000003</v>
      </c>
      <c r="G116" s="258" t="s">
        <v>637</v>
      </c>
      <c r="H116" s="307">
        <f>F116*(0.1450377)</f>
        <v>750.89860789049999</v>
      </c>
      <c r="I116" s="186" t="s">
        <v>2013</v>
      </c>
      <c r="J116" s="58"/>
      <c r="K116" s="183"/>
      <c r="L116" s="183"/>
      <c r="M116" s="69"/>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row>
    <row r="117" spans="1:48" x14ac:dyDescent="0.2">
      <c r="A117" s="261" t="s">
        <v>956</v>
      </c>
      <c r="B117" s="67" t="s">
        <v>635</v>
      </c>
      <c r="C117" s="67" t="s">
        <v>1554</v>
      </c>
      <c r="D117" s="61" t="s">
        <v>574</v>
      </c>
      <c r="E117" s="262"/>
      <c r="F117" s="277" t="s">
        <v>2008</v>
      </c>
      <c r="G117" s="60"/>
      <c r="H117" s="277" t="s">
        <v>491</v>
      </c>
      <c r="I117" s="187"/>
      <c r="J117" s="58"/>
      <c r="K117" s="183"/>
      <c r="L117" s="183"/>
      <c r="M117" s="69"/>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row>
    <row r="118" spans="1:48" x14ac:dyDescent="0.2">
      <c r="A118" s="392" t="s">
        <v>956</v>
      </c>
      <c r="B118" s="163"/>
      <c r="C118" s="163" t="s">
        <v>3513</v>
      </c>
      <c r="D118" s="164" t="s">
        <v>488</v>
      </c>
      <c r="E118" s="176">
        <f>HEX2DEC(D118)*C117</f>
        <v>0</v>
      </c>
      <c r="F118" s="176">
        <f t="shared" si="1"/>
        <v>0</v>
      </c>
      <c r="G118" s="64" t="s">
        <v>637</v>
      </c>
      <c r="H118" s="265">
        <f>F118*(0.1450377)</f>
        <v>0</v>
      </c>
      <c r="I118" s="257" t="s">
        <v>2013</v>
      </c>
      <c r="J118" s="58"/>
      <c r="K118" s="183"/>
      <c r="L118" s="183"/>
      <c r="M118" s="69"/>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row>
    <row r="119" spans="1:48" x14ac:dyDescent="0.2">
      <c r="A119" s="394" t="s">
        <v>956</v>
      </c>
      <c r="B119" s="62"/>
      <c r="C119" s="63"/>
      <c r="D119" s="164" t="s">
        <v>2004</v>
      </c>
      <c r="E119" s="176">
        <f>HEX2DEC(D119)*C117</f>
        <v>1</v>
      </c>
      <c r="F119" s="171">
        <f t="shared" si="1"/>
        <v>1</v>
      </c>
      <c r="G119" s="64" t="s">
        <v>637</v>
      </c>
      <c r="H119" s="265">
        <f>F119*(0.1450377)</f>
        <v>0.14503769999999999</v>
      </c>
      <c r="I119" s="257" t="s">
        <v>2013</v>
      </c>
      <c r="J119" s="58"/>
      <c r="K119" s="183"/>
      <c r="L119" s="183"/>
      <c r="M119" s="69"/>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row>
    <row r="120" spans="1:48" x14ac:dyDescent="0.2">
      <c r="A120" s="394" t="s">
        <v>956</v>
      </c>
      <c r="B120" s="63"/>
      <c r="C120" s="63" t="s">
        <v>638</v>
      </c>
      <c r="D120" s="164" t="s">
        <v>597</v>
      </c>
      <c r="E120" s="176">
        <f>HEX2DEC(D120)*C117</f>
        <v>32768</v>
      </c>
      <c r="F120" s="171">
        <f t="shared" si="1"/>
        <v>32768</v>
      </c>
      <c r="G120" s="64" t="s">
        <v>637</v>
      </c>
      <c r="H120" s="265">
        <f>F120*(0.1450377)</f>
        <v>4752.5953535999997</v>
      </c>
      <c r="I120" s="280" t="s">
        <v>2013</v>
      </c>
      <c r="J120" s="58"/>
      <c r="K120" s="183"/>
      <c r="L120" s="183"/>
      <c r="M120" s="69"/>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row>
    <row r="121" spans="1:48" ht="13.5" thickBot="1" x14ac:dyDescent="0.25">
      <c r="A121" s="391" t="s">
        <v>956</v>
      </c>
      <c r="B121" s="65"/>
      <c r="C121" s="178" t="s">
        <v>639</v>
      </c>
      <c r="D121" s="258" t="s">
        <v>489</v>
      </c>
      <c r="E121" s="259">
        <f>HEX2DEC(D121)*C117</f>
        <v>65535</v>
      </c>
      <c r="F121" s="294">
        <f t="shared" si="1"/>
        <v>65535</v>
      </c>
      <c r="G121" s="258" t="s">
        <v>637</v>
      </c>
      <c r="H121" s="307">
        <f>F121*(0.1450377)</f>
        <v>9505.0456694999993</v>
      </c>
      <c r="I121" s="186" t="s">
        <v>2013</v>
      </c>
      <c r="J121" s="58"/>
      <c r="K121" s="183"/>
      <c r="L121" s="183"/>
      <c r="M121" s="69"/>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row>
    <row r="122" spans="1:48" x14ac:dyDescent="0.2">
      <c r="A122" s="261" t="s">
        <v>957</v>
      </c>
      <c r="B122" s="67" t="s">
        <v>646</v>
      </c>
      <c r="C122" s="67" t="s">
        <v>1439</v>
      </c>
      <c r="D122" s="61" t="s">
        <v>574</v>
      </c>
      <c r="E122" s="262"/>
      <c r="F122" s="277" t="s">
        <v>647</v>
      </c>
      <c r="G122" s="60"/>
      <c r="H122" s="277" t="s">
        <v>648</v>
      </c>
      <c r="I122" s="187"/>
      <c r="J122" s="58"/>
      <c r="K122" s="183"/>
      <c r="L122" s="183"/>
      <c r="M122" s="69"/>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row>
    <row r="123" spans="1:48" x14ac:dyDescent="0.2">
      <c r="A123" s="392" t="s">
        <v>957</v>
      </c>
      <c r="B123" s="163"/>
      <c r="C123" s="163" t="s">
        <v>3514</v>
      </c>
      <c r="D123" s="164" t="s">
        <v>488</v>
      </c>
      <c r="E123" s="176">
        <f>HEX2DEC(D123)*C122</f>
        <v>0</v>
      </c>
      <c r="F123" s="176">
        <f t="shared" si="1"/>
        <v>0</v>
      </c>
      <c r="G123" s="64" t="s">
        <v>637</v>
      </c>
      <c r="H123" s="265">
        <f>F123*(0.1450377)</f>
        <v>0</v>
      </c>
      <c r="I123" s="257" t="s">
        <v>2013</v>
      </c>
      <c r="J123" s="58"/>
      <c r="K123" s="183"/>
      <c r="L123" s="183"/>
      <c r="M123" s="69"/>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row>
    <row r="124" spans="1:48" x14ac:dyDescent="0.2">
      <c r="A124" s="394" t="s">
        <v>957</v>
      </c>
      <c r="B124" s="62"/>
      <c r="C124" s="63"/>
      <c r="D124" s="164" t="s">
        <v>2004</v>
      </c>
      <c r="E124" s="176">
        <f>HEX2DEC(D124)*C122</f>
        <v>10</v>
      </c>
      <c r="F124" s="171">
        <f t="shared" si="1"/>
        <v>10</v>
      </c>
      <c r="G124" s="64" t="s">
        <v>637</v>
      </c>
      <c r="H124" s="265">
        <f>F124*(0.1450377)</f>
        <v>1.450377</v>
      </c>
      <c r="I124" s="257" t="s">
        <v>2013</v>
      </c>
      <c r="J124" s="58"/>
      <c r="K124" s="183"/>
      <c r="L124" s="183"/>
      <c r="M124" s="69"/>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row>
    <row r="125" spans="1:48" x14ac:dyDescent="0.2">
      <c r="A125" s="394" t="s">
        <v>957</v>
      </c>
      <c r="B125" s="63"/>
      <c r="C125" s="63" t="s">
        <v>638</v>
      </c>
      <c r="D125" s="164" t="s">
        <v>597</v>
      </c>
      <c r="E125" s="176">
        <f>HEX2DEC(D125)*C122</f>
        <v>327680</v>
      </c>
      <c r="F125" s="171">
        <f t="shared" si="1"/>
        <v>327680</v>
      </c>
      <c r="G125" s="64" t="s">
        <v>637</v>
      </c>
      <c r="H125" s="265">
        <f>F125*(0.1450377)</f>
        <v>47525.953536000001</v>
      </c>
      <c r="I125" s="280" t="s">
        <v>2013</v>
      </c>
      <c r="J125" s="58"/>
      <c r="K125" s="183"/>
      <c r="L125" s="183"/>
      <c r="M125" s="69"/>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row>
    <row r="126" spans="1:48" ht="13.5" thickBot="1" x14ac:dyDescent="0.25">
      <c r="A126" s="391" t="s">
        <v>957</v>
      </c>
      <c r="B126" s="65"/>
      <c r="C126" s="178" t="s">
        <v>639</v>
      </c>
      <c r="D126" s="258" t="s">
        <v>489</v>
      </c>
      <c r="E126" s="259">
        <f>HEX2DEC(D126)*C122</f>
        <v>655350</v>
      </c>
      <c r="F126" s="294">
        <f t="shared" si="1"/>
        <v>655350</v>
      </c>
      <c r="G126" s="258" t="s">
        <v>637</v>
      </c>
      <c r="H126" s="307">
        <f>F126*(0.1450377)</f>
        <v>95050.456695000001</v>
      </c>
      <c r="I126" s="186" t="s">
        <v>2013</v>
      </c>
      <c r="J126" s="58"/>
      <c r="K126" s="183"/>
      <c r="L126" s="183"/>
      <c r="M126" s="69"/>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row>
    <row r="127" spans="1:48" x14ac:dyDescent="0.2">
      <c r="A127" s="261" t="s">
        <v>958</v>
      </c>
      <c r="B127" s="67" t="s">
        <v>649</v>
      </c>
      <c r="C127" s="67" t="s">
        <v>576</v>
      </c>
      <c r="D127" s="61" t="s">
        <v>574</v>
      </c>
      <c r="E127" s="262"/>
      <c r="F127" s="277" t="s">
        <v>492</v>
      </c>
      <c r="G127" s="60"/>
      <c r="H127" s="277"/>
      <c r="I127" s="187"/>
      <c r="J127" s="58"/>
      <c r="K127" s="183"/>
      <c r="L127" s="183"/>
      <c r="M127" s="69"/>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row>
    <row r="128" spans="1:48" x14ac:dyDescent="0.2">
      <c r="A128" s="392" t="s">
        <v>958</v>
      </c>
      <c r="B128" s="163"/>
      <c r="C128" s="163" t="s">
        <v>3515</v>
      </c>
      <c r="D128" s="164" t="s">
        <v>488</v>
      </c>
      <c r="E128" s="176">
        <f>HEX2DEC(D128)*C127</f>
        <v>0</v>
      </c>
      <c r="F128" s="177">
        <f t="shared" si="1"/>
        <v>0</v>
      </c>
      <c r="G128" s="303" t="s">
        <v>1702</v>
      </c>
      <c r="H128" s="265"/>
      <c r="I128" s="257"/>
      <c r="J128" s="58"/>
      <c r="K128" s="183"/>
      <c r="L128" s="183"/>
      <c r="M128" s="69"/>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row>
    <row r="129" spans="1:48" x14ac:dyDescent="0.2">
      <c r="A129" s="394" t="s">
        <v>958</v>
      </c>
      <c r="B129" s="62"/>
      <c r="C129" s="63"/>
      <c r="D129" s="164" t="s">
        <v>2004</v>
      </c>
      <c r="E129" s="177">
        <f>HEX2DEC(D129)*C127</f>
        <v>0.01</v>
      </c>
      <c r="F129" s="173">
        <f t="shared" si="1"/>
        <v>0.01</v>
      </c>
      <c r="G129" s="303" t="s">
        <v>1702</v>
      </c>
      <c r="H129" s="265"/>
      <c r="I129" s="257"/>
      <c r="J129" s="58"/>
      <c r="K129" s="183"/>
      <c r="L129" s="183"/>
      <c r="M129" s="69"/>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row>
    <row r="130" spans="1:48" x14ac:dyDescent="0.2">
      <c r="A130" s="394" t="s">
        <v>958</v>
      </c>
      <c r="B130" s="63"/>
      <c r="C130" s="63"/>
      <c r="D130" s="164" t="s">
        <v>1703</v>
      </c>
      <c r="E130" s="176">
        <f>HEX2DEC(D130)*C127</f>
        <v>360</v>
      </c>
      <c r="F130" s="173">
        <f t="shared" si="1"/>
        <v>360</v>
      </c>
      <c r="G130" s="303" t="s">
        <v>1702</v>
      </c>
      <c r="H130" s="265"/>
      <c r="I130" s="280"/>
      <c r="J130" s="58"/>
      <c r="K130" s="183"/>
      <c r="L130" s="183"/>
      <c r="M130" s="69"/>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row>
    <row r="131" spans="1:48" ht="13.5" thickBot="1" x14ac:dyDescent="0.25">
      <c r="A131" s="391" t="s">
        <v>958</v>
      </c>
      <c r="B131" s="65"/>
      <c r="C131" s="178"/>
      <c r="D131" s="258" t="s">
        <v>489</v>
      </c>
      <c r="E131" s="268">
        <f>HEX2DEC(D131)*C127</f>
        <v>655.35</v>
      </c>
      <c r="F131" s="309">
        <f t="shared" si="1"/>
        <v>655.35</v>
      </c>
      <c r="G131" s="314" t="s">
        <v>1702</v>
      </c>
      <c r="H131" s="307"/>
      <c r="I131" s="186"/>
      <c r="J131" s="58"/>
      <c r="K131" s="183"/>
      <c r="L131" s="183"/>
      <c r="M131" s="69"/>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row>
    <row r="132" spans="1:48" x14ac:dyDescent="0.2">
      <c r="A132" s="261" t="s">
        <v>959</v>
      </c>
      <c r="B132" s="67" t="s">
        <v>649</v>
      </c>
      <c r="C132" s="67" t="s">
        <v>1704</v>
      </c>
      <c r="D132" s="61" t="s">
        <v>574</v>
      </c>
      <c r="E132" s="262"/>
      <c r="F132" s="277" t="s">
        <v>1705</v>
      </c>
      <c r="G132" s="60"/>
      <c r="H132" s="277"/>
      <c r="I132" s="187"/>
      <c r="J132" s="58"/>
      <c r="K132" s="183"/>
      <c r="L132" s="183"/>
      <c r="M132" s="69"/>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row>
    <row r="133" spans="1:48" x14ac:dyDescent="0.2">
      <c r="A133" s="392" t="s">
        <v>959</v>
      </c>
      <c r="B133" s="163"/>
      <c r="C133" s="163" t="s">
        <v>3516</v>
      </c>
      <c r="D133" s="164" t="s">
        <v>488</v>
      </c>
      <c r="E133" s="176">
        <f>HEX2DEC(D133)*C132</f>
        <v>0</v>
      </c>
      <c r="F133" s="264">
        <f t="shared" si="1"/>
        <v>0</v>
      </c>
      <c r="G133" s="303" t="s">
        <v>1702</v>
      </c>
      <c r="H133" s="265"/>
      <c r="I133" s="257"/>
      <c r="J133" s="58"/>
      <c r="K133" s="183"/>
      <c r="L133" s="183"/>
      <c r="M133" s="69"/>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row>
    <row r="134" spans="1:48" x14ac:dyDescent="0.2">
      <c r="A134" s="394" t="s">
        <v>959</v>
      </c>
      <c r="B134" s="62"/>
      <c r="C134" s="63"/>
      <c r="D134" s="164" t="s">
        <v>2004</v>
      </c>
      <c r="E134" s="264">
        <f>HEX2DEC(D134)*C132</f>
        <v>0.5</v>
      </c>
      <c r="F134" s="172">
        <f t="shared" si="1"/>
        <v>0.5</v>
      </c>
      <c r="G134" s="303" t="s">
        <v>1702</v>
      </c>
      <c r="H134" s="265"/>
      <c r="I134" s="257"/>
      <c r="J134" s="58"/>
      <c r="K134" s="183"/>
      <c r="L134" s="183"/>
      <c r="M134" s="69"/>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row>
    <row r="135" spans="1:48" x14ac:dyDescent="0.2">
      <c r="A135" s="394" t="s">
        <v>959</v>
      </c>
      <c r="B135" s="63"/>
      <c r="C135" s="63"/>
      <c r="D135" s="164" t="s">
        <v>1703</v>
      </c>
      <c r="E135" s="176">
        <f>HEX2DEC(D135)*C132</f>
        <v>18000</v>
      </c>
      <c r="F135" s="172">
        <f t="shared" si="1"/>
        <v>18000</v>
      </c>
      <c r="G135" s="303" t="s">
        <v>1702</v>
      </c>
      <c r="H135" s="265"/>
      <c r="I135" s="280"/>
      <c r="J135" s="58"/>
      <c r="K135" s="183"/>
      <c r="L135" s="183"/>
      <c r="M135" s="69"/>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row>
    <row r="136" spans="1:48" ht="13.5" thickBot="1" x14ac:dyDescent="0.25">
      <c r="A136" s="391" t="s">
        <v>959</v>
      </c>
      <c r="B136" s="65"/>
      <c r="C136" s="178"/>
      <c r="D136" s="258" t="s">
        <v>489</v>
      </c>
      <c r="E136" s="266">
        <f>HEX2DEC(D136)*C132</f>
        <v>32767.5</v>
      </c>
      <c r="F136" s="315">
        <f t="shared" si="1"/>
        <v>32767.5</v>
      </c>
      <c r="G136" s="314" t="s">
        <v>1702</v>
      </c>
      <c r="H136" s="307"/>
      <c r="I136" s="186"/>
      <c r="J136" s="58"/>
      <c r="K136" s="183"/>
      <c r="L136" s="183"/>
      <c r="M136" s="69"/>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row>
    <row r="137" spans="1:48" x14ac:dyDescent="0.2">
      <c r="A137" s="261" t="s">
        <v>960</v>
      </c>
      <c r="B137" s="67" t="s">
        <v>1706</v>
      </c>
      <c r="C137" s="67" t="s">
        <v>578</v>
      </c>
      <c r="D137" s="61" t="s">
        <v>574</v>
      </c>
      <c r="E137" s="262"/>
      <c r="F137" s="61" t="s">
        <v>579</v>
      </c>
      <c r="G137" s="61"/>
      <c r="H137" s="256"/>
      <c r="I137" s="187"/>
      <c r="J137" s="58"/>
      <c r="K137" s="183"/>
      <c r="L137" s="183"/>
      <c r="M137" s="69"/>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row>
    <row r="138" spans="1:48" x14ac:dyDescent="0.2">
      <c r="A138" s="392" t="s">
        <v>960</v>
      </c>
      <c r="B138" s="163"/>
      <c r="C138" s="63" t="s">
        <v>3495</v>
      </c>
      <c r="D138" s="164" t="s">
        <v>488</v>
      </c>
      <c r="E138" s="176">
        <f>HEX2DEC(D138)*C137</f>
        <v>0</v>
      </c>
      <c r="F138" s="272">
        <f>E138</f>
        <v>0</v>
      </c>
      <c r="G138" s="173" t="s">
        <v>2014</v>
      </c>
      <c r="H138" s="177"/>
      <c r="I138" s="257"/>
      <c r="J138" s="58"/>
      <c r="K138" s="183"/>
      <c r="L138" s="183"/>
      <c r="M138" s="69"/>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row>
    <row r="139" spans="1:48" x14ac:dyDescent="0.2">
      <c r="A139" s="390" t="s">
        <v>960</v>
      </c>
      <c r="B139" s="161"/>
      <c r="C139" s="162" t="s">
        <v>1707</v>
      </c>
      <c r="D139" s="164" t="s">
        <v>2004</v>
      </c>
      <c r="E139" s="176">
        <f>HEX2DEC(D139)*C137</f>
        <v>3.0517578E-5</v>
      </c>
      <c r="F139" s="272">
        <f>E139</f>
        <v>3.0517578E-5</v>
      </c>
      <c r="G139" s="173" t="s">
        <v>2014</v>
      </c>
      <c r="H139" s="265"/>
      <c r="I139" s="257"/>
      <c r="J139" s="58"/>
      <c r="K139" s="183"/>
      <c r="L139" s="183"/>
      <c r="M139" s="69"/>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row>
    <row r="140" spans="1:48" x14ac:dyDescent="0.2">
      <c r="A140" s="390" t="s">
        <v>960</v>
      </c>
      <c r="B140" s="161"/>
      <c r="C140" s="162" t="s">
        <v>1708</v>
      </c>
      <c r="D140" s="164" t="s">
        <v>1709</v>
      </c>
      <c r="E140" s="176">
        <f>HEX2DEC(D140)*C137</f>
        <v>1.000579829886</v>
      </c>
      <c r="F140" s="272">
        <f>E140</f>
        <v>1.000579829886</v>
      </c>
      <c r="G140" s="173" t="s">
        <v>2014</v>
      </c>
      <c r="H140" s="265"/>
      <c r="I140" s="280"/>
      <c r="J140" s="58"/>
      <c r="K140" s="183"/>
      <c r="L140" s="183"/>
      <c r="M140" s="69"/>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row>
    <row r="141" spans="1:48" ht="13.5" thickBot="1" x14ac:dyDescent="0.25">
      <c r="A141" s="391" t="s">
        <v>960</v>
      </c>
      <c r="B141" s="65"/>
      <c r="C141" s="65" t="s">
        <v>1710</v>
      </c>
      <c r="D141" s="258" t="s">
        <v>489</v>
      </c>
      <c r="E141" s="168">
        <f>HEX2DEC(D141)*C137</f>
        <v>1.99996947423</v>
      </c>
      <c r="F141" s="316">
        <f>E141</f>
        <v>1.99996947423</v>
      </c>
      <c r="G141" s="268" t="s">
        <v>2014</v>
      </c>
      <c r="H141" s="269"/>
      <c r="I141" s="186"/>
      <c r="J141" s="58"/>
      <c r="K141" s="183"/>
      <c r="L141" s="183"/>
      <c r="M141" s="69"/>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row>
    <row r="142" spans="1:48" x14ac:dyDescent="0.2">
      <c r="A142" s="261" t="s">
        <v>961</v>
      </c>
      <c r="B142" s="67" t="s">
        <v>1711</v>
      </c>
      <c r="C142" s="67" t="s">
        <v>1712</v>
      </c>
      <c r="D142" s="61" t="s">
        <v>574</v>
      </c>
      <c r="E142" s="262"/>
      <c r="F142" s="277" t="s">
        <v>1713</v>
      </c>
      <c r="G142" s="60"/>
      <c r="H142" s="277"/>
      <c r="I142" s="187"/>
      <c r="J142" s="58"/>
      <c r="K142" s="183"/>
      <c r="L142" s="183"/>
      <c r="M142" s="69"/>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row>
    <row r="143" spans="1:48" x14ac:dyDescent="0.2">
      <c r="A143" s="392" t="s">
        <v>961</v>
      </c>
      <c r="B143" s="163"/>
      <c r="C143" s="163" t="s">
        <v>3517</v>
      </c>
      <c r="D143" s="164" t="s">
        <v>488</v>
      </c>
      <c r="E143" s="264">
        <f>HEX2DEC(D143)*C142</f>
        <v>0</v>
      </c>
      <c r="F143" s="177">
        <f>E143</f>
        <v>0</v>
      </c>
      <c r="G143" s="177" t="s">
        <v>2015</v>
      </c>
      <c r="H143" s="265"/>
      <c r="I143" s="257"/>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row>
    <row r="144" spans="1:48" x14ac:dyDescent="0.2">
      <c r="A144" s="394" t="s">
        <v>961</v>
      </c>
      <c r="B144" s="62"/>
      <c r="C144" s="63"/>
      <c r="D144" s="164" t="s">
        <v>2004</v>
      </c>
      <c r="E144" s="177">
        <f>HEX2DEC(D144)*C142</f>
        <v>0.05</v>
      </c>
      <c r="F144" s="173">
        <f>E144</f>
        <v>0.05</v>
      </c>
      <c r="G144" s="177" t="s">
        <v>2015</v>
      </c>
      <c r="H144" s="265"/>
      <c r="I144" s="257"/>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row>
    <row r="145" spans="1:48" x14ac:dyDescent="0.2">
      <c r="A145" s="394" t="s">
        <v>961</v>
      </c>
      <c r="B145" s="62"/>
      <c r="C145" s="63" t="s">
        <v>1714</v>
      </c>
      <c r="D145" s="164" t="s">
        <v>1715</v>
      </c>
      <c r="E145" s="264">
        <f>HEX2DEC(D145)*C142</f>
        <v>1</v>
      </c>
      <c r="F145" s="173">
        <f>E145</f>
        <v>1</v>
      </c>
      <c r="G145" s="177" t="s">
        <v>2015</v>
      </c>
      <c r="H145" s="265"/>
      <c r="I145" s="280"/>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row>
    <row r="146" spans="1:48" x14ac:dyDescent="0.2">
      <c r="A146" s="394" t="s">
        <v>961</v>
      </c>
      <c r="B146" s="63"/>
      <c r="C146" s="63" t="s">
        <v>1716</v>
      </c>
      <c r="D146" s="164" t="s">
        <v>1717</v>
      </c>
      <c r="E146" s="264">
        <f>HEX2DEC(D146)*C142</f>
        <v>14.700000000000001</v>
      </c>
      <c r="F146" s="173">
        <f>E146</f>
        <v>14.700000000000001</v>
      </c>
      <c r="G146" s="177" t="s">
        <v>2015</v>
      </c>
      <c r="H146" s="265"/>
      <c r="I146" s="280"/>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row>
    <row r="147" spans="1:48" ht="13.5" thickBot="1" x14ac:dyDescent="0.25">
      <c r="A147" s="391" t="s">
        <v>961</v>
      </c>
      <c r="B147" s="65"/>
      <c r="C147" s="178" t="s">
        <v>1718</v>
      </c>
      <c r="D147" s="258" t="s">
        <v>489</v>
      </c>
      <c r="E147" s="268">
        <f>HEX2DEC(D147)*C142</f>
        <v>3276.75</v>
      </c>
      <c r="F147" s="309">
        <f>E147</f>
        <v>3276.75</v>
      </c>
      <c r="G147" s="309" t="s">
        <v>2015</v>
      </c>
      <c r="H147" s="307"/>
      <c r="I147" s="186"/>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row>
    <row r="148" spans="1:48" x14ac:dyDescent="0.2">
      <c r="A148" s="261" t="s">
        <v>2773</v>
      </c>
      <c r="B148" s="155" t="s">
        <v>1719</v>
      </c>
      <c r="C148" s="155" t="s">
        <v>595</v>
      </c>
      <c r="D148" s="61" t="s">
        <v>574</v>
      </c>
      <c r="E148" s="262"/>
      <c r="F148" s="277" t="s">
        <v>1720</v>
      </c>
      <c r="G148" s="60"/>
      <c r="H148" s="287"/>
      <c r="I148" s="187"/>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row>
    <row r="149" spans="1:48" x14ac:dyDescent="0.2">
      <c r="A149" s="392" t="s">
        <v>2773</v>
      </c>
      <c r="B149" s="165"/>
      <c r="C149" s="165" t="s">
        <v>3518</v>
      </c>
      <c r="D149" s="164" t="s">
        <v>488</v>
      </c>
      <c r="E149" s="176">
        <f>HEX2DEC(D149)*C148</f>
        <v>0</v>
      </c>
      <c r="F149" s="317">
        <f>E149</f>
        <v>0</v>
      </c>
      <c r="G149" s="64"/>
      <c r="H149" s="278"/>
      <c r="I149" s="257"/>
    </row>
    <row r="150" spans="1:48" x14ac:dyDescent="0.2">
      <c r="A150" s="394" t="s">
        <v>2773</v>
      </c>
      <c r="B150" s="62"/>
      <c r="C150" s="62"/>
      <c r="D150" s="164" t="s">
        <v>2004</v>
      </c>
      <c r="E150" s="175">
        <f>HEX2DEC(D150)*C148</f>
        <v>3.90625E-3</v>
      </c>
      <c r="F150" s="317">
        <f>E150</f>
        <v>3.90625E-3</v>
      </c>
      <c r="G150" s="64"/>
      <c r="H150" s="278"/>
      <c r="I150" s="257"/>
    </row>
    <row r="151" spans="1:48" x14ac:dyDescent="0.2">
      <c r="A151" s="393" t="s">
        <v>2773</v>
      </c>
      <c r="B151" s="158"/>
      <c r="C151" s="158"/>
      <c r="D151" s="164" t="s">
        <v>597</v>
      </c>
      <c r="E151" s="176">
        <f>HEX2DEC(D151)*C148</f>
        <v>128</v>
      </c>
      <c r="F151" s="317">
        <f>E151</f>
        <v>128</v>
      </c>
      <c r="G151" s="64"/>
      <c r="H151" s="278"/>
      <c r="I151" s="257"/>
    </row>
    <row r="152" spans="1:48" ht="13.5" thickBot="1" x14ac:dyDescent="0.25">
      <c r="A152" s="391" t="s">
        <v>2773</v>
      </c>
      <c r="B152" s="156"/>
      <c r="C152" s="156"/>
      <c r="D152" s="258" t="s">
        <v>489</v>
      </c>
      <c r="E152" s="270">
        <f>HEX2DEC(D152)*C148</f>
        <v>255.99609375</v>
      </c>
      <c r="F152" s="318">
        <f>E152</f>
        <v>255.99609375</v>
      </c>
      <c r="G152" s="66"/>
      <c r="H152" s="286"/>
      <c r="I152" s="284"/>
    </row>
    <row r="153" spans="1:48" x14ac:dyDescent="0.2">
      <c r="A153" s="261" t="s">
        <v>2781</v>
      </c>
      <c r="B153" s="67" t="s">
        <v>1999</v>
      </c>
      <c r="C153" s="67" t="s">
        <v>1554</v>
      </c>
      <c r="D153" s="61" t="s">
        <v>574</v>
      </c>
      <c r="E153" s="262"/>
      <c r="F153" s="277" t="s">
        <v>490</v>
      </c>
      <c r="G153" s="60"/>
      <c r="H153" s="277" t="s">
        <v>493</v>
      </c>
      <c r="I153" s="187"/>
    </row>
    <row r="154" spans="1:48" x14ac:dyDescent="0.2">
      <c r="A154" s="392" t="s">
        <v>2781</v>
      </c>
      <c r="B154" s="163"/>
      <c r="C154" s="163" t="s">
        <v>3519</v>
      </c>
      <c r="D154" s="164" t="s">
        <v>488</v>
      </c>
      <c r="E154" s="176">
        <f>HEX2DEC(D154)*C153</f>
        <v>0</v>
      </c>
      <c r="F154" s="176">
        <f t="shared" ref="F154:F167" si="2">E154</f>
        <v>0</v>
      </c>
      <c r="G154" s="64" t="s">
        <v>2016</v>
      </c>
      <c r="H154" s="285">
        <f>F154/1000</f>
        <v>0</v>
      </c>
      <c r="I154" s="257" t="s">
        <v>2017</v>
      </c>
    </row>
    <row r="155" spans="1:48" x14ac:dyDescent="0.2">
      <c r="A155" s="394" t="s">
        <v>2781</v>
      </c>
      <c r="B155" s="62"/>
      <c r="C155" s="63"/>
      <c r="D155" s="164" t="s">
        <v>2004</v>
      </c>
      <c r="E155" s="176">
        <f>HEX2DEC(D155)*C153</f>
        <v>1</v>
      </c>
      <c r="F155" s="171">
        <f t="shared" si="2"/>
        <v>1</v>
      </c>
      <c r="G155" s="64" t="s">
        <v>2016</v>
      </c>
      <c r="H155" s="285">
        <f>F155/1000</f>
        <v>1E-3</v>
      </c>
      <c r="I155" s="257" t="s">
        <v>2017</v>
      </c>
    </row>
    <row r="156" spans="1:48" x14ac:dyDescent="0.2">
      <c r="A156" s="394" t="s">
        <v>2781</v>
      </c>
      <c r="B156" s="63"/>
      <c r="C156" s="63" t="s">
        <v>1721</v>
      </c>
      <c r="D156" s="164" t="s">
        <v>597</v>
      </c>
      <c r="E156" s="176">
        <f>HEX2DEC(D156)*C153</f>
        <v>32768</v>
      </c>
      <c r="F156" s="171">
        <f t="shared" si="2"/>
        <v>32768</v>
      </c>
      <c r="G156" s="64" t="s">
        <v>2016</v>
      </c>
      <c r="H156" s="285">
        <f>F156/1000</f>
        <v>32.768000000000001</v>
      </c>
      <c r="I156" s="280" t="s">
        <v>2017</v>
      </c>
    </row>
    <row r="157" spans="1:48" ht="13.5" thickBot="1" x14ac:dyDescent="0.25">
      <c r="A157" s="391" t="s">
        <v>2781</v>
      </c>
      <c r="B157" s="65"/>
      <c r="C157" s="178" t="s">
        <v>1722</v>
      </c>
      <c r="D157" s="258" t="s">
        <v>489</v>
      </c>
      <c r="E157" s="259">
        <f>HEX2DEC(D157)*C153</f>
        <v>65535</v>
      </c>
      <c r="F157" s="294">
        <f t="shared" si="2"/>
        <v>65535</v>
      </c>
      <c r="G157" s="258" t="s">
        <v>2016</v>
      </c>
      <c r="H157" s="293">
        <f>F157/1000</f>
        <v>65.534999999999997</v>
      </c>
      <c r="I157" s="186" t="s">
        <v>2017</v>
      </c>
    </row>
    <row r="158" spans="1:48" x14ac:dyDescent="0.2">
      <c r="A158" s="261" t="s">
        <v>2782</v>
      </c>
      <c r="B158" s="67" t="s">
        <v>1999</v>
      </c>
      <c r="C158" s="67" t="s">
        <v>1554</v>
      </c>
      <c r="D158" s="61" t="s">
        <v>574</v>
      </c>
      <c r="E158" s="262"/>
      <c r="F158" s="277" t="s">
        <v>490</v>
      </c>
      <c r="G158" s="60"/>
      <c r="H158" s="277"/>
      <c r="I158" s="187"/>
    </row>
    <row r="159" spans="1:48" x14ac:dyDescent="0.2">
      <c r="A159" s="392" t="s">
        <v>2782</v>
      </c>
      <c r="B159" s="163"/>
      <c r="C159" s="163" t="s">
        <v>3520</v>
      </c>
      <c r="D159" s="164" t="s">
        <v>488</v>
      </c>
      <c r="E159" s="176">
        <f>HEX2DEC(D159)*C158</f>
        <v>0</v>
      </c>
      <c r="F159" s="176">
        <f t="shared" si="2"/>
        <v>0</v>
      </c>
      <c r="G159" s="64" t="s">
        <v>2017</v>
      </c>
      <c r="H159" s="285"/>
      <c r="I159" s="257"/>
    </row>
    <row r="160" spans="1:48" x14ac:dyDescent="0.2">
      <c r="A160" s="394" t="s">
        <v>2782</v>
      </c>
      <c r="B160" s="62"/>
      <c r="C160" s="63"/>
      <c r="D160" s="164" t="s">
        <v>2004</v>
      </c>
      <c r="E160" s="176">
        <f>HEX2DEC(D160)*C158</f>
        <v>1</v>
      </c>
      <c r="F160" s="171">
        <f t="shared" si="2"/>
        <v>1</v>
      </c>
      <c r="G160" s="64" t="s">
        <v>2017</v>
      </c>
      <c r="H160" s="285"/>
      <c r="I160" s="257"/>
    </row>
    <row r="161" spans="1:9" x14ac:dyDescent="0.2">
      <c r="A161" s="394" t="s">
        <v>2782</v>
      </c>
      <c r="B161" s="63"/>
      <c r="C161" s="63" t="s">
        <v>1721</v>
      </c>
      <c r="D161" s="164" t="s">
        <v>597</v>
      </c>
      <c r="E161" s="176">
        <f>HEX2DEC(D161)*C158</f>
        <v>32768</v>
      </c>
      <c r="F161" s="171">
        <f t="shared" si="2"/>
        <v>32768</v>
      </c>
      <c r="G161" s="64" t="s">
        <v>2017</v>
      </c>
      <c r="H161" s="285"/>
      <c r="I161" s="280"/>
    </row>
    <row r="162" spans="1:9" ht="13.5" thickBot="1" x14ac:dyDescent="0.25">
      <c r="A162" s="391" t="s">
        <v>2782</v>
      </c>
      <c r="B162" s="65"/>
      <c r="C162" s="178" t="s">
        <v>1722</v>
      </c>
      <c r="D162" s="258" t="s">
        <v>489</v>
      </c>
      <c r="E162" s="259">
        <f>HEX2DEC(D162)*C158</f>
        <v>65535</v>
      </c>
      <c r="F162" s="294">
        <f t="shared" si="2"/>
        <v>65535</v>
      </c>
      <c r="G162" s="66" t="s">
        <v>2017</v>
      </c>
      <c r="H162" s="293"/>
      <c r="I162" s="186"/>
    </row>
    <row r="163" spans="1:9" x14ac:dyDescent="0.2">
      <c r="A163" s="261" t="s">
        <v>926</v>
      </c>
      <c r="B163" s="67" t="s">
        <v>1999</v>
      </c>
      <c r="C163" s="67" t="s">
        <v>1554</v>
      </c>
      <c r="D163" s="61" t="s">
        <v>574</v>
      </c>
      <c r="E163" s="262"/>
      <c r="F163" s="277" t="s">
        <v>490</v>
      </c>
      <c r="G163" s="60"/>
      <c r="H163" s="277" t="s">
        <v>493</v>
      </c>
      <c r="I163" s="187"/>
    </row>
    <row r="164" spans="1:9" x14ac:dyDescent="0.2">
      <c r="A164" s="392" t="s">
        <v>926</v>
      </c>
      <c r="B164" s="163"/>
      <c r="C164" s="163" t="s">
        <v>3521</v>
      </c>
      <c r="D164" s="164" t="s">
        <v>488</v>
      </c>
      <c r="E164" s="176">
        <f>HEX2DEC(D164)*C163</f>
        <v>0</v>
      </c>
      <c r="F164" s="176">
        <f t="shared" si="2"/>
        <v>0</v>
      </c>
      <c r="G164" s="64" t="s">
        <v>1723</v>
      </c>
      <c r="H164" s="285">
        <f>F164/1000</f>
        <v>0</v>
      </c>
      <c r="I164" s="257" t="s">
        <v>2016</v>
      </c>
    </row>
    <row r="165" spans="1:9" x14ac:dyDescent="0.2">
      <c r="A165" s="394" t="s">
        <v>926</v>
      </c>
      <c r="B165" s="62"/>
      <c r="C165" s="63"/>
      <c r="D165" s="164" t="s">
        <v>2004</v>
      </c>
      <c r="E165" s="176">
        <f>HEX2DEC(D165)*C163</f>
        <v>1</v>
      </c>
      <c r="F165" s="171">
        <f t="shared" si="2"/>
        <v>1</v>
      </c>
      <c r="G165" s="64" t="s">
        <v>1723</v>
      </c>
      <c r="H165" s="285">
        <f>F165/1000</f>
        <v>1E-3</v>
      </c>
      <c r="I165" s="257" t="s">
        <v>2016</v>
      </c>
    </row>
    <row r="166" spans="1:9" x14ac:dyDescent="0.2">
      <c r="A166" s="394" t="s">
        <v>926</v>
      </c>
      <c r="B166" s="63"/>
      <c r="C166" s="63" t="s">
        <v>1721</v>
      </c>
      <c r="D166" s="164" t="s">
        <v>597</v>
      </c>
      <c r="E166" s="176">
        <f>HEX2DEC(D166)*C163</f>
        <v>32768</v>
      </c>
      <c r="F166" s="171">
        <f t="shared" si="2"/>
        <v>32768</v>
      </c>
      <c r="G166" s="64" t="s">
        <v>1723</v>
      </c>
      <c r="H166" s="285">
        <f>F166/1000</f>
        <v>32.768000000000001</v>
      </c>
      <c r="I166" s="280" t="s">
        <v>2016</v>
      </c>
    </row>
    <row r="167" spans="1:9" ht="13.5" thickBot="1" x14ac:dyDescent="0.25">
      <c r="A167" s="391" t="s">
        <v>926</v>
      </c>
      <c r="B167" s="65"/>
      <c r="C167" s="178" t="s">
        <v>1722</v>
      </c>
      <c r="D167" s="258" t="s">
        <v>489</v>
      </c>
      <c r="E167" s="259">
        <f>HEX2DEC(D167)*C163</f>
        <v>65535</v>
      </c>
      <c r="F167" s="294">
        <f t="shared" si="2"/>
        <v>65535</v>
      </c>
      <c r="G167" s="258" t="s">
        <v>1723</v>
      </c>
      <c r="H167" s="293">
        <f>F167/1000</f>
        <v>65.534999999999997</v>
      </c>
      <c r="I167" s="186" t="s">
        <v>2016</v>
      </c>
    </row>
    <row r="168" spans="1:9" x14ac:dyDescent="0.2">
      <c r="A168" s="255" t="s">
        <v>927</v>
      </c>
      <c r="B168" s="59" t="s">
        <v>1724</v>
      </c>
      <c r="C168" s="60" t="s">
        <v>1554</v>
      </c>
      <c r="D168" s="61" t="s">
        <v>574</v>
      </c>
      <c r="E168" s="166"/>
      <c r="F168" s="61" t="s">
        <v>490</v>
      </c>
      <c r="G168" s="61"/>
      <c r="H168" s="256"/>
      <c r="I168" s="187"/>
    </row>
    <row r="169" spans="1:9" x14ac:dyDescent="0.2">
      <c r="A169" s="390" t="s">
        <v>927</v>
      </c>
      <c r="B169" s="157"/>
      <c r="C169" s="162" t="s">
        <v>3489</v>
      </c>
      <c r="D169" s="164" t="s">
        <v>488</v>
      </c>
      <c r="E169" s="171">
        <f>HEX2DEC(D169)*C168</f>
        <v>0</v>
      </c>
      <c r="F169" s="171">
        <f>E169</f>
        <v>0</v>
      </c>
      <c r="G169" s="171" t="s">
        <v>2018</v>
      </c>
      <c r="H169" s="176"/>
      <c r="I169" s="257"/>
    </row>
    <row r="170" spans="1:9" ht="13.5" thickBot="1" x14ac:dyDescent="0.25">
      <c r="A170" s="391" t="s">
        <v>927</v>
      </c>
      <c r="B170" s="65"/>
      <c r="C170" s="65"/>
      <c r="D170" s="258" t="s">
        <v>489</v>
      </c>
      <c r="E170" s="294">
        <f>HEX2DEC(D170)*C168</f>
        <v>65535</v>
      </c>
      <c r="F170" s="294">
        <f>E170</f>
        <v>65535</v>
      </c>
      <c r="G170" s="259" t="s">
        <v>2018</v>
      </c>
      <c r="H170" s="260"/>
      <c r="I170" s="186"/>
    </row>
    <row r="171" spans="1:9" x14ac:dyDescent="0.2">
      <c r="A171" s="261" t="s">
        <v>962</v>
      </c>
      <c r="B171" s="67" t="s">
        <v>1725</v>
      </c>
      <c r="C171" s="67" t="s">
        <v>1554</v>
      </c>
      <c r="D171" s="61" t="s">
        <v>574</v>
      </c>
      <c r="E171" s="262"/>
      <c r="F171" s="277" t="s">
        <v>490</v>
      </c>
      <c r="G171" s="60"/>
      <c r="H171" s="277" t="s">
        <v>490</v>
      </c>
      <c r="I171" s="187"/>
    </row>
    <row r="172" spans="1:9" x14ac:dyDescent="0.2">
      <c r="A172" s="392" t="s">
        <v>962</v>
      </c>
      <c r="B172" s="163"/>
      <c r="C172" s="163" t="s">
        <v>3522</v>
      </c>
      <c r="D172" s="164" t="s">
        <v>488</v>
      </c>
      <c r="E172" s="176">
        <f>HEX2DEC(D172)*C171</f>
        <v>0</v>
      </c>
      <c r="F172" s="176">
        <f>E172</f>
        <v>0</v>
      </c>
      <c r="G172" s="64" t="s">
        <v>2019</v>
      </c>
      <c r="H172" s="281">
        <f>F172*(0.62137)</f>
        <v>0</v>
      </c>
      <c r="I172" s="257" t="s">
        <v>2020</v>
      </c>
    </row>
    <row r="173" spans="1:9" x14ac:dyDescent="0.2">
      <c r="A173" s="394" t="s">
        <v>962</v>
      </c>
      <c r="B173" s="62"/>
      <c r="C173" s="63"/>
      <c r="D173" s="64" t="s">
        <v>2004</v>
      </c>
      <c r="E173" s="176">
        <f>HEX2DEC(D173)*C171</f>
        <v>1</v>
      </c>
      <c r="F173" s="176">
        <f>E173</f>
        <v>1</v>
      </c>
      <c r="G173" s="64" t="s">
        <v>2019</v>
      </c>
      <c r="H173" s="281">
        <f>F173*(0.62137)</f>
        <v>0.62136999999999998</v>
      </c>
      <c r="I173" s="257" t="s">
        <v>2020</v>
      </c>
    </row>
    <row r="174" spans="1:9" x14ac:dyDescent="0.2">
      <c r="A174" s="394" t="s">
        <v>962</v>
      </c>
      <c r="B174" s="63"/>
      <c r="C174" s="63" t="s">
        <v>1726</v>
      </c>
      <c r="D174" s="279" t="s">
        <v>597</v>
      </c>
      <c r="E174" s="176">
        <f>HEX2DEC(D174)*C171</f>
        <v>32768</v>
      </c>
      <c r="F174" s="176">
        <f>E174</f>
        <v>32768</v>
      </c>
      <c r="G174" s="64" t="s">
        <v>2019</v>
      </c>
      <c r="H174" s="281">
        <f>F174*(0.62137)</f>
        <v>20361.052159999999</v>
      </c>
      <c r="I174" s="280" t="s">
        <v>2020</v>
      </c>
    </row>
    <row r="175" spans="1:9" ht="13.5" thickBot="1" x14ac:dyDescent="0.25">
      <c r="A175" s="391" t="s">
        <v>962</v>
      </c>
      <c r="B175" s="65"/>
      <c r="C175" s="178" t="s">
        <v>1727</v>
      </c>
      <c r="D175" s="66" t="s">
        <v>489</v>
      </c>
      <c r="E175" s="259">
        <f>HEX2DEC(D175)*C171</f>
        <v>65535</v>
      </c>
      <c r="F175" s="259">
        <f>E175</f>
        <v>65535</v>
      </c>
      <c r="G175" s="258" t="s">
        <v>2019</v>
      </c>
      <c r="H175" s="282">
        <f>F175*(0.62137)</f>
        <v>40721.482949999998</v>
      </c>
      <c r="I175" s="186" t="s">
        <v>2020</v>
      </c>
    </row>
    <row r="176" spans="1:9" x14ac:dyDescent="0.2">
      <c r="A176" s="261" t="s">
        <v>963</v>
      </c>
      <c r="B176" s="67" t="s">
        <v>3474</v>
      </c>
      <c r="C176" s="67" t="s">
        <v>575</v>
      </c>
      <c r="D176" s="61" t="s">
        <v>574</v>
      </c>
      <c r="E176" s="262"/>
      <c r="F176" s="277" t="s">
        <v>491</v>
      </c>
      <c r="G176" s="60"/>
      <c r="H176" s="277" t="s">
        <v>3479</v>
      </c>
      <c r="I176" s="187"/>
    </row>
    <row r="177" spans="1:9" x14ac:dyDescent="0.2">
      <c r="A177" s="392" t="s">
        <v>963</v>
      </c>
      <c r="B177" s="163"/>
      <c r="C177" s="163" t="s">
        <v>3523</v>
      </c>
      <c r="D177" s="164" t="s">
        <v>488</v>
      </c>
      <c r="E177" s="176">
        <f>HEX2DEC(D177)*C176</f>
        <v>0</v>
      </c>
      <c r="F177" s="176">
        <f>E177</f>
        <v>0</v>
      </c>
      <c r="G177" s="64" t="s">
        <v>3477</v>
      </c>
      <c r="H177" s="281">
        <f>F177/1000</f>
        <v>0</v>
      </c>
      <c r="I177" s="257" t="s">
        <v>3478</v>
      </c>
    </row>
    <row r="178" spans="1:9" x14ac:dyDescent="0.2">
      <c r="A178" s="394" t="s">
        <v>963</v>
      </c>
      <c r="B178" s="62"/>
      <c r="C178" s="63"/>
      <c r="D178" s="64" t="s">
        <v>2004</v>
      </c>
      <c r="E178" s="264">
        <f>HEX2DEC(D178)*C176</f>
        <v>0.1</v>
      </c>
      <c r="F178" s="264">
        <f>E178</f>
        <v>0.1</v>
      </c>
      <c r="G178" s="64" t="s">
        <v>3477</v>
      </c>
      <c r="H178" s="328">
        <f>F178/1000</f>
        <v>1E-4</v>
      </c>
      <c r="I178" s="257" t="s">
        <v>3478</v>
      </c>
    </row>
    <row r="179" spans="1:9" x14ac:dyDescent="0.2">
      <c r="A179" s="394" t="s">
        <v>963</v>
      </c>
      <c r="B179" s="63"/>
      <c r="C179" s="63" t="s">
        <v>3475</v>
      </c>
      <c r="D179" s="279" t="s">
        <v>597</v>
      </c>
      <c r="E179" s="264">
        <f>HEX2DEC(D179)*C176</f>
        <v>3276.8</v>
      </c>
      <c r="F179" s="264">
        <f>E179</f>
        <v>3276.8</v>
      </c>
      <c r="G179" s="64" t="s">
        <v>3477</v>
      </c>
      <c r="H179" s="328">
        <f>F179/1000</f>
        <v>3.2768000000000002</v>
      </c>
      <c r="I179" s="280" t="s">
        <v>3478</v>
      </c>
    </row>
    <row r="180" spans="1:9" ht="13.5" thickBot="1" x14ac:dyDescent="0.25">
      <c r="A180" s="391" t="s">
        <v>963</v>
      </c>
      <c r="B180" s="65"/>
      <c r="C180" s="178" t="s">
        <v>3476</v>
      </c>
      <c r="D180" s="66" t="s">
        <v>489</v>
      </c>
      <c r="E180" s="266">
        <f>HEX2DEC(D180)*C176</f>
        <v>6553.5</v>
      </c>
      <c r="F180" s="266">
        <f>E180</f>
        <v>6553.5</v>
      </c>
      <c r="G180" s="258" t="s">
        <v>3477</v>
      </c>
      <c r="H180" s="312">
        <f>F180/1000</f>
        <v>6.5534999999999997</v>
      </c>
      <c r="I180" s="186" t="s">
        <v>3478</v>
      </c>
    </row>
    <row r="181" spans="1:9" x14ac:dyDescent="0.2">
      <c r="A181" s="261" t="s">
        <v>964</v>
      </c>
      <c r="B181" s="67" t="s">
        <v>3480</v>
      </c>
      <c r="C181" s="67" t="s">
        <v>576</v>
      </c>
      <c r="D181" s="61" t="s">
        <v>574</v>
      </c>
      <c r="E181" s="262"/>
      <c r="F181" s="277" t="s">
        <v>492</v>
      </c>
      <c r="G181" s="60"/>
      <c r="H181" s="277" t="s">
        <v>3486</v>
      </c>
      <c r="I181" s="187"/>
    </row>
    <row r="182" spans="1:9" x14ac:dyDescent="0.2">
      <c r="A182" s="392" t="s">
        <v>964</v>
      </c>
      <c r="B182" s="163"/>
      <c r="C182" s="163" t="s">
        <v>3481</v>
      </c>
      <c r="D182" s="164" t="s">
        <v>488</v>
      </c>
      <c r="E182" s="176">
        <f>HEX2DEC(D182)*C181</f>
        <v>0</v>
      </c>
      <c r="F182" s="176">
        <f>E182</f>
        <v>0</v>
      </c>
      <c r="G182" s="64" t="s">
        <v>3484</v>
      </c>
      <c r="H182" s="285">
        <f>F182*(0.0022046)</f>
        <v>0</v>
      </c>
      <c r="I182" s="257" t="s">
        <v>3485</v>
      </c>
    </row>
    <row r="183" spans="1:9" x14ac:dyDescent="0.2">
      <c r="A183" s="394" t="s">
        <v>964</v>
      </c>
      <c r="B183" s="62"/>
      <c r="C183" s="63"/>
      <c r="D183" s="64" t="s">
        <v>2004</v>
      </c>
      <c r="E183" s="177">
        <f>HEX2DEC(D183)*C181</f>
        <v>0.01</v>
      </c>
      <c r="F183" s="177">
        <f>E183</f>
        <v>0.01</v>
      </c>
      <c r="G183" s="64" t="s">
        <v>3484</v>
      </c>
      <c r="H183" s="285">
        <f>F183*(0.0022046)</f>
        <v>2.2046000000000002E-5</v>
      </c>
      <c r="I183" s="257" t="s">
        <v>3485</v>
      </c>
    </row>
    <row r="184" spans="1:9" x14ac:dyDescent="0.2">
      <c r="A184" s="394" t="s">
        <v>964</v>
      </c>
      <c r="B184" s="63"/>
      <c r="C184" s="63" t="s">
        <v>3482</v>
      </c>
      <c r="D184" s="279" t="s">
        <v>597</v>
      </c>
      <c r="E184" s="177">
        <f>HEX2DEC(D184)*C181</f>
        <v>327.68</v>
      </c>
      <c r="F184" s="177">
        <f>E184</f>
        <v>327.68</v>
      </c>
      <c r="G184" s="64" t="s">
        <v>3484</v>
      </c>
      <c r="H184" s="285">
        <f>F184*(0.0022046)</f>
        <v>0.72240332800000007</v>
      </c>
      <c r="I184" s="280" t="s">
        <v>3485</v>
      </c>
    </row>
    <row r="185" spans="1:9" ht="13.5" thickBot="1" x14ac:dyDescent="0.25">
      <c r="A185" s="391" t="s">
        <v>964</v>
      </c>
      <c r="B185" s="65"/>
      <c r="C185" s="178" t="s">
        <v>3483</v>
      </c>
      <c r="D185" s="66" t="s">
        <v>489</v>
      </c>
      <c r="E185" s="268">
        <f>HEX2DEC(D185)*C181</f>
        <v>655.35</v>
      </c>
      <c r="F185" s="268">
        <f>E185</f>
        <v>655.35</v>
      </c>
      <c r="G185" s="258" t="s">
        <v>3484</v>
      </c>
      <c r="H185" s="270">
        <f>F185*(0.0022046)</f>
        <v>1.4447846100000001</v>
      </c>
      <c r="I185" s="186" t="s">
        <v>3485</v>
      </c>
    </row>
    <row r="186" spans="1:9" x14ac:dyDescent="0.2">
      <c r="A186" s="261" t="s">
        <v>965</v>
      </c>
      <c r="B186" s="67" t="s">
        <v>3480</v>
      </c>
      <c r="C186" s="67" t="s">
        <v>1554</v>
      </c>
      <c r="D186" s="61" t="s">
        <v>574</v>
      </c>
      <c r="E186" s="262"/>
      <c r="F186" s="277" t="s">
        <v>490</v>
      </c>
      <c r="G186" s="60"/>
      <c r="H186" s="277" t="s">
        <v>492</v>
      </c>
      <c r="I186" s="187"/>
    </row>
    <row r="187" spans="1:9" x14ac:dyDescent="0.2">
      <c r="A187" s="392" t="s">
        <v>965</v>
      </c>
      <c r="B187" s="163"/>
      <c r="C187" s="163" t="s">
        <v>3524</v>
      </c>
      <c r="D187" s="164" t="s">
        <v>488</v>
      </c>
      <c r="E187" s="176">
        <f>HEX2DEC(D187)*C186</f>
        <v>0</v>
      </c>
      <c r="F187" s="176">
        <f>E187</f>
        <v>0</v>
      </c>
      <c r="G187" s="64" t="s">
        <v>3484</v>
      </c>
      <c r="H187" s="278">
        <f>F187*(0.0022046)</f>
        <v>0</v>
      </c>
      <c r="I187" s="330" t="s">
        <v>3485</v>
      </c>
    </row>
    <row r="188" spans="1:9" x14ac:dyDescent="0.2">
      <c r="A188" s="394" t="s">
        <v>965</v>
      </c>
      <c r="B188" s="62"/>
      <c r="C188" s="63"/>
      <c r="D188" s="64" t="s">
        <v>2004</v>
      </c>
      <c r="E188" s="176">
        <f>HEX2DEC(D188)*C186</f>
        <v>1</v>
      </c>
      <c r="F188" s="176">
        <f>E188</f>
        <v>1</v>
      </c>
      <c r="G188" s="64" t="s">
        <v>3484</v>
      </c>
      <c r="H188" s="278">
        <f>F188*(0.0022046)</f>
        <v>2.2046000000000001E-3</v>
      </c>
      <c r="I188" s="330" t="s">
        <v>3485</v>
      </c>
    </row>
    <row r="189" spans="1:9" x14ac:dyDescent="0.2">
      <c r="A189" s="394" t="s">
        <v>965</v>
      </c>
      <c r="B189" s="63"/>
      <c r="C189" s="63" t="s">
        <v>3482</v>
      </c>
      <c r="D189" s="279" t="s">
        <v>597</v>
      </c>
      <c r="E189" s="176">
        <f>HEX2DEC(D189)*C186</f>
        <v>32768</v>
      </c>
      <c r="F189" s="176">
        <f>E189</f>
        <v>32768</v>
      </c>
      <c r="G189" s="64" t="s">
        <v>3484</v>
      </c>
      <c r="H189" s="278">
        <f>F189*(0.0022046)</f>
        <v>72.240332800000004</v>
      </c>
      <c r="I189" s="331" t="s">
        <v>3485</v>
      </c>
    </row>
    <row r="190" spans="1:9" ht="13.5" thickBot="1" x14ac:dyDescent="0.25">
      <c r="A190" s="391" t="s">
        <v>965</v>
      </c>
      <c r="B190" s="65"/>
      <c r="C190" s="178" t="s">
        <v>3483</v>
      </c>
      <c r="D190" s="66" t="s">
        <v>489</v>
      </c>
      <c r="E190" s="259">
        <f>HEX2DEC(D190)*C186</f>
        <v>65535</v>
      </c>
      <c r="F190" s="259">
        <f>E190</f>
        <v>65535</v>
      </c>
      <c r="G190" s="258" t="s">
        <v>3484</v>
      </c>
      <c r="H190" s="268">
        <f>F190*(0.0022046)</f>
        <v>144.47846100000001</v>
      </c>
      <c r="I190" s="332" t="s">
        <v>3485</v>
      </c>
    </row>
    <row r="191" spans="1:9" x14ac:dyDescent="0.2">
      <c r="A191" s="261" t="s">
        <v>966</v>
      </c>
      <c r="B191" s="67" t="s">
        <v>3487</v>
      </c>
      <c r="C191" s="67" t="s">
        <v>583</v>
      </c>
      <c r="D191" s="61" t="s">
        <v>574</v>
      </c>
      <c r="E191" s="262"/>
      <c r="F191" s="277" t="s">
        <v>3534</v>
      </c>
      <c r="G191" s="60"/>
      <c r="H191" s="277" t="s">
        <v>493</v>
      </c>
      <c r="I191" s="187"/>
    </row>
    <row r="192" spans="1:9" x14ac:dyDescent="0.2">
      <c r="A192" s="392" t="s">
        <v>966</v>
      </c>
      <c r="B192" s="163"/>
      <c r="C192" s="163" t="s">
        <v>3488</v>
      </c>
      <c r="D192" s="164" t="s">
        <v>488</v>
      </c>
      <c r="E192" s="176">
        <f>HEX2DEC(D192)*C191</f>
        <v>0</v>
      </c>
      <c r="F192" s="176">
        <f>E192</f>
        <v>0</v>
      </c>
      <c r="G192" s="64" t="s">
        <v>3530</v>
      </c>
      <c r="H192" s="281">
        <f t="shared" ref="H192:H197" si="3">F192*4.01463</f>
        <v>0</v>
      </c>
      <c r="I192" s="257" t="s">
        <v>3531</v>
      </c>
    </row>
    <row r="193" spans="1:9" x14ac:dyDescent="0.2">
      <c r="A193" s="394" t="s">
        <v>966</v>
      </c>
      <c r="B193" s="62"/>
      <c r="C193" s="63" t="s">
        <v>3525</v>
      </c>
      <c r="D193" s="164" t="s">
        <v>2004</v>
      </c>
      <c r="E193" s="177">
        <f>HEX2DEC(D193)*C191</f>
        <v>0.25</v>
      </c>
      <c r="F193" s="311">
        <f>E193/1000</f>
        <v>2.5000000000000001E-4</v>
      </c>
      <c r="G193" s="64" t="s">
        <v>3530</v>
      </c>
      <c r="H193" s="285">
        <f t="shared" si="3"/>
        <v>1.0036575000000002E-3</v>
      </c>
      <c r="I193" s="257" t="s">
        <v>3531</v>
      </c>
    </row>
    <row r="194" spans="1:9" x14ac:dyDescent="0.2">
      <c r="A194" s="394" t="s">
        <v>966</v>
      </c>
      <c r="B194" s="62"/>
      <c r="C194" s="63" t="s">
        <v>3526</v>
      </c>
      <c r="D194" s="164" t="s">
        <v>3533</v>
      </c>
      <c r="E194" s="177">
        <f>HEX2DEC(D194)*C191</f>
        <v>1</v>
      </c>
      <c r="F194" s="311">
        <f>E194/1000</f>
        <v>1E-3</v>
      </c>
      <c r="G194" s="64" t="s">
        <v>3530</v>
      </c>
      <c r="H194" s="285">
        <f t="shared" si="3"/>
        <v>4.0146300000000008E-3</v>
      </c>
      <c r="I194" s="257" t="s">
        <v>3531</v>
      </c>
    </row>
    <row r="195" spans="1:9" x14ac:dyDescent="0.2">
      <c r="A195" s="394" t="s">
        <v>966</v>
      </c>
      <c r="B195" s="62"/>
      <c r="C195" s="63" t="s">
        <v>3527</v>
      </c>
      <c r="D195" s="164" t="s">
        <v>3532</v>
      </c>
      <c r="E195" s="177">
        <f>HEX2DEC(D195)*C191</f>
        <v>4096</v>
      </c>
      <c r="F195" s="311">
        <f>E195/1000</f>
        <v>4.0960000000000001</v>
      </c>
      <c r="G195" s="64" t="s">
        <v>3530</v>
      </c>
      <c r="H195" s="285">
        <f t="shared" si="3"/>
        <v>16.443924480000003</v>
      </c>
      <c r="I195" s="257" t="s">
        <v>3531</v>
      </c>
    </row>
    <row r="196" spans="1:9" x14ac:dyDescent="0.2">
      <c r="A196" s="394" t="s">
        <v>966</v>
      </c>
      <c r="B196" s="63"/>
      <c r="C196" s="396" t="s">
        <v>3528</v>
      </c>
      <c r="D196" s="164" t="s">
        <v>597</v>
      </c>
      <c r="E196" s="177">
        <f>HEX2DEC(D196)*C191</f>
        <v>8192</v>
      </c>
      <c r="F196" s="311">
        <f>E196/1000</f>
        <v>8.1920000000000002</v>
      </c>
      <c r="G196" s="64" t="s">
        <v>3530</v>
      </c>
      <c r="H196" s="285">
        <f t="shared" si="3"/>
        <v>32.887848960000007</v>
      </c>
      <c r="I196" s="257" t="s">
        <v>3531</v>
      </c>
    </row>
    <row r="197" spans="1:9" ht="13.5" thickBot="1" x14ac:dyDescent="0.25">
      <c r="A197" s="391" t="s">
        <v>966</v>
      </c>
      <c r="B197" s="65"/>
      <c r="C197" s="156" t="s">
        <v>3529</v>
      </c>
      <c r="D197" s="258" t="s">
        <v>489</v>
      </c>
      <c r="E197" s="268">
        <f>HEX2DEC(D197)*C191</f>
        <v>16383.75</v>
      </c>
      <c r="F197" s="313">
        <f>E197/1000</f>
        <v>16.383749999999999</v>
      </c>
      <c r="G197" s="258" t="s">
        <v>3530</v>
      </c>
      <c r="H197" s="270">
        <f t="shared" si="3"/>
        <v>65.774694262500006</v>
      </c>
      <c r="I197" s="284" t="s">
        <v>3531</v>
      </c>
    </row>
    <row r="198" spans="1:9" x14ac:dyDescent="0.2">
      <c r="A198" s="261" t="s">
        <v>967</v>
      </c>
      <c r="B198" s="67" t="s">
        <v>3480</v>
      </c>
      <c r="C198" s="67" t="s">
        <v>593</v>
      </c>
      <c r="D198" s="61" t="s">
        <v>574</v>
      </c>
      <c r="E198" s="262"/>
      <c r="F198" s="277" t="s">
        <v>493</v>
      </c>
      <c r="G198" s="60"/>
      <c r="H198" s="277" t="s">
        <v>492</v>
      </c>
      <c r="I198" s="187"/>
    </row>
    <row r="199" spans="1:9" x14ac:dyDescent="0.2">
      <c r="A199" s="392" t="s">
        <v>967</v>
      </c>
      <c r="B199" s="163"/>
      <c r="C199" s="163" t="s">
        <v>3535</v>
      </c>
      <c r="D199" s="164" t="s">
        <v>488</v>
      </c>
      <c r="E199" s="176">
        <f>HEX2DEC(D199)*C198</f>
        <v>0</v>
      </c>
      <c r="F199" s="176">
        <f>E199</f>
        <v>0</v>
      </c>
      <c r="G199" s="64" t="s">
        <v>3538</v>
      </c>
      <c r="H199" s="177">
        <f>F199*(2.20462)</f>
        <v>0</v>
      </c>
      <c r="I199" s="330" t="s">
        <v>3539</v>
      </c>
    </row>
    <row r="200" spans="1:9" x14ac:dyDescent="0.2">
      <c r="A200" s="394" t="s">
        <v>967</v>
      </c>
      <c r="B200" s="62"/>
      <c r="C200" s="63"/>
      <c r="D200" s="64" t="s">
        <v>2004</v>
      </c>
      <c r="E200" s="175">
        <f>HEX2DEC(D200)*C198</f>
        <v>1E-3</v>
      </c>
      <c r="F200" s="175">
        <f>E200</f>
        <v>1E-3</v>
      </c>
      <c r="G200" s="64" t="s">
        <v>3538</v>
      </c>
      <c r="H200" s="177">
        <f>F200*(2.20462)</f>
        <v>2.20462E-3</v>
      </c>
      <c r="I200" s="330" t="s">
        <v>3539</v>
      </c>
    </row>
    <row r="201" spans="1:9" x14ac:dyDescent="0.2">
      <c r="A201" s="394" t="s">
        <v>967</v>
      </c>
      <c r="B201" s="63"/>
      <c r="C201" s="63" t="s">
        <v>3536</v>
      </c>
      <c r="D201" s="279" t="s">
        <v>597</v>
      </c>
      <c r="E201" s="175">
        <f>HEX2DEC(D201)*C198</f>
        <v>32.768000000000001</v>
      </c>
      <c r="F201" s="175">
        <f>E201</f>
        <v>32.768000000000001</v>
      </c>
      <c r="G201" s="64" t="s">
        <v>3538</v>
      </c>
      <c r="H201" s="177">
        <f>F201*(2.20462)</f>
        <v>72.240988160000001</v>
      </c>
      <c r="I201" s="330" t="s">
        <v>3539</v>
      </c>
    </row>
    <row r="202" spans="1:9" ht="13.5" thickBot="1" x14ac:dyDescent="0.25">
      <c r="A202" s="391" t="s">
        <v>967</v>
      </c>
      <c r="B202" s="65"/>
      <c r="C202" s="178" t="s">
        <v>3537</v>
      </c>
      <c r="D202" s="66" t="s">
        <v>489</v>
      </c>
      <c r="E202" s="270">
        <f>HEX2DEC(D202)*C198</f>
        <v>65.534999999999997</v>
      </c>
      <c r="F202" s="270">
        <f>E202</f>
        <v>65.534999999999997</v>
      </c>
      <c r="G202" s="66" t="s">
        <v>3538</v>
      </c>
      <c r="H202" s="268">
        <f>F202*(2.20462)</f>
        <v>144.47977169999999</v>
      </c>
      <c r="I202" s="333" t="s">
        <v>3539</v>
      </c>
    </row>
    <row r="203" spans="1:9" x14ac:dyDescent="0.2">
      <c r="A203" s="255" t="s">
        <v>968</v>
      </c>
      <c r="B203" s="59" t="s">
        <v>3540</v>
      </c>
      <c r="C203" s="60" t="s">
        <v>1554</v>
      </c>
      <c r="D203" s="61" t="s">
        <v>574</v>
      </c>
      <c r="E203" s="166"/>
      <c r="F203" s="61" t="s">
        <v>490</v>
      </c>
      <c r="G203" s="61"/>
      <c r="H203" s="256"/>
      <c r="I203" s="187"/>
    </row>
    <row r="204" spans="1:9" x14ac:dyDescent="0.2">
      <c r="A204" s="392" t="s">
        <v>968</v>
      </c>
      <c r="B204" s="163"/>
      <c r="C204" s="162" t="s">
        <v>3541</v>
      </c>
      <c r="D204" s="164" t="s">
        <v>488</v>
      </c>
      <c r="E204" s="176">
        <f>HEX2DEC(D204)*C203</f>
        <v>0</v>
      </c>
      <c r="F204" s="176">
        <f>E204</f>
        <v>0</v>
      </c>
      <c r="G204" s="171" t="s">
        <v>3542</v>
      </c>
      <c r="H204" s="176"/>
      <c r="I204" s="257"/>
    </row>
    <row r="205" spans="1:9" x14ac:dyDescent="0.2">
      <c r="A205" s="394" t="s">
        <v>968</v>
      </c>
      <c r="B205" s="62"/>
      <c r="C205" s="162"/>
      <c r="D205" s="164" t="s">
        <v>2004</v>
      </c>
      <c r="E205" s="176">
        <f>HEX2DEC(D205)*C203</f>
        <v>1</v>
      </c>
      <c r="F205" s="176">
        <f>E205</f>
        <v>1</v>
      </c>
      <c r="G205" s="171" t="s">
        <v>3542</v>
      </c>
      <c r="H205" s="176"/>
      <c r="I205" s="257"/>
    </row>
    <row r="206" spans="1:9" x14ac:dyDescent="0.2">
      <c r="A206" s="394" t="s">
        <v>968</v>
      </c>
      <c r="B206" s="63"/>
      <c r="C206" s="162"/>
      <c r="D206" s="64" t="s">
        <v>597</v>
      </c>
      <c r="E206" s="176">
        <f>HEX2DEC(D206)*C203</f>
        <v>32768</v>
      </c>
      <c r="F206" s="176">
        <f>E206</f>
        <v>32768</v>
      </c>
      <c r="G206" s="171" t="s">
        <v>3542</v>
      </c>
      <c r="H206" s="176"/>
      <c r="I206" s="257"/>
    </row>
    <row r="207" spans="1:9" ht="13.5" thickBot="1" x14ac:dyDescent="0.25">
      <c r="A207" s="391" t="s">
        <v>968</v>
      </c>
      <c r="B207" s="65"/>
      <c r="C207" s="65"/>
      <c r="D207" s="258" t="s">
        <v>489</v>
      </c>
      <c r="E207" s="294">
        <f>HEX2DEC(D207)*C203</f>
        <v>65535</v>
      </c>
      <c r="F207" s="294">
        <f>E207</f>
        <v>65535</v>
      </c>
      <c r="G207" s="259" t="s">
        <v>3542</v>
      </c>
      <c r="H207" s="260"/>
      <c r="I207" s="186"/>
    </row>
    <row r="208" spans="1:9" x14ac:dyDescent="0.2">
      <c r="A208" s="261" t="s">
        <v>969</v>
      </c>
      <c r="B208" s="67" t="s">
        <v>3543</v>
      </c>
      <c r="C208" s="67" t="s">
        <v>594</v>
      </c>
      <c r="D208" s="61" t="s">
        <v>574</v>
      </c>
      <c r="E208" s="262"/>
      <c r="F208" s="277" t="s">
        <v>492</v>
      </c>
      <c r="G208" s="60"/>
      <c r="H208" s="277"/>
      <c r="I208" s="187"/>
    </row>
    <row r="209" spans="1:9" x14ac:dyDescent="0.2">
      <c r="A209" s="392" t="s">
        <v>969</v>
      </c>
      <c r="B209" s="163"/>
      <c r="C209" s="163" t="s">
        <v>3544</v>
      </c>
      <c r="D209" s="164" t="s">
        <v>488</v>
      </c>
      <c r="E209" s="176">
        <f>HEX2DEC(D209)*C208</f>
        <v>0</v>
      </c>
      <c r="F209" s="176">
        <f>E209</f>
        <v>0</v>
      </c>
      <c r="G209" s="64" t="s">
        <v>3545</v>
      </c>
      <c r="H209" s="177"/>
      <c r="I209" s="330"/>
    </row>
    <row r="210" spans="1:9" x14ac:dyDescent="0.2">
      <c r="A210" s="394" t="s">
        <v>969</v>
      </c>
      <c r="B210" s="62"/>
      <c r="C210" s="63"/>
      <c r="D210" s="64" t="s">
        <v>2004</v>
      </c>
      <c r="E210" s="177">
        <f>HEX2DEC(D210)*C208</f>
        <v>0.01</v>
      </c>
      <c r="F210" s="177">
        <f>E210</f>
        <v>0.01</v>
      </c>
      <c r="G210" s="64" t="s">
        <v>3545</v>
      </c>
      <c r="H210" s="177"/>
      <c r="I210" s="330"/>
    </row>
    <row r="211" spans="1:9" x14ac:dyDescent="0.2">
      <c r="A211" s="394" t="s">
        <v>969</v>
      </c>
      <c r="B211" s="63"/>
      <c r="C211" s="63"/>
      <c r="D211" s="279" t="s">
        <v>597</v>
      </c>
      <c r="E211" s="177">
        <f>HEX2DEC(D211)*C208</f>
        <v>327.68</v>
      </c>
      <c r="F211" s="177">
        <f>E211</f>
        <v>327.68</v>
      </c>
      <c r="G211" s="64" t="s">
        <v>3545</v>
      </c>
      <c r="H211" s="177"/>
      <c r="I211" s="330"/>
    </row>
    <row r="212" spans="1:9" ht="13.5" thickBot="1" x14ac:dyDescent="0.25">
      <c r="A212" s="391" t="s">
        <v>969</v>
      </c>
      <c r="B212" s="65"/>
      <c r="C212" s="178"/>
      <c r="D212" s="66" t="s">
        <v>489</v>
      </c>
      <c r="E212" s="268">
        <f>HEX2DEC(D212)*C208</f>
        <v>655.35</v>
      </c>
      <c r="F212" s="268">
        <f>E212</f>
        <v>655.35</v>
      </c>
      <c r="G212" s="66" t="s">
        <v>3545</v>
      </c>
      <c r="H212" s="268"/>
      <c r="I212" s="333"/>
    </row>
    <row r="213" spans="1:9" x14ac:dyDescent="0.2">
      <c r="A213" s="261" t="s">
        <v>970</v>
      </c>
      <c r="B213" s="67" t="s">
        <v>3546</v>
      </c>
      <c r="C213" s="67" t="s">
        <v>594</v>
      </c>
      <c r="D213" s="61" t="s">
        <v>574</v>
      </c>
      <c r="E213" s="262"/>
      <c r="F213" s="277" t="s">
        <v>492</v>
      </c>
      <c r="G213" s="60"/>
      <c r="H213" s="277"/>
      <c r="I213" s="187"/>
    </row>
    <row r="214" spans="1:9" x14ac:dyDescent="0.2">
      <c r="A214" s="392" t="s">
        <v>970</v>
      </c>
      <c r="B214" s="163"/>
      <c r="C214" s="334" t="s">
        <v>3547</v>
      </c>
      <c r="D214" s="164" t="s">
        <v>488</v>
      </c>
      <c r="E214" s="176">
        <f>HEX2DEC(D214)*C213</f>
        <v>0</v>
      </c>
      <c r="F214" s="176">
        <f>E214</f>
        <v>0</v>
      </c>
      <c r="G214" s="64" t="s">
        <v>3548</v>
      </c>
      <c r="H214" s="177"/>
      <c r="I214" s="330"/>
    </row>
    <row r="215" spans="1:9" x14ac:dyDescent="0.2">
      <c r="A215" s="394" t="s">
        <v>970</v>
      </c>
      <c r="B215" s="62"/>
      <c r="C215" s="63"/>
      <c r="D215" s="64" t="s">
        <v>2004</v>
      </c>
      <c r="E215" s="177">
        <f>HEX2DEC(D215)*C213</f>
        <v>0.01</v>
      </c>
      <c r="F215" s="177">
        <f>E215</f>
        <v>0.01</v>
      </c>
      <c r="G215" s="64" t="s">
        <v>3548</v>
      </c>
      <c r="H215" s="177"/>
      <c r="I215" s="330"/>
    </row>
    <row r="216" spans="1:9" x14ac:dyDescent="0.2">
      <c r="A216" s="394" t="s">
        <v>970</v>
      </c>
      <c r="B216" s="63"/>
      <c r="C216" s="63"/>
      <c r="D216" s="279" t="s">
        <v>597</v>
      </c>
      <c r="E216" s="177">
        <f>HEX2DEC(D216)*C213</f>
        <v>327.68</v>
      </c>
      <c r="F216" s="177">
        <f>E216</f>
        <v>327.68</v>
      </c>
      <c r="G216" s="64" t="s">
        <v>3548</v>
      </c>
      <c r="H216" s="177"/>
      <c r="I216" s="330"/>
    </row>
    <row r="217" spans="1:9" ht="13.5" thickBot="1" x14ac:dyDescent="0.25">
      <c r="A217" s="391" t="s">
        <v>970</v>
      </c>
      <c r="B217" s="65"/>
      <c r="C217" s="178"/>
      <c r="D217" s="66" t="s">
        <v>489</v>
      </c>
      <c r="E217" s="268">
        <f>HEX2DEC(D217)*C213</f>
        <v>655.35</v>
      </c>
      <c r="F217" s="268">
        <f>E217</f>
        <v>655.35</v>
      </c>
      <c r="G217" s="66" t="s">
        <v>3548</v>
      </c>
      <c r="H217" s="268"/>
      <c r="I217" s="333"/>
    </row>
    <row r="218" spans="1:9" x14ac:dyDescent="0.2">
      <c r="A218" s="255" t="s">
        <v>971</v>
      </c>
      <c r="B218" s="59" t="s">
        <v>3549</v>
      </c>
      <c r="C218" s="60" t="s">
        <v>1554</v>
      </c>
      <c r="D218" s="61" t="s">
        <v>574</v>
      </c>
      <c r="E218" s="166"/>
      <c r="F218" s="61" t="s">
        <v>490</v>
      </c>
      <c r="G218" s="61"/>
      <c r="H218" s="256"/>
      <c r="I218" s="187"/>
    </row>
    <row r="219" spans="1:9" x14ac:dyDescent="0.2">
      <c r="A219" s="390" t="s">
        <v>971</v>
      </c>
      <c r="B219" s="157"/>
      <c r="C219" s="162" t="s">
        <v>3550</v>
      </c>
      <c r="D219" s="164" t="s">
        <v>488</v>
      </c>
      <c r="E219" s="171">
        <f>HEX2DEC(D219)*C218</f>
        <v>0</v>
      </c>
      <c r="F219" s="171" t="b">
        <v>0</v>
      </c>
      <c r="G219" s="171"/>
      <c r="H219" s="176"/>
      <c r="I219" s="257"/>
    </row>
    <row r="220" spans="1:9" ht="13.5" thickBot="1" x14ac:dyDescent="0.25">
      <c r="A220" s="391" t="s">
        <v>971</v>
      </c>
      <c r="B220" s="65"/>
      <c r="C220" s="65"/>
      <c r="D220" s="258" t="s">
        <v>2004</v>
      </c>
      <c r="E220" s="259">
        <f>HEX2DEC(D220)*C218</f>
        <v>1</v>
      </c>
      <c r="F220" s="259" t="b">
        <v>1</v>
      </c>
      <c r="G220" s="259"/>
      <c r="H220" s="260"/>
      <c r="I220" s="186"/>
    </row>
    <row r="221" spans="1:9" x14ac:dyDescent="0.2">
      <c r="A221" s="261" t="s">
        <v>1728</v>
      </c>
      <c r="B221" s="67" t="s">
        <v>3551</v>
      </c>
      <c r="C221" s="67" t="s">
        <v>594</v>
      </c>
      <c r="D221" s="61" t="s">
        <v>574</v>
      </c>
      <c r="E221" s="262"/>
      <c r="F221" s="277" t="s">
        <v>492</v>
      </c>
      <c r="G221" s="60"/>
      <c r="H221" s="277"/>
      <c r="I221" s="187"/>
    </row>
    <row r="222" spans="1:9" x14ac:dyDescent="0.2">
      <c r="A222" s="392" t="s">
        <v>1728</v>
      </c>
      <c r="B222" s="163"/>
      <c r="C222" s="163" t="s">
        <v>3552</v>
      </c>
      <c r="D222" s="164" t="s">
        <v>488</v>
      </c>
      <c r="E222" s="176">
        <f>HEX2DEC(D222)*C221</f>
        <v>0</v>
      </c>
      <c r="F222" s="176">
        <f>E222</f>
        <v>0</v>
      </c>
      <c r="G222" s="64" t="s">
        <v>3553</v>
      </c>
      <c r="H222" s="335">
        <f>F222/100</f>
        <v>0</v>
      </c>
      <c r="I222" s="330" t="s">
        <v>3553</v>
      </c>
    </row>
    <row r="223" spans="1:9" x14ac:dyDescent="0.2">
      <c r="A223" s="394" t="s">
        <v>1728</v>
      </c>
      <c r="B223" s="62"/>
      <c r="C223" s="63"/>
      <c r="D223" s="64" t="s">
        <v>2004</v>
      </c>
      <c r="E223" s="177">
        <f>HEX2DEC(D223)*C221</f>
        <v>0.01</v>
      </c>
      <c r="F223" s="177">
        <f>E223</f>
        <v>0.01</v>
      </c>
      <c r="G223" s="64" t="s">
        <v>3553</v>
      </c>
      <c r="H223" s="335">
        <f>F223/100</f>
        <v>1E-4</v>
      </c>
      <c r="I223" s="330" t="s">
        <v>3553</v>
      </c>
    </row>
    <row r="224" spans="1:9" x14ac:dyDescent="0.2">
      <c r="A224" s="394" t="s">
        <v>1728</v>
      </c>
      <c r="B224" s="63"/>
      <c r="C224" s="63"/>
      <c r="D224" s="279" t="s">
        <v>3554</v>
      </c>
      <c r="E224" s="177">
        <f>HEX2DEC(D224)*C221</f>
        <v>100</v>
      </c>
      <c r="F224" s="177">
        <f>E224</f>
        <v>100</v>
      </c>
      <c r="G224" s="64" t="s">
        <v>3553</v>
      </c>
      <c r="H224" s="335">
        <f>F224/100</f>
        <v>1</v>
      </c>
      <c r="I224" s="330" t="s">
        <v>3553</v>
      </c>
    </row>
    <row r="225" spans="1:9" ht="13.5" thickBot="1" x14ac:dyDescent="0.25">
      <c r="A225" s="391" t="s">
        <v>1728</v>
      </c>
      <c r="B225" s="65"/>
      <c r="C225" s="178"/>
      <c r="D225" s="66" t="s">
        <v>489</v>
      </c>
      <c r="E225" s="268">
        <f>HEX2DEC(D225)*C221</f>
        <v>655.35</v>
      </c>
      <c r="F225" s="268">
        <f>E225</f>
        <v>655.35</v>
      </c>
      <c r="G225" s="66" t="s">
        <v>3553</v>
      </c>
      <c r="H225" s="336">
        <f>F225/100</f>
        <v>6.5535000000000005</v>
      </c>
      <c r="I225" s="333" t="s">
        <v>3553</v>
      </c>
    </row>
    <row r="226" spans="1:9" x14ac:dyDescent="0.2">
      <c r="A226" s="261" t="s">
        <v>972</v>
      </c>
      <c r="B226" s="67" t="s">
        <v>3551</v>
      </c>
      <c r="C226" s="67" t="s">
        <v>3556</v>
      </c>
      <c r="D226" s="61" t="s">
        <v>574</v>
      </c>
      <c r="E226" s="262"/>
      <c r="F226" s="277" t="s">
        <v>3557</v>
      </c>
      <c r="G226" s="60"/>
      <c r="H226" s="277"/>
      <c r="I226" s="187"/>
    </row>
    <row r="227" spans="1:9" x14ac:dyDescent="0.2">
      <c r="A227" s="392" t="s">
        <v>972</v>
      </c>
      <c r="B227" s="163"/>
      <c r="C227" s="163" t="s">
        <v>3555</v>
      </c>
      <c r="D227" s="164" t="s">
        <v>488</v>
      </c>
      <c r="E227" s="337">
        <f>HEX2DEC(D227)*C226</f>
        <v>0</v>
      </c>
      <c r="F227" s="337">
        <f>E227</f>
        <v>0</v>
      </c>
      <c r="G227" s="64" t="s">
        <v>3553</v>
      </c>
      <c r="H227" s="338">
        <f>F227/100</f>
        <v>0</v>
      </c>
      <c r="I227" s="330" t="s">
        <v>3553</v>
      </c>
    </row>
    <row r="228" spans="1:9" x14ac:dyDescent="0.2">
      <c r="A228" s="394" t="s">
        <v>972</v>
      </c>
      <c r="B228" s="62"/>
      <c r="C228" s="63"/>
      <c r="D228" s="64" t="s">
        <v>2004</v>
      </c>
      <c r="E228" s="337">
        <f>HEX2DEC(D228)*C226</f>
        <v>1.526E-3</v>
      </c>
      <c r="F228" s="337">
        <f>E228</f>
        <v>1.526E-3</v>
      </c>
      <c r="G228" s="64" t="s">
        <v>3553</v>
      </c>
      <c r="H228" s="338">
        <f>F228/100</f>
        <v>1.526E-5</v>
      </c>
      <c r="I228" s="330" t="s">
        <v>3553</v>
      </c>
    </row>
    <row r="229" spans="1:9" x14ac:dyDescent="0.2">
      <c r="A229" s="394" t="s">
        <v>972</v>
      </c>
      <c r="B229" s="63"/>
      <c r="C229" s="63"/>
      <c r="D229" s="279" t="s">
        <v>597</v>
      </c>
      <c r="E229" s="337">
        <f>HEX2DEC(D229)*C226</f>
        <v>50.003968</v>
      </c>
      <c r="F229" s="337">
        <f>E229</f>
        <v>50.003968</v>
      </c>
      <c r="G229" s="64" t="s">
        <v>3553</v>
      </c>
      <c r="H229" s="338">
        <f>F229/100</f>
        <v>0.50003967999999999</v>
      </c>
      <c r="I229" s="330" t="s">
        <v>3553</v>
      </c>
    </row>
    <row r="230" spans="1:9" ht="13.5" thickBot="1" x14ac:dyDescent="0.25">
      <c r="A230" s="391" t="s">
        <v>972</v>
      </c>
      <c r="B230" s="65"/>
      <c r="C230" s="178"/>
      <c r="D230" s="66" t="s">
        <v>489</v>
      </c>
      <c r="E230" s="168">
        <f>HEX2DEC(D230)*C226</f>
        <v>100.00641</v>
      </c>
      <c r="F230" s="168">
        <f>E230</f>
        <v>100.00641</v>
      </c>
      <c r="G230" s="66" t="s">
        <v>3553</v>
      </c>
      <c r="H230" s="339">
        <f>F230/100</f>
        <v>1.0000641000000001</v>
      </c>
      <c r="I230" s="333" t="s">
        <v>3553</v>
      </c>
    </row>
    <row r="231" spans="1:9" x14ac:dyDescent="0.2">
      <c r="A231" s="261" t="s">
        <v>929</v>
      </c>
      <c r="B231" s="67" t="s">
        <v>118</v>
      </c>
      <c r="C231" s="67" t="s">
        <v>593</v>
      </c>
      <c r="D231" s="61" t="s">
        <v>574</v>
      </c>
      <c r="E231" s="262"/>
      <c r="F231" s="277" t="s">
        <v>493</v>
      </c>
      <c r="G231" s="437" t="s">
        <v>120</v>
      </c>
      <c r="H231" s="277"/>
      <c r="I231" s="187"/>
    </row>
    <row r="232" spans="1:9" x14ac:dyDescent="0.2">
      <c r="A232" s="392" t="s">
        <v>929</v>
      </c>
      <c r="B232" s="163"/>
      <c r="C232" s="163" t="s">
        <v>119</v>
      </c>
      <c r="D232" s="164" t="s">
        <v>488</v>
      </c>
      <c r="E232" s="176">
        <f>HEX2DEC(D232)*C231</f>
        <v>0</v>
      </c>
      <c r="F232" s="176">
        <f>E232</f>
        <v>0</v>
      </c>
      <c r="G232" s="64" t="s">
        <v>120</v>
      </c>
      <c r="H232" s="177"/>
      <c r="I232" s="330"/>
    </row>
    <row r="233" spans="1:9" x14ac:dyDescent="0.2">
      <c r="A233" s="394" t="s">
        <v>929</v>
      </c>
      <c r="B233" s="62"/>
      <c r="C233" s="63"/>
      <c r="D233" s="64" t="s">
        <v>2004</v>
      </c>
      <c r="E233" s="175">
        <f>HEX2DEC(D233)*C231</f>
        <v>1E-3</v>
      </c>
      <c r="F233" s="175">
        <f>E233</f>
        <v>1E-3</v>
      </c>
      <c r="G233" s="64" t="s">
        <v>120</v>
      </c>
      <c r="H233" s="177"/>
      <c r="I233" s="330"/>
    </row>
    <row r="234" spans="1:9" x14ac:dyDescent="0.2">
      <c r="A234" s="394" t="s">
        <v>929</v>
      </c>
      <c r="B234" s="63"/>
      <c r="C234" s="63"/>
      <c r="D234" s="279" t="s">
        <v>597</v>
      </c>
      <c r="E234" s="175">
        <f>HEX2DEC(D234)*C231</f>
        <v>32.768000000000001</v>
      </c>
      <c r="F234" s="175">
        <f>E234</f>
        <v>32.768000000000001</v>
      </c>
      <c r="G234" s="64" t="s">
        <v>120</v>
      </c>
      <c r="H234" s="177"/>
      <c r="I234" s="330"/>
    </row>
    <row r="235" spans="1:9" ht="13.5" thickBot="1" x14ac:dyDescent="0.25">
      <c r="A235" s="391" t="s">
        <v>929</v>
      </c>
      <c r="B235" s="65"/>
      <c r="C235" s="178"/>
      <c r="D235" s="66" t="s">
        <v>489</v>
      </c>
      <c r="E235" s="270">
        <f>HEX2DEC(D235)*C231</f>
        <v>65.534999999999997</v>
      </c>
      <c r="F235" s="270">
        <f>E235</f>
        <v>65.534999999999997</v>
      </c>
      <c r="G235" s="66" t="s">
        <v>120</v>
      </c>
      <c r="H235" s="268"/>
      <c r="I235" s="333"/>
    </row>
    <row r="236" spans="1:9" x14ac:dyDescent="0.2">
      <c r="A236" s="261" t="s">
        <v>2343</v>
      </c>
      <c r="B236" s="67" t="s">
        <v>121</v>
      </c>
      <c r="C236" s="67" t="s">
        <v>134</v>
      </c>
      <c r="D236" s="61" t="s">
        <v>574</v>
      </c>
      <c r="E236" s="262"/>
      <c r="F236" s="61" t="s">
        <v>590</v>
      </c>
      <c r="G236" s="61"/>
      <c r="H236" s="256" t="s">
        <v>127</v>
      </c>
      <c r="I236" s="187"/>
    </row>
    <row r="237" spans="1:9" x14ac:dyDescent="0.2">
      <c r="A237" s="392" t="s">
        <v>2343</v>
      </c>
      <c r="B237" s="163"/>
      <c r="C237" s="63" t="s">
        <v>122</v>
      </c>
      <c r="D237" s="164" t="s">
        <v>488</v>
      </c>
      <c r="E237" s="288">
        <f>HEX2DEC(D237)*C236</f>
        <v>0</v>
      </c>
      <c r="F237" s="179">
        <f>E237</f>
        <v>0</v>
      </c>
      <c r="G237" s="173" t="s">
        <v>124</v>
      </c>
      <c r="H237" s="317">
        <f>F237*25.4</f>
        <v>0</v>
      </c>
      <c r="I237" s="257" t="s">
        <v>128</v>
      </c>
    </row>
    <row r="238" spans="1:9" x14ac:dyDescent="0.2">
      <c r="A238" s="390" t="s">
        <v>2343</v>
      </c>
      <c r="B238" s="161"/>
      <c r="C238" s="162"/>
      <c r="D238" s="164" t="s">
        <v>125</v>
      </c>
      <c r="E238" s="288">
        <f>HEX2DEC(D238)*C236</f>
        <v>4.8828125008000003E-4</v>
      </c>
      <c r="F238" s="179">
        <f>E238</f>
        <v>4.8828125008000003E-4</v>
      </c>
      <c r="G238" s="173" t="s">
        <v>124</v>
      </c>
      <c r="H238" s="317">
        <f>F238*25.4</f>
        <v>1.2402343752032001E-2</v>
      </c>
      <c r="I238" s="257" t="s">
        <v>128</v>
      </c>
    </row>
    <row r="239" spans="1:9" x14ac:dyDescent="0.2">
      <c r="A239" s="390" t="s">
        <v>2343</v>
      </c>
      <c r="B239" s="161"/>
      <c r="C239" s="162" t="s">
        <v>123</v>
      </c>
      <c r="D239" s="164" t="s">
        <v>126</v>
      </c>
      <c r="E239" s="288">
        <f>HEX2DEC(D239)*C236</f>
        <v>5.1879882821000004E-4</v>
      </c>
      <c r="F239" s="179">
        <f>E239</f>
        <v>5.1879882821000004E-4</v>
      </c>
      <c r="G239" s="173" t="s">
        <v>124</v>
      </c>
      <c r="H239" s="317">
        <f>F239*25.4</f>
        <v>1.3177490236534001E-2</v>
      </c>
      <c r="I239" s="280" t="s">
        <v>128</v>
      </c>
    </row>
    <row r="240" spans="1:9" ht="13.5" thickBot="1" x14ac:dyDescent="0.25">
      <c r="A240" s="391" t="s">
        <v>2343</v>
      </c>
      <c r="B240" s="65"/>
      <c r="C240" s="65"/>
      <c r="D240" s="258" t="s">
        <v>489</v>
      </c>
      <c r="E240" s="340">
        <f>HEX2DEC(D240)*C236</f>
        <v>1.99996948274955</v>
      </c>
      <c r="F240" s="343">
        <f>E240</f>
        <v>1.99996948274955</v>
      </c>
      <c r="G240" s="268" t="s">
        <v>124</v>
      </c>
      <c r="H240" s="318">
        <f>F240*25.4</f>
        <v>50.799224861838567</v>
      </c>
      <c r="I240" s="186" t="s">
        <v>128</v>
      </c>
    </row>
    <row r="241" spans="1:9" x14ac:dyDescent="0.2">
      <c r="A241" s="261" t="s">
        <v>2344</v>
      </c>
      <c r="B241" s="67" t="s">
        <v>1706</v>
      </c>
      <c r="C241" s="67" t="s">
        <v>133</v>
      </c>
      <c r="D241" s="61" t="s">
        <v>574</v>
      </c>
      <c r="E241" s="262"/>
      <c r="F241" s="61" t="s">
        <v>132</v>
      </c>
      <c r="G241" s="439" t="s">
        <v>2014</v>
      </c>
      <c r="H241" s="256"/>
      <c r="I241" s="187"/>
    </row>
    <row r="242" spans="1:9" x14ac:dyDescent="0.2">
      <c r="A242" s="392" t="s">
        <v>2344</v>
      </c>
      <c r="B242" s="163"/>
      <c r="C242" s="63" t="s">
        <v>129</v>
      </c>
      <c r="D242" s="164" t="s">
        <v>488</v>
      </c>
      <c r="E242" s="177">
        <f>HEX2DEC(D242)*C241</f>
        <v>0</v>
      </c>
      <c r="F242" s="341">
        <f>E242</f>
        <v>0</v>
      </c>
      <c r="G242" s="173" t="s">
        <v>2014</v>
      </c>
      <c r="H242" s="177"/>
      <c r="I242" s="257"/>
    </row>
    <row r="243" spans="1:9" x14ac:dyDescent="0.2">
      <c r="A243" s="390" t="s">
        <v>2344</v>
      </c>
      <c r="B243" s="161"/>
      <c r="C243" s="162" t="s">
        <v>1707</v>
      </c>
      <c r="D243" s="164" t="s">
        <v>130</v>
      </c>
      <c r="E243" s="177">
        <f>HEX2DEC(D243)*C241</f>
        <v>1</v>
      </c>
      <c r="F243" s="341">
        <f>E243</f>
        <v>1</v>
      </c>
      <c r="G243" s="173" t="s">
        <v>2014</v>
      </c>
      <c r="H243" s="265"/>
      <c r="I243" s="257"/>
    </row>
    <row r="244" spans="1:9" x14ac:dyDescent="0.2">
      <c r="A244" s="390" t="s">
        <v>2344</v>
      </c>
      <c r="B244" s="161"/>
      <c r="C244" s="162" t="s">
        <v>1708</v>
      </c>
      <c r="D244" s="164" t="s">
        <v>131</v>
      </c>
      <c r="E244" s="177">
        <f>HEX2DEC(D244)*C241</f>
        <v>14.35888671875</v>
      </c>
      <c r="F244" s="341">
        <f>E244</f>
        <v>14.35888671875</v>
      </c>
      <c r="G244" s="173" t="s">
        <v>2014</v>
      </c>
      <c r="H244" s="265"/>
      <c r="I244" s="280"/>
    </row>
    <row r="245" spans="1:9" ht="13.5" thickBot="1" x14ac:dyDescent="0.25">
      <c r="A245" s="391" t="s">
        <v>2344</v>
      </c>
      <c r="B245" s="65"/>
      <c r="C245" s="65" t="s">
        <v>1710</v>
      </c>
      <c r="D245" s="258" t="s">
        <v>489</v>
      </c>
      <c r="E245" s="268">
        <f>HEX2DEC(D245)*C241</f>
        <v>15.999755859375</v>
      </c>
      <c r="F245" s="342">
        <f>E245</f>
        <v>15.999755859375</v>
      </c>
      <c r="G245" s="268" t="s">
        <v>2014</v>
      </c>
      <c r="H245" s="269"/>
      <c r="I245" s="186"/>
    </row>
    <row r="246" spans="1:9" x14ac:dyDescent="0.2">
      <c r="A246" s="255" t="s">
        <v>2345</v>
      </c>
      <c r="B246" s="59" t="s">
        <v>600</v>
      </c>
      <c r="C246" s="60" t="s">
        <v>1554</v>
      </c>
      <c r="D246" s="61" t="s">
        <v>574</v>
      </c>
      <c r="E246" s="166"/>
      <c r="F246" s="61" t="s">
        <v>490</v>
      </c>
      <c r="G246" s="439" t="s">
        <v>137</v>
      </c>
      <c r="H246" s="256"/>
      <c r="I246" s="187" t="s">
        <v>138</v>
      </c>
    </row>
    <row r="247" spans="1:9" x14ac:dyDescent="0.2">
      <c r="A247" s="392" t="s">
        <v>2345</v>
      </c>
      <c r="B247" s="163"/>
      <c r="C247" s="162" t="s">
        <v>135</v>
      </c>
      <c r="D247" s="164" t="s">
        <v>488</v>
      </c>
      <c r="E247" s="176">
        <f>HEX2DEC(D247)*C246</f>
        <v>0</v>
      </c>
      <c r="F247" s="176">
        <f>E247</f>
        <v>0</v>
      </c>
      <c r="G247" s="171" t="s">
        <v>137</v>
      </c>
      <c r="H247" s="176" t="s">
        <v>139</v>
      </c>
      <c r="I247" s="257"/>
    </row>
    <row r="248" spans="1:9" x14ac:dyDescent="0.2">
      <c r="A248" s="394" t="s">
        <v>2345</v>
      </c>
      <c r="B248" s="62"/>
      <c r="C248" s="162" t="s">
        <v>604</v>
      </c>
      <c r="D248" s="164" t="s">
        <v>617</v>
      </c>
      <c r="E248" s="176">
        <f>HEX2DEC(D248)*C246</f>
        <v>60</v>
      </c>
      <c r="F248" s="176">
        <f>E248</f>
        <v>60</v>
      </c>
      <c r="G248" s="171" t="s">
        <v>137</v>
      </c>
      <c r="H248" s="176" t="s">
        <v>140</v>
      </c>
      <c r="I248" s="257"/>
    </row>
    <row r="249" spans="1:9" x14ac:dyDescent="0.2">
      <c r="A249" s="394" t="s">
        <v>2345</v>
      </c>
      <c r="B249" s="63"/>
      <c r="C249" s="162" t="s">
        <v>609</v>
      </c>
      <c r="D249" s="64" t="s">
        <v>619</v>
      </c>
      <c r="E249" s="176">
        <f>HEX2DEC(D249)*C246</f>
        <v>3600</v>
      </c>
      <c r="F249" s="176">
        <f>E249</f>
        <v>3600</v>
      </c>
      <c r="G249" s="171" t="s">
        <v>137</v>
      </c>
      <c r="H249" s="176" t="s">
        <v>141</v>
      </c>
      <c r="I249" s="257"/>
    </row>
    <row r="250" spans="1:9" ht="13.5" thickBot="1" x14ac:dyDescent="0.25">
      <c r="A250" s="391" t="s">
        <v>2345</v>
      </c>
      <c r="B250" s="65"/>
      <c r="C250" s="65" t="s">
        <v>136</v>
      </c>
      <c r="D250" s="258" t="s">
        <v>489</v>
      </c>
      <c r="E250" s="294">
        <f>HEX2DEC(D250)*C246</f>
        <v>65535</v>
      </c>
      <c r="F250" s="294">
        <f>E250</f>
        <v>65535</v>
      </c>
      <c r="G250" s="259" t="s">
        <v>137</v>
      </c>
      <c r="H250" s="260" t="s">
        <v>142</v>
      </c>
      <c r="I250" s="186"/>
    </row>
    <row r="251" spans="1:9" x14ac:dyDescent="0.2">
      <c r="A251" s="261" t="s">
        <v>2346</v>
      </c>
      <c r="B251" s="67" t="s">
        <v>600</v>
      </c>
      <c r="C251" s="67" t="s">
        <v>1439</v>
      </c>
      <c r="D251" s="61" t="s">
        <v>574</v>
      </c>
      <c r="E251" s="262"/>
      <c r="F251" s="277" t="s">
        <v>492</v>
      </c>
      <c r="G251" s="437" t="s">
        <v>2010</v>
      </c>
      <c r="H251" s="287" t="s">
        <v>3680</v>
      </c>
      <c r="I251" s="187"/>
    </row>
    <row r="252" spans="1:9" x14ac:dyDescent="0.2">
      <c r="A252" s="392" t="s">
        <v>2346</v>
      </c>
      <c r="B252" s="163"/>
      <c r="C252" s="163" t="s">
        <v>3676</v>
      </c>
      <c r="D252" s="164" t="s">
        <v>488</v>
      </c>
      <c r="E252" s="176">
        <f>HEX2DEC(D252)*C251</f>
        <v>0</v>
      </c>
      <c r="F252" s="177">
        <f>E252/1000</f>
        <v>0</v>
      </c>
      <c r="G252" s="64" t="s">
        <v>2010</v>
      </c>
      <c r="H252" s="281" t="s">
        <v>602</v>
      </c>
      <c r="I252" s="257" t="s">
        <v>3680</v>
      </c>
    </row>
    <row r="253" spans="1:9" x14ac:dyDescent="0.2">
      <c r="A253" s="394" t="s">
        <v>2346</v>
      </c>
      <c r="B253" s="63"/>
      <c r="C253" s="63" t="s">
        <v>604</v>
      </c>
      <c r="D253" s="64" t="s">
        <v>597</v>
      </c>
      <c r="E253" s="176">
        <f>HEX2DEC(D253)*C251</f>
        <v>327680</v>
      </c>
      <c r="F253" s="177">
        <f>E253/1000</f>
        <v>327.68</v>
      </c>
      <c r="G253" s="64" t="s">
        <v>2010</v>
      </c>
      <c r="H253" s="281" t="s">
        <v>3677</v>
      </c>
      <c r="I253" s="257" t="s">
        <v>3680</v>
      </c>
    </row>
    <row r="254" spans="1:9" x14ac:dyDescent="0.2">
      <c r="A254" s="394" t="s">
        <v>2346</v>
      </c>
      <c r="B254" s="63"/>
      <c r="C254" s="63" t="s">
        <v>606</v>
      </c>
      <c r="D254" s="164" t="s">
        <v>607</v>
      </c>
      <c r="E254" s="176">
        <f>HEX2DEC(D254)*C251</f>
        <v>600000</v>
      </c>
      <c r="F254" s="177">
        <f>E254/1000</f>
        <v>600</v>
      </c>
      <c r="G254" s="64" t="s">
        <v>2010</v>
      </c>
      <c r="H254" s="281" t="s">
        <v>3678</v>
      </c>
      <c r="I254" s="257" t="s">
        <v>3680</v>
      </c>
    </row>
    <row r="255" spans="1:9" ht="13.5" thickBot="1" x14ac:dyDescent="0.25">
      <c r="A255" s="391" t="s">
        <v>2346</v>
      </c>
      <c r="B255" s="65"/>
      <c r="C255" s="289" t="s">
        <v>609</v>
      </c>
      <c r="D255" s="66" t="s">
        <v>489</v>
      </c>
      <c r="E255" s="259">
        <f>HEX2DEC(D255)*C251</f>
        <v>655350</v>
      </c>
      <c r="F255" s="268">
        <f>E255/1000</f>
        <v>655.35</v>
      </c>
      <c r="G255" s="258" t="s">
        <v>2010</v>
      </c>
      <c r="H255" s="282" t="s">
        <v>3679</v>
      </c>
      <c r="I255" s="186" t="s">
        <v>3680</v>
      </c>
    </row>
    <row r="256" spans="1:9" x14ac:dyDescent="0.2">
      <c r="A256" s="261" t="s">
        <v>2347</v>
      </c>
      <c r="B256" s="155" t="s">
        <v>3681</v>
      </c>
      <c r="C256" s="67" t="s">
        <v>576</v>
      </c>
      <c r="D256" s="61" t="s">
        <v>574</v>
      </c>
      <c r="E256" s="262"/>
      <c r="F256" s="277" t="s">
        <v>492</v>
      </c>
      <c r="G256" s="437" t="s">
        <v>3686</v>
      </c>
      <c r="H256" s="287" t="s">
        <v>3486</v>
      </c>
      <c r="I256" s="438" t="s">
        <v>3687</v>
      </c>
    </row>
    <row r="257" spans="1:9" x14ac:dyDescent="0.2">
      <c r="A257" s="392" t="s">
        <v>2347</v>
      </c>
      <c r="B257" s="165"/>
      <c r="C257" s="165" t="s">
        <v>3682</v>
      </c>
      <c r="D257" s="164" t="s">
        <v>488</v>
      </c>
      <c r="E257" s="176">
        <f>HEX2DEC(D257)*C256</f>
        <v>0</v>
      </c>
      <c r="F257" s="177">
        <f>E257</f>
        <v>0</v>
      </c>
      <c r="G257" s="64" t="s">
        <v>3686</v>
      </c>
      <c r="H257" s="285">
        <f>F257/453.5924</f>
        <v>0</v>
      </c>
      <c r="I257" s="257" t="s">
        <v>3687</v>
      </c>
    </row>
    <row r="258" spans="1:9" x14ac:dyDescent="0.2">
      <c r="A258" s="394" t="s">
        <v>2347</v>
      </c>
      <c r="B258" s="62"/>
      <c r="C258" s="163"/>
      <c r="D258" s="164" t="s">
        <v>3684</v>
      </c>
      <c r="E258" s="177">
        <f>HEX2DEC(D258)*C256</f>
        <v>0.82000000000000006</v>
      </c>
      <c r="F258" s="177">
        <f>E258</f>
        <v>0.82000000000000006</v>
      </c>
      <c r="G258" s="64" t="s">
        <v>3686</v>
      </c>
      <c r="H258" s="285">
        <f>F258/453.5924</f>
        <v>1.8077904303511259E-3</v>
      </c>
      <c r="I258" s="257" t="s">
        <v>3687</v>
      </c>
    </row>
    <row r="259" spans="1:9" x14ac:dyDescent="0.2">
      <c r="A259" s="394" t="s">
        <v>2347</v>
      </c>
      <c r="B259" s="62"/>
      <c r="C259" s="63" t="s">
        <v>3683</v>
      </c>
      <c r="D259" s="164" t="s">
        <v>3685</v>
      </c>
      <c r="E259" s="177">
        <f>HEX2DEC(D259)*C256</f>
        <v>36.17</v>
      </c>
      <c r="F259" s="177">
        <f>E259</f>
        <v>36.17</v>
      </c>
      <c r="G259" s="64" t="s">
        <v>3686</v>
      </c>
      <c r="H259" s="285">
        <f>F259/453.5924</f>
        <v>7.974119495829296E-2</v>
      </c>
      <c r="I259" s="257" t="s">
        <v>3687</v>
      </c>
    </row>
    <row r="260" spans="1:9" ht="13.5" thickBot="1" x14ac:dyDescent="0.25">
      <c r="A260" s="391" t="s">
        <v>2347</v>
      </c>
      <c r="B260" s="156"/>
      <c r="C260" s="65" t="s">
        <v>3688</v>
      </c>
      <c r="D260" s="258" t="s">
        <v>489</v>
      </c>
      <c r="E260" s="268">
        <f>HEX2DEC(D260)*C256</f>
        <v>655.35</v>
      </c>
      <c r="F260" s="268">
        <f>E260</f>
        <v>655.35</v>
      </c>
      <c r="G260" s="66" t="s">
        <v>3686</v>
      </c>
      <c r="H260" s="293">
        <f>F260/453.5924</f>
        <v>1.444799339671476</v>
      </c>
      <c r="I260" s="284" t="s">
        <v>3687</v>
      </c>
    </row>
    <row r="261" spans="1:9" x14ac:dyDescent="0.2">
      <c r="A261" s="261" t="s">
        <v>2348</v>
      </c>
      <c r="B261" s="155" t="s">
        <v>3681</v>
      </c>
      <c r="C261" s="67" t="s">
        <v>575</v>
      </c>
      <c r="D261" s="61" t="s">
        <v>574</v>
      </c>
      <c r="E261" s="262"/>
      <c r="F261" s="277" t="s">
        <v>491</v>
      </c>
      <c r="G261" s="437" t="s">
        <v>3686</v>
      </c>
      <c r="H261" s="287" t="s">
        <v>493</v>
      </c>
      <c r="I261" s="438" t="s">
        <v>3687</v>
      </c>
    </row>
    <row r="262" spans="1:9" x14ac:dyDescent="0.2">
      <c r="A262" s="392" t="s">
        <v>2348</v>
      </c>
      <c r="B262" s="165"/>
      <c r="C262" s="165" t="s">
        <v>3689</v>
      </c>
      <c r="D262" s="164" t="s">
        <v>488</v>
      </c>
      <c r="E262" s="176">
        <f>HEX2DEC(D262)*C261</f>
        <v>0</v>
      </c>
      <c r="F262" s="264">
        <f>E262</f>
        <v>0</v>
      </c>
      <c r="G262" s="64" t="s">
        <v>3686</v>
      </c>
      <c r="H262" s="285">
        <f>F262/453.5924</f>
        <v>0</v>
      </c>
      <c r="I262" s="257" t="s">
        <v>3687</v>
      </c>
    </row>
    <row r="263" spans="1:9" x14ac:dyDescent="0.2">
      <c r="A263" s="394" t="s">
        <v>2348</v>
      </c>
      <c r="B263" s="62"/>
      <c r="C263" s="163"/>
      <c r="D263" s="164" t="s">
        <v>3684</v>
      </c>
      <c r="E263" s="264">
        <f>HEX2DEC(D263)*C261</f>
        <v>8.2000000000000011</v>
      </c>
      <c r="F263" s="264">
        <f>E263</f>
        <v>8.2000000000000011</v>
      </c>
      <c r="G263" s="64" t="s">
        <v>3686</v>
      </c>
      <c r="H263" s="285">
        <f>F263/453.5924</f>
        <v>1.807790430351126E-2</v>
      </c>
      <c r="I263" s="257" t="s">
        <v>3687</v>
      </c>
    </row>
    <row r="264" spans="1:9" x14ac:dyDescent="0.2">
      <c r="A264" s="394" t="s">
        <v>2348</v>
      </c>
      <c r="B264" s="62"/>
      <c r="C264" s="63" t="s">
        <v>3683</v>
      </c>
      <c r="D264" s="164" t="s">
        <v>3685</v>
      </c>
      <c r="E264" s="264">
        <f>HEX2DEC(D264)*C261</f>
        <v>361.70000000000005</v>
      </c>
      <c r="F264" s="264">
        <f>E264</f>
        <v>361.70000000000005</v>
      </c>
      <c r="G264" s="64" t="s">
        <v>3686</v>
      </c>
      <c r="H264" s="285">
        <f>F264/453.5924</f>
        <v>0.7974119495829296</v>
      </c>
      <c r="I264" s="257" t="s">
        <v>3687</v>
      </c>
    </row>
    <row r="265" spans="1:9" ht="13.5" thickBot="1" x14ac:dyDescent="0.25">
      <c r="A265" s="391" t="s">
        <v>2348</v>
      </c>
      <c r="B265" s="156"/>
      <c r="C265" s="65" t="s">
        <v>3688</v>
      </c>
      <c r="D265" s="258" t="s">
        <v>489</v>
      </c>
      <c r="E265" s="266">
        <f>HEX2DEC(D265)*C261</f>
        <v>6553.5</v>
      </c>
      <c r="F265" s="266">
        <f>E265</f>
        <v>6553.5</v>
      </c>
      <c r="G265" s="66" t="s">
        <v>3686</v>
      </c>
      <c r="H265" s="293">
        <f>F265/453.5924</f>
        <v>14.447993396714759</v>
      </c>
      <c r="I265" s="284" t="s">
        <v>3687</v>
      </c>
    </row>
    <row r="266" spans="1:9" x14ac:dyDescent="0.2">
      <c r="A266" s="261" t="s">
        <v>2349</v>
      </c>
      <c r="B266" s="155" t="s">
        <v>3681</v>
      </c>
      <c r="C266" s="67" t="s">
        <v>1554</v>
      </c>
      <c r="D266" s="61" t="s">
        <v>574</v>
      </c>
      <c r="E266" s="262"/>
      <c r="F266" s="277" t="s">
        <v>490</v>
      </c>
      <c r="G266" s="437" t="s">
        <v>3686</v>
      </c>
      <c r="H266" s="287" t="s">
        <v>492</v>
      </c>
      <c r="I266" s="438" t="s">
        <v>3687</v>
      </c>
    </row>
    <row r="267" spans="1:9" x14ac:dyDescent="0.2">
      <c r="A267" s="392" t="s">
        <v>2349</v>
      </c>
      <c r="B267" s="165"/>
      <c r="C267" s="165" t="s">
        <v>3690</v>
      </c>
      <c r="D267" s="164" t="s">
        <v>488</v>
      </c>
      <c r="E267" s="176">
        <f>HEX2DEC(D267)*C266</f>
        <v>0</v>
      </c>
      <c r="F267" s="176">
        <f>E267</f>
        <v>0</v>
      </c>
      <c r="G267" s="64" t="s">
        <v>3686</v>
      </c>
      <c r="H267" s="278">
        <f>F267/453.5924</f>
        <v>0</v>
      </c>
      <c r="I267" s="257" t="s">
        <v>3687</v>
      </c>
    </row>
    <row r="268" spans="1:9" x14ac:dyDescent="0.2">
      <c r="A268" s="394" t="s">
        <v>2349</v>
      </c>
      <c r="B268" s="62"/>
      <c r="C268" s="163"/>
      <c r="D268" s="164" t="s">
        <v>3684</v>
      </c>
      <c r="E268" s="176">
        <f>HEX2DEC(D268)*C266</f>
        <v>82</v>
      </c>
      <c r="F268" s="176">
        <f>E268</f>
        <v>82</v>
      </c>
      <c r="G268" s="64" t="s">
        <v>3686</v>
      </c>
      <c r="H268" s="278">
        <f>F268/453.5924</f>
        <v>0.18077904303511258</v>
      </c>
      <c r="I268" s="257" t="s">
        <v>3687</v>
      </c>
    </row>
    <row r="269" spans="1:9" x14ac:dyDescent="0.2">
      <c r="A269" s="394" t="s">
        <v>2349</v>
      </c>
      <c r="B269" s="62"/>
      <c r="C269" s="63" t="s">
        <v>3683</v>
      </c>
      <c r="D269" s="164" t="s">
        <v>3685</v>
      </c>
      <c r="E269" s="176">
        <f>HEX2DEC(D269)*C266</f>
        <v>3617</v>
      </c>
      <c r="F269" s="176">
        <f>E269</f>
        <v>3617</v>
      </c>
      <c r="G269" s="64" t="s">
        <v>3686</v>
      </c>
      <c r="H269" s="278">
        <f>F269/453.5924</f>
        <v>7.9741194958292949</v>
      </c>
      <c r="I269" s="257" t="s">
        <v>3687</v>
      </c>
    </row>
    <row r="270" spans="1:9" ht="13.5" thickBot="1" x14ac:dyDescent="0.25">
      <c r="A270" s="391" t="s">
        <v>2349</v>
      </c>
      <c r="B270" s="156"/>
      <c r="C270" s="65" t="s">
        <v>3688</v>
      </c>
      <c r="D270" s="258" t="s">
        <v>489</v>
      </c>
      <c r="E270" s="259">
        <f>HEX2DEC(D270)*C266</f>
        <v>65535</v>
      </c>
      <c r="F270" s="259">
        <f>E270</f>
        <v>65535</v>
      </c>
      <c r="G270" s="66" t="s">
        <v>3686</v>
      </c>
      <c r="H270" s="286">
        <f>F270/453.5924</f>
        <v>144.47993396714759</v>
      </c>
      <c r="I270" s="284" t="s">
        <v>3687</v>
      </c>
    </row>
    <row r="271" spans="1:9" x14ac:dyDescent="0.2">
      <c r="A271" s="261" t="s">
        <v>2350</v>
      </c>
      <c r="B271" s="67" t="s">
        <v>3551</v>
      </c>
      <c r="C271" s="67" t="s">
        <v>594</v>
      </c>
      <c r="D271" s="61" t="s">
        <v>574</v>
      </c>
      <c r="E271" s="262"/>
      <c r="F271" s="277" t="s">
        <v>492</v>
      </c>
      <c r="G271" s="437" t="s">
        <v>3553</v>
      </c>
      <c r="H271" s="277"/>
      <c r="I271" s="438" t="s">
        <v>3553</v>
      </c>
    </row>
    <row r="272" spans="1:9" x14ac:dyDescent="0.2">
      <c r="A272" s="392" t="s">
        <v>2350</v>
      </c>
      <c r="B272" s="163"/>
      <c r="C272" s="163" t="s">
        <v>3552</v>
      </c>
      <c r="D272" s="164" t="s">
        <v>488</v>
      </c>
      <c r="E272" s="176">
        <f>HEX2DEC(D272)*C271</f>
        <v>0</v>
      </c>
      <c r="F272" s="177">
        <f t="shared" ref="F272:F278" si="4">E272-327.68</f>
        <v>-327.68</v>
      </c>
      <c r="G272" s="64" t="s">
        <v>3553</v>
      </c>
      <c r="H272" s="335">
        <f t="shared" ref="H272:H278" si="5">F272/100</f>
        <v>-3.2768000000000002</v>
      </c>
      <c r="I272" s="330" t="s">
        <v>3553</v>
      </c>
    </row>
    <row r="273" spans="1:9" x14ac:dyDescent="0.2">
      <c r="A273" s="394" t="s">
        <v>2350</v>
      </c>
      <c r="B273" s="62"/>
      <c r="C273" s="63"/>
      <c r="D273" s="64" t="s">
        <v>3691</v>
      </c>
      <c r="E273" s="177">
        <f>HEX2DEC(D273)*C271</f>
        <v>227.68</v>
      </c>
      <c r="F273" s="177">
        <f t="shared" si="4"/>
        <v>-100</v>
      </c>
      <c r="G273" s="64" t="s">
        <v>3553</v>
      </c>
      <c r="H273" s="335">
        <f t="shared" si="5"/>
        <v>-1</v>
      </c>
      <c r="I273" s="330" t="s">
        <v>3553</v>
      </c>
    </row>
    <row r="274" spans="1:9" x14ac:dyDescent="0.2">
      <c r="A274" s="394" t="s">
        <v>2350</v>
      </c>
      <c r="B274" s="62"/>
      <c r="C274" s="63"/>
      <c r="D274" s="64" t="s">
        <v>3692</v>
      </c>
      <c r="E274" s="177">
        <f>HEX2DEC(D274)*C271</f>
        <v>327.67</v>
      </c>
      <c r="F274" s="177">
        <f t="shared" si="4"/>
        <v>-9.9999999999909051E-3</v>
      </c>
      <c r="G274" s="64" t="s">
        <v>3553</v>
      </c>
      <c r="H274" s="335">
        <f t="shared" si="5"/>
        <v>-9.9999999999909054E-5</v>
      </c>
      <c r="I274" s="330" t="s">
        <v>3553</v>
      </c>
    </row>
    <row r="275" spans="1:9" x14ac:dyDescent="0.2">
      <c r="A275" s="394" t="s">
        <v>2350</v>
      </c>
      <c r="B275" s="62"/>
      <c r="C275" s="63"/>
      <c r="D275" s="64" t="s">
        <v>597</v>
      </c>
      <c r="E275" s="177">
        <f>HEX2DEC(D275)*C271</f>
        <v>327.68</v>
      </c>
      <c r="F275" s="177">
        <f t="shared" si="4"/>
        <v>0</v>
      </c>
      <c r="G275" s="64" t="s">
        <v>3553</v>
      </c>
      <c r="H275" s="335">
        <f t="shared" si="5"/>
        <v>0</v>
      </c>
      <c r="I275" s="330" t="s">
        <v>3553</v>
      </c>
    </row>
    <row r="276" spans="1:9" x14ac:dyDescent="0.2">
      <c r="A276" s="394" t="s">
        <v>2350</v>
      </c>
      <c r="B276" s="62"/>
      <c r="C276" s="63"/>
      <c r="D276" s="64" t="s">
        <v>3693</v>
      </c>
      <c r="E276" s="177">
        <f>HEX2DEC(D276)*C271</f>
        <v>327.69</v>
      </c>
      <c r="F276" s="177">
        <f t="shared" si="4"/>
        <v>9.9999999999909051E-3</v>
      </c>
      <c r="G276" s="64" t="s">
        <v>3553</v>
      </c>
      <c r="H276" s="335">
        <f t="shared" si="5"/>
        <v>9.9999999999909054E-5</v>
      </c>
      <c r="I276" s="330" t="s">
        <v>3553</v>
      </c>
    </row>
    <row r="277" spans="1:9" x14ac:dyDescent="0.2">
      <c r="A277" s="394" t="s">
        <v>2350</v>
      </c>
      <c r="B277" s="63"/>
      <c r="C277" s="63"/>
      <c r="D277" s="279" t="s">
        <v>3694</v>
      </c>
      <c r="E277" s="177">
        <f>HEX2DEC(D277)*C271</f>
        <v>427.68</v>
      </c>
      <c r="F277" s="177">
        <f t="shared" si="4"/>
        <v>100</v>
      </c>
      <c r="G277" s="64" t="s">
        <v>3553</v>
      </c>
      <c r="H277" s="335">
        <f t="shared" si="5"/>
        <v>1</v>
      </c>
      <c r="I277" s="330" t="s">
        <v>3553</v>
      </c>
    </row>
    <row r="278" spans="1:9" ht="13.5" thickBot="1" x14ac:dyDescent="0.25">
      <c r="A278" s="391" t="s">
        <v>2350</v>
      </c>
      <c r="B278" s="65"/>
      <c r="C278" s="178"/>
      <c r="D278" s="66" t="s">
        <v>489</v>
      </c>
      <c r="E278" s="268">
        <f>HEX2DEC(D278)*C271</f>
        <v>655.35</v>
      </c>
      <c r="F278" s="268">
        <f t="shared" si="4"/>
        <v>327.67</v>
      </c>
      <c r="G278" s="66" t="s">
        <v>3553</v>
      </c>
      <c r="H278" s="336">
        <f t="shared" si="5"/>
        <v>3.2766999999999999</v>
      </c>
      <c r="I278" s="333" t="s">
        <v>3553</v>
      </c>
    </row>
    <row r="279" spans="1:9" x14ac:dyDescent="0.2">
      <c r="A279" s="261" t="s">
        <v>2351</v>
      </c>
      <c r="B279" s="155" t="s">
        <v>3681</v>
      </c>
      <c r="C279" s="67" t="s">
        <v>577</v>
      </c>
      <c r="D279" s="61" t="s">
        <v>574</v>
      </c>
      <c r="E279" s="262"/>
      <c r="F279" s="277" t="s">
        <v>493</v>
      </c>
      <c r="G279" s="437" t="s">
        <v>3686</v>
      </c>
      <c r="H279" s="287" t="s">
        <v>3479</v>
      </c>
      <c r="I279" s="438" t="s">
        <v>3687</v>
      </c>
    </row>
    <row r="280" spans="1:9" x14ac:dyDescent="0.2">
      <c r="A280" s="392" t="s">
        <v>2351</v>
      </c>
      <c r="B280" s="165"/>
      <c r="C280" s="165" t="s">
        <v>3695</v>
      </c>
      <c r="D280" s="164" t="s">
        <v>488</v>
      </c>
      <c r="E280" s="175">
        <f>HEX2DEC(D280)*C279</f>
        <v>0</v>
      </c>
      <c r="F280" s="175">
        <f>E280</f>
        <v>0</v>
      </c>
      <c r="G280" s="64" t="s">
        <v>3686</v>
      </c>
      <c r="H280" s="328">
        <f>F280/453.5924</f>
        <v>0</v>
      </c>
      <c r="I280" s="257" t="s">
        <v>3687</v>
      </c>
    </row>
    <row r="281" spans="1:9" x14ac:dyDescent="0.2">
      <c r="A281" s="394" t="s">
        <v>2351</v>
      </c>
      <c r="B281" s="62"/>
      <c r="C281" s="163"/>
      <c r="D281" s="164" t="s">
        <v>3684</v>
      </c>
      <c r="E281" s="175">
        <f>HEX2DEC(D281)*C279</f>
        <v>8.2000000000000003E-2</v>
      </c>
      <c r="F281" s="175">
        <f>E281</f>
        <v>8.2000000000000003E-2</v>
      </c>
      <c r="G281" s="64" t="s">
        <v>3686</v>
      </c>
      <c r="H281" s="328">
        <f>F281/453.5924</f>
        <v>1.8077904303511258E-4</v>
      </c>
      <c r="I281" s="257" t="s">
        <v>3687</v>
      </c>
    </row>
    <row r="282" spans="1:9" x14ac:dyDescent="0.2">
      <c r="A282" s="394" t="s">
        <v>2351</v>
      </c>
      <c r="B282" s="62"/>
      <c r="C282" s="63" t="s">
        <v>3683</v>
      </c>
      <c r="D282" s="164" t="s">
        <v>3685</v>
      </c>
      <c r="E282" s="175">
        <f>HEX2DEC(D282)*C279</f>
        <v>3.617</v>
      </c>
      <c r="F282" s="175">
        <f>E282</f>
        <v>3.617</v>
      </c>
      <c r="G282" s="64" t="s">
        <v>3686</v>
      </c>
      <c r="H282" s="328">
        <f>F282/453.5924</f>
        <v>7.974119495829296E-3</v>
      </c>
      <c r="I282" s="257" t="s">
        <v>3687</v>
      </c>
    </row>
    <row r="283" spans="1:9" ht="13.5" thickBot="1" x14ac:dyDescent="0.25">
      <c r="A283" s="391" t="s">
        <v>2351</v>
      </c>
      <c r="B283" s="156"/>
      <c r="C283" s="65" t="s">
        <v>3688</v>
      </c>
      <c r="D283" s="258" t="s">
        <v>489</v>
      </c>
      <c r="E283" s="270">
        <f>HEX2DEC(D283)*C279</f>
        <v>65.534999999999997</v>
      </c>
      <c r="F283" s="270">
        <f>E283</f>
        <v>65.534999999999997</v>
      </c>
      <c r="G283" s="66" t="s">
        <v>3686</v>
      </c>
      <c r="H283" s="371">
        <f>F283/453.5924</f>
        <v>0.14447993396714759</v>
      </c>
      <c r="I283" s="284" t="s">
        <v>3687</v>
      </c>
    </row>
    <row r="284" spans="1:9" x14ac:dyDescent="0.2">
      <c r="A284" s="261" t="s">
        <v>2352</v>
      </c>
      <c r="B284" s="155" t="s">
        <v>3681</v>
      </c>
      <c r="C284" s="67" t="s">
        <v>3696</v>
      </c>
      <c r="D284" s="61" t="s">
        <v>574</v>
      </c>
      <c r="E284" s="372"/>
      <c r="F284" s="277" t="s">
        <v>3479</v>
      </c>
      <c r="G284" s="437" t="s">
        <v>3686</v>
      </c>
      <c r="H284" s="287" t="s">
        <v>590</v>
      </c>
      <c r="I284" s="438" t="s">
        <v>3687</v>
      </c>
    </row>
    <row r="285" spans="1:9" x14ac:dyDescent="0.2">
      <c r="A285" s="392" t="s">
        <v>2352</v>
      </c>
      <c r="B285" s="165"/>
      <c r="C285" s="165" t="s">
        <v>3697</v>
      </c>
      <c r="D285" s="164" t="s">
        <v>488</v>
      </c>
      <c r="E285" s="310">
        <f>HEX2DEC(D285)*C284</f>
        <v>0</v>
      </c>
      <c r="F285" s="310">
        <f>E285</f>
        <v>0</v>
      </c>
      <c r="G285" s="64" t="s">
        <v>3686</v>
      </c>
      <c r="H285" s="373">
        <f>F285/453.5924</f>
        <v>0</v>
      </c>
      <c r="I285" s="257" t="s">
        <v>3687</v>
      </c>
    </row>
    <row r="286" spans="1:9" x14ac:dyDescent="0.2">
      <c r="A286" s="394" t="s">
        <v>2352</v>
      </c>
      <c r="B286" s="62"/>
      <c r="C286" s="163"/>
      <c r="D286" s="164" t="s">
        <v>3684</v>
      </c>
      <c r="E286" s="310">
        <f>HEX2DEC(D286)*C284</f>
        <v>8.2000000000000007E-3</v>
      </c>
      <c r="F286" s="310">
        <f>E286</f>
        <v>8.2000000000000007E-3</v>
      </c>
      <c r="G286" s="64" t="s">
        <v>3686</v>
      </c>
      <c r="H286" s="373">
        <f>F286/453.5924</f>
        <v>1.8077904303511261E-5</v>
      </c>
      <c r="I286" s="257" t="s">
        <v>3687</v>
      </c>
    </row>
    <row r="287" spans="1:9" x14ac:dyDescent="0.2">
      <c r="A287" s="394" t="s">
        <v>2352</v>
      </c>
      <c r="B287" s="62"/>
      <c r="C287" s="63" t="s">
        <v>3683</v>
      </c>
      <c r="D287" s="164" t="s">
        <v>3685</v>
      </c>
      <c r="E287" s="310">
        <f>HEX2DEC(D287)*C284</f>
        <v>0.36170000000000002</v>
      </c>
      <c r="F287" s="310">
        <f>E287</f>
        <v>0.36170000000000002</v>
      </c>
      <c r="G287" s="64" t="s">
        <v>3686</v>
      </c>
      <c r="H287" s="373">
        <f>F287/453.5924</f>
        <v>7.9741194958292958E-4</v>
      </c>
      <c r="I287" s="257" t="s">
        <v>3687</v>
      </c>
    </row>
    <row r="288" spans="1:9" ht="13.5" thickBot="1" x14ac:dyDescent="0.25">
      <c r="A288" s="391" t="s">
        <v>2352</v>
      </c>
      <c r="B288" s="156"/>
      <c r="C288" s="65" t="s">
        <v>3688</v>
      </c>
      <c r="D288" s="258" t="s">
        <v>489</v>
      </c>
      <c r="E288" s="312">
        <f>HEX2DEC(D288)*C284</f>
        <v>6.5535000000000005</v>
      </c>
      <c r="F288" s="312">
        <f>E288</f>
        <v>6.5535000000000005</v>
      </c>
      <c r="G288" s="66" t="s">
        <v>3686</v>
      </c>
      <c r="H288" s="374">
        <f>F288/453.5924</f>
        <v>1.4447993396714761E-2</v>
      </c>
      <c r="I288" s="284" t="s">
        <v>3687</v>
      </c>
    </row>
    <row r="289" spans="1:9" x14ac:dyDescent="0.2">
      <c r="A289" s="261" t="s">
        <v>2353</v>
      </c>
      <c r="B289" s="67" t="s">
        <v>600</v>
      </c>
      <c r="C289" s="67" t="s">
        <v>575</v>
      </c>
      <c r="D289" s="61" t="s">
        <v>574</v>
      </c>
      <c r="E289" s="262"/>
      <c r="F289" s="277" t="s">
        <v>491</v>
      </c>
      <c r="G289" s="60" t="s">
        <v>3699</v>
      </c>
      <c r="H289" s="182"/>
      <c r="I289" s="274"/>
    </row>
    <row r="290" spans="1:9" x14ac:dyDescent="0.2">
      <c r="A290" s="392" t="s">
        <v>2353</v>
      </c>
      <c r="B290" s="163"/>
      <c r="C290" s="163" t="s">
        <v>3698</v>
      </c>
      <c r="D290" s="164" t="s">
        <v>488</v>
      </c>
      <c r="E290" s="264">
        <f>HEX2DEC(D290)*C289</f>
        <v>0</v>
      </c>
      <c r="F290" s="264">
        <f>E290</f>
        <v>0</v>
      </c>
      <c r="G290" s="64" t="s">
        <v>3699</v>
      </c>
      <c r="H290" s="281"/>
      <c r="I290" s="257"/>
    </row>
    <row r="291" spans="1:9" x14ac:dyDescent="0.2">
      <c r="A291" s="394" t="s">
        <v>2353</v>
      </c>
      <c r="B291" s="63"/>
      <c r="C291" s="63" t="s">
        <v>3700</v>
      </c>
      <c r="D291" s="64" t="s">
        <v>597</v>
      </c>
      <c r="E291" s="264">
        <f>HEX2DEC(D291)*C289</f>
        <v>3276.8</v>
      </c>
      <c r="F291" s="264">
        <f>E291</f>
        <v>3276.8</v>
      </c>
      <c r="G291" s="64" t="s">
        <v>3699</v>
      </c>
      <c r="H291" s="281"/>
      <c r="I291" s="257"/>
    </row>
    <row r="292" spans="1:9" x14ac:dyDescent="0.2">
      <c r="A292" s="394" t="s">
        <v>2353</v>
      </c>
      <c r="B292" s="63"/>
      <c r="C292" s="63" t="s">
        <v>606</v>
      </c>
      <c r="D292" s="164" t="s">
        <v>607</v>
      </c>
      <c r="E292" s="264">
        <f>HEX2DEC(D292)*C289</f>
        <v>6000</v>
      </c>
      <c r="F292" s="264">
        <f>E292</f>
        <v>6000</v>
      </c>
      <c r="G292" s="64" t="s">
        <v>3699</v>
      </c>
      <c r="H292" s="281"/>
      <c r="I292" s="280"/>
    </row>
    <row r="293" spans="1:9" ht="13.5" thickBot="1" x14ac:dyDescent="0.25">
      <c r="A293" s="391" t="s">
        <v>2353</v>
      </c>
      <c r="B293" s="65"/>
      <c r="C293" s="289"/>
      <c r="D293" s="66" t="s">
        <v>489</v>
      </c>
      <c r="E293" s="266">
        <f>HEX2DEC(D293)*C289</f>
        <v>6553.5</v>
      </c>
      <c r="F293" s="266">
        <f>E293</f>
        <v>6553.5</v>
      </c>
      <c r="G293" s="66" t="s">
        <v>3699</v>
      </c>
      <c r="H293" s="259"/>
      <c r="I293" s="186"/>
    </row>
    <row r="294" spans="1:9" x14ac:dyDescent="0.2">
      <c r="A294" s="261" t="s">
        <v>2354</v>
      </c>
      <c r="B294" s="155" t="s">
        <v>438</v>
      </c>
      <c r="C294" s="67" t="s">
        <v>594</v>
      </c>
      <c r="D294" s="61" t="s">
        <v>574</v>
      </c>
      <c r="E294" s="262"/>
      <c r="F294" s="277" t="s">
        <v>492</v>
      </c>
      <c r="G294" s="437" t="s">
        <v>2009</v>
      </c>
      <c r="H294" s="287"/>
      <c r="I294" s="187"/>
    </row>
    <row r="295" spans="1:9" x14ac:dyDescent="0.2">
      <c r="A295" s="392" t="s">
        <v>2354</v>
      </c>
      <c r="B295" s="165"/>
      <c r="C295" s="165" t="s">
        <v>3503</v>
      </c>
      <c r="D295" s="164" t="s">
        <v>488</v>
      </c>
      <c r="E295" s="176">
        <f>HEX2DEC(D295)*C294</f>
        <v>0</v>
      </c>
      <c r="F295" s="177">
        <f>E295</f>
        <v>0</v>
      </c>
      <c r="G295" s="64" t="s">
        <v>2009</v>
      </c>
      <c r="H295" s="278"/>
      <c r="I295" s="257"/>
    </row>
    <row r="296" spans="1:9" x14ac:dyDescent="0.2">
      <c r="A296" s="394" t="s">
        <v>2354</v>
      </c>
      <c r="B296" s="62"/>
      <c r="C296" s="163"/>
      <c r="D296" s="164" t="s">
        <v>2004</v>
      </c>
      <c r="E296" s="177">
        <f>HEX2DEC(D296)*C294</f>
        <v>0.01</v>
      </c>
      <c r="F296" s="177">
        <f>E296</f>
        <v>0.01</v>
      </c>
      <c r="G296" s="64" t="s">
        <v>2009</v>
      </c>
      <c r="H296" s="278"/>
      <c r="I296" s="257"/>
    </row>
    <row r="297" spans="1:9" x14ac:dyDescent="0.2">
      <c r="A297" s="394" t="s">
        <v>2354</v>
      </c>
      <c r="B297" s="62"/>
      <c r="C297" s="63" t="s">
        <v>598</v>
      </c>
      <c r="D297" s="164" t="s">
        <v>597</v>
      </c>
      <c r="E297" s="177">
        <f>HEX2DEC(D297)*C294</f>
        <v>327.68</v>
      </c>
      <c r="F297" s="177">
        <f>E297</f>
        <v>327.68</v>
      </c>
      <c r="G297" s="64" t="s">
        <v>2009</v>
      </c>
      <c r="H297" s="278"/>
      <c r="I297" s="257"/>
    </row>
    <row r="298" spans="1:9" ht="13.5" thickBot="1" x14ac:dyDescent="0.25">
      <c r="A298" s="391" t="s">
        <v>2354</v>
      </c>
      <c r="B298" s="156"/>
      <c r="C298" s="65" t="s">
        <v>599</v>
      </c>
      <c r="D298" s="258" t="s">
        <v>489</v>
      </c>
      <c r="E298" s="268">
        <f>HEX2DEC(D298)*C294</f>
        <v>655.35</v>
      </c>
      <c r="F298" s="268">
        <f>E298</f>
        <v>655.35</v>
      </c>
      <c r="G298" s="66" t="s">
        <v>2009</v>
      </c>
      <c r="H298" s="286"/>
      <c r="I298" s="284"/>
    </row>
    <row r="299" spans="1:9" x14ac:dyDescent="0.2">
      <c r="A299" s="261" t="s">
        <v>973</v>
      </c>
      <c r="B299" s="155" t="s">
        <v>3701</v>
      </c>
      <c r="C299" s="67" t="s">
        <v>3702</v>
      </c>
      <c r="D299" s="61" t="s">
        <v>574</v>
      </c>
      <c r="E299" s="262"/>
      <c r="F299" s="277" t="s">
        <v>492</v>
      </c>
      <c r="G299" s="437" t="s">
        <v>4073</v>
      </c>
      <c r="H299" s="287"/>
      <c r="I299" s="187"/>
    </row>
    <row r="300" spans="1:9" x14ac:dyDescent="0.2">
      <c r="A300" s="392" t="s">
        <v>973</v>
      </c>
      <c r="B300" s="165"/>
      <c r="C300" s="165" t="s">
        <v>3703</v>
      </c>
      <c r="D300" s="164" t="s">
        <v>488</v>
      </c>
      <c r="E300" s="176">
        <f>HEX2DEC(D300)*C299</f>
        <v>0</v>
      </c>
      <c r="F300" s="177">
        <f>E300</f>
        <v>0</v>
      </c>
      <c r="G300" s="445" t="s">
        <v>4073</v>
      </c>
      <c r="H300" s="278"/>
      <c r="I300" s="257"/>
    </row>
    <row r="301" spans="1:9" x14ac:dyDescent="0.2">
      <c r="A301" s="394" t="s">
        <v>973</v>
      </c>
      <c r="B301" s="62"/>
      <c r="C301" s="163"/>
      <c r="D301" s="164" t="s">
        <v>3532</v>
      </c>
      <c r="E301" s="177">
        <f>HEX2DEC(D301)*C299</f>
        <v>1.00000006144</v>
      </c>
      <c r="F301" s="177">
        <f>E301</f>
        <v>1.00000006144</v>
      </c>
      <c r="G301" s="445" t="s">
        <v>4073</v>
      </c>
      <c r="H301" s="278"/>
      <c r="I301" s="257"/>
    </row>
    <row r="302" spans="1:9" x14ac:dyDescent="0.2">
      <c r="A302" s="394" t="s">
        <v>973</v>
      </c>
      <c r="B302" s="62"/>
      <c r="C302" s="63"/>
      <c r="D302" s="164" t="s">
        <v>597</v>
      </c>
      <c r="E302" s="177">
        <f>HEX2DEC(D302)*C299</f>
        <v>2.00000012288</v>
      </c>
      <c r="F302" s="177">
        <f>E302</f>
        <v>2.00000012288</v>
      </c>
      <c r="G302" s="445" t="s">
        <v>4073</v>
      </c>
      <c r="H302" s="278"/>
      <c r="I302" s="257"/>
    </row>
    <row r="303" spans="1:9" ht="13.5" thickBot="1" x14ac:dyDescent="0.25">
      <c r="A303" s="391" t="s">
        <v>973</v>
      </c>
      <c r="B303" s="156"/>
      <c r="C303" s="65"/>
      <c r="D303" s="258" t="s">
        <v>489</v>
      </c>
      <c r="E303" s="268">
        <f>HEX2DEC(D303)*C299</f>
        <v>3.9999392106</v>
      </c>
      <c r="F303" s="268">
        <f>E303</f>
        <v>3.9999392106</v>
      </c>
      <c r="G303" s="446" t="s">
        <v>4073</v>
      </c>
      <c r="H303" s="286"/>
      <c r="I303" s="284"/>
    </row>
    <row r="304" spans="1:9" x14ac:dyDescent="0.2">
      <c r="A304" s="261" t="s">
        <v>974</v>
      </c>
      <c r="B304" s="67" t="s">
        <v>118</v>
      </c>
      <c r="C304" s="67" t="s">
        <v>576</v>
      </c>
      <c r="D304" s="61" t="s">
        <v>574</v>
      </c>
      <c r="E304" s="262"/>
      <c r="F304" s="277" t="s">
        <v>492</v>
      </c>
      <c r="G304" s="437" t="s">
        <v>120</v>
      </c>
      <c r="H304" s="277"/>
      <c r="I304" s="187"/>
    </row>
    <row r="305" spans="1:13" x14ac:dyDescent="0.2">
      <c r="A305" s="392" t="s">
        <v>974</v>
      </c>
      <c r="B305" s="163"/>
      <c r="C305" s="163" t="s">
        <v>3704</v>
      </c>
      <c r="D305" s="164" t="s">
        <v>488</v>
      </c>
      <c r="E305" s="176">
        <f>HEX2DEC(D305)*C304</f>
        <v>0</v>
      </c>
      <c r="F305" s="177">
        <f>E305</f>
        <v>0</v>
      </c>
      <c r="G305" s="64" t="s">
        <v>120</v>
      </c>
      <c r="H305" s="177"/>
      <c r="I305" s="330"/>
    </row>
    <row r="306" spans="1:13" x14ac:dyDescent="0.2">
      <c r="A306" s="394" t="s">
        <v>974</v>
      </c>
      <c r="B306" s="62"/>
      <c r="C306" s="63"/>
      <c r="D306" s="64" t="s">
        <v>2004</v>
      </c>
      <c r="E306" s="175">
        <f>HEX2DEC(D306)*C304</f>
        <v>0.01</v>
      </c>
      <c r="F306" s="177">
        <f>E306</f>
        <v>0.01</v>
      </c>
      <c r="G306" s="64" t="s">
        <v>120</v>
      </c>
      <c r="H306" s="177"/>
      <c r="I306" s="330"/>
    </row>
    <row r="307" spans="1:13" x14ac:dyDescent="0.2">
      <c r="A307" s="394" t="s">
        <v>974</v>
      </c>
      <c r="B307" s="63"/>
      <c r="C307" s="63"/>
      <c r="D307" s="279" t="s">
        <v>597</v>
      </c>
      <c r="E307" s="175">
        <f>HEX2DEC(D307)*C304</f>
        <v>327.68</v>
      </c>
      <c r="F307" s="177">
        <f>E307</f>
        <v>327.68</v>
      </c>
      <c r="G307" s="64" t="s">
        <v>120</v>
      </c>
      <c r="H307" s="177"/>
      <c r="I307" s="330"/>
    </row>
    <row r="308" spans="1:13" ht="13.5" thickBot="1" x14ac:dyDescent="0.25">
      <c r="A308" s="391" t="s">
        <v>974</v>
      </c>
      <c r="B308" s="65"/>
      <c r="C308" s="178"/>
      <c r="D308" s="66" t="s">
        <v>489</v>
      </c>
      <c r="E308" s="270">
        <f>HEX2DEC(D308)*C304</f>
        <v>655.35</v>
      </c>
      <c r="F308" s="268">
        <f>E308</f>
        <v>655.35</v>
      </c>
      <c r="G308" s="66" t="s">
        <v>120</v>
      </c>
      <c r="H308" s="268"/>
      <c r="I308" s="333"/>
    </row>
    <row r="309" spans="1:13" x14ac:dyDescent="0.2">
      <c r="A309" s="255" t="s">
        <v>2774</v>
      </c>
      <c r="B309" s="59" t="s">
        <v>3705</v>
      </c>
      <c r="C309" s="60" t="s">
        <v>1554</v>
      </c>
      <c r="D309" s="61" t="s">
        <v>574</v>
      </c>
      <c r="E309" s="166"/>
      <c r="F309" s="61" t="s">
        <v>490</v>
      </c>
      <c r="G309" s="439" t="s">
        <v>3707</v>
      </c>
      <c r="H309" s="256"/>
      <c r="I309" s="187"/>
    </row>
    <row r="310" spans="1:13" x14ac:dyDescent="0.2">
      <c r="A310" s="390" t="s">
        <v>2774</v>
      </c>
      <c r="B310" s="157"/>
      <c r="C310" s="162" t="s">
        <v>3706</v>
      </c>
      <c r="D310" s="164" t="s">
        <v>488</v>
      </c>
      <c r="E310" s="171">
        <f>HEX2DEC(D310)*C309</f>
        <v>0</v>
      </c>
      <c r="F310" s="171">
        <f>E310</f>
        <v>0</v>
      </c>
      <c r="G310" s="171" t="s">
        <v>3707</v>
      </c>
      <c r="H310" s="176"/>
      <c r="I310" s="257"/>
    </row>
    <row r="311" spans="1:13" ht="13.5" thickBot="1" x14ac:dyDescent="0.25">
      <c r="A311" s="391" t="s">
        <v>2774</v>
      </c>
      <c r="B311" s="65"/>
      <c r="C311" s="65"/>
      <c r="D311" s="258" t="s">
        <v>489</v>
      </c>
      <c r="E311" s="259">
        <f>HEX2DEC(D311)*C309</f>
        <v>65535</v>
      </c>
      <c r="F311" s="259">
        <f>E311</f>
        <v>65535</v>
      </c>
      <c r="G311" s="259" t="s">
        <v>3707</v>
      </c>
      <c r="H311" s="260"/>
      <c r="I311" s="186"/>
    </row>
    <row r="312" spans="1:13" x14ac:dyDescent="0.2">
      <c r="A312" s="261" t="s">
        <v>2783</v>
      </c>
      <c r="B312" s="67" t="s">
        <v>438</v>
      </c>
      <c r="C312" s="67" t="s">
        <v>576</v>
      </c>
      <c r="D312" s="61" t="s">
        <v>574</v>
      </c>
      <c r="E312" s="262"/>
      <c r="F312" s="277" t="s">
        <v>492</v>
      </c>
      <c r="G312" s="440" t="s">
        <v>2009</v>
      </c>
      <c r="H312" s="182"/>
      <c r="I312" s="274"/>
    </row>
    <row r="313" spans="1:13" x14ac:dyDescent="0.2">
      <c r="A313" s="392" t="s">
        <v>2783</v>
      </c>
      <c r="B313" s="163"/>
      <c r="C313" s="163" t="s">
        <v>3708</v>
      </c>
      <c r="D313" s="164" t="s">
        <v>488</v>
      </c>
      <c r="E313" s="264">
        <f>HEX2DEC(D313)*C312</f>
        <v>0</v>
      </c>
      <c r="F313" s="177">
        <f>E313</f>
        <v>0</v>
      </c>
      <c r="G313" s="375" t="s">
        <v>2009</v>
      </c>
      <c r="H313" s="281"/>
      <c r="I313" s="257"/>
    </row>
    <row r="314" spans="1:13" x14ac:dyDescent="0.2">
      <c r="A314" s="394" t="s">
        <v>2783</v>
      </c>
      <c r="B314" s="63"/>
      <c r="C314" s="63"/>
      <c r="D314" s="64" t="s">
        <v>2004</v>
      </c>
      <c r="E314" s="264">
        <f>HEX2DEC(D314)*C312</f>
        <v>0.01</v>
      </c>
      <c r="F314" s="177">
        <f>E314</f>
        <v>0.01</v>
      </c>
      <c r="G314" s="375" t="s">
        <v>2009</v>
      </c>
      <c r="H314" s="281"/>
      <c r="I314" s="257"/>
    </row>
    <row r="315" spans="1:13" x14ac:dyDescent="0.2">
      <c r="A315" s="394" t="s">
        <v>2783</v>
      </c>
      <c r="B315" s="63"/>
      <c r="C315" s="63" t="s">
        <v>3709</v>
      </c>
      <c r="D315" s="279" t="s">
        <v>597</v>
      </c>
      <c r="E315" s="264">
        <f>HEX2DEC(D315)*C312</f>
        <v>327.68</v>
      </c>
      <c r="F315" s="177">
        <f>E315</f>
        <v>327.68</v>
      </c>
      <c r="G315" s="375" t="s">
        <v>2009</v>
      </c>
      <c r="H315" s="281"/>
      <c r="I315" s="280"/>
    </row>
    <row r="316" spans="1:13" ht="13.5" thickBot="1" x14ac:dyDescent="0.25">
      <c r="A316" s="391" t="s">
        <v>2783</v>
      </c>
      <c r="B316" s="65"/>
      <c r="C316" s="65" t="s">
        <v>3710</v>
      </c>
      <c r="D316" s="66" t="s">
        <v>489</v>
      </c>
      <c r="E316" s="266">
        <f>HEX2DEC(D316)*C312</f>
        <v>655.35</v>
      </c>
      <c r="F316" s="268">
        <f>E316</f>
        <v>655.35</v>
      </c>
      <c r="G316" s="376" t="s">
        <v>2009</v>
      </c>
      <c r="H316" s="259"/>
      <c r="I316" s="186"/>
    </row>
    <row r="317" spans="1:13" s="458" customFormat="1" x14ac:dyDescent="0.2">
      <c r="A317" s="452" t="s">
        <v>2784</v>
      </c>
      <c r="B317" s="453" t="s">
        <v>3908</v>
      </c>
      <c r="C317" s="453" t="s">
        <v>575</v>
      </c>
      <c r="D317" s="439" t="s">
        <v>574</v>
      </c>
      <c r="E317" s="454"/>
      <c r="F317" s="455" t="s">
        <v>491</v>
      </c>
      <c r="G317" s="437" t="s">
        <v>3910</v>
      </c>
      <c r="H317" s="456" t="s">
        <v>491</v>
      </c>
      <c r="I317" s="457" t="s">
        <v>3911</v>
      </c>
      <c r="K317" s="459"/>
      <c r="L317" s="459"/>
      <c r="M317" s="377"/>
    </row>
    <row r="318" spans="1:13" s="458" customFormat="1" x14ac:dyDescent="0.2">
      <c r="A318" s="392" t="s">
        <v>2784</v>
      </c>
      <c r="B318" s="460"/>
      <c r="C318" s="460" t="s">
        <v>3909</v>
      </c>
      <c r="D318" s="461" t="s">
        <v>488</v>
      </c>
      <c r="E318" s="462">
        <f>HEX2DEC(D318)*C317</f>
        <v>0</v>
      </c>
      <c r="F318" s="462">
        <f>E318</f>
        <v>0</v>
      </c>
      <c r="G318" s="445" t="s">
        <v>3910</v>
      </c>
      <c r="H318" s="463">
        <f>F318/1.055056</f>
        <v>0</v>
      </c>
      <c r="I318" s="464" t="s">
        <v>3911</v>
      </c>
      <c r="K318" s="459"/>
      <c r="L318" s="459"/>
      <c r="M318" s="377"/>
    </row>
    <row r="319" spans="1:13" s="458" customFormat="1" x14ac:dyDescent="0.2">
      <c r="A319" s="394" t="s">
        <v>2784</v>
      </c>
      <c r="B319" s="465"/>
      <c r="C319" s="465" t="s">
        <v>3913</v>
      </c>
      <c r="D319" s="445" t="s">
        <v>3684</v>
      </c>
      <c r="E319" s="462">
        <f>HEX2DEC(D319)*C317</f>
        <v>8.2000000000000011</v>
      </c>
      <c r="F319" s="462">
        <f>E319</f>
        <v>8.2000000000000011</v>
      </c>
      <c r="G319" s="445" t="s">
        <v>3910</v>
      </c>
      <c r="H319" s="463">
        <f>F319/1.055056</f>
        <v>7.7720993008901909</v>
      </c>
      <c r="I319" s="464" t="s">
        <v>3911</v>
      </c>
      <c r="K319" s="459"/>
      <c r="L319" s="459"/>
      <c r="M319" s="377"/>
    </row>
    <row r="320" spans="1:13" s="458" customFormat="1" x14ac:dyDescent="0.2">
      <c r="A320" s="394" t="s">
        <v>2784</v>
      </c>
      <c r="B320" s="465"/>
      <c r="C320" s="465" t="s">
        <v>3914</v>
      </c>
      <c r="D320" s="461" t="s">
        <v>3685</v>
      </c>
      <c r="E320" s="462">
        <f>HEX2DEC(D320)*C317</f>
        <v>361.70000000000005</v>
      </c>
      <c r="F320" s="462">
        <f>E320</f>
        <v>361.70000000000005</v>
      </c>
      <c r="G320" s="445" t="s">
        <v>3910</v>
      </c>
      <c r="H320" s="463">
        <f>F320/1.055056</f>
        <v>342.82540452829051</v>
      </c>
      <c r="I320" s="466" t="s">
        <v>3911</v>
      </c>
      <c r="K320" s="459"/>
      <c r="L320" s="459"/>
      <c r="M320" s="377"/>
    </row>
    <row r="321" spans="1:13" s="458" customFormat="1" ht="13.5" thickBot="1" x14ac:dyDescent="0.25">
      <c r="A321" s="391" t="s">
        <v>2784</v>
      </c>
      <c r="B321" s="289"/>
      <c r="C321" s="289"/>
      <c r="D321" s="446" t="s">
        <v>489</v>
      </c>
      <c r="E321" s="467">
        <f>HEX2DEC(D321)*C317</f>
        <v>6553.5</v>
      </c>
      <c r="F321" s="467">
        <f>E321</f>
        <v>6553.5</v>
      </c>
      <c r="G321" s="446" t="s">
        <v>3910</v>
      </c>
      <c r="H321" s="467">
        <f>F321/1.055056</f>
        <v>6211.5186302907141</v>
      </c>
      <c r="I321" s="468" t="s">
        <v>3911</v>
      </c>
      <c r="K321" s="459"/>
      <c r="L321" s="459"/>
      <c r="M321" s="377"/>
    </row>
    <row r="322" spans="1:13" s="458" customFormat="1" x14ac:dyDescent="0.2">
      <c r="A322" s="452" t="s">
        <v>2356</v>
      </c>
      <c r="B322" s="453" t="s">
        <v>3912</v>
      </c>
      <c r="C322" s="453" t="s">
        <v>133</v>
      </c>
      <c r="D322" s="439" t="s">
        <v>574</v>
      </c>
      <c r="E322" s="454"/>
      <c r="F322" s="439" t="s">
        <v>581</v>
      </c>
      <c r="G322" s="439" t="s">
        <v>3918</v>
      </c>
      <c r="H322" s="439" t="s">
        <v>581</v>
      </c>
      <c r="I322" s="457" t="s">
        <v>3920</v>
      </c>
      <c r="K322" s="459"/>
      <c r="L322" s="459"/>
      <c r="M322" s="377"/>
    </row>
    <row r="323" spans="1:13" s="458" customFormat="1" x14ac:dyDescent="0.2">
      <c r="A323" s="392" t="s">
        <v>2356</v>
      </c>
      <c r="B323" s="460"/>
      <c r="C323" s="465" t="s">
        <v>3919</v>
      </c>
      <c r="D323" s="461" t="s">
        <v>488</v>
      </c>
      <c r="E323" s="469">
        <f>HEX2DEC(D323)*C322</f>
        <v>0</v>
      </c>
      <c r="F323" s="470">
        <f>E323</f>
        <v>0</v>
      </c>
      <c r="G323" s="471" t="s">
        <v>3918</v>
      </c>
      <c r="H323" s="472">
        <f>F323*1.3410221084</f>
        <v>0</v>
      </c>
      <c r="I323" s="464" t="s">
        <v>3920</v>
      </c>
      <c r="K323" s="459"/>
      <c r="L323" s="459"/>
      <c r="M323" s="377"/>
    </row>
    <row r="324" spans="1:13" s="458" customFormat="1" x14ac:dyDescent="0.2">
      <c r="A324" s="390" t="s">
        <v>2356</v>
      </c>
      <c r="B324" s="473"/>
      <c r="C324" s="465" t="s">
        <v>3915</v>
      </c>
      <c r="D324" s="461" t="s">
        <v>130</v>
      </c>
      <c r="E324" s="469">
        <f>HEX2DEC(D324)*C322</f>
        <v>1</v>
      </c>
      <c r="F324" s="470">
        <f>E324</f>
        <v>1</v>
      </c>
      <c r="G324" s="471" t="s">
        <v>3918</v>
      </c>
      <c r="H324" s="472">
        <f>F324*1.3410221084</f>
        <v>1.3410221084</v>
      </c>
      <c r="I324" s="464" t="s">
        <v>3920</v>
      </c>
      <c r="K324" s="459"/>
      <c r="L324" s="459"/>
      <c r="M324" s="377"/>
    </row>
    <row r="325" spans="1:13" s="458" customFormat="1" x14ac:dyDescent="0.2">
      <c r="A325" s="390" t="s">
        <v>2356</v>
      </c>
      <c r="B325" s="473"/>
      <c r="C325" s="465" t="s">
        <v>3916</v>
      </c>
      <c r="D325" s="461" t="s">
        <v>131</v>
      </c>
      <c r="E325" s="469">
        <f>HEX2DEC(D325)*C322</f>
        <v>14.35888671875</v>
      </c>
      <c r="F325" s="470">
        <f>E325</f>
        <v>14.35888671875</v>
      </c>
      <c r="G325" s="471" t="s">
        <v>3918</v>
      </c>
      <c r="H325" s="472">
        <f>F325*1.3410221084</f>
        <v>19.255584541854883</v>
      </c>
      <c r="I325" s="466" t="s">
        <v>3920</v>
      </c>
      <c r="K325" s="459"/>
      <c r="L325" s="459"/>
      <c r="M325" s="377"/>
    </row>
    <row r="326" spans="1:13" s="458" customFormat="1" ht="13.5" thickBot="1" x14ac:dyDescent="0.25">
      <c r="A326" s="391" t="s">
        <v>2356</v>
      </c>
      <c r="B326" s="289"/>
      <c r="C326" s="289" t="s">
        <v>3917</v>
      </c>
      <c r="D326" s="474" t="s">
        <v>489</v>
      </c>
      <c r="E326" s="475">
        <f>HEX2DEC(D326)*C322</f>
        <v>15.999755859375</v>
      </c>
      <c r="F326" s="476">
        <f>E326</f>
        <v>15.999755859375</v>
      </c>
      <c r="G326" s="475" t="s">
        <v>3918</v>
      </c>
      <c r="H326" s="477">
        <f>F326*1.3410221084</f>
        <v>21.456026336424316</v>
      </c>
      <c r="I326" s="468" t="s">
        <v>3920</v>
      </c>
      <c r="K326" s="459"/>
      <c r="L326" s="459"/>
      <c r="M326" s="377"/>
    </row>
    <row r="327" spans="1:13" s="458" customFormat="1" x14ac:dyDescent="0.2">
      <c r="A327" s="535" t="s">
        <v>2357</v>
      </c>
      <c r="B327" s="694" t="s">
        <v>5059</v>
      </c>
      <c r="C327" s="694" t="s">
        <v>1554</v>
      </c>
      <c r="D327" s="537" t="s">
        <v>574</v>
      </c>
      <c r="E327" s="538"/>
      <c r="F327" s="539" t="s">
        <v>490</v>
      </c>
      <c r="G327" s="695"/>
      <c r="H327" s="539"/>
      <c r="I327" s="696"/>
      <c r="K327" s="459"/>
      <c r="L327" s="459"/>
      <c r="M327" s="377"/>
    </row>
    <row r="328" spans="1:13" s="458" customFormat="1" x14ac:dyDescent="0.2">
      <c r="A328" s="392" t="s">
        <v>2357</v>
      </c>
      <c r="B328" s="704" t="s">
        <v>3713</v>
      </c>
      <c r="C328" s="703" t="s">
        <v>5060</v>
      </c>
      <c r="D328" s="546" t="s">
        <v>488</v>
      </c>
      <c r="E328" s="547">
        <f>HEX2DEC(D328)*C327</f>
        <v>0</v>
      </c>
      <c r="F328" s="547">
        <f>E328</f>
        <v>0</v>
      </c>
      <c r="G328" s="551" t="s">
        <v>5061</v>
      </c>
      <c r="H328" s="697"/>
      <c r="I328" s="698"/>
      <c r="K328" s="459"/>
      <c r="L328" s="459"/>
      <c r="M328" s="377"/>
    </row>
    <row r="329" spans="1:13" s="458" customFormat="1" x14ac:dyDescent="0.2">
      <c r="A329" s="392" t="s">
        <v>2357</v>
      </c>
      <c r="B329" s="62"/>
      <c r="C329" s="703"/>
      <c r="D329" s="551" t="s">
        <v>2004</v>
      </c>
      <c r="E329" s="547">
        <f>HEX2DEC(D329)*C327</f>
        <v>1</v>
      </c>
      <c r="F329" s="547">
        <f>E329</f>
        <v>1</v>
      </c>
      <c r="G329" s="551" t="s">
        <v>5061</v>
      </c>
      <c r="H329" s="697"/>
      <c r="I329" s="698"/>
      <c r="K329" s="459"/>
      <c r="L329" s="459"/>
      <c r="M329" s="377"/>
    </row>
    <row r="330" spans="1:13" s="458" customFormat="1" x14ac:dyDescent="0.2">
      <c r="A330" s="392" t="s">
        <v>2357</v>
      </c>
      <c r="B330" s="62"/>
      <c r="C330" s="62"/>
      <c r="D330" s="699" t="s">
        <v>597</v>
      </c>
      <c r="E330" s="547">
        <f>HEX2DEC(D330)*C327</f>
        <v>32768</v>
      </c>
      <c r="F330" s="547">
        <f>E330</f>
        <v>32768</v>
      </c>
      <c r="G330" s="551" t="s">
        <v>5061</v>
      </c>
      <c r="H330" s="697"/>
      <c r="I330" s="700"/>
      <c r="K330" s="459"/>
      <c r="L330" s="459"/>
      <c r="M330" s="377"/>
    </row>
    <row r="331" spans="1:13" s="458" customFormat="1" ht="13.5" thickBot="1" x14ac:dyDescent="0.25">
      <c r="A331" s="392" t="s">
        <v>2357</v>
      </c>
      <c r="B331" s="694"/>
      <c r="C331" s="694"/>
      <c r="D331" s="555" t="s">
        <v>489</v>
      </c>
      <c r="E331" s="556">
        <f>HEX2DEC(D331)*C327</f>
        <v>65535</v>
      </c>
      <c r="F331" s="556">
        <f>E331</f>
        <v>65535</v>
      </c>
      <c r="G331" s="551" t="s">
        <v>5061</v>
      </c>
      <c r="H331" s="701"/>
      <c r="I331" s="702"/>
      <c r="K331" s="459"/>
      <c r="L331" s="459"/>
      <c r="M331" s="377"/>
    </row>
    <row r="332" spans="1:13" x14ac:dyDescent="0.2">
      <c r="A332" s="261" t="s">
        <v>1862</v>
      </c>
      <c r="B332" s="67" t="s">
        <v>236</v>
      </c>
      <c r="C332" s="67" t="s">
        <v>1554</v>
      </c>
      <c r="D332" s="61" t="s">
        <v>3711</v>
      </c>
      <c r="E332" s="262"/>
      <c r="F332" s="277" t="s">
        <v>490</v>
      </c>
      <c r="G332" s="60"/>
      <c r="H332" s="277"/>
      <c r="I332" s="187"/>
      <c r="K332" s="377"/>
    </row>
    <row r="333" spans="1:13" x14ac:dyDescent="0.2">
      <c r="A333" s="392" t="s">
        <v>1862</v>
      </c>
      <c r="B333" s="378" t="s">
        <v>3713</v>
      </c>
      <c r="C333" s="163" t="s">
        <v>3712</v>
      </c>
      <c r="D333" s="164" t="s">
        <v>597</v>
      </c>
      <c r="E333" s="176">
        <f>HEX2DEC(CONCATENATE(B333,D333))*C332</f>
        <v>-32768</v>
      </c>
      <c r="F333" s="176">
        <f>E333</f>
        <v>-32768</v>
      </c>
      <c r="G333" s="64"/>
      <c r="H333" s="335"/>
      <c r="I333" s="330"/>
    </row>
    <row r="334" spans="1:13" x14ac:dyDescent="0.2">
      <c r="A334" s="394" t="s">
        <v>1862</v>
      </c>
      <c r="B334" s="378" t="s">
        <v>3713</v>
      </c>
      <c r="C334" s="63"/>
      <c r="D334" s="64" t="s">
        <v>489</v>
      </c>
      <c r="E334" s="176">
        <f>HEX2DEC(CONCATENATE(B334,D334))*C332</f>
        <v>-1</v>
      </c>
      <c r="F334" s="176">
        <f>E334</f>
        <v>-1</v>
      </c>
      <c r="G334" s="64"/>
      <c r="H334" s="335"/>
      <c r="I334" s="330"/>
    </row>
    <row r="335" spans="1:13" x14ac:dyDescent="0.2">
      <c r="A335" s="394" t="s">
        <v>1862</v>
      </c>
      <c r="B335" s="62"/>
      <c r="C335" s="63"/>
      <c r="D335" s="64" t="s">
        <v>488</v>
      </c>
      <c r="E335" s="176">
        <f>HEX2DEC(D335)*C332</f>
        <v>0</v>
      </c>
      <c r="F335" s="176">
        <f>E335</f>
        <v>0</v>
      </c>
      <c r="G335" s="64"/>
      <c r="H335" s="335"/>
      <c r="I335" s="330"/>
    </row>
    <row r="336" spans="1:13" x14ac:dyDescent="0.2">
      <c r="A336" s="394" t="s">
        <v>1862</v>
      </c>
      <c r="B336" s="62"/>
      <c r="C336" s="63"/>
      <c r="D336" s="64" t="s">
        <v>2004</v>
      </c>
      <c r="E336" s="176">
        <f>HEX2DEC(D336)*C332</f>
        <v>1</v>
      </c>
      <c r="F336" s="176">
        <f>E336</f>
        <v>1</v>
      </c>
      <c r="G336" s="64"/>
      <c r="H336" s="335"/>
      <c r="I336" s="330"/>
    </row>
    <row r="337" spans="1:9" ht="13.5" thickBot="1" x14ac:dyDescent="0.25">
      <c r="A337" s="391" t="s">
        <v>1862</v>
      </c>
      <c r="B337" s="65"/>
      <c r="C337" s="178"/>
      <c r="D337" s="66" t="s">
        <v>3692</v>
      </c>
      <c r="E337" s="259">
        <f>HEX2DEC(D337)*C332</f>
        <v>32767</v>
      </c>
      <c r="F337" s="259">
        <f>E337</f>
        <v>32767</v>
      </c>
      <c r="G337" s="66"/>
      <c r="H337" s="336"/>
      <c r="I337" s="333"/>
    </row>
    <row r="338" spans="1:9" x14ac:dyDescent="0.2">
      <c r="A338" s="261" t="s">
        <v>1863</v>
      </c>
      <c r="B338" s="67" t="s">
        <v>236</v>
      </c>
      <c r="C338" s="67" t="s">
        <v>575</v>
      </c>
      <c r="D338" s="61" t="s">
        <v>3711</v>
      </c>
      <c r="E338" s="262"/>
      <c r="F338" s="277" t="s">
        <v>491</v>
      </c>
      <c r="G338" s="60"/>
      <c r="H338" s="277"/>
      <c r="I338" s="187"/>
    </row>
    <row r="339" spans="1:9" x14ac:dyDescent="0.2">
      <c r="A339" s="392" t="s">
        <v>1863</v>
      </c>
      <c r="B339" s="378" t="s">
        <v>3713</v>
      </c>
      <c r="C339" s="163" t="s">
        <v>3714</v>
      </c>
      <c r="D339" s="164" t="s">
        <v>597</v>
      </c>
      <c r="E339" s="264">
        <f>HEX2DEC(CONCATENATE(B339,D339))*C338</f>
        <v>-3276.8</v>
      </c>
      <c r="F339" s="264">
        <f>E339</f>
        <v>-3276.8</v>
      </c>
      <c r="G339" s="64"/>
      <c r="H339" s="335"/>
      <c r="I339" s="330"/>
    </row>
    <row r="340" spans="1:9" x14ac:dyDescent="0.2">
      <c r="A340" s="394" t="s">
        <v>1863</v>
      </c>
      <c r="B340" s="378" t="s">
        <v>3713</v>
      </c>
      <c r="C340" s="63"/>
      <c r="D340" s="64" t="s">
        <v>489</v>
      </c>
      <c r="E340" s="264">
        <f>HEX2DEC(CONCATENATE(B340,D340))*C338</f>
        <v>-0.1</v>
      </c>
      <c r="F340" s="264">
        <f>E340</f>
        <v>-0.1</v>
      </c>
      <c r="G340" s="64"/>
      <c r="H340" s="335"/>
      <c r="I340" s="330"/>
    </row>
    <row r="341" spans="1:9" x14ac:dyDescent="0.2">
      <c r="A341" s="394" t="s">
        <v>1863</v>
      </c>
      <c r="B341" s="62"/>
      <c r="C341" s="63"/>
      <c r="D341" s="64" t="s">
        <v>488</v>
      </c>
      <c r="E341" s="264">
        <f>HEX2DEC(D341)*C338</f>
        <v>0</v>
      </c>
      <c r="F341" s="264">
        <f>E341</f>
        <v>0</v>
      </c>
      <c r="G341" s="64"/>
      <c r="H341" s="335"/>
      <c r="I341" s="330"/>
    </row>
    <row r="342" spans="1:9" x14ac:dyDescent="0.2">
      <c r="A342" s="394" t="s">
        <v>1863</v>
      </c>
      <c r="B342" s="62"/>
      <c r="C342" s="63"/>
      <c r="D342" s="64" t="s">
        <v>2004</v>
      </c>
      <c r="E342" s="264">
        <f>HEX2DEC(D342)*C338</f>
        <v>0.1</v>
      </c>
      <c r="F342" s="264">
        <f>E342</f>
        <v>0.1</v>
      </c>
      <c r="G342" s="64"/>
      <c r="H342" s="335"/>
      <c r="I342" s="330"/>
    </row>
    <row r="343" spans="1:9" ht="13.5" thickBot="1" x14ac:dyDescent="0.25">
      <c r="A343" s="391" t="s">
        <v>1863</v>
      </c>
      <c r="B343" s="65"/>
      <c r="C343" s="178"/>
      <c r="D343" s="66" t="s">
        <v>3692</v>
      </c>
      <c r="E343" s="266">
        <f>HEX2DEC(D343)*C338</f>
        <v>3276.7000000000003</v>
      </c>
      <c r="F343" s="266">
        <f>E343</f>
        <v>3276.7000000000003</v>
      </c>
      <c r="G343" s="66"/>
      <c r="H343" s="336"/>
      <c r="I343" s="333"/>
    </row>
    <row r="344" spans="1:9" x14ac:dyDescent="0.2">
      <c r="A344" s="261" t="s">
        <v>1864</v>
      </c>
      <c r="B344" s="67" t="s">
        <v>236</v>
      </c>
      <c r="C344" s="67" t="s">
        <v>576</v>
      </c>
      <c r="D344" s="61" t="s">
        <v>3711</v>
      </c>
      <c r="E344" s="262"/>
      <c r="F344" s="277" t="s">
        <v>492</v>
      </c>
      <c r="G344" s="60"/>
      <c r="H344" s="277"/>
      <c r="I344" s="187"/>
    </row>
    <row r="345" spans="1:9" x14ac:dyDescent="0.2">
      <c r="A345" s="392" t="s">
        <v>1864</v>
      </c>
      <c r="B345" s="378" t="s">
        <v>3713</v>
      </c>
      <c r="C345" s="163" t="s">
        <v>3715</v>
      </c>
      <c r="D345" s="164" t="s">
        <v>597</v>
      </c>
      <c r="E345" s="177">
        <f>HEX2DEC(CONCATENATE(B345,D345))*C344</f>
        <v>-327.68</v>
      </c>
      <c r="F345" s="177">
        <f>E345</f>
        <v>-327.68</v>
      </c>
      <c r="G345" s="64"/>
      <c r="H345" s="335"/>
      <c r="I345" s="330"/>
    </row>
    <row r="346" spans="1:9" x14ac:dyDescent="0.2">
      <c r="A346" s="394" t="s">
        <v>1864</v>
      </c>
      <c r="B346" s="378" t="s">
        <v>3713</v>
      </c>
      <c r="C346" s="63"/>
      <c r="D346" s="64" t="s">
        <v>489</v>
      </c>
      <c r="E346" s="177">
        <f>HEX2DEC(CONCATENATE(B346,D346))*C344</f>
        <v>-0.01</v>
      </c>
      <c r="F346" s="177">
        <f>E346</f>
        <v>-0.01</v>
      </c>
      <c r="G346" s="64"/>
      <c r="H346" s="335"/>
      <c r="I346" s="330"/>
    </row>
    <row r="347" spans="1:9" x14ac:dyDescent="0.2">
      <c r="A347" s="394" t="s">
        <v>1864</v>
      </c>
      <c r="B347" s="62"/>
      <c r="C347" s="63"/>
      <c r="D347" s="64" t="s">
        <v>488</v>
      </c>
      <c r="E347" s="177">
        <f>HEX2DEC(D347)*C344</f>
        <v>0</v>
      </c>
      <c r="F347" s="177">
        <f>E347</f>
        <v>0</v>
      </c>
      <c r="G347" s="64"/>
      <c r="H347" s="335"/>
      <c r="I347" s="330"/>
    </row>
    <row r="348" spans="1:9" x14ac:dyDescent="0.2">
      <c r="A348" s="394" t="s">
        <v>1864</v>
      </c>
      <c r="B348" s="62"/>
      <c r="C348" s="63"/>
      <c r="D348" s="64" t="s">
        <v>2004</v>
      </c>
      <c r="E348" s="177">
        <f>HEX2DEC(D348)*C344</f>
        <v>0.01</v>
      </c>
      <c r="F348" s="177">
        <f>E348</f>
        <v>0.01</v>
      </c>
      <c r="G348" s="64"/>
      <c r="H348" s="335"/>
      <c r="I348" s="330"/>
    </row>
    <row r="349" spans="1:9" ht="13.5" thickBot="1" x14ac:dyDescent="0.25">
      <c r="A349" s="391" t="s">
        <v>1864</v>
      </c>
      <c r="B349" s="65"/>
      <c r="C349" s="178"/>
      <c r="D349" s="66" t="s">
        <v>3692</v>
      </c>
      <c r="E349" s="268">
        <f>HEX2DEC(D349)*C344</f>
        <v>327.67</v>
      </c>
      <c r="F349" s="268">
        <f>E349</f>
        <v>327.67</v>
      </c>
      <c r="G349" s="66"/>
      <c r="H349" s="336"/>
      <c r="I349" s="333"/>
    </row>
    <row r="350" spans="1:9" x14ac:dyDescent="0.2">
      <c r="A350" s="261" t="s">
        <v>1865</v>
      </c>
      <c r="B350" s="67" t="s">
        <v>236</v>
      </c>
      <c r="C350" s="67" t="s">
        <v>577</v>
      </c>
      <c r="D350" s="61" t="s">
        <v>3711</v>
      </c>
      <c r="E350" s="262"/>
      <c r="F350" s="277" t="s">
        <v>493</v>
      </c>
      <c r="G350" s="60"/>
      <c r="H350" s="277"/>
      <c r="I350" s="187"/>
    </row>
    <row r="351" spans="1:9" x14ac:dyDescent="0.2">
      <c r="A351" s="392" t="s">
        <v>1865</v>
      </c>
      <c r="B351" s="378" t="s">
        <v>3713</v>
      </c>
      <c r="C351" s="163" t="s">
        <v>3716</v>
      </c>
      <c r="D351" s="164" t="s">
        <v>597</v>
      </c>
      <c r="E351" s="175">
        <f>HEX2DEC(CONCATENATE(B351,D351))*C350</f>
        <v>-32.768000000000001</v>
      </c>
      <c r="F351" s="175">
        <f>E351</f>
        <v>-32.768000000000001</v>
      </c>
      <c r="G351" s="64"/>
      <c r="H351" s="335"/>
      <c r="I351" s="330"/>
    </row>
    <row r="352" spans="1:9" x14ac:dyDescent="0.2">
      <c r="A352" s="394" t="s">
        <v>1865</v>
      </c>
      <c r="B352" s="378" t="s">
        <v>3713</v>
      </c>
      <c r="C352" s="63"/>
      <c r="D352" s="64" t="s">
        <v>489</v>
      </c>
      <c r="E352" s="175">
        <f>HEX2DEC(CONCATENATE(B352,D352))*C350</f>
        <v>-1E-3</v>
      </c>
      <c r="F352" s="175">
        <f>E352</f>
        <v>-1E-3</v>
      </c>
      <c r="G352" s="64"/>
      <c r="H352" s="335"/>
      <c r="I352" s="330"/>
    </row>
    <row r="353" spans="1:9" x14ac:dyDescent="0.2">
      <c r="A353" s="394" t="s">
        <v>1865</v>
      </c>
      <c r="B353" s="62"/>
      <c r="C353" s="63"/>
      <c r="D353" s="64" t="s">
        <v>488</v>
      </c>
      <c r="E353" s="175">
        <f>HEX2DEC(D353)*C350</f>
        <v>0</v>
      </c>
      <c r="F353" s="175">
        <f>E353</f>
        <v>0</v>
      </c>
      <c r="G353" s="64"/>
      <c r="H353" s="335"/>
      <c r="I353" s="330"/>
    </row>
    <row r="354" spans="1:9" x14ac:dyDescent="0.2">
      <c r="A354" s="394" t="s">
        <v>1865</v>
      </c>
      <c r="B354" s="62"/>
      <c r="C354" s="63"/>
      <c r="D354" s="64" t="s">
        <v>2004</v>
      </c>
      <c r="E354" s="175">
        <f>HEX2DEC(D354)*C350</f>
        <v>1E-3</v>
      </c>
      <c r="F354" s="175">
        <f>E354</f>
        <v>1E-3</v>
      </c>
      <c r="G354" s="64"/>
      <c r="H354" s="335"/>
      <c r="I354" s="330"/>
    </row>
    <row r="355" spans="1:9" ht="13.5" thickBot="1" x14ac:dyDescent="0.25">
      <c r="A355" s="391" t="s">
        <v>1865</v>
      </c>
      <c r="B355" s="65"/>
      <c r="C355" s="178"/>
      <c r="D355" s="66" t="s">
        <v>3692</v>
      </c>
      <c r="E355" s="270">
        <f>HEX2DEC(D355)*C350</f>
        <v>32.767000000000003</v>
      </c>
      <c r="F355" s="270">
        <f>E355</f>
        <v>32.767000000000003</v>
      </c>
      <c r="G355" s="66"/>
      <c r="H355" s="336"/>
      <c r="I355" s="333"/>
    </row>
    <row r="356" spans="1:9" x14ac:dyDescent="0.2">
      <c r="A356" s="261" t="s">
        <v>1866</v>
      </c>
      <c r="B356" s="67" t="s">
        <v>236</v>
      </c>
      <c r="C356" s="67" t="s">
        <v>578</v>
      </c>
      <c r="D356" s="61" t="s">
        <v>3711</v>
      </c>
      <c r="E356" s="262"/>
      <c r="F356" s="277" t="s">
        <v>579</v>
      </c>
      <c r="G356" s="60"/>
      <c r="H356" s="277"/>
      <c r="I356" s="187"/>
    </row>
    <row r="357" spans="1:9" x14ac:dyDescent="0.2">
      <c r="A357" s="392" t="s">
        <v>1866</v>
      </c>
      <c r="B357" s="378" t="s">
        <v>3713</v>
      </c>
      <c r="C357" s="63" t="s">
        <v>3495</v>
      </c>
      <c r="D357" s="164" t="s">
        <v>597</v>
      </c>
      <c r="E357" s="317">
        <f>HEX2DEC(CONCATENATE(B357,D357))*C356</f>
        <v>-0.99999999590400002</v>
      </c>
      <c r="F357" s="317">
        <f>E357</f>
        <v>-0.99999999590400002</v>
      </c>
      <c r="G357" s="64"/>
      <c r="H357" s="335"/>
      <c r="I357" s="330"/>
    </row>
    <row r="358" spans="1:9" x14ac:dyDescent="0.2">
      <c r="A358" s="394" t="s">
        <v>1866</v>
      </c>
      <c r="B358" s="378" t="s">
        <v>3713</v>
      </c>
      <c r="C358" s="63"/>
      <c r="D358" s="64" t="s">
        <v>489</v>
      </c>
      <c r="E358" s="317">
        <f>HEX2DEC(CONCATENATE(B358,D358))*C356</f>
        <v>-3.0517578E-5</v>
      </c>
      <c r="F358" s="317">
        <f>E358</f>
        <v>-3.0517578E-5</v>
      </c>
      <c r="G358" s="64"/>
      <c r="H358" s="335"/>
      <c r="I358" s="330"/>
    </row>
    <row r="359" spans="1:9" x14ac:dyDescent="0.2">
      <c r="A359" s="394" t="s">
        <v>1866</v>
      </c>
      <c r="B359" s="62"/>
      <c r="C359" s="63"/>
      <c r="D359" s="64" t="s">
        <v>488</v>
      </c>
      <c r="E359" s="317">
        <f>HEX2DEC(D359)*C356</f>
        <v>0</v>
      </c>
      <c r="F359" s="317">
        <f>E359</f>
        <v>0</v>
      </c>
      <c r="G359" s="64"/>
      <c r="H359" s="335"/>
      <c r="I359" s="330"/>
    </row>
    <row r="360" spans="1:9" x14ac:dyDescent="0.2">
      <c r="A360" s="394" t="s">
        <v>1866</v>
      </c>
      <c r="B360" s="62"/>
      <c r="C360" s="63"/>
      <c r="D360" s="64" t="s">
        <v>2004</v>
      </c>
      <c r="E360" s="317">
        <f>HEX2DEC(D360)*C356</f>
        <v>3.0517578E-5</v>
      </c>
      <c r="F360" s="317">
        <f>E360</f>
        <v>3.0517578E-5</v>
      </c>
      <c r="G360" s="64"/>
      <c r="H360" s="335"/>
      <c r="I360" s="330"/>
    </row>
    <row r="361" spans="1:9" ht="13.5" thickBot="1" x14ac:dyDescent="0.25">
      <c r="A361" s="391" t="s">
        <v>1866</v>
      </c>
      <c r="B361" s="65"/>
      <c r="C361" s="178"/>
      <c r="D361" s="66" t="s">
        <v>3692</v>
      </c>
      <c r="E361" s="318">
        <f>HEX2DEC(D361)*C356</f>
        <v>0.99996947832600003</v>
      </c>
      <c r="F361" s="318">
        <f>E361</f>
        <v>0.99996947832600003</v>
      </c>
      <c r="G361" s="66"/>
      <c r="H361" s="336"/>
      <c r="I361" s="333"/>
    </row>
    <row r="362" spans="1:9" x14ac:dyDescent="0.2">
      <c r="A362" s="261" t="s">
        <v>1867</v>
      </c>
      <c r="B362" s="67" t="s">
        <v>236</v>
      </c>
      <c r="C362" s="67" t="s">
        <v>580</v>
      </c>
      <c r="D362" s="61" t="s">
        <v>3711</v>
      </c>
      <c r="E362" s="262"/>
      <c r="F362" s="277" t="s">
        <v>590</v>
      </c>
      <c r="G362" s="60"/>
      <c r="H362" s="277"/>
      <c r="I362" s="187"/>
    </row>
    <row r="363" spans="1:9" x14ac:dyDescent="0.2">
      <c r="A363" s="392" t="s">
        <v>1867</v>
      </c>
      <c r="B363" s="378" t="s">
        <v>3713</v>
      </c>
      <c r="C363" s="63" t="s">
        <v>3496</v>
      </c>
      <c r="D363" s="164" t="s">
        <v>597</v>
      </c>
      <c r="E363" s="337">
        <f>HEX2DEC(CONCATENATE(B363,D363))*C362</f>
        <v>-9.9942399999999996</v>
      </c>
      <c r="F363" s="337">
        <f>E363</f>
        <v>-9.9942399999999996</v>
      </c>
      <c r="G363" s="64"/>
      <c r="H363" s="335"/>
      <c r="I363" s="330"/>
    </row>
    <row r="364" spans="1:9" x14ac:dyDescent="0.2">
      <c r="A364" s="394" t="s">
        <v>1867</v>
      </c>
      <c r="B364" s="378" t="s">
        <v>3713</v>
      </c>
      <c r="C364" s="63"/>
      <c r="D364" s="64" t="s">
        <v>489</v>
      </c>
      <c r="E364" s="337">
        <f>HEX2DEC(CONCATENATE(B364,D364))*C362</f>
        <v>-3.0499999999999999E-4</v>
      </c>
      <c r="F364" s="337">
        <f>E364</f>
        <v>-3.0499999999999999E-4</v>
      </c>
      <c r="G364" s="64"/>
      <c r="H364" s="335"/>
      <c r="I364" s="330"/>
    </row>
    <row r="365" spans="1:9" x14ac:dyDescent="0.2">
      <c r="A365" s="394" t="s">
        <v>1867</v>
      </c>
      <c r="B365" s="62"/>
      <c r="C365" s="63"/>
      <c r="D365" s="64" t="s">
        <v>488</v>
      </c>
      <c r="E365" s="337">
        <f>HEX2DEC(D365)*C362</f>
        <v>0</v>
      </c>
      <c r="F365" s="337">
        <f>E365</f>
        <v>0</v>
      </c>
      <c r="G365" s="64"/>
      <c r="H365" s="335"/>
      <c r="I365" s="330"/>
    </row>
    <row r="366" spans="1:9" x14ac:dyDescent="0.2">
      <c r="A366" s="394" t="s">
        <v>1867</v>
      </c>
      <c r="B366" s="62"/>
      <c r="C366" s="63"/>
      <c r="D366" s="64" t="s">
        <v>2004</v>
      </c>
      <c r="E366" s="337">
        <f>HEX2DEC(D366)*C362</f>
        <v>3.0499999999999999E-4</v>
      </c>
      <c r="F366" s="337">
        <f>E366</f>
        <v>3.0499999999999999E-4</v>
      </c>
      <c r="G366" s="64"/>
      <c r="H366" s="335"/>
      <c r="I366" s="330"/>
    </row>
    <row r="367" spans="1:9" ht="13.5" thickBot="1" x14ac:dyDescent="0.25">
      <c r="A367" s="391" t="s">
        <v>1867</v>
      </c>
      <c r="B367" s="65"/>
      <c r="C367" s="178"/>
      <c r="D367" s="66" t="s">
        <v>3692</v>
      </c>
      <c r="E367" s="168">
        <f>HEX2DEC(D367)*C362</f>
        <v>9.9939350000000005</v>
      </c>
      <c r="F367" s="168">
        <f>E367</f>
        <v>9.9939350000000005</v>
      </c>
      <c r="G367" s="66"/>
      <c r="H367" s="336"/>
      <c r="I367" s="333"/>
    </row>
    <row r="368" spans="1:9" x14ac:dyDescent="0.2">
      <c r="A368" s="261" t="s">
        <v>2314</v>
      </c>
      <c r="B368" s="67" t="s">
        <v>236</v>
      </c>
      <c r="C368" s="67" t="s">
        <v>1554</v>
      </c>
      <c r="D368" s="61" t="s">
        <v>3711</v>
      </c>
      <c r="E368" s="262"/>
      <c r="F368" s="277" t="s">
        <v>490</v>
      </c>
      <c r="G368" s="437" t="s">
        <v>3707</v>
      </c>
      <c r="H368" s="277"/>
      <c r="I368" s="187"/>
    </row>
    <row r="369" spans="1:9" x14ac:dyDescent="0.2">
      <c r="A369" s="392" t="s">
        <v>2314</v>
      </c>
      <c r="B369" s="378" t="s">
        <v>3713</v>
      </c>
      <c r="C369" s="163" t="s">
        <v>3717</v>
      </c>
      <c r="D369" s="164" t="s">
        <v>597</v>
      </c>
      <c r="E369" s="176">
        <f>HEX2DEC(CONCATENATE(B369,D369))*C368</f>
        <v>-32768</v>
      </c>
      <c r="F369" s="176">
        <f>E369</f>
        <v>-32768</v>
      </c>
      <c r="G369" s="64" t="s">
        <v>3707</v>
      </c>
      <c r="H369" s="335"/>
      <c r="I369" s="330"/>
    </row>
    <row r="370" spans="1:9" x14ac:dyDescent="0.2">
      <c r="A370" s="394" t="s">
        <v>2314</v>
      </c>
      <c r="B370" s="378" t="s">
        <v>3713</v>
      </c>
      <c r="C370" s="63"/>
      <c r="D370" s="64" t="s">
        <v>489</v>
      </c>
      <c r="E370" s="176">
        <f>HEX2DEC(CONCATENATE(B370,D370))*C368</f>
        <v>-1</v>
      </c>
      <c r="F370" s="176">
        <f>E370</f>
        <v>-1</v>
      </c>
      <c r="G370" s="64" t="s">
        <v>3707</v>
      </c>
      <c r="H370" s="335"/>
      <c r="I370" s="330"/>
    </row>
    <row r="371" spans="1:9" x14ac:dyDescent="0.2">
      <c r="A371" s="394" t="s">
        <v>2314</v>
      </c>
      <c r="B371" s="62"/>
      <c r="C371" s="63"/>
      <c r="D371" s="64" t="s">
        <v>488</v>
      </c>
      <c r="E371" s="176">
        <f>HEX2DEC(D371)*C368</f>
        <v>0</v>
      </c>
      <c r="F371" s="176">
        <f>E371</f>
        <v>0</v>
      </c>
      <c r="G371" s="64" t="s">
        <v>3707</v>
      </c>
      <c r="H371" s="335"/>
      <c r="I371" s="330"/>
    </row>
    <row r="372" spans="1:9" x14ac:dyDescent="0.2">
      <c r="A372" s="394" t="s">
        <v>2314</v>
      </c>
      <c r="B372" s="62"/>
      <c r="C372" s="63"/>
      <c r="D372" s="64" t="s">
        <v>2004</v>
      </c>
      <c r="E372" s="176">
        <f>HEX2DEC(D372)*C368</f>
        <v>1</v>
      </c>
      <c r="F372" s="176">
        <f>E372</f>
        <v>1</v>
      </c>
      <c r="G372" s="64" t="s">
        <v>3707</v>
      </c>
      <c r="H372" s="335"/>
      <c r="I372" s="330"/>
    </row>
    <row r="373" spans="1:9" ht="13.5" thickBot="1" x14ac:dyDescent="0.25">
      <c r="A373" s="391" t="s">
        <v>2314</v>
      </c>
      <c r="B373" s="65"/>
      <c r="C373" s="178"/>
      <c r="D373" s="66" t="s">
        <v>3692</v>
      </c>
      <c r="E373" s="259">
        <f>HEX2DEC(D373)*C368</f>
        <v>32767</v>
      </c>
      <c r="F373" s="259">
        <f>E373</f>
        <v>32767</v>
      </c>
      <c r="G373" s="66" t="s">
        <v>3707</v>
      </c>
      <c r="H373" s="336"/>
      <c r="I373" s="333"/>
    </row>
    <row r="374" spans="1:9" x14ac:dyDescent="0.2">
      <c r="A374" s="261" t="s">
        <v>1516</v>
      </c>
      <c r="B374" s="67" t="s">
        <v>495</v>
      </c>
      <c r="C374" s="67" t="s">
        <v>588</v>
      </c>
      <c r="D374" s="61" t="s">
        <v>3711</v>
      </c>
      <c r="E374" s="262"/>
      <c r="F374" s="277" t="s">
        <v>589</v>
      </c>
      <c r="G374" s="437" t="s">
        <v>2006</v>
      </c>
      <c r="H374" s="277" t="s">
        <v>590</v>
      </c>
      <c r="I374" s="438" t="s">
        <v>2007</v>
      </c>
    </row>
    <row r="375" spans="1:9" x14ac:dyDescent="0.2">
      <c r="A375" s="392" t="s">
        <v>1516</v>
      </c>
      <c r="B375" s="378" t="s">
        <v>3713</v>
      </c>
      <c r="C375" s="163" t="s">
        <v>3498</v>
      </c>
      <c r="D375" s="164" t="s">
        <v>597</v>
      </c>
      <c r="E375" s="175">
        <f>HEX2DEC(CONCATENATE(B375,D375))*C374</f>
        <v>-4000</v>
      </c>
      <c r="F375" s="175">
        <f>E375</f>
        <v>-4000</v>
      </c>
      <c r="G375" s="64" t="s">
        <v>2006</v>
      </c>
      <c r="H375" s="380">
        <f>E375/1000</f>
        <v>-4</v>
      </c>
      <c r="I375" s="330" t="s">
        <v>2007</v>
      </c>
    </row>
    <row r="376" spans="1:9" x14ac:dyDescent="0.2">
      <c r="A376" s="394" t="s">
        <v>1516</v>
      </c>
      <c r="B376" s="378" t="s">
        <v>3713</v>
      </c>
      <c r="C376" s="63"/>
      <c r="D376" s="64" t="s">
        <v>489</v>
      </c>
      <c r="E376" s="175">
        <f>HEX2DEC(CONCATENATE(B376,D376))*C374</f>
        <v>-0.1220703125</v>
      </c>
      <c r="F376" s="175">
        <f>E376</f>
        <v>-0.1220703125</v>
      </c>
      <c r="G376" s="64" t="s">
        <v>2006</v>
      </c>
      <c r="H376" s="380">
        <f>E376/1000</f>
        <v>-1.220703125E-4</v>
      </c>
      <c r="I376" s="330" t="s">
        <v>2007</v>
      </c>
    </row>
    <row r="377" spans="1:9" x14ac:dyDescent="0.2">
      <c r="A377" s="394" t="s">
        <v>1516</v>
      </c>
      <c r="B377" s="62"/>
      <c r="C377" s="397"/>
      <c r="D377" s="64" t="s">
        <v>488</v>
      </c>
      <c r="E377" s="175">
        <f>HEX2DEC(D377)*C374</f>
        <v>0</v>
      </c>
      <c r="F377" s="175">
        <f>E377</f>
        <v>0</v>
      </c>
      <c r="G377" s="64" t="s">
        <v>2006</v>
      </c>
      <c r="H377" s="380">
        <f>E377/1000</f>
        <v>0</v>
      </c>
      <c r="I377" s="330" t="s">
        <v>2007</v>
      </c>
    </row>
    <row r="378" spans="1:9" x14ac:dyDescent="0.2">
      <c r="A378" s="394" t="s">
        <v>1516</v>
      </c>
      <c r="B378" s="62"/>
      <c r="C378" s="63" t="s">
        <v>591</v>
      </c>
      <c r="D378" s="64" t="s">
        <v>2004</v>
      </c>
      <c r="E378" s="175">
        <f>HEX2DEC(D378)*C374</f>
        <v>0.1220703125</v>
      </c>
      <c r="F378" s="175">
        <f>E378</f>
        <v>0.1220703125</v>
      </c>
      <c r="G378" s="64" t="s">
        <v>2006</v>
      </c>
      <c r="H378" s="380">
        <f>E378/1000</f>
        <v>1.220703125E-4</v>
      </c>
      <c r="I378" s="330" t="s">
        <v>2007</v>
      </c>
    </row>
    <row r="379" spans="1:9" ht="13.5" thickBot="1" x14ac:dyDescent="0.25">
      <c r="A379" s="391" t="s">
        <v>1516</v>
      </c>
      <c r="B379" s="65"/>
      <c r="C379" s="178" t="s">
        <v>592</v>
      </c>
      <c r="D379" s="66" t="s">
        <v>3692</v>
      </c>
      <c r="E379" s="270">
        <f>HEX2DEC(D379)*C374</f>
        <v>3999.8779296875</v>
      </c>
      <c r="F379" s="270">
        <f>E379</f>
        <v>3999.8779296875</v>
      </c>
      <c r="G379" s="66" t="s">
        <v>2006</v>
      </c>
      <c r="H379" s="381">
        <f>E379/1000</f>
        <v>3.9998779296875</v>
      </c>
      <c r="I379" s="333" t="s">
        <v>2007</v>
      </c>
    </row>
    <row r="380" spans="1:9" x14ac:dyDescent="0.2">
      <c r="A380" s="261" t="s">
        <v>2701</v>
      </c>
      <c r="B380" s="67" t="s">
        <v>495</v>
      </c>
      <c r="C380" s="67" t="s">
        <v>577</v>
      </c>
      <c r="D380" s="61" t="s">
        <v>3711</v>
      </c>
      <c r="E380" s="262"/>
      <c r="F380" s="277" t="s">
        <v>493</v>
      </c>
      <c r="G380" s="437" t="s">
        <v>2007</v>
      </c>
      <c r="H380" s="277" t="s">
        <v>490</v>
      </c>
      <c r="I380" s="438" t="s">
        <v>2006</v>
      </c>
    </row>
    <row r="381" spans="1:9" x14ac:dyDescent="0.2">
      <c r="A381" s="392" t="s">
        <v>2701</v>
      </c>
      <c r="B381" s="378" t="s">
        <v>3713</v>
      </c>
      <c r="C381" s="163" t="s">
        <v>3718</v>
      </c>
      <c r="D381" s="164" t="s">
        <v>597</v>
      </c>
      <c r="E381" s="175">
        <f>HEX2DEC(CONCATENATE(B381,D381))*C380</f>
        <v>-32.768000000000001</v>
      </c>
      <c r="F381" s="175">
        <f>E381</f>
        <v>-32.768000000000001</v>
      </c>
      <c r="G381" s="64" t="s">
        <v>2007</v>
      </c>
      <c r="H381" s="379">
        <f>E381*1000</f>
        <v>-32768</v>
      </c>
      <c r="I381" s="330" t="s">
        <v>2006</v>
      </c>
    </row>
    <row r="382" spans="1:9" x14ac:dyDescent="0.2">
      <c r="A382" s="394" t="s">
        <v>2701</v>
      </c>
      <c r="B382" s="378" t="s">
        <v>3713</v>
      </c>
      <c r="C382" s="63"/>
      <c r="D382" s="64" t="s">
        <v>489</v>
      </c>
      <c r="E382" s="175">
        <f>HEX2DEC(CONCATENATE(B382,D382))*C380</f>
        <v>-1E-3</v>
      </c>
      <c r="F382" s="175">
        <f>E382</f>
        <v>-1E-3</v>
      </c>
      <c r="G382" s="64" t="s">
        <v>2007</v>
      </c>
      <c r="H382" s="379">
        <f>E382*1000</f>
        <v>-1</v>
      </c>
      <c r="I382" s="330" t="s">
        <v>2006</v>
      </c>
    </row>
    <row r="383" spans="1:9" x14ac:dyDescent="0.2">
      <c r="A383" s="394" t="s">
        <v>2701</v>
      </c>
      <c r="B383" s="62"/>
      <c r="C383" s="63"/>
      <c r="D383" s="64" t="s">
        <v>488</v>
      </c>
      <c r="E383" s="175">
        <f>HEX2DEC(D383)*C380</f>
        <v>0</v>
      </c>
      <c r="F383" s="175">
        <f>E383</f>
        <v>0</v>
      </c>
      <c r="G383" s="64" t="s">
        <v>2007</v>
      </c>
      <c r="H383" s="379">
        <f>E383*1000</f>
        <v>0</v>
      </c>
      <c r="I383" s="330" t="s">
        <v>2006</v>
      </c>
    </row>
    <row r="384" spans="1:9" x14ac:dyDescent="0.2">
      <c r="A384" s="394" t="s">
        <v>2701</v>
      </c>
      <c r="B384" s="62"/>
      <c r="C384" s="63" t="s">
        <v>591</v>
      </c>
      <c r="D384" s="64" t="s">
        <v>2004</v>
      </c>
      <c r="E384" s="175">
        <f>HEX2DEC(D384)*C380</f>
        <v>1E-3</v>
      </c>
      <c r="F384" s="175">
        <f>E384</f>
        <v>1E-3</v>
      </c>
      <c r="G384" s="64" t="s">
        <v>2007</v>
      </c>
      <c r="H384" s="379">
        <f>E384*1000</f>
        <v>1</v>
      </c>
      <c r="I384" s="330" t="s">
        <v>2006</v>
      </c>
    </row>
    <row r="385" spans="1:9" ht="13.5" thickBot="1" x14ac:dyDescent="0.25">
      <c r="A385" s="391" t="s">
        <v>2701</v>
      </c>
      <c r="B385" s="65"/>
      <c r="C385" s="178" t="s">
        <v>592</v>
      </c>
      <c r="D385" s="66" t="s">
        <v>3692</v>
      </c>
      <c r="E385" s="270">
        <f>HEX2DEC(D385)*C380</f>
        <v>32.767000000000003</v>
      </c>
      <c r="F385" s="270">
        <f>E385</f>
        <v>32.767000000000003</v>
      </c>
      <c r="G385" s="66" t="s">
        <v>2007</v>
      </c>
      <c r="H385" s="382">
        <f>E385*1000</f>
        <v>32767.000000000004</v>
      </c>
      <c r="I385" s="333" t="s">
        <v>2006</v>
      </c>
    </row>
    <row r="386" spans="1:9" x14ac:dyDescent="0.2">
      <c r="A386" s="261" t="s">
        <v>2854</v>
      </c>
      <c r="B386" s="67" t="s">
        <v>495</v>
      </c>
      <c r="C386" s="67" t="s">
        <v>576</v>
      </c>
      <c r="D386" s="61" t="s">
        <v>3711</v>
      </c>
      <c r="E386" s="262"/>
      <c r="F386" s="277" t="s">
        <v>492</v>
      </c>
      <c r="G386" s="437" t="s">
        <v>2007</v>
      </c>
      <c r="H386" s="277" t="s">
        <v>2008</v>
      </c>
      <c r="I386" s="438" t="s">
        <v>2006</v>
      </c>
    </row>
    <row r="387" spans="1:9" x14ac:dyDescent="0.2">
      <c r="A387" s="392" t="s">
        <v>2854</v>
      </c>
      <c r="B387" s="378" t="s">
        <v>3713</v>
      </c>
      <c r="C387" s="163" t="s">
        <v>3719</v>
      </c>
      <c r="D387" s="164" t="s">
        <v>597</v>
      </c>
      <c r="E387" s="177">
        <f>HEX2DEC(CONCATENATE(B387,D387))*C386</f>
        <v>-327.68</v>
      </c>
      <c r="F387" s="177">
        <f>E387</f>
        <v>-327.68</v>
      </c>
      <c r="G387" s="64" t="s">
        <v>2007</v>
      </c>
      <c r="H387" s="379">
        <f>E387*1000</f>
        <v>-327680</v>
      </c>
      <c r="I387" s="330" t="s">
        <v>2006</v>
      </c>
    </row>
    <row r="388" spans="1:9" x14ac:dyDescent="0.2">
      <c r="A388" s="394" t="s">
        <v>2854</v>
      </c>
      <c r="B388" s="378" t="s">
        <v>3713</v>
      </c>
      <c r="C388" s="63"/>
      <c r="D388" s="64" t="s">
        <v>489</v>
      </c>
      <c r="E388" s="177">
        <f>HEX2DEC(CONCATENATE(B388,D388))*C386</f>
        <v>-0.01</v>
      </c>
      <c r="F388" s="177">
        <f>E388</f>
        <v>-0.01</v>
      </c>
      <c r="G388" s="64" t="s">
        <v>2007</v>
      </c>
      <c r="H388" s="379">
        <f>E388*1000</f>
        <v>-10</v>
      </c>
      <c r="I388" s="330" t="s">
        <v>2006</v>
      </c>
    </row>
    <row r="389" spans="1:9" x14ac:dyDescent="0.2">
      <c r="A389" s="394" t="s">
        <v>2854</v>
      </c>
      <c r="B389" s="62"/>
      <c r="C389" s="63"/>
      <c r="D389" s="64" t="s">
        <v>488</v>
      </c>
      <c r="E389" s="177">
        <f>HEX2DEC(D389)*C386</f>
        <v>0</v>
      </c>
      <c r="F389" s="177">
        <f>E389</f>
        <v>0</v>
      </c>
      <c r="G389" s="64" t="s">
        <v>2007</v>
      </c>
      <c r="H389" s="379">
        <f>E389*1000</f>
        <v>0</v>
      </c>
      <c r="I389" s="330" t="s">
        <v>2006</v>
      </c>
    </row>
    <row r="390" spans="1:9" x14ac:dyDescent="0.2">
      <c r="A390" s="394" t="s">
        <v>2854</v>
      </c>
      <c r="B390" s="62"/>
      <c r="C390" s="63" t="s">
        <v>591</v>
      </c>
      <c r="D390" s="64" t="s">
        <v>2004</v>
      </c>
      <c r="E390" s="177">
        <f>HEX2DEC(D390)*C386</f>
        <v>0.01</v>
      </c>
      <c r="F390" s="177">
        <f>E390</f>
        <v>0.01</v>
      </c>
      <c r="G390" s="64" t="s">
        <v>2007</v>
      </c>
      <c r="H390" s="379">
        <f>E390*1000</f>
        <v>10</v>
      </c>
      <c r="I390" s="330" t="s">
        <v>2006</v>
      </c>
    </row>
    <row r="391" spans="1:9" ht="13.5" thickBot="1" x14ac:dyDescent="0.25">
      <c r="A391" s="391" t="s">
        <v>2854</v>
      </c>
      <c r="B391" s="65"/>
      <c r="C391" s="178" t="s">
        <v>592</v>
      </c>
      <c r="D391" s="66" t="s">
        <v>3692</v>
      </c>
      <c r="E391" s="268">
        <f>HEX2DEC(D391)*C386</f>
        <v>327.67</v>
      </c>
      <c r="F391" s="268">
        <f>E391</f>
        <v>327.67</v>
      </c>
      <c r="G391" s="66" t="s">
        <v>2007</v>
      </c>
      <c r="H391" s="382">
        <f>E391*1000</f>
        <v>327670</v>
      </c>
      <c r="I391" s="333" t="s">
        <v>2006</v>
      </c>
    </row>
    <row r="392" spans="1:9" x14ac:dyDescent="0.2">
      <c r="A392" s="261" t="s">
        <v>672</v>
      </c>
      <c r="B392" s="67" t="s">
        <v>438</v>
      </c>
      <c r="C392" s="155" t="s">
        <v>595</v>
      </c>
      <c r="D392" s="61" t="s">
        <v>3711</v>
      </c>
      <c r="E392" s="262"/>
      <c r="F392" s="277" t="s">
        <v>596</v>
      </c>
      <c r="G392" s="60"/>
      <c r="H392" s="277"/>
      <c r="I392" s="187"/>
    </row>
    <row r="393" spans="1:9" x14ac:dyDescent="0.2">
      <c r="A393" s="392" t="s">
        <v>672</v>
      </c>
      <c r="B393" s="378" t="s">
        <v>3713</v>
      </c>
      <c r="C393" s="165" t="s">
        <v>3501</v>
      </c>
      <c r="D393" s="164" t="s">
        <v>597</v>
      </c>
      <c r="E393" s="175">
        <f>HEX2DEC(CONCATENATE(B393,D393))*C392</f>
        <v>-128</v>
      </c>
      <c r="F393" s="288">
        <f>E393</f>
        <v>-128</v>
      </c>
      <c r="G393" s="64"/>
      <c r="H393" s="383"/>
      <c r="I393" s="330"/>
    </row>
    <row r="394" spans="1:9" x14ac:dyDescent="0.2">
      <c r="A394" s="394" t="s">
        <v>672</v>
      </c>
      <c r="B394" s="378" t="s">
        <v>3713</v>
      </c>
      <c r="C394" s="63"/>
      <c r="D394" s="64" t="s">
        <v>489</v>
      </c>
      <c r="E394" s="175">
        <f>HEX2DEC(CONCATENATE(B394,D394))*C392</f>
        <v>-3.90625E-3</v>
      </c>
      <c r="F394" s="288">
        <f>E394</f>
        <v>-3.90625E-3</v>
      </c>
      <c r="G394" s="64"/>
      <c r="H394" s="383"/>
      <c r="I394" s="330"/>
    </row>
    <row r="395" spans="1:9" x14ac:dyDescent="0.2">
      <c r="A395" s="394" t="s">
        <v>672</v>
      </c>
      <c r="B395" s="62"/>
      <c r="C395" s="63"/>
      <c r="D395" s="64" t="s">
        <v>488</v>
      </c>
      <c r="E395" s="175">
        <f>HEX2DEC(D395)*C392</f>
        <v>0</v>
      </c>
      <c r="F395" s="288">
        <f>E395</f>
        <v>0</v>
      </c>
      <c r="G395" s="64"/>
      <c r="H395" s="383"/>
      <c r="I395" s="330"/>
    </row>
    <row r="396" spans="1:9" x14ac:dyDescent="0.2">
      <c r="A396" s="394" t="s">
        <v>672</v>
      </c>
      <c r="B396" s="62"/>
      <c r="C396" s="63"/>
      <c r="D396" s="64" t="s">
        <v>2004</v>
      </c>
      <c r="E396" s="175">
        <f>HEX2DEC(D396)*C392</f>
        <v>3.90625E-3</v>
      </c>
      <c r="F396" s="288">
        <f>E396</f>
        <v>3.90625E-3</v>
      </c>
      <c r="G396" s="64"/>
      <c r="H396" s="383"/>
      <c r="I396" s="330"/>
    </row>
    <row r="397" spans="1:9" ht="13.5" thickBot="1" x14ac:dyDescent="0.25">
      <c r="A397" s="391" t="s">
        <v>672</v>
      </c>
      <c r="B397" s="65"/>
      <c r="C397" s="178"/>
      <c r="D397" s="66" t="s">
        <v>3692</v>
      </c>
      <c r="E397" s="270">
        <f>HEX2DEC(D397)*C392</f>
        <v>127.99609375</v>
      </c>
      <c r="F397" s="340">
        <f>E397</f>
        <v>127.99609375</v>
      </c>
      <c r="G397" s="66"/>
      <c r="H397" s="384"/>
      <c r="I397" s="333"/>
    </row>
    <row r="398" spans="1:9" x14ac:dyDescent="0.2">
      <c r="A398" s="261" t="s">
        <v>259</v>
      </c>
      <c r="B398" s="67" t="s">
        <v>438</v>
      </c>
      <c r="C398" s="155" t="s">
        <v>577</v>
      </c>
      <c r="D398" s="61" t="s">
        <v>3711</v>
      </c>
      <c r="E398" s="262"/>
      <c r="F398" s="277" t="s">
        <v>493</v>
      </c>
      <c r="G398" s="437" t="s">
        <v>2239</v>
      </c>
      <c r="H398" s="277" t="s">
        <v>490</v>
      </c>
      <c r="I398" s="438" t="s">
        <v>2009</v>
      </c>
    </row>
    <row r="399" spans="1:9" x14ac:dyDescent="0.2">
      <c r="A399" s="392" t="s">
        <v>259</v>
      </c>
      <c r="B399" s="378" t="s">
        <v>3713</v>
      </c>
      <c r="C399" s="165" t="s">
        <v>3720</v>
      </c>
      <c r="D399" s="164" t="s">
        <v>597</v>
      </c>
      <c r="E399" s="175">
        <f>HEX2DEC(CONCATENATE(B399,D399))*C398</f>
        <v>-32.768000000000001</v>
      </c>
      <c r="F399" s="175">
        <f>E399</f>
        <v>-32.768000000000001</v>
      </c>
      <c r="G399" s="64" t="s">
        <v>2239</v>
      </c>
      <c r="H399" s="379">
        <f>E399*1000</f>
        <v>-32768</v>
      </c>
      <c r="I399" s="330" t="s">
        <v>2009</v>
      </c>
    </row>
    <row r="400" spans="1:9" x14ac:dyDescent="0.2">
      <c r="A400" s="394" t="s">
        <v>259</v>
      </c>
      <c r="B400" s="378" t="s">
        <v>3713</v>
      </c>
      <c r="C400" s="63"/>
      <c r="D400" s="64" t="s">
        <v>489</v>
      </c>
      <c r="E400" s="175">
        <f>HEX2DEC(CONCATENATE(B400,D400))*C398</f>
        <v>-1E-3</v>
      </c>
      <c r="F400" s="175">
        <f>E400</f>
        <v>-1E-3</v>
      </c>
      <c r="G400" s="64" t="s">
        <v>2239</v>
      </c>
      <c r="H400" s="379">
        <f>E400*1000</f>
        <v>-1</v>
      </c>
      <c r="I400" s="330" t="s">
        <v>2009</v>
      </c>
    </row>
    <row r="401" spans="1:13" x14ac:dyDescent="0.2">
      <c r="A401" s="394" t="s">
        <v>259</v>
      </c>
      <c r="B401" s="62"/>
      <c r="C401" s="63"/>
      <c r="D401" s="64" t="s">
        <v>488</v>
      </c>
      <c r="E401" s="175">
        <f>HEX2DEC(D401)*C398</f>
        <v>0</v>
      </c>
      <c r="F401" s="175">
        <f>E401</f>
        <v>0</v>
      </c>
      <c r="G401" s="64" t="s">
        <v>2239</v>
      </c>
      <c r="H401" s="379">
        <f>E401*1000</f>
        <v>0</v>
      </c>
      <c r="I401" s="330" t="s">
        <v>2009</v>
      </c>
    </row>
    <row r="402" spans="1:13" x14ac:dyDescent="0.2">
      <c r="A402" s="394" t="s">
        <v>259</v>
      </c>
      <c r="B402" s="62"/>
      <c r="C402" s="63"/>
      <c r="D402" s="64" t="s">
        <v>2004</v>
      </c>
      <c r="E402" s="175">
        <f>HEX2DEC(D402)*C398</f>
        <v>1E-3</v>
      </c>
      <c r="F402" s="175">
        <f>E402</f>
        <v>1E-3</v>
      </c>
      <c r="G402" s="64" t="s">
        <v>2239</v>
      </c>
      <c r="H402" s="379">
        <f>E402*1000</f>
        <v>1</v>
      </c>
      <c r="I402" s="330" t="s">
        <v>2009</v>
      </c>
    </row>
    <row r="403" spans="1:13" ht="13.5" thickBot="1" x14ac:dyDescent="0.25">
      <c r="A403" s="391" t="s">
        <v>259</v>
      </c>
      <c r="B403" s="65"/>
      <c r="C403" s="178"/>
      <c r="D403" s="66" t="s">
        <v>3692</v>
      </c>
      <c r="E403" s="270">
        <f>HEX2DEC(D403)*C398</f>
        <v>32.767000000000003</v>
      </c>
      <c r="F403" s="270">
        <f>E403</f>
        <v>32.767000000000003</v>
      </c>
      <c r="G403" s="66" t="s">
        <v>2239</v>
      </c>
      <c r="H403" s="382">
        <f>E403*1000</f>
        <v>32767.000000000004</v>
      </c>
      <c r="I403" s="333" t="s">
        <v>2009</v>
      </c>
    </row>
    <row r="404" spans="1:13" s="458" customFormat="1" x14ac:dyDescent="0.2">
      <c r="A404" s="452" t="s">
        <v>261</v>
      </c>
      <c r="B404" s="453" t="s">
        <v>600</v>
      </c>
      <c r="C404" s="453" t="s">
        <v>1554</v>
      </c>
      <c r="D404" s="439" t="s">
        <v>3711</v>
      </c>
      <c r="E404" s="454"/>
      <c r="F404" s="455" t="s">
        <v>490</v>
      </c>
      <c r="G404" s="439" t="s">
        <v>4124</v>
      </c>
      <c r="H404" s="455" t="s">
        <v>490</v>
      </c>
      <c r="I404" s="478" t="s">
        <v>4124</v>
      </c>
      <c r="K404" s="459"/>
      <c r="L404" s="459"/>
      <c r="M404" s="377"/>
    </row>
    <row r="405" spans="1:13" s="458" customFormat="1" x14ac:dyDescent="0.2">
      <c r="A405" s="392" t="s">
        <v>261</v>
      </c>
      <c r="B405" s="378" t="s">
        <v>3713</v>
      </c>
      <c r="C405" s="460" t="s">
        <v>4125</v>
      </c>
      <c r="D405" s="461" t="s">
        <v>597</v>
      </c>
      <c r="E405" s="479">
        <f>HEX2DEC(CONCATENATE(B405,D405))*C404</f>
        <v>-32768</v>
      </c>
      <c r="F405" s="479">
        <f>E405</f>
        <v>-32768</v>
      </c>
      <c r="G405" s="445" t="s">
        <v>4124</v>
      </c>
      <c r="H405" s="480">
        <f>E405</f>
        <v>-32768</v>
      </c>
      <c r="I405" s="481" t="s">
        <v>4124</v>
      </c>
      <c r="K405" s="459"/>
      <c r="L405" s="459"/>
      <c r="M405" s="377"/>
    </row>
    <row r="406" spans="1:13" s="458" customFormat="1" x14ac:dyDescent="0.2">
      <c r="A406" s="394" t="s">
        <v>261</v>
      </c>
      <c r="B406" s="378" t="s">
        <v>3713</v>
      </c>
      <c r="C406" s="465"/>
      <c r="D406" s="445" t="s">
        <v>489</v>
      </c>
      <c r="E406" s="479">
        <f>HEX2DEC(CONCATENATE(B406,D406))*C404</f>
        <v>-1</v>
      </c>
      <c r="F406" s="479">
        <f>E406</f>
        <v>-1</v>
      </c>
      <c r="G406" s="461" t="s">
        <v>4124</v>
      </c>
      <c r="H406" s="480">
        <f>E406</f>
        <v>-1</v>
      </c>
      <c r="I406" s="482" t="s">
        <v>4124</v>
      </c>
      <c r="K406" s="459"/>
      <c r="L406" s="459"/>
      <c r="M406" s="377"/>
    </row>
    <row r="407" spans="1:13" s="458" customFormat="1" x14ac:dyDescent="0.2">
      <c r="A407" s="394" t="s">
        <v>261</v>
      </c>
      <c r="B407" s="483"/>
      <c r="C407" s="465"/>
      <c r="D407" s="445" t="s">
        <v>488</v>
      </c>
      <c r="E407" s="479">
        <f>HEX2DEC(D407)*C404</f>
        <v>0</v>
      </c>
      <c r="F407" s="479">
        <f>E407</f>
        <v>0</v>
      </c>
      <c r="G407" s="461" t="s">
        <v>4124</v>
      </c>
      <c r="H407" s="480">
        <f>E407</f>
        <v>0</v>
      </c>
      <c r="I407" s="482" t="s">
        <v>4124</v>
      </c>
      <c r="K407" s="459"/>
      <c r="L407" s="459"/>
      <c r="M407" s="377"/>
    </row>
    <row r="408" spans="1:13" s="458" customFormat="1" x14ac:dyDescent="0.2">
      <c r="A408" s="394" t="s">
        <v>261</v>
      </c>
      <c r="B408" s="483"/>
      <c r="C408" s="465" t="s">
        <v>4126</v>
      </c>
      <c r="D408" s="445" t="s">
        <v>2004</v>
      </c>
      <c r="E408" s="479">
        <f>HEX2DEC(D408)*C404</f>
        <v>1</v>
      </c>
      <c r="F408" s="479">
        <f>E408</f>
        <v>1</v>
      </c>
      <c r="G408" s="461" t="s">
        <v>4124</v>
      </c>
      <c r="H408" s="480">
        <f>E408</f>
        <v>1</v>
      </c>
      <c r="I408" s="482" t="s">
        <v>4124</v>
      </c>
      <c r="K408" s="459"/>
      <c r="L408" s="459"/>
      <c r="M408" s="377"/>
    </row>
    <row r="409" spans="1:13" s="458" customFormat="1" ht="13.5" thickBot="1" x14ac:dyDescent="0.25">
      <c r="A409" s="391" t="s">
        <v>261</v>
      </c>
      <c r="B409" s="289"/>
      <c r="C409" s="289" t="s">
        <v>4127</v>
      </c>
      <c r="D409" s="446" t="s">
        <v>3692</v>
      </c>
      <c r="E409" s="484">
        <f>HEX2DEC(D409)*C404</f>
        <v>32767</v>
      </c>
      <c r="F409" s="484">
        <f>E409</f>
        <v>32767</v>
      </c>
      <c r="G409" s="474" t="s">
        <v>4124</v>
      </c>
      <c r="H409" s="485">
        <f>E409</f>
        <v>32767</v>
      </c>
      <c r="I409" s="486" t="s">
        <v>4124</v>
      </c>
      <c r="K409" s="459"/>
      <c r="L409" s="459"/>
      <c r="M409" s="377"/>
    </row>
    <row r="410" spans="1:13" s="458" customFormat="1" x14ac:dyDescent="0.2">
      <c r="A410" s="452" t="s">
        <v>1869</v>
      </c>
      <c r="B410" s="453" t="s">
        <v>600</v>
      </c>
      <c r="C410" s="453" t="s">
        <v>1554</v>
      </c>
      <c r="D410" s="439" t="s">
        <v>3711</v>
      </c>
      <c r="E410" s="454"/>
      <c r="F410" s="455" t="s">
        <v>490</v>
      </c>
      <c r="G410" s="437" t="s">
        <v>3722</v>
      </c>
      <c r="H410" s="455" t="s">
        <v>493</v>
      </c>
      <c r="I410" s="438" t="s">
        <v>2010</v>
      </c>
      <c r="K410" s="459"/>
      <c r="L410" s="459"/>
      <c r="M410" s="377"/>
    </row>
    <row r="411" spans="1:13" s="458" customFormat="1" x14ac:dyDescent="0.2">
      <c r="A411" s="392" t="s">
        <v>1869</v>
      </c>
      <c r="B411" s="378" t="s">
        <v>3713</v>
      </c>
      <c r="C411" s="460" t="s">
        <v>3725</v>
      </c>
      <c r="D411" s="461" t="s">
        <v>597</v>
      </c>
      <c r="E411" s="479">
        <f>HEX2DEC(CONCATENATE(B411,D411))*C410</f>
        <v>-32768</v>
      </c>
      <c r="F411" s="479">
        <f>E411</f>
        <v>-32768</v>
      </c>
      <c r="G411" s="445" t="s">
        <v>3722</v>
      </c>
      <c r="H411" s="487">
        <f>E411/1000</f>
        <v>-32.768000000000001</v>
      </c>
      <c r="I411" s="488" t="s">
        <v>2010</v>
      </c>
      <c r="K411" s="459"/>
      <c r="L411" s="459"/>
      <c r="M411" s="377"/>
    </row>
    <row r="412" spans="1:13" s="458" customFormat="1" x14ac:dyDescent="0.2">
      <c r="A412" s="394" t="s">
        <v>1869</v>
      </c>
      <c r="B412" s="378" t="s">
        <v>3713</v>
      </c>
      <c r="C412" s="465"/>
      <c r="D412" s="445" t="s">
        <v>489</v>
      </c>
      <c r="E412" s="479">
        <f>HEX2DEC(CONCATENATE(B412,D412))*C410</f>
        <v>-1</v>
      </c>
      <c r="F412" s="479">
        <f>E412</f>
        <v>-1</v>
      </c>
      <c r="G412" s="445" t="s">
        <v>3722</v>
      </c>
      <c r="H412" s="487">
        <f>E412/1000</f>
        <v>-1E-3</v>
      </c>
      <c r="I412" s="488" t="s">
        <v>2010</v>
      </c>
      <c r="K412" s="459"/>
      <c r="L412" s="459"/>
      <c r="M412" s="377"/>
    </row>
    <row r="413" spans="1:13" s="458" customFormat="1" x14ac:dyDescent="0.2">
      <c r="A413" s="394" t="s">
        <v>1869</v>
      </c>
      <c r="B413" s="483"/>
      <c r="C413" s="465"/>
      <c r="D413" s="445" t="s">
        <v>488</v>
      </c>
      <c r="E413" s="479">
        <f>HEX2DEC(D413)*C410</f>
        <v>0</v>
      </c>
      <c r="F413" s="479">
        <f>E413</f>
        <v>0</v>
      </c>
      <c r="G413" s="445" t="s">
        <v>3722</v>
      </c>
      <c r="H413" s="487">
        <f>E413/1000</f>
        <v>0</v>
      </c>
      <c r="I413" s="488" t="s">
        <v>2010</v>
      </c>
      <c r="K413" s="459"/>
      <c r="L413" s="459"/>
      <c r="M413" s="377"/>
    </row>
    <row r="414" spans="1:13" s="458" customFormat="1" x14ac:dyDescent="0.2">
      <c r="A414" s="394" t="s">
        <v>1869</v>
      </c>
      <c r="B414" s="483"/>
      <c r="C414" s="465" t="s">
        <v>3721</v>
      </c>
      <c r="D414" s="445" t="s">
        <v>2004</v>
      </c>
      <c r="E414" s="479">
        <f>HEX2DEC(D414)*C410</f>
        <v>1</v>
      </c>
      <c r="F414" s="479">
        <f>E414</f>
        <v>1</v>
      </c>
      <c r="G414" s="445" t="s">
        <v>3722</v>
      </c>
      <c r="H414" s="487">
        <f>E414/1000</f>
        <v>1E-3</v>
      </c>
      <c r="I414" s="488" t="s">
        <v>2010</v>
      </c>
      <c r="K414" s="459"/>
      <c r="L414" s="459"/>
      <c r="M414" s="377"/>
    </row>
    <row r="415" spans="1:13" s="458" customFormat="1" ht="13.5" thickBot="1" x14ac:dyDescent="0.25">
      <c r="A415" s="391" t="s">
        <v>1869</v>
      </c>
      <c r="B415" s="289"/>
      <c r="C415" s="289" t="s">
        <v>4127</v>
      </c>
      <c r="D415" s="446" t="s">
        <v>3692</v>
      </c>
      <c r="E415" s="484">
        <f>HEX2DEC(D415)*C410</f>
        <v>32767</v>
      </c>
      <c r="F415" s="484">
        <f>E415</f>
        <v>32767</v>
      </c>
      <c r="G415" s="446" t="s">
        <v>3722</v>
      </c>
      <c r="H415" s="489">
        <f>E415/1000</f>
        <v>32.767000000000003</v>
      </c>
      <c r="I415" s="490" t="s">
        <v>2010</v>
      </c>
      <c r="K415" s="459"/>
      <c r="L415" s="459"/>
      <c r="M415" s="377"/>
    </row>
    <row r="416" spans="1:13" s="458" customFormat="1" x14ac:dyDescent="0.2">
      <c r="A416" s="452" t="s">
        <v>1870</v>
      </c>
      <c r="B416" s="453" t="s">
        <v>600</v>
      </c>
      <c r="C416" s="453" t="s">
        <v>575</v>
      </c>
      <c r="D416" s="439" t="s">
        <v>3711</v>
      </c>
      <c r="E416" s="454"/>
      <c r="F416" s="455" t="s">
        <v>491</v>
      </c>
      <c r="G416" s="437" t="s">
        <v>2010</v>
      </c>
      <c r="H416" s="455"/>
      <c r="I416" s="438"/>
      <c r="K416" s="459"/>
      <c r="L416" s="459"/>
      <c r="M416" s="377"/>
    </row>
    <row r="417" spans="1:13" s="458" customFormat="1" x14ac:dyDescent="0.2">
      <c r="A417" s="392" t="s">
        <v>1870</v>
      </c>
      <c r="B417" s="378" t="s">
        <v>3713</v>
      </c>
      <c r="C417" s="460" t="s">
        <v>4021</v>
      </c>
      <c r="D417" s="461" t="s">
        <v>597</v>
      </c>
      <c r="E417" s="462">
        <f>HEX2DEC(CONCATENATE(B417,D417))*C416</f>
        <v>-3276.8</v>
      </c>
      <c r="F417" s="462">
        <f>E417</f>
        <v>-3276.8</v>
      </c>
      <c r="G417" s="445" t="s">
        <v>2010</v>
      </c>
      <c r="H417" s="491"/>
      <c r="I417" s="464"/>
      <c r="K417" s="459"/>
      <c r="L417" s="459"/>
      <c r="M417" s="377"/>
    </row>
    <row r="418" spans="1:13" s="458" customFormat="1" x14ac:dyDescent="0.2">
      <c r="A418" s="392" t="s">
        <v>1870</v>
      </c>
      <c r="B418" s="378" t="s">
        <v>3713</v>
      </c>
      <c r="C418" s="465"/>
      <c r="D418" s="445" t="s">
        <v>489</v>
      </c>
      <c r="E418" s="462">
        <f>HEX2DEC(CONCATENATE(B418,D418))*C416</f>
        <v>-0.1</v>
      </c>
      <c r="F418" s="462">
        <f>E418</f>
        <v>-0.1</v>
      </c>
      <c r="G418" s="445" t="s">
        <v>2010</v>
      </c>
      <c r="H418" s="491"/>
      <c r="I418" s="464"/>
      <c r="K418" s="459"/>
      <c r="L418" s="459"/>
      <c r="M418" s="377"/>
    </row>
    <row r="419" spans="1:13" s="458" customFormat="1" x14ac:dyDescent="0.2">
      <c r="A419" s="392" t="s">
        <v>1870</v>
      </c>
      <c r="B419" s="483"/>
      <c r="C419" s="465"/>
      <c r="D419" s="445" t="s">
        <v>488</v>
      </c>
      <c r="E419" s="462">
        <f>HEX2DEC(D419)*C416</f>
        <v>0</v>
      </c>
      <c r="F419" s="462">
        <f>E419</f>
        <v>0</v>
      </c>
      <c r="G419" s="445" t="s">
        <v>2010</v>
      </c>
      <c r="H419" s="491"/>
      <c r="I419" s="464"/>
      <c r="K419" s="459"/>
      <c r="L419" s="459"/>
      <c r="M419" s="377"/>
    </row>
    <row r="420" spans="1:13" s="458" customFormat="1" x14ac:dyDescent="0.2">
      <c r="A420" s="392" t="s">
        <v>1870</v>
      </c>
      <c r="B420" s="483"/>
      <c r="C420" s="465"/>
      <c r="D420" s="445" t="s">
        <v>2004</v>
      </c>
      <c r="E420" s="462">
        <f>HEX2DEC(D420)*C416</f>
        <v>0.1</v>
      </c>
      <c r="F420" s="462">
        <f>E420</f>
        <v>0.1</v>
      </c>
      <c r="G420" s="445" t="s">
        <v>2010</v>
      </c>
      <c r="H420" s="491"/>
      <c r="I420" s="464"/>
      <c r="K420" s="459"/>
      <c r="L420" s="459"/>
      <c r="M420" s="377"/>
    </row>
    <row r="421" spans="1:13" s="458" customFormat="1" ht="13.5" thickBot="1" x14ac:dyDescent="0.25">
      <c r="A421" s="391" t="s">
        <v>1870</v>
      </c>
      <c r="B421" s="289"/>
      <c r="C421" s="289"/>
      <c r="D421" s="446" t="s">
        <v>3692</v>
      </c>
      <c r="E421" s="467">
        <f>HEX2DEC(D421)*C416</f>
        <v>3276.7000000000003</v>
      </c>
      <c r="F421" s="467">
        <f>E421</f>
        <v>3276.7000000000003</v>
      </c>
      <c r="G421" s="446" t="s">
        <v>2010</v>
      </c>
      <c r="H421" s="492"/>
      <c r="I421" s="493"/>
      <c r="K421" s="459"/>
      <c r="L421" s="459"/>
      <c r="M421" s="377"/>
    </row>
    <row r="422" spans="1:13" s="458" customFormat="1" x14ac:dyDescent="0.2">
      <c r="A422" s="452" t="s">
        <v>168</v>
      </c>
      <c r="B422" s="453" t="s">
        <v>4016</v>
      </c>
      <c r="C422" s="453" t="s">
        <v>575</v>
      </c>
      <c r="D422" s="439" t="s">
        <v>3711</v>
      </c>
      <c r="E422" s="454"/>
      <c r="F422" s="455" t="s">
        <v>491</v>
      </c>
      <c r="G422" s="437" t="s">
        <v>4018</v>
      </c>
      <c r="H422" s="455" t="s">
        <v>1713</v>
      </c>
      <c r="I422" s="438" t="s">
        <v>4020</v>
      </c>
      <c r="K422" s="459"/>
      <c r="L422" s="459"/>
      <c r="M422" s="377"/>
    </row>
    <row r="423" spans="1:13" s="458" customFormat="1" x14ac:dyDescent="0.2">
      <c r="A423" s="392" t="s">
        <v>168</v>
      </c>
      <c r="B423" s="378" t="s">
        <v>3713</v>
      </c>
      <c r="C423" s="460" t="s">
        <v>4017</v>
      </c>
      <c r="D423" s="461" t="s">
        <v>597</v>
      </c>
      <c r="E423" s="462">
        <f>HEX2DEC(CONCATENATE(B423,D423))*C422</f>
        <v>-3276.8</v>
      </c>
      <c r="F423" s="462">
        <f>E423</f>
        <v>-3276.8</v>
      </c>
      <c r="G423" s="445" t="s">
        <v>4018</v>
      </c>
      <c r="H423" s="491">
        <f>F423*(0.737562)</f>
        <v>-2416.8431616000003</v>
      </c>
      <c r="I423" s="464" t="s">
        <v>4020</v>
      </c>
      <c r="K423" s="459"/>
      <c r="L423" s="459"/>
      <c r="M423" s="377"/>
    </row>
    <row r="424" spans="1:13" s="458" customFormat="1" x14ac:dyDescent="0.2">
      <c r="A424" s="392" t="s">
        <v>168</v>
      </c>
      <c r="B424" s="378" t="s">
        <v>3713</v>
      </c>
      <c r="C424" s="465"/>
      <c r="D424" s="445" t="s">
        <v>489</v>
      </c>
      <c r="E424" s="462">
        <f>HEX2DEC(CONCATENATE(B424,D424))*C422</f>
        <v>-0.1</v>
      </c>
      <c r="F424" s="462">
        <f>E424</f>
        <v>-0.1</v>
      </c>
      <c r="G424" s="445" t="s">
        <v>4018</v>
      </c>
      <c r="H424" s="491">
        <f>F424*(0.737562)</f>
        <v>-7.3756200000000008E-2</v>
      </c>
      <c r="I424" s="464" t="s">
        <v>4020</v>
      </c>
      <c r="K424" s="459"/>
      <c r="L424" s="459"/>
      <c r="M424" s="377"/>
    </row>
    <row r="425" spans="1:13" s="458" customFormat="1" x14ac:dyDescent="0.2">
      <c r="A425" s="392" t="s">
        <v>168</v>
      </c>
      <c r="B425" s="483"/>
      <c r="C425" s="465"/>
      <c r="D425" s="445" t="s">
        <v>488</v>
      </c>
      <c r="E425" s="462">
        <f>HEX2DEC(D425)*C422</f>
        <v>0</v>
      </c>
      <c r="F425" s="462">
        <f>E425</f>
        <v>0</v>
      </c>
      <c r="G425" s="445" t="s">
        <v>4018</v>
      </c>
      <c r="H425" s="491">
        <f>F425*(0.737562)</f>
        <v>0</v>
      </c>
      <c r="I425" s="464" t="s">
        <v>4020</v>
      </c>
      <c r="K425" s="459"/>
      <c r="L425" s="459"/>
      <c r="M425" s="377"/>
    </row>
    <row r="426" spans="1:13" s="458" customFormat="1" x14ac:dyDescent="0.2">
      <c r="A426" s="392" t="s">
        <v>168</v>
      </c>
      <c r="B426" s="483"/>
      <c r="C426" s="465" t="s">
        <v>4019</v>
      </c>
      <c r="D426" s="445" t="s">
        <v>2004</v>
      </c>
      <c r="E426" s="462">
        <f>HEX2DEC(D426)*C422</f>
        <v>0.1</v>
      </c>
      <c r="F426" s="462">
        <f>E426</f>
        <v>0.1</v>
      </c>
      <c r="G426" s="445" t="s">
        <v>4018</v>
      </c>
      <c r="H426" s="491">
        <f>F426*(0.737562)</f>
        <v>7.3756200000000008E-2</v>
      </c>
      <c r="I426" s="464" t="s">
        <v>4020</v>
      </c>
      <c r="K426" s="459"/>
      <c r="L426" s="459"/>
      <c r="M426" s="377"/>
    </row>
    <row r="427" spans="1:13" s="458" customFormat="1" ht="13.5" thickBot="1" x14ac:dyDescent="0.25">
      <c r="A427" s="391" t="s">
        <v>168</v>
      </c>
      <c r="B427" s="289"/>
      <c r="C427" s="178" t="s">
        <v>4022</v>
      </c>
      <c r="D427" s="446" t="s">
        <v>3692</v>
      </c>
      <c r="E427" s="467">
        <f>HEX2DEC(D427)*C422</f>
        <v>3276.7000000000003</v>
      </c>
      <c r="F427" s="467">
        <f>E427</f>
        <v>3276.7000000000003</v>
      </c>
      <c r="G427" s="446" t="s">
        <v>4018</v>
      </c>
      <c r="H427" s="492">
        <f>F427*(0.737562)</f>
        <v>2416.7694054000003</v>
      </c>
      <c r="I427" s="493" t="s">
        <v>4020</v>
      </c>
      <c r="K427" s="459"/>
      <c r="L427" s="459"/>
      <c r="M427" s="377"/>
    </row>
    <row r="428" spans="1:13" s="458" customFormat="1" x14ac:dyDescent="0.2">
      <c r="A428" s="452" t="s">
        <v>265</v>
      </c>
      <c r="B428" s="453" t="s">
        <v>628</v>
      </c>
      <c r="C428" s="453" t="s">
        <v>575</v>
      </c>
      <c r="D428" s="439" t="s">
        <v>3711</v>
      </c>
      <c r="E428" s="454"/>
      <c r="F428" s="455" t="s">
        <v>491</v>
      </c>
      <c r="G428" s="437" t="s">
        <v>4128</v>
      </c>
      <c r="H428" s="455" t="s">
        <v>491</v>
      </c>
      <c r="I428" s="494" t="s">
        <v>4129</v>
      </c>
      <c r="K428" s="459"/>
      <c r="L428" s="459"/>
      <c r="M428" s="377"/>
    </row>
    <row r="429" spans="1:13" s="458" customFormat="1" x14ac:dyDescent="0.2">
      <c r="A429" s="392" t="s">
        <v>265</v>
      </c>
      <c r="B429" s="378" t="s">
        <v>3713</v>
      </c>
      <c r="C429" s="460" t="s">
        <v>4130</v>
      </c>
      <c r="D429" s="461" t="s">
        <v>597</v>
      </c>
      <c r="E429" s="462">
        <f>HEX2DEC(CONCATENATE(B429,D429))*C428</f>
        <v>-3276.8</v>
      </c>
      <c r="F429" s="462">
        <f t="shared" ref="F429:F435" si="6">E429</f>
        <v>-3276.8</v>
      </c>
      <c r="G429" s="445" t="s">
        <v>4128</v>
      </c>
      <c r="H429" s="495">
        <f>(F429*1.8)+32</f>
        <v>-5866.2400000000007</v>
      </c>
      <c r="I429" s="488" t="s">
        <v>4129</v>
      </c>
      <c r="K429" s="459"/>
      <c r="L429" s="459"/>
      <c r="M429" s="377"/>
    </row>
    <row r="430" spans="1:13" s="458" customFormat="1" x14ac:dyDescent="0.2">
      <c r="A430" s="392" t="s">
        <v>265</v>
      </c>
      <c r="B430" s="378" t="s">
        <v>3713</v>
      </c>
      <c r="C430" s="460"/>
      <c r="D430" s="461" t="s">
        <v>3723</v>
      </c>
      <c r="E430" s="462">
        <f>HEX2DEC(CONCATENATE(B430,D430))*C428</f>
        <v>-40</v>
      </c>
      <c r="F430" s="462">
        <f t="shared" si="6"/>
        <v>-40</v>
      </c>
      <c r="G430" s="445" t="s">
        <v>4128</v>
      </c>
      <c r="H430" s="495">
        <f t="shared" ref="H430:H435" si="7">(F430*1.8)+32</f>
        <v>-40</v>
      </c>
      <c r="I430" s="488" t="s">
        <v>4129</v>
      </c>
      <c r="K430" s="459"/>
      <c r="L430" s="459"/>
      <c r="M430" s="377"/>
    </row>
    <row r="431" spans="1:13" s="458" customFormat="1" x14ac:dyDescent="0.2">
      <c r="A431" s="394" t="s">
        <v>265</v>
      </c>
      <c r="B431" s="378" t="s">
        <v>3713</v>
      </c>
      <c r="C431" s="465"/>
      <c r="D431" s="445" t="s">
        <v>489</v>
      </c>
      <c r="E431" s="462">
        <f>HEX2DEC(CONCATENATE(B431,D431))*C428</f>
        <v>-0.1</v>
      </c>
      <c r="F431" s="462">
        <f t="shared" si="6"/>
        <v>-0.1</v>
      </c>
      <c r="G431" s="445" t="s">
        <v>4128</v>
      </c>
      <c r="H431" s="495">
        <f t="shared" si="7"/>
        <v>31.82</v>
      </c>
      <c r="I431" s="488" t="s">
        <v>4129</v>
      </c>
      <c r="K431" s="459"/>
      <c r="L431" s="459"/>
      <c r="M431" s="377"/>
    </row>
    <row r="432" spans="1:13" s="458" customFormat="1" x14ac:dyDescent="0.2">
      <c r="A432" s="394" t="s">
        <v>265</v>
      </c>
      <c r="B432" s="483"/>
      <c r="C432" s="465"/>
      <c r="D432" s="445" t="s">
        <v>488</v>
      </c>
      <c r="E432" s="462">
        <f>HEX2DEC(D432)*C428</f>
        <v>0</v>
      </c>
      <c r="F432" s="462">
        <f t="shared" si="6"/>
        <v>0</v>
      </c>
      <c r="G432" s="445" t="s">
        <v>4128</v>
      </c>
      <c r="H432" s="495">
        <f t="shared" si="7"/>
        <v>32</v>
      </c>
      <c r="I432" s="488" t="s">
        <v>4129</v>
      </c>
      <c r="K432" s="459"/>
      <c r="L432" s="459"/>
      <c r="M432" s="377"/>
    </row>
    <row r="433" spans="1:13" s="458" customFormat="1" x14ac:dyDescent="0.2">
      <c r="A433" s="394" t="s">
        <v>265</v>
      </c>
      <c r="B433" s="483"/>
      <c r="C433" s="465"/>
      <c r="D433" s="445" t="s">
        <v>2004</v>
      </c>
      <c r="E433" s="462">
        <f>HEX2DEC(D433)*C428</f>
        <v>0.1</v>
      </c>
      <c r="F433" s="462">
        <f t="shared" si="6"/>
        <v>0.1</v>
      </c>
      <c r="G433" s="445" t="s">
        <v>4128</v>
      </c>
      <c r="H433" s="495">
        <f t="shared" si="7"/>
        <v>32.18</v>
      </c>
      <c r="I433" s="488" t="s">
        <v>4129</v>
      </c>
      <c r="K433" s="459"/>
      <c r="L433" s="459"/>
      <c r="M433" s="377"/>
    </row>
    <row r="434" spans="1:13" s="458" customFormat="1" x14ac:dyDescent="0.2">
      <c r="A434" s="393" t="s">
        <v>265</v>
      </c>
      <c r="B434" s="496"/>
      <c r="C434" s="465" t="s">
        <v>632</v>
      </c>
      <c r="D434" s="445" t="s">
        <v>3724</v>
      </c>
      <c r="E434" s="462">
        <f>HEX2DEC(D434)*C428</f>
        <v>2000</v>
      </c>
      <c r="F434" s="462">
        <f t="shared" si="6"/>
        <v>2000</v>
      </c>
      <c r="G434" s="445" t="s">
        <v>4128</v>
      </c>
      <c r="H434" s="495">
        <f t="shared" si="7"/>
        <v>3632</v>
      </c>
      <c r="I434" s="488" t="s">
        <v>4129</v>
      </c>
      <c r="K434" s="459"/>
      <c r="L434" s="459"/>
      <c r="M434" s="377"/>
    </row>
    <row r="435" spans="1:13" s="458" customFormat="1" ht="13.5" thickBot="1" x14ac:dyDescent="0.25">
      <c r="A435" s="391" t="s">
        <v>265</v>
      </c>
      <c r="B435" s="289"/>
      <c r="C435" s="305" t="s">
        <v>4131</v>
      </c>
      <c r="D435" s="446" t="s">
        <v>3692</v>
      </c>
      <c r="E435" s="467">
        <f>HEX2DEC(D435)*C428</f>
        <v>3276.7000000000003</v>
      </c>
      <c r="F435" s="467">
        <f t="shared" si="6"/>
        <v>3276.7000000000003</v>
      </c>
      <c r="G435" s="446" t="s">
        <v>4128</v>
      </c>
      <c r="H435" s="497">
        <f t="shared" si="7"/>
        <v>5930.06</v>
      </c>
      <c r="I435" s="490" t="s">
        <v>4129</v>
      </c>
      <c r="K435" s="459"/>
      <c r="L435" s="459"/>
      <c r="M435" s="377"/>
    </row>
    <row r="436" spans="1:13" s="458" customFormat="1" x14ac:dyDescent="0.2">
      <c r="A436" s="452" t="s">
        <v>267</v>
      </c>
      <c r="B436" s="453" t="s">
        <v>3734</v>
      </c>
      <c r="C436" s="453" t="s">
        <v>576</v>
      </c>
      <c r="D436" s="439" t="s">
        <v>3711</v>
      </c>
      <c r="E436" s="454"/>
      <c r="F436" s="455" t="s">
        <v>492</v>
      </c>
      <c r="G436" s="437" t="s">
        <v>4132</v>
      </c>
      <c r="H436" s="455" t="s">
        <v>492</v>
      </c>
      <c r="I436" s="494" t="s">
        <v>4133</v>
      </c>
      <c r="K436" s="459"/>
      <c r="L436" s="459"/>
      <c r="M436" s="377"/>
    </row>
    <row r="437" spans="1:13" s="458" customFormat="1" x14ac:dyDescent="0.2">
      <c r="A437" s="392" t="s">
        <v>267</v>
      </c>
      <c r="B437" s="378" t="s">
        <v>3713</v>
      </c>
      <c r="C437" s="460" t="s">
        <v>4134</v>
      </c>
      <c r="D437" s="461" t="s">
        <v>597</v>
      </c>
      <c r="E437" s="469">
        <f>HEX2DEC(CONCATENATE(B437,D437))*C436</f>
        <v>-327.68</v>
      </c>
      <c r="F437" s="469">
        <f>E437</f>
        <v>-327.68</v>
      </c>
      <c r="G437" s="445" t="s">
        <v>4132</v>
      </c>
      <c r="H437" s="498">
        <f>(F437*1.8)</f>
        <v>-589.82400000000007</v>
      </c>
      <c r="I437" s="488" t="s">
        <v>4133</v>
      </c>
      <c r="K437" s="459"/>
      <c r="L437" s="459"/>
      <c r="M437" s="377"/>
    </row>
    <row r="438" spans="1:13" s="458" customFormat="1" x14ac:dyDescent="0.2">
      <c r="A438" s="394" t="s">
        <v>267</v>
      </c>
      <c r="B438" s="378" t="s">
        <v>3713</v>
      </c>
      <c r="C438" s="465"/>
      <c r="D438" s="445" t="s">
        <v>489</v>
      </c>
      <c r="E438" s="469">
        <f>HEX2DEC(CONCATENATE(B438,D438))*C436</f>
        <v>-0.01</v>
      </c>
      <c r="F438" s="469">
        <f>E438</f>
        <v>-0.01</v>
      </c>
      <c r="G438" s="445" t="s">
        <v>4132</v>
      </c>
      <c r="H438" s="498">
        <f>(F438*1.8)</f>
        <v>-1.8000000000000002E-2</v>
      </c>
      <c r="I438" s="488" t="s">
        <v>4133</v>
      </c>
      <c r="K438" s="459"/>
      <c r="L438" s="459"/>
      <c r="M438" s="377"/>
    </row>
    <row r="439" spans="1:13" s="458" customFormat="1" x14ac:dyDescent="0.2">
      <c r="A439" s="394" t="s">
        <v>267</v>
      </c>
      <c r="B439" s="483"/>
      <c r="C439" s="465"/>
      <c r="D439" s="445" t="s">
        <v>488</v>
      </c>
      <c r="E439" s="469">
        <f>HEX2DEC(D439)*C436</f>
        <v>0</v>
      </c>
      <c r="F439" s="469">
        <f>E439</f>
        <v>0</v>
      </c>
      <c r="G439" s="445" t="s">
        <v>4132</v>
      </c>
      <c r="H439" s="498">
        <f>(F439*1.8)</f>
        <v>0</v>
      </c>
      <c r="I439" s="488" t="s">
        <v>4133</v>
      </c>
      <c r="K439" s="459"/>
      <c r="L439" s="459"/>
      <c r="M439" s="377"/>
    </row>
    <row r="440" spans="1:13" s="458" customFormat="1" x14ac:dyDescent="0.2">
      <c r="A440" s="394" t="s">
        <v>267</v>
      </c>
      <c r="B440" s="483"/>
      <c r="C440" s="465" t="s">
        <v>632</v>
      </c>
      <c r="D440" s="445" t="s">
        <v>2004</v>
      </c>
      <c r="E440" s="469">
        <f>HEX2DEC(D440)*C436</f>
        <v>0.01</v>
      </c>
      <c r="F440" s="469">
        <f>E440</f>
        <v>0.01</v>
      </c>
      <c r="G440" s="445" t="s">
        <v>4132</v>
      </c>
      <c r="H440" s="498">
        <f>(F440*1.8)</f>
        <v>1.8000000000000002E-2</v>
      </c>
      <c r="I440" s="488" t="s">
        <v>4133</v>
      </c>
      <c r="K440" s="459"/>
      <c r="L440" s="459"/>
      <c r="M440" s="377"/>
    </row>
    <row r="441" spans="1:13" s="458" customFormat="1" ht="13.5" thickBot="1" x14ac:dyDescent="0.25">
      <c r="A441" s="391" t="s">
        <v>267</v>
      </c>
      <c r="B441" s="289"/>
      <c r="C441" s="305" t="s">
        <v>4135</v>
      </c>
      <c r="D441" s="446" t="s">
        <v>3692</v>
      </c>
      <c r="E441" s="475">
        <f>HEX2DEC(D441)*C436</f>
        <v>327.67</v>
      </c>
      <c r="F441" s="475">
        <f>E441</f>
        <v>327.67</v>
      </c>
      <c r="G441" s="446" t="s">
        <v>4132</v>
      </c>
      <c r="H441" s="499">
        <f>(F441*1.8)</f>
        <v>589.80600000000004</v>
      </c>
      <c r="I441" s="490" t="s">
        <v>4133</v>
      </c>
      <c r="K441" s="459"/>
      <c r="L441" s="459"/>
      <c r="M441" s="377"/>
    </row>
    <row r="442" spans="1:13" s="458" customFormat="1" x14ac:dyDescent="0.2">
      <c r="A442" s="500" t="s">
        <v>1872</v>
      </c>
      <c r="B442" s="501" t="s">
        <v>3546</v>
      </c>
      <c r="C442" s="501" t="s">
        <v>1554</v>
      </c>
      <c r="D442" s="439" t="s">
        <v>3711</v>
      </c>
      <c r="E442" s="454"/>
      <c r="F442" s="455" t="s">
        <v>490</v>
      </c>
      <c r="G442" s="437" t="s">
        <v>3548</v>
      </c>
      <c r="H442" s="455"/>
      <c r="I442" s="502"/>
      <c r="K442" s="459"/>
      <c r="L442" s="459"/>
      <c r="M442" s="377"/>
    </row>
    <row r="443" spans="1:13" s="458" customFormat="1" x14ac:dyDescent="0.2">
      <c r="A443" s="691" t="s">
        <v>1872</v>
      </c>
      <c r="B443" s="378" t="s">
        <v>3713</v>
      </c>
      <c r="C443" s="503" t="s">
        <v>4010</v>
      </c>
      <c r="D443" s="461" t="s">
        <v>597</v>
      </c>
      <c r="E443" s="479">
        <f>HEX2DEC(CONCATENATE(B443,D443))*C442</f>
        <v>-32768</v>
      </c>
      <c r="F443" s="479">
        <f>E443</f>
        <v>-32768</v>
      </c>
      <c r="G443" s="445" t="s">
        <v>3548</v>
      </c>
      <c r="H443" s="498"/>
      <c r="I443" s="504"/>
      <c r="K443" s="459"/>
      <c r="L443" s="459"/>
      <c r="M443" s="377"/>
    </row>
    <row r="444" spans="1:13" s="458" customFormat="1" x14ac:dyDescent="0.2">
      <c r="A444" s="691" t="s">
        <v>1872</v>
      </c>
      <c r="B444" s="378" t="s">
        <v>3713</v>
      </c>
      <c r="C444" s="505"/>
      <c r="D444" s="445" t="s">
        <v>489</v>
      </c>
      <c r="E444" s="479">
        <f>HEX2DEC(CONCATENATE(B444,D444))*C442</f>
        <v>-1</v>
      </c>
      <c r="F444" s="479">
        <f>E444</f>
        <v>-1</v>
      </c>
      <c r="G444" s="445" t="s">
        <v>3548</v>
      </c>
      <c r="H444" s="498"/>
      <c r="I444" s="504"/>
      <c r="K444" s="459"/>
      <c r="L444" s="459"/>
      <c r="M444" s="377"/>
    </row>
    <row r="445" spans="1:13" s="458" customFormat="1" x14ac:dyDescent="0.2">
      <c r="A445" s="691" t="s">
        <v>1872</v>
      </c>
      <c r="B445" s="503"/>
      <c r="C445" s="505"/>
      <c r="D445" s="445" t="s">
        <v>488</v>
      </c>
      <c r="E445" s="479">
        <f>HEX2DEC(D445)*C442</f>
        <v>0</v>
      </c>
      <c r="F445" s="479">
        <f>E445</f>
        <v>0</v>
      </c>
      <c r="G445" s="445" t="s">
        <v>3548</v>
      </c>
      <c r="H445" s="498"/>
      <c r="I445" s="504"/>
      <c r="K445" s="459"/>
      <c r="L445" s="459"/>
      <c r="M445" s="377"/>
    </row>
    <row r="446" spans="1:13" s="458" customFormat="1" x14ac:dyDescent="0.2">
      <c r="A446" s="691" t="s">
        <v>1872</v>
      </c>
      <c r="B446" s="503"/>
      <c r="C446" s="505"/>
      <c r="D446" s="445" t="s">
        <v>2004</v>
      </c>
      <c r="E446" s="479">
        <f>HEX2DEC(D446)*C442</f>
        <v>1</v>
      </c>
      <c r="F446" s="479">
        <f>E446</f>
        <v>1</v>
      </c>
      <c r="G446" s="445" t="s">
        <v>3548</v>
      </c>
      <c r="H446" s="498"/>
      <c r="I446" s="504"/>
      <c r="K446" s="459"/>
      <c r="L446" s="459"/>
      <c r="M446" s="377"/>
    </row>
    <row r="447" spans="1:13" s="458" customFormat="1" ht="13.5" thickBot="1" x14ac:dyDescent="0.25">
      <c r="A447" s="692" t="s">
        <v>1872</v>
      </c>
      <c r="B447" s="506"/>
      <c r="C447" s="507"/>
      <c r="D447" s="446" t="s">
        <v>3692</v>
      </c>
      <c r="E447" s="484">
        <f>HEX2DEC(D447)*C442</f>
        <v>32767</v>
      </c>
      <c r="F447" s="484">
        <f>E447</f>
        <v>32767</v>
      </c>
      <c r="G447" s="446" t="s">
        <v>3548</v>
      </c>
      <c r="H447" s="499"/>
      <c r="I447" s="508"/>
      <c r="K447" s="459"/>
      <c r="L447" s="459"/>
      <c r="M447" s="377"/>
    </row>
    <row r="448" spans="1:13" x14ac:dyDescent="0.2">
      <c r="A448" s="261" t="s">
        <v>1873</v>
      </c>
      <c r="B448" s="67" t="s">
        <v>3726</v>
      </c>
      <c r="C448" s="67" t="s">
        <v>575</v>
      </c>
      <c r="D448" s="61" t="s">
        <v>3711</v>
      </c>
      <c r="E448" s="262"/>
      <c r="F448" s="277" t="s">
        <v>491</v>
      </c>
      <c r="G448" s="437" t="s">
        <v>637</v>
      </c>
      <c r="H448" s="277" t="s">
        <v>1713</v>
      </c>
      <c r="I448" s="438" t="s">
        <v>2013</v>
      </c>
    </row>
    <row r="449" spans="1:9" x14ac:dyDescent="0.2">
      <c r="A449" s="392" t="s">
        <v>1873</v>
      </c>
      <c r="B449" s="378" t="s">
        <v>3713</v>
      </c>
      <c r="C449" s="163" t="s">
        <v>3727</v>
      </c>
      <c r="D449" s="164" t="s">
        <v>597</v>
      </c>
      <c r="E449" s="264">
        <f>HEX2DEC(CONCATENATE(B449,D449))*C448</f>
        <v>-3276.8</v>
      </c>
      <c r="F449" s="264">
        <f>E449</f>
        <v>-3276.8</v>
      </c>
      <c r="G449" s="64" t="s">
        <v>637</v>
      </c>
      <c r="H449" s="278">
        <f>F449*(0.1450377)</f>
        <v>-475.25953535999997</v>
      </c>
      <c r="I449" s="257" t="s">
        <v>2013</v>
      </c>
    </row>
    <row r="450" spans="1:9" x14ac:dyDescent="0.2">
      <c r="A450" s="394" t="s">
        <v>1873</v>
      </c>
      <c r="B450" s="378" t="s">
        <v>3713</v>
      </c>
      <c r="C450" s="63"/>
      <c r="D450" s="64" t="s">
        <v>489</v>
      </c>
      <c r="E450" s="264">
        <f>HEX2DEC(CONCATENATE(B450,D450))*C448</f>
        <v>-0.1</v>
      </c>
      <c r="F450" s="264">
        <f>E450</f>
        <v>-0.1</v>
      </c>
      <c r="G450" s="64" t="s">
        <v>637</v>
      </c>
      <c r="H450" s="278">
        <f>F450*(0.1450377)</f>
        <v>-1.4503769999999999E-2</v>
      </c>
      <c r="I450" s="257" t="s">
        <v>2013</v>
      </c>
    </row>
    <row r="451" spans="1:9" x14ac:dyDescent="0.2">
      <c r="A451" s="394" t="s">
        <v>1873</v>
      </c>
      <c r="B451" s="62"/>
      <c r="C451" s="63"/>
      <c r="D451" s="64" t="s">
        <v>488</v>
      </c>
      <c r="E451" s="264">
        <f>HEX2DEC(D451)*C448</f>
        <v>0</v>
      </c>
      <c r="F451" s="264">
        <f>E451</f>
        <v>0</v>
      </c>
      <c r="G451" s="64" t="s">
        <v>637</v>
      </c>
      <c r="H451" s="278">
        <f>F451*(0.1450377)</f>
        <v>0</v>
      </c>
      <c r="I451" s="257" t="s">
        <v>2013</v>
      </c>
    </row>
    <row r="452" spans="1:9" x14ac:dyDescent="0.2">
      <c r="A452" s="394" t="s">
        <v>1873</v>
      </c>
      <c r="B452" s="62"/>
      <c r="C452" s="63" t="s">
        <v>638</v>
      </c>
      <c r="D452" s="64" t="s">
        <v>2004</v>
      </c>
      <c r="E452" s="264">
        <f>HEX2DEC(D452)*C448</f>
        <v>0.1</v>
      </c>
      <c r="F452" s="264">
        <f>E452</f>
        <v>0.1</v>
      </c>
      <c r="G452" s="64" t="s">
        <v>637</v>
      </c>
      <c r="H452" s="278">
        <f>F452*(0.1450377)</f>
        <v>1.4503769999999999E-2</v>
      </c>
      <c r="I452" s="257" t="s">
        <v>2013</v>
      </c>
    </row>
    <row r="453" spans="1:9" ht="13.5" thickBot="1" x14ac:dyDescent="0.25">
      <c r="A453" s="391" t="s">
        <v>1873</v>
      </c>
      <c r="B453" s="65"/>
      <c r="C453" s="178" t="s">
        <v>639</v>
      </c>
      <c r="D453" s="66" t="s">
        <v>3692</v>
      </c>
      <c r="E453" s="266">
        <f>HEX2DEC(D453)*C448</f>
        <v>3276.7000000000003</v>
      </c>
      <c r="F453" s="266">
        <f>E453</f>
        <v>3276.7000000000003</v>
      </c>
      <c r="G453" s="66" t="s">
        <v>637</v>
      </c>
      <c r="H453" s="286">
        <f>F453*(0.1450377)</f>
        <v>475.24503159</v>
      </c>
      <c r="I453" s="284" t="s">
        <v>2013</v>
      </c>
    </row>
    <row r="454" spans="1:9" x14ac:dyDescent="0.2">
      <c r="A454" s="261" t="s">
        <v>275</v>
      </c>
      <c r="B454" s="67" t="s">
        <v>649</v>
      </c>
      <c r="C454" s="67" t="s">
        <v>576</v>
      </c>
      <c r="D454" s="61" t="s">
        <v>3711</v>
      </c>
      <c r="E454" s="262"/>
      <c r="F454" s="277" t="s">
        <v>492</v>
      </c>
      <c r="G454" s="442" t="s">
        <v>1702</v>
      </c>
      <c r="H454" s="277"/>
      <c r="I454" s="187"/>
    </row>
    <row r="455" spans="1:9" x14ac:dyDescent="0.2">
      <c r="A455" s="392" t="s">
        <v>275</v>
      </c>
      <c r="B455" s="378" t="s">
        <v>3713</v>
      </c>
      <c r="C455" s="163" t="s">
        <v>3728</v>
      </c>
      <c r="D455" s="164" t="s">
        <v>597</v>
      </c>
      <c r="E455" s="177">
        <f>HEX2DEC(CONCATENATE(B455,D455))*C454</f>
        <v>-327.68</v>
      </c>
      <c r="F455" s="177">
        <f t="shared" ref="F455:F461" si="8">E455</f>
        <v>-327.68</v>
      </c>
      <c r="G455" s="303" t="s">
        <v>1702</v>
      </c>
      <c r="H455" s="385"/>
      <c r="I455" s="330"/>
    </row>
    <row r="456" spans="1:9" ht="12" customHeight="1" x14ac:dyDescent="0.2">
      <c r="A456" s="392" t="s">
        <v>275</v>
      </c>
      <c r="B456" s="378" t="s">
        <v>3713</v>
      </c>
      <c r="C456" s="163"/>
      <c r="D456" s="164" t="s">
        <v>3729</v>
      </c>
      <c r="E456" s="177">
        <f>HEX2DEC(CONCATENATE(B456,D456))*C454</f>
        <v>-40</v>
      </c>
      <c r="F456" s="177">
        <f t="shared" si="8"/>
        <v>-40</v>
      </c>
      <c r="G456" s="303" t="s">
        <v>1702</v>
      </c>
      <c r="H456" s="385"/>
      <c r="I456" s="330"/>
    </row>
    <row r="457" spans="1:9" x14ac:dyDescent="0.2">
      <c r="A457" s="394" t="s">
        <v>275</v>
      </c>
      <c r="B457" s="378" t="s">
        <v>3713</v>
      </c>
      <c r="C457" s="63"/>
      <c r="D457" s="64" t="s">
        <v>489</v>
      </c>
      <c r="E457" s="177">
        <f>HEX2DEC(CONCATENATE(B457,D457))*C454</f>
        <v>-0.01</v>
      </c>
      <c r="F457" s="177">
        <f t="shared" si="8"/>
        <v>-0.01</v>
      </c>
      <c r="G457" s="303" t="s">
        <v>1702</v>
      </c>
      <c r="H457" s="385"/>
      <c r="I457" s="330"/>
    </row>
    <row r="458" spans="1:9" x14ac:dyDescent="0.2">
      <c r="A458" s="394" t="s">
        <v>275</v>
      </c>
      <c r="B458" s="62"/>
      <c r="C458" s="63"/>
      <c r="D458" s="64" t="s">
        <v>488</v>
      </c>
      <c r="E458" s="177">
        <f>HEX2DEC(D458)*C454</f>
        <v>0</v>
      </c>
      <c r="F458" s="177">
        <f t="shared" si="8"/>
        <v>0</v>
      </c>
      <c r="G458" s="303" t="s">
        <v>1702</v>
      </c>
      <c r="H458" s="385"/>
      <c r="I458" s="330"/>
    </row>
    <row r="459" spans="1:9" x14ac:dyDescent="0.2">
      <c r="A459" s="394" t="s">
        <v>275</v>
      </c>
      <c r="B459" s="62"/>
      <c r="C459" s="63"/>
      <c r="D459" s="64" t="s">
        <v>2004</v>
      </c>
      <c r="E459" s="177">
        <f>HEX2DEC(D459)*C454</f>
        <v>0.01</v>
      </c>
      <c r="F459" s="177">
        <f t="shared" si="8"/>
        <v>0.01</v>
      </c>
      <c r="G459" s="303" t="s">
        <v>1702</v>
      </c>
      <c r="H459" s="385"/>
      <c r="I459" s="330"/>
    </row>
    <row r="460" spans="1:9" x14ac:dyDescent="0.2">
      <c r="A460" s="393" t="s">
        <v>275</v>
      </c>
      <c r="B460" s="158"/>
      <c r="C460" s="63"/>
      <c r="D460" s="64" t="s">
        <v>3730</v>
      </c>
      <c r="E460" s="177">
        <f>HEX2DEC(D460)*C454</f>
        <v>40</v>
      </c>
      <c r="F460" s="177">
        <f t="shared" si="8"/>
        <v>40</v>
      </c>
      <c r="G460" s="303" t="s">
        <v>1702</v>
      </c>
      <c r="H460" s="385"/>
      <c r="I460" s="330"/>
    </row>
    <row r="461" spans="1:9" ht="13.5" thickBot="1" x14ac:dyDescent="0.25">
      <c r="A461" s="391" t="s">
        <v>275</v>
      </c>
      <c r="B461" s="65"/>
      <c r="C461" s="305"/>
      <c r="D461" s="66" t="s">
        <v>3692</v>
      </c>
      <c r="E461" s="268">
        <f>HEX2DEC(D461)*C454</f>
        <v>327.67</v>
      </c>
      <c r="F461" s="268">
        <f t="shared" si="8"/>
        <v>327.67</v>
      </c>
      <c r="G461" s="306" t="s">
        <v>1702</v>
      </c>
      <c r="H461" s="387"/>
      <c r="I461" s="333"/>
    </row>
    <row r="462" spans="1:9" x14ac:dyDescent="0.2">
      <c r="A462" s="261" t="s">
        <v>277</v>
      </c>
      <c r="B462" s="67" t="s">
        <v>649</v>
      </c>
      <c r="C462" s="67" t="s">
        <v>1704</v>
      </c>
      <c r="D462" s="61" t="s">
        <v>3711</v>
      </c>
      <c r="E462" s="262"/>
      <c r="F462" s="277" t="s">
        <v>648</v>
      </c>
      <c r="G462" s="442" t="s">
        <v>1702</v>
      </c>
      <c r="H462" s="277"/>
      <c r="I462" s="187"/>
    </row>
    <row r="463" spans="1:9" x14ac:dyDescent="0.2">
      <c r="A463" s="392" t="s">
        <v>277</v>
      </c>
      <c r="B463" s="378" t="s">
        <v>3713</v>
      </c>
      <c r="C463" s="163" t="s">
        <v>3731</v>
      </c>
      <c r="D463" s="164" t="s">
        <v>597</v>
      </c>
      <c r="E463" s="264">
        <f>HEX2DEC(CONCATENATE(B463,D463))*C462</f>
        <v>-16384</v>
      </c>
      <c r="F463" s="264">
        <f t="shared" ref="F463:F469" si="9">E463</f>
        <v>-16384</v>
      </c>
      <c r="G463" s="303" t="s">
        <v>1702</v>
      </c>
      <c r="H463" s="385"/>
      <c r="I463" s="330"/>
    </row>
    <row r="464" spans="1:9" x14ac:dyDescent="0.2">
      <c r="A464" s="392" t="s">
        <v>277</v>
      </c>
      <c r="B464" s="378" t="s">
        <v>3713</v>
      </c>
      <c r="C464" s="163"/>
      <c r="D464" s="164" t="s">
        <v>3732</v>
      </c>
      <c r="E464" s="264">
        <f>HEX2DEC(CONCATENATE(B464,D464))*C462</f>
        <v>-80</v>
      </c>
      <c r="F464" s="264">
        <f t="shared" si="9"/>
        <v>-80</v>
      </c>
      <c r="G464" s="303" t="s">
        <v>1702</v>
      </c>
      <c r="H464" s="385"/>
      <c r="I464" s="330"/>
    </row>
    <row r="465" spans="1:9" x14ac:dyDescent="0.2">
      <c r="A465" s="394" t="s">
        <v>277</v>
      </c>
      <c r="B465" s="378" t="s">
        <v>3713</v>
      </c>
      <c r="C465" s="63"/>
      <c r="D465" s="64" t="s">
        <v>489</v>
      </c>
      <c r="E465" s="264">
        <f>HEX2DEC(CONCATENATE(B465,D465))*C462</f>
        <v>-0.5</v>
      </c>
      <c r="F465" s="264">
        <f t="shared" si="9"/>
        <v>-0.5</v>
      </c>
      <c r="G465" s="303" t="s">
        <v>1702</v>
      </c>
      <c r="H465" s="385"/>
      <c r="I465" s="330"/>
    </row>
    <row r="466" spans="1:9" x14ac:dyDescent="0.2">
      <c r="A466" s="394" t="s">
        <v>277</v>
      </c>
      <c r="B466" s="62"/>
      <c r="C466" s="63"/>
      <c r="D466" s="64" t="s">
        <v>488</v>
      </c>
      <c r="E466" s="264">
        <f>HEX2DEC(D466)*C462</f>
        <v>0</v>
      </c>
      <c r="F466" s="264">
        <f t="shared" si="9"/>
        <v>0</v>
      </c>
      <c r="G466" s="303" t="s">
        <v>1702</v>
      </c>
      <c r="H466" s="385"/>
      <c r="I466" s="330"/>
    </row>
    <row r="467" spans="1:9" x14ac:dyDescent="0.2">
      <c r="A467" s="394" t="s">
        <v>277</v>
      </c>
      <c r="B467" s="62"/>
      <c r="C467" s="63"/>
      <c r="D467" s="64" t="s">
        <v>2004</v>
      </c>
      <c r="E467" s="264">
        <f>HEX2DEC(D467)*C462</f>
        <v>0.5</v>
      </c>
      <c r="F467" s="264">
        <f t="shared" si="9"/>
        <v>0.5</v>
      </c>
      <c r="G467" s="303" t="s">
        <v>1702</v>
      </c>
      <c r="H467" s="385"/>
      <c r="I467" s="330"/>
    </row>
    <row r="468" spans="1:9" x14ac:dyDescent="0.2">
      <c r="A468" s="393" t="s">
        <v>277</v>
      </c>
      <c r="B468" s="158"/>
      <c r="C468" s="63"/>
      <c r="D468" s="64" t="s">
        <v>3733</v>
      </c>
      <c r="E468" s="264">
        <f>HEX2DEC(D468)*C462</f>
        <v>80</v>
      </c>
      <c r="F468" s="264">
        <f t="shared" si="9"/>
        <v>80</v>
      </c>
      <c r="G468" s="303" t="s">
        <v>1702</v>
      </c>
      <c r="H468" s="385"/>
      <c r="I468" s="330"/>
    </row>
    <row r="469" spans="1:9" ht="13.5" thickBot="1" x14ac:dyDescent="0.25">
      <c r="A469" s="391" t="s">
        <v>277</v>
      </c>
      <c r="B469" s="65"/>
      <c r="C469" s="305"/>
      <c r="D469" s="66" t="s">
        <v>3692</v>
      </c>
      <c r="E469" s="266">
        <f>HEX2DEC(D469)*C462</f>
        <v>16383.5</v>
      </c>
      <c r="F469" s="266">
        <f t="shared" si="9"/>
        <v>16383.5</v>
      </c>
      <c r="G469" s="306" t="s">
        <v>1702</v>
      </c>
      <c r="H469" s="387"/>
      <c r="I469" s="333"/>
    </row>
    <row r="470" spans="1:9" x14ac:dyDescent="0.2">
      <c r="A470" s="261" t="s">
        <v>1883</v>
      </c>
      <c r="B470" s="67" t="s">
        <v>3480</v>
      </c>
      <c r="C470" s="67" t="s">
        <v>1554</v>
      </c>
      <c r="D470" s="61" t="s">
        <v>3711</v>
      </c>
      <c r="E470" s="262"/>
      <c r="F470" s="277" t="s">
        <v>490</v>
      </c>
      <c r="G470" s="437" t="s">
        <v>3484</v>
      </c>
      <c r="H470" s="277" t="s">
        <v>3736</v>
      </c>
      <c r="I470" s="438" t="s">
        <v>3485</v>
      </c>
    </row>
    <row r="471" spans="1:9" x14ac:dyDescent="0.2">
      <c r="A471" s="392" t="s">
        <v>1883</v>
      </c>
      <c r="B471" s="378" t="s">
        <v>3713</v>
      </c>
      <c r="C471" s="163" t="s">
        <v>3735</v>
      </c>
      <c r="D471" s="164" t="s">
        <v>597</v>
      </c>
      <c r="E471" s="176">
        <f>HEX2DEC(CONCATENATE(B471,D471))*C470</f>
        <v>-32768</v>
      </c>
      <c r="F471" s="176">
        <f>E471</f>
        <v>-32768</v>
      </c>
      <c r="G471" s="64" t="s">
        <v>3484</v>
      </c>
      <c r="H471" s="386">
        <f>(F471*0.0022046)</f>
        <v>-72.240332800000004</v>
      </c>
      <c r="I471" s="330" t="s">
        <v>3485</v>
      </c>
    </row>
    <row r="472" spans="1:9" x14ac:dyDescent="0.2">
      <c r="A472" s="394" t="s">
        <v>1883</v>
      </c>
      <c r="B472" s="378" t="s">
        <v>3713</v>
      </c>
      <c r="C472" s="63"/>
      <c r="D472" s="64" t="s">
        <v>489</v>
      </c>
      <c r="E472" s="176">
        <f>HEX2DEC(CONCATENATE(B472,D472))*C470</f>
        <v>-1</v>
      </c>
      <c r="F472" s="176">
        <f>E472</f>
        <v>-1</v>
      </c>
      <c r="G472" s="64" t="s">
        <v>3484</v>
      </c>
      <c r="H472" s="386">
        <f>(F472*0.0022046)</f>
        <v>-2.2046000000000001E-3</v>
      </c>
      <c r="I472" s="330" t="s">
        <v>3485</v>
      </c>
    </row>
    <row r="473" spans="1:9" x14ac:dyDescent="0.2">
      <c r="A473" s="394" t="s">
        <v>1883</v>
      </c>
      <c r="B473" s="62"/>
      <c r="C473" s="63"/>
      <c r="D473" s="64" t="s">
        <v>488</v>
      </c>
      <c r="E473" s="176">
        <f>HEX2DEC(D473)*C470</f>
        <v>0</v>
      </c>
      <c r="F473" s="176">
        <f>E473</f>
        <v>0</v>
      </c>
      <c r="G473" s="64" t="s">
        <v>3484</v>
      </c>
      <c r="H473" s="386">
        <f>(F473*0.0022046)</f>
        <v>0</v>
      </c>
      <c r="I473" s="330" t="s">
        <v>3485</v>
      </c>
    </row>
    <row r="474" spans="1:9" x14ac:dyDescent="0.2">
      <c r="A474" s="394" t="s">
        <v>1883</v>
      </c>
      <c r="B474" s="62"/>
      <c r="C474" s="63" t="s">
        <v>3482</v>
      </c>
      <c r="D474" s="64" t="s">
        <v>2004</v>
      </c>
      <c r="E474" s="176">
        <f>HEX2DEC(D474)*C470</f>
        <v>1</v>
      </c>
      <c r="F474" s="176">
        <f>E474</f>
        <v>1</v>
      </c>
      <c r="G474" s="64" t="s">
        <v>3484</v>
      </c>
      <c r="H474" s="386">
        <f>(F474*0.0022046)</f>
        <v>2.2046000000000001E-3</v>
      </c>
      <c r="I474" s="330" t="s">
        <v>3485</v>
      </c>
    </row>
    <row r="475" spans="1:9" ht="13.5" thickBot="1" x14ac:dyDescent="0.25">
      <c r="A475" s="391" t="s">
        <v>1883</v>
      </c>
      <c r="B475" s="65"/>
      <c r="C475" s="65" t="s">
        <v>3483</v>
      </c>
      <c r="D475" s="66" t="s">
        <v>3692</v>
      </c>
      <c r="E475" s="259">
        <f>HEX2DEC(D475)*C470</f>
        <v>32767</v>
      </c>
      <c r="F475" s="259">
        <f>E475</f>
        <v>32767</v>
      </c>
      <c r="G475" s="66" t="s">
        <v>3484</v>
      </c>
      <c r="H475" s="388">
        <f>(F475*0.0022046)</f>
        <v>72.238128200000006</v>
      </c>
      <c r="I475" s="333" t="s">
        <v>3485</v>
      </c>
    </row>
    <row r="476" spans="1:9" x14ac:dyDescent="0.2">
      <c r="A476" s="261" t="s">
        <v>1884</v>
      </c>
      <c r="B476" s="67" t="s">
        <v>3487</v>
      </c>
      <c r="C476" s="67" t="s">
        <v>583</v>
      </c>
      <c r="D476" s="61" t="s">
        <v>3711</v>
      </c>
      <c r="E476" s="262"/>
      <c r="F476" s="277" t="s">
        <v>1713</v>
      </c>
      <c r="G476" s="437" t="s">
        <v>3741</v>
      </c>
      <c r="H476" s="277" t="s">
        <v>493</v>
      </c>
      <c r="I476" s="187" t="s">
        <v>3742</v>
      </c>
    </row>
    <row r="477" spans="1:9" x14ac:dyDescent="0.2">
      <c r="A477" s="392" t="s">
        <v>1884</v>
      </c>
      <c r="B477" s="378" t="s">
        <v>3713</v>
      </c>
      <c r="C477" s="163" t="s">
        <v>3737</v>
      </c>
      <c r="D477" s="164" t="s">
        <v>597</v>
      </c>
      <c r="E477" s="177">
        <f>HEX2DEC(CONCATENATE(B477,D477))*C476</f>
        <v>-8192</v>
      </c>
      <c r="F477" s="177">
        <f>E477</f>
        <v>-8192</v>
      </c>
      <c r="G477" s="64" t="s">
        <v>3741</v>
      </c>
      <c r="H477" s="285">
        <f>F477*(0.0040146309)</f>
        <v>-32.887856332799998</v>
      </c>
      <c r="I477" s="257" t="s">
        <v>3742</v>
      </c>
    </row>
    <row r="478" spans="1:9" x14ac:dyDescent="0.2">
      <c r="A478" s="394" t="s">
        <v>1884</v>
      </c>
      <c r="B478" s="378" t="s">
        <v>3713</v>
      </c>
      <c r="C478" s="63"/>
      <c r="D478" s="64" t="s">
        <v>3740</v>
      </c>
      <c r="E478" s="177">
        <f>HEX2DEC(CONCATENATE(B478,D478))*C476</f>
        <v>-1</v>
      </c>
      <c r="F478" s="177">
        <f>E478</f>
        <v>-1</v>
      </c>
      <c r="G478" s="64" t="s">
        <v>3741</v>
      </c>
      <c r="H478" s="285">
        <f>F478*(0.0040146309)</f>
        <v>-4.0146308999999998E-3</v>
      </c>
      <c r="I478" s="257" t="s">
        <v>3742</v>
      </c>
    </row>
    <row r="479" spans="1:9" x14ac:dyDescent="0.2">
      <c r="A479" s="394" t="s">
        <v>1884</v>
      </c>
      <c r="B479" s="62"/>
      <c r="C479" s="63"/>
      <c r="D479" s="64" t="s">
        <v>488</v>
      </c>
      <c r="E479" s="177">
        <f>HEX2DEC(D479)*C476</f>
        <v>0</v>
      </c>
      <c r="F479" s="177">
        <f>E479</f>
        <v>0</v>
      </c>
      <c r="G479" s="64" t="s">
        <v>3741</v>
      </c>
      <c r="H479" s="285">
        <f>F479*(0.0040146309)</f>
        <v>0</v>
      </c>
      <c r="I479" s="257" t="s">
        <v>3742</v>
      </c>
    </row>
    <row r="480" spans="1:9" x14ac:dyDescent="0.2">
      <c r="A480" s="394" t="s">
        <v>1884</v>
      </c>
      <c r="B480" s="62"/>
      <c r="C480" s="63" t="s">
        <v>3738</v>
      </c>
      <c r="D480" s="64" t="s">
        <v>3533</v>
      </c>
      <c r="E480" s="177">
        <f>HEX2DEC(D480)*C476</f>
        <v>1</v>
      </c>
      <c r="F480" s="177">
        <f>E480</f>
        <v>1</v>
      </c>
      <c r="G480" s="64" t="s">
        <v>3741</v>
      </c>
      <c r="H480" s="285">
        <f>F480*(0.0040146309)</f>
        <v>4.0146308999999998E-3</v>
      </c>
      <c r="I480" s="257" t="s">
        <v>3742</v>
      </c>
    </row>
    <row r="481" spans="1:9" ht="13.5" thickBot="1" x14ac:dyDescent="0.25">
      <c r="A481" s="391" t="s">
        <v>1884</v>
      </c>
      <c r="B481" s="65"/>
      <c r="C481" s="156" t="s">
        <v>3739</v>
      </c>
      <c r="D481" s="66" t="s">
        <v>3692</v>
      </c>
      <c r="E481" s="268">
        <f>HEX2DEC(D481)*C476</f>
        <v>8191.75</v>
      </c>
      <c r="F481" s="268">
        <f>E481</f>
        <v>8191.75</v>
      </c>
      <c r="G481" s="66" t="s">
        <v>3741</v>
      </c>
      <c r="H481" s="293">
        <f>F481*(0.0040146309)</f>
        <v>32.886852675074998</v>
      </c>
      <c r="I481" s="284" t="s">
        <v>3742</v>
      </c>
    </row>
    <row r="482" spans="1:9" x14ac:dyDescent="0.2">
      <c r="A482" s="261" t="s">
        <v>1888</v>
      </c>
      <c r="B482" s="67" t="s">
        <v>3546</v>
      </c>
      <c r="C482" s="67" t="s">
        <v>576</v>
      </c>
      <c r="D482" s="61" t="s">
        <v>3711</v>
      </c>
      <c r="E482" s="262"/>
      <c r="F482" s="277" t="s">
        <v>492</v>
      </c>
      <c r="G482" s="437" t="s">
        <v>3548</v>
      </c>
      <c r="H482" s="277"/>
      <c r="I482" s="187"/>
    </row>
    <row r="483" spans="1:9" x14ac:dyDescent="0.2">
      <c r="A483" s="392" t="s">
        <v>1888</v>
      </c>
      <c r="B483" s="378" t="s">
        <v>3713</v>
      </c>
      <c r="C483" s="163" t="s">
        <v>3743</v>
      </c>
      <c r="D483" s="164" t="s">
        <v>597</v>
      </c>
      <c r="E483" s="177">
        <f>HEX2DEC(CONCATENATE(B483,D483))*C482</f>
        <v>-327.68</v>
      </c>
      <c r="F483" s="177">
        <f>E483</f>
        <v>-327.68</v>
      </c>
      <c r="G483" s="64" t="s">
        <v>3548</v>
      </c>
      <c r="H483" s="335"/>
      <c r="I483" s="330"/>
    </row>
    <row r="484" spans="1:9" x14ac:dyDescent="0.2">
      <c r="A484" s="394" t="s">
        <v>1888</v>
      </c>
      <c r="B484" s="378" t="s">
        <v>3713</v>
      </c>
      <c r="C484" s="63"/>
      <c r="D484" s="64" t="s">
        <v>489</v>
      </c>
      <c r="E484" s="177">
        <f>HEX2DEC(CONCATENATE(B484,D484))*C482</f>
        <v>-0.01</v>
      </c>
      <c r="F484" s="177">
        <f>E484</f>
        <v>-0.01</v>
      </c>
      <c r="G484" s="64" t="s">
        <v>3548</v>
      </c>
      <c r="H484" s="335"/>
      <c r="I484" s="330"/>
    </row>
    <row r="485" spans="1:9" x14ac:dyDescent="0.2">
      <c r="A485" s="394" t="s">
        <v>1888</v>
      </c>
      <c r="B485" s="62"/>
      <c r="C485" s="63"/>
      <c r="D485" s="64" t="s">
        <v>488</v>
      </c>
      <c r="E485" s="177">
        <f>HEX2DEC(D485)*C482</f>
        <v>0</v>
      </c>
      <c r="F485" s="177">
        <f>E485</f>
        <v>0</v>
      </c>
      <c r="G485" s="64" t="s">
        <v>3548</v>
      </c>
      <c r="H485" s="335"/>
      <c r="I485" s="330"/>
    </row>
    <row r="486" spans="1:9" x14ac:dyDescent="0.2">
      <c r="A486" s="394" t="s">
        <v>1888</v>
      </c>
      <c r="B486" s="62"/>
      <c r="C486" s="63"/>
      <c r="D486" s="64" t="s">
        <v>2004</v>
      </c>
      <c r="E486" s="177">
        <f>HEX2DEC(D486)*C482</f>
        <v>0.01</v>
      </c>
      <c r="F486" s="177">
        <f>E486</f>
        <v>0.01</v>
      </c>
      <c r="G486" s="64" t="s">
        <v>3548</v>
      </c>
      <c r="H486" s="335"/>
      <c r="I486" s="330"/>
    </row>
    <row r="487" spans="1:9" ht="13.5" thickBot="1" x14ac:dyDescent="0.25">
      <c r="A487" s="391" t="s">
        <v>1888</v>
      </c>
      <c r="B487" s="65"/>
      <c r="C487" s="178"/>
      <c r="D487" s="66" t="s">
        <v>3692</v>
      </c>
      <c r="E487" s="268">
        <f>HEX2DEC(D487)*C482</f>
        <v>327.67</v>
      </c>
      <c r="F487" s="268">
        <f>E487</f>
        <v>327.67</v>
      </c>
      <c r="G487" s="66" t="s">
        <v>3548</v>
      </c>
      <c r="H487" s="336"/>
      <c r="I487" s="333"/>
    </row>
    <row r="488" spans="1:9" x14ac:dyDescent="0.2">
      <c r="A488" s="261" t="s">
        <v>439</v>
      </c>
      <c r="B488" s="67" t="s">
        <v>3546</v>
      </c>
      <c r="C488" s="67" t="s">
        <v>575</v>
      </c>
      <c r="D488" s="61" t="s">
        <v>3711</v>
      </c>
      <c r="E488" s="262"/>
      <c r="F488" s="277" t="s">
        <v>491</v>
      </c>
      <c r="G488" s="437" t="s">
        <v>3548</v>
      </c>
      <c r="H488" s="277"/>
      <c r="I488" s="187"/>
    </row>
    <row r="489" spans="1:9" x14ac:dyDescent="0.2">
      <c r="A489" s="392" t="s">
        <v>439</v>
      </c>
      <c r="B489" s="378" t="s">
        <v>3713</v>
      </c>
      <c r="C489" s="163" t="s">
        <v>3744</v>
      </c>
      <c r="D489" s="164" t="s">
        <v>597</v>
      </c>
      <c r="E489" s="264">
        <f>HEX2DEC(CONCATENATE(B489,D489))*C488</f>
        <v>-3276.8</v>
      </c>
      <c r="F489" s="264">
        <f>E489</f>
        <v>-3276.8</v>
      </c>
      <c r="G489" s="64" t="s">
        <v>3548</v>
      </c>
      <c r="H489" s="335"/>
      <c r="I489" s="330"/>
    </row>
    <row r="490" spans="1:9" x14ac:dyDescent="0.2">
      <c r="A490" s="394" t="s">
        <v>439</v>
      </c>
      <c r="B490" s="378" t="s">
        <v>3713</v>
      </c>
      <c r="C490" s="63"/>
      <c r="D490" s="64" t="s">
        <v>489</v>
      </c>
      <c r="E490" s="264">
        <f>HEX2DEC(CONCATENATE(B490,D490))*C488</f>
        <v>-0.1</v>
      </c>
      <c r="F490" s="264">
        <f>E490</f>
        <v>-0.1</v>
      </c>
      <c r="G490" s="64" t="s">
        <v>3548</v>
      </c>
      <c r="H490" s="335"/>
      <c r="I490" s="330"/>
    </row>
    <row r="491" spans="1:9" x14ac:dyDescent="0.2">
      <c r="A491" s="394" t="s">
        <v>439</v>
      </c>
      <c r="B491" s="62"/>
      <c r="C491" s="63"/>
      <c r="D491" s="64" t="s">
        <v>488</v>
      </c>
      <c r="E491" s="264">
        <f>HEX2DEC(D491)*C488</f>
        <v>0</v>
      </c>
      <c r="F491" s="264">
        <f>E491</f>
        <v>0</v>
      </c>
      <c r="G491" s="64" t="s">
        <v>3548</v>
      </c>
      <c r="H491" s="335"/>
      <c r="I491" s="330"/>
    </row>
    <row r="492" spans="1:9" x14ac:dyDescent="0.2">
      <c r="A492" s="394" t="s">
        <v>439</v>
      </c>
      <c r="B492" s="62"/>
      <c r="C492" s="63"/>
      <c r="D492" s="64" t="s">
        <v>2004</v>
      </c>
      <c r="E492" s="264">
        <f>HEX2DEC(D492)*C488</f>
        <v>0.1</v>
      </c>
      <c r="F492" s="264">
        <f>E492</f>
        <v>0.1</v>
      </c>
      <c r="G492" s="64" t="s">
        <v>3548</v>
      </c>
      <c r="H492" s="335"/>
      <c r="I492" s="330"/>
    </row>
    <row r="493" spans="1:9" ht="13.5" thickBot="1" x14ac:dyDescent="0.25">
      <c r="A493" s="391" t="s">
        <v>439</v>
      </c>
      <c r="B493" s="65"/>
      <c r="C493" s="178"/>
      <c r="D493" s="66" t="s">
        <v>3692</v>
      </c>
      <c r="E493" s="266">
        <f>HEX2DEC(D493)*C488</f>
        <v>3276.7000000000003</v>
      </c>
      <c r="F493" s="266">
        <f>E493</f>
        <v>3276.7000000000003</v>
      </c>
      <c r="G493" s="66" t="s">
        <v>3548</v>
      </c>
      <c r="H493" s="336"/>
      <c r="I493" s="333"/>
    </row>
    <row r="494" spans="1:9" x14ac:dyDescent="0.2">
      <c r="A494" s="261" t="s">
        <v>440</v>
      </c>
      <c r="B494" s="67" t="s">
        <v>3551</v>
      </c>
      <c r="C494" s="67" t="s">
        <v>576</v>
      </c>
      <c r="D494" s="61" t="s">
        <v>3711</v>
      </c>
      <c r="E494" s="262"/>
      <c r="F494" s="277" t="s">
        <v>1713</v>
      </c>
      <c r="G494" s="437" t="s">
        <v>3553</v>
      </c>
      <c r="H494" s="277" t="s">
        <v>492</v>
      </c>
      <c r="I494" s="438" t="s">
        <v>3553</v>
      </c>
    </row>
    <row r="495" spans="1:9" x14ac:dyDescent="0.2">
      <c r="A495" s="392" t="s">
        <v>440</v>
      </c>
      <c r="B495" s="378" t="s">
        <v>3713</v>
      </c>
      <c r="C495" s="163" t="s">
        <v>3745</v>
      </c>
      <c r="D495" s="164" t="s">
        <v>597</v>
      </c>
      <c r="E495" s="177">
        <f>HEX2DEC(CONCATENATE(B495,D495))*C494</f>
        <v>-327.68</v>
      </c>
      <c r="F495" s="177">
        <f t="shared" ref="F495:F501" si="10">E495</f>
        <v>-327.68</v>
      </c>
      <c r="G495" s="64" t="s">
        <v>3553</v>
      </c>
      <c r="H495" s="335">
        <f>F495/100</f>
        <v>-3.2768000000000002</v>
      </c>
      <c r="I495" s="330" t="s">
        <v>3553</v>
      </c>
    </row>
    <row r="496" spans="1:9" x14ac:dyDescent="0.2">
      <c r="A496" s="392" t="s">
        <v>440</v>
      </c>
      <c r="B496" s="378" t="s">
        <v>3713</v>
      </c>
      <c r="C496" s="163"/>
      <c r="D496" s="164" t="s">
        <v>3746</v>
      </c>
      <c r="E496" s="177">
        <f>HEX2DEC(CONCATENATE(B496,D496))*C494</f>
        <v>-100</v>
      </c>
      <c r="F496" s="177">
        <f t="shared" si="10"/>
        <v>-100</v>
      </c>
      <c r="G496" s="64" t="s">
        <v>3553</v>
      </c>
      <c r="H496" s="335">
        <f t="shared" ref="H496:H501" si="11">F496/100</f>
        <v>-1</v>
      </c>
      <c r="I496" s="330" t="s">
        <v>3553</v>
      </c>
    </row>
    <row r="497" spans="1:9" x14ac:dyDescent="0.2">
      <c r="A497" s="394" t="s">
        <v>440</v>
      </c>
      <c r="B497" s="378" t="s">
        <v>3713</v>
      </c>
      <c r="C497" s="63"/>
      <c r="D497" s="64" t="s">
        <v>489</v>
      </c>
      <c r="E497" s="177">
        <f>HEX2DEC(CONCATENATE(B497,D497))*C494</f>
        <v>-0.01</v>
      </c>
      <c r="F497" s="177">
        <f t="shared" si="10"/>
        <v>-0.01</v>
      </c>
      <c r="G497" s="64" t="s">
        <v>3553</v>
      </c>
      <c r="H497" s="335">
        <f t="shared" si="11"/>
        <v>-1E-4</v>
      </c>
      <c r="I497" s="330" t="s">
        <v>3553</v>
      </c>
    </row>
    <row r="498" spans="1:9" x14ac:dyDescent="0.2">
      <c r="A498" s="394" t="s">
        <v>440</v>
      </c>
      <c r="B498" s="62"/>
      <c r="C498" s="63"/>
      <c r="D498" s="64" t="s">
        <v>488</v>
      </c>
      <c r="E498" s="177">
        <f>HEX2DEC(D498)*C494</f>
        <v>0</v>
      </c>
      <c r="F498" s="177">
        <f t="shared" si="10"/>
        <v>0</v>
      </c>
      <c r="G498" s="64" t="s">
        <v>3553</v>
      </c>
      <c r="H498" s="335">
        <f t="shared" si="11"/>
        <v>0</v>
      </c>
      <c r="I498" s="330" t="s">
        <v>3553</v>
      </c>
    </row>
    <row r="499" spans="1:9" x14ac:dyDescent="0.2">
      <c r="A499" s="394" t="s">
        <v>440</v>
      </c>
      <c r="B499" s="62"/>
      <c r="C499" s="63"/>
      <c r="D499" s="64" t="s">
        <v>2004</v>
      </c>
      <c r="E499" s="177">
        <f>HEX2DEC(D499)*C494</f>
        <v>0.01</v>
      </c>
      <c r="F499" s="177">
        <f t="shared" si="10"/>
        <v>0.01</v>
      </c>
      <c r="G499" s="64" t="s">
        <v>3553</v>
      </c>
      <c r="H499" s="335">
        <f t="shared" si="11"/>
        <v>1E-4</v>
      </c>
      <c r="I499" s="330" t="s">
        <v>3553</v>
      </c>
    </row>
    <row r="500" spans="1:9" x14ac:dyDescent="0.2">
      <c r="A500" s="393" t="s">
        <v>440</v>
      </c>
      <c r="B500" s="158"/>
      <c r="C500" s="63"/>
      <c r="D500" s="64" t="s">
        <v>3554</v>
      </c>
      <c r="E500" s="177">
        <f>HEX2DEC(D500)*C494</f>
        <v>100</v>
      </c>
      <c r="F500" s="177">
        <f t="shared" si="10"/>
        <v>100</v>
      </c>
      <c r="G500" s="64" t="s">
        <v>3553</v>
      </c>
      <c r="H500" s="335">
        <f t="shared" si="11"/>
        <v>1</v>
      </c>
      <c r="I500" s="330" t="s">
        <v>3553</v>
      </c>
    </row>
    <row r="501" spans="1:9" ht="13.5" thickBot="1" x14ac:dyDescent="0.25">
      <c r="A501" s="391" t="s">
        <v>440</v>
      </c>
      <c r="B501" s="65"/>
      <c r="C501" s="305"/>
      <c r="D501" s="66" t="s">
        <v>3692</v>
      </c>
      <c r="E501" s="268">
        <f>HEX2DEC(D501)*C494</f>
        <v>327.67</v>
      </c>
      <c r="F501" s="268">
        <f t="shared" si="10"/>
        <v>327.67</v>
      </c>
      <c r="G501" s="66" t="s">
        <v>3553</v>
      </c>
      <c r="H501" s="336">
        <f t="shared" si="11"/>
        <v>3.2766999999999999</v>
      </c>
      <c r="I501" s="333" t="s">
        <v>3553</v>
      </c>
    </row>
    <row r="502" spans="1:9" x14ac:dyDescent="0.2">
      <c r="A502" s="261" t="s">
        <v>1889</v>
      </c>
      <c r="B502" s="67" t="s">
        <v>3551</v>
      </c>
      <c r="C502" s="67" t="s">
        <v>3747</v>
      </c>
      <c r="D502" s="61" t="s">
        <v>3711</v>
      </c>
      <c r="E502" s="262"/>
      <c r="F502" s="277" t="s">
        <v>3557</v>
      </c>
      <c r="G502" s="437" t="s">
        <v>3553</v>
      </c>
      <c r="H502" s="277" t="s">
        <v>3557</v>
      </c>
      <c r="I502" s="438" t="s">
        <v>3553</v>
      </c>
    </row>
    <row r="503" spans="1:9" x14ac:dyDescent="0.2">
      <c r="A503" s="392" t="s">
        <v>1889</v>
      </c>
      <c r="B503" s="378" t="s">
        <v>3713</v>
      </c>
      <c r="C503" s="163" t="s">
        <v>3748</v>
      </c>
      <c r="D503" s="164" t="s">
        <v>597</v>
      </c>
      <c r="E503" s="337">
        <f>HEX2DEC(CONCATENATE(B503,D503))*C502</f>
        <v>-100.007936</v>
      </c>
      <c r="F503" s="337">
        <f>E503</f>
        <v>-100.007936</v>
      </c>
      <c r="G503" s="64" t="s">
        <v>3553</v>
      </c>
      <c r="H503" s="338">
        <f>F503/100</f>
        <v>-1.00007936</v>
      </c>
      <c r="I503" s="330" t="s">
        <v>3553</v>
      </c>
    </row>
    <row r="504" spans="1:9" x14ac:dyDescent="0.2">
      <c r="A504" s="394" t="s">
        <v>1889</v>
      </c>
      <c r="B504" s="378" t="s">
        <v>3713</v>
      </c>
      <c r="C504" s="63"/>
      <c r="D504" s="64" t="s">
        <v>489</v>
      </c>
      <c r="E504" s="337">
        <f>HEX2DEC(CONCATENATE(B504,D504))*C502</f>
        <v>-3.052E-3</v>
      </c>
      <c r="F504" s="337">
        <f>E504</f>
        <v>-3.052E-3</v>
      </c>
      <c r="G504" s="64" t="s">
        <v>3553</v>
      </c>
      <c r="H504" s="338">
        <f>F504/100</f>
        <v>-3.0519999999999999E-5</v>
      </c>
      <c r="I504" s="330" t="s">
        <v>3553</v>
      </c>
    </row>
    <row r="505" spans="1:9" x14ac:dyDescent="0.2">
      <c r="A505" s="394" t="s">
        <v>1889</v>
      </c>
      <c r="B505" s="62"/>
      <c r="C505" s="63"/>
      <c r="D505" s="64" t="s">
        <v>488</v>
      </c>
      <c r="E505" s="337">
        <f>HEX2DEC(D505)*C502</f>
        <v>0</v>
      </c>
      <c r="F505" s="337">
        <f>E505</f>
        <v>0</v>
      </c>
      <c r="G505" s="64" t="s">
        <v>3553</v>
      </c>
      <c r="H505" s="338">
        <f>F505/100</f>
        <v>0</v>
      </c>
      <c r="I505" s="330" t="s">
        <v>3553</v>
      </c>
    </row>
    <row r="506" spans="1:9" x14ac:dyDescent="0.2">
      <c r="A506" s="394" t="s">
        <v>1889</v>
      </c>
      <c r="B506" s="62"/>
      <c r="C506" s="63"/>
      <c r="D506" s="64" t="s">
        <v>2004</v>
      </c>
      <c r="E506" s="337">
        <f>HEX2DEC(D506)*C502</f>
        <v>3.052E-3</v>
      </c>
      <c r="F506" s="337">
        <f>E506</f>
        <v>3.052E-3</v>
      </c>
      <c r="G506" s="64" t="s">
        <v>3553</v>
      </c>
      <c r="H506" s="338">
        <f>F506/100</f>
        <v>3.0519999999999999E-5</v>
      </c>
      <c r="I506" s="330" t="s">
        <v>3553</v>
      </c>
    </row>
    <row r="507" spans="1:9" ht="13.5" thickBot="1" x14ac:dyDescent="0.25">
      <c r="A507" s="391" t="s">
        <v>1889</v>
      </c>
      <c r="B507" s="65"/>
      <c r="C507" s="305"/>
      <c r="D507" s="66" t="s">
        <v>3692</v>
      </c>
      <c r="E507" s="168">
        <f>HEX2DEC(D507)*C502</f>
        <v>100.004884</v>
      </c>
      <c r="F507" s="168">
        <f>E507</f>
        <v>100.004884</v>
      </c>
      <c r="G507" s="66" t="s">
        <v>3553</v>
      </c>
      <c r="H507" s="339">
        <f>F507/100</f>
        <v>1.00004884</v>
      </c>
      <c r="I507" s="333" t="s">
        <v>3553</v>
      </c>
    </row>
    <row r="508" spans="1:9" x14ac:dyDescent="0.2">
      <c r="A508" s="261" t="s">
        <v>1890</v>
      </c>
      <c r="B508" s="67" t="s">
        <v>3474</v>
      </c>
      <c r="C508" s="67" t="s">
        <v>3749</v>
      </c>
      <c r="D508" s="61" t="s">
        <v>3711</v>
      </c>
      <c r="E508" s="262"/>
      <c r="F508" s="277" t="s">
        <v>490</v>
      </c>
      <c r="G508" s="437" t="s">
        <v>3751</v>
      </c>
      <c r="H508" s="277"/>
      <c r="I508" s="187"/>
    </row>
    <row r="509" spans="1:9" x14ac:dyDescent="0.2">
      <c r="A509" s="392" t="s">
        <v>1890</v>
      </c>
      <c r="B509" s="378" t="s">
        <v>3713</v>
      </c>
      <c r="C509" s="163" t="s">
        <v>3750</v>
      </c>
      <c r="D509" s="164" t="s">
        <v>597</v>
      </c>
      <c r="E509" s="176">
        <f>HEX2DEC(CONCATENATE(B509,D509))*C508</f>
        <v>-65536</v>
      </c>
      <c r="F509" s="176">
        <f>E509</f>
        <v>-65536</v>
      </c>
      <c r="G509" s="64" t="s">
        <v>3751</v>
      </c>
      <c r="H509" s="386"/>
      <c r="I509" s="330"/>
    </row>
    <row r="510" spans="1:9" x14ac:dyDescent="0.2">
      <c r="A510" s="394" t="s">
        <v>1890</v>
      </c>
      <c r="B510" s="378" t="s">
        <v>3713</v>
      </c>
      <c r="C510" s="63"/>
      <c r="D510" s="64" t="s">
        <v>489</v>
      </c>
      <c r="E510" s="176">
        <f>HEX2DEC(CONCATENATE(B510,D510))*C508</f>
        <v>-2</v>
      </c>
      <c r="F510" s="176">
        <f>E510</f>
        <v>-2</v>
      </c>
      <c r="G510" s="64" t="s">
        <v>3751</v>
      </c>
      <c r="H510" s="386"/>
      <c r="I510" s="330"/>
    </row>
    <row r="511" spans="1:9" x14ac:dyDescent="0.2">
      <c r="A511" s="394" t="s">
        <v>1890</v>
      </c>
      <c r="B511" s="62"/>
      <c r="C511" s="63"/>
      <c r="D511" s="64" t="s">
        <v>488</v>
      </c>
      <c r="E511" s="176">
        <f>HEX2DEC(D511)*C508</f>
        <v>0</v>
      </c>
      <c r="F511" s="176">
        <f>E511</f>
        <v>0</v>
      </c>
      <c r="G511" s="64" t="s">
        <v>3751</v>
      </c>
      <c r="H511" s="386"/>
      <c r="I511" s="330"/>
    </row>
    <row r="512" spans="1:9" x14ac:dyDescent="0.2">
      <c r="A512" s="394" t="s">
        <v>1890</v>
      </c>
      <c r="B512" s="62"/>
      <c r="C512" s="63" t="s">
        <v>3482</v>
      </c>
      <c r="D512" s="64" t="s">
        <v>2004</v>
      </c>
      <c r="E512" s="176">
        <f>HEX2DEC(D512)*C508</f>
        <v>2</v>
      </c>
      <c r="F512" s="176">
        <f>E512</f>
        <v>2</v>
      </c>
      <c r="G512" s="64" t="s">
        <v>3751</v>
      </c>
      <c r="H512" s="386"/>
      <c r="I512" s="330"/>
    </row>
    <row r="513" spans="1:13" ht="13.5" thickBot="1" x14ac:dyDescent="0.25">
      <c r="A513" s="391" t="s">
        <v>1890</v>
      </c>
      <c r="B513" s="65"/>
      <c r="C513" s="65" t="s">
        <v>3483</v>
      </c>
      <c r="D513" s="66" t="s">
        <v>3692</v>
      </c>
      <c r="E513" s="259">
        <f>HEX2DEC(D513)*C508</f>
        <v>65534</v>
      </c>
      <c r="F513" s="259">
        <f>E513</f>
        <v>65534</v>
      </c>
      <c r="G513" s="66" t="s">
        <v>3751</v>
      </c>
      <c r="H513" s="388"/>
      <c r="I513" s="333"/>
    </row>
    <row r="514" spans="1:13" s="542" customFormat="1" x14ac:dyDescent="0.2">
      <c r="A514" s="535" t="s">
        <v>4360</v>
      </c>
      <c r="B514" s="536" t="s">
        <v>3726</v>
      </c>
      <c r="C514" s="536" t="s">
        <v>4359</v>
      </c>
      <c r="D514" s="537" t="s">
        <v>3711</v>
      </c>
      <c r="E514" s="538"/>
      <c r="F514" s="539" t="s">
        <v>2008</v>
      </c>
      <c r="G514" s="537" t="s">
        <v>637</v>
      </c>
      <c r="H514" s="540" t="s">
        <v>648</v>
      </c>
      <c r="I514" s="541" t="s">
        <v>2013</v>
      </c>
      <c r="K514" s="543"/>
      <c r="L514" s="543"/>
      <c r="M514" s="544"/>
    </row>
    <row r="515" spans="1:13" s="542" customFormat="1" x14ac:dyDescent="0.2">
      <c r="A515" s="392" t="s">
        <v>4360</v>
      </c>
      <c r="B515" s="378" t="s">
        <v>3713</v>
      </c>
      <c r="C515" s="545" t="s">
        <v>4358</v>
      </c>
      <c r="D515" s="546" t="s">
        <v>597</v>
      </c>
      <c r="E515" s="547">
        <f>HEX2DEC(CONCATENATE(B515,D515))*C514</f>
        <v>-655360</v>
      </c>
      <c r="F515" s="547">
        <f>E515</f>
        <v>-655360</v>
      </c>
      <c r="G515" s="546" t="s">
        <v>637</v>
      </c>
      <c r="H515" s="548">
        <f>F515*(0.1450377)</f>
        <v>-95051.907072000002</v>
      </c>
      <c r="I515" s="549" t="s">
        <v>2013</v>
      </c>
      <c r="K515" s="543"/>
      <c r="L515" s="543"/>
      <c r="M515" s="544"/>
    </row>
    <row r="516" spans="1:13" s="542" customFormat="1" x14ac:dyDescent="0.2">
      <c r="A516" s="394" t="s">
        <v>4360</v>
      </c>
      <c r="B516" s="378" t="s">
        <v>3713</v>
      </c>
      <c r="C516" s="550"/>
      <c r="D516" s="551" t="s">
        <v>489</v>
      </c>
      <c r="E516" s="547">
        <f>HEX2DEC(CONCATENATE(B516,D516))*C514</f>
        <v>-20</v>
      </c>
      <c r="F516" s="547">
        <f>E516</f>
        <v>-20</v>
      </c>
      <c r="G516" s="551" t="s">
        <v>637</v>
      </c>
      <c r="H516" s="548">
        <f>F516*(0.1450377)</f>
        <v>-2.9007540000000001</v>
      </c>
      <c r="I516" s="549" t="s">
        <v>2013</v>
      </c>
      <c r="K516" s="543"/>
      <c r="L516" s="543"/>
      <c r="M516" s="544"/>
    </row>
    <row r="517" spans="1:13" s="542" customFormat="1" x14ac:dyDescent="0.2">
      <c r="A517" s="394" t="s">
        <v>4360</v>
      </c>
      <c r="B517" s="552"/>
      <c r="C517" s="550"/>
      <c r="D517" s="551" t="s">
        <v>488</v>
      </c>
      <c r="E517" s="547">
        <f>HEX2DEC(D517)*C514</f>
        <v>0</v>
      </c>
      <c r="F517" s="547">
        <f>E517</f>
        <v>0</v>
      </c>
      <c r="G517" s="551" t="s">
        <v>637</v>
      </c>
      <c r="H517" s="548">
        <f>F517*(0.1450377)</f>
        <v>0</v>
      </c>
      <c r="I517" s="549" t="s">
        <v>2013</v>
      </c>
      <c r="K517" s="543"/>
      <c r="L517" s="543"/>
      <c r="M517" s="544"/>
    </row>
    <row r="518" spans="1:13" s="542" customFormat="1" x14ac:dyDescent="0.2">
      <c r="A518" s="394" t="s">
        <v>4360</v>
      </c>
      <c r="B518" s="552"/>
      <c r="C518" s="550" t="s">
        <v>638</v>
      </c>
      <c r="D518" s="551" t="s">
        <v>2004</v>
      </c>
      <c r="E518" s="547">
        <f>HEX2DEC(D518)*C514</f>
        <v>20</v>
      </c>
      <c r="F518" s="547">
        <f>E518</f>
        <v>20</v>
      </c>
      <c r="G518" s="551" t="s">
        <v>637</v>
      </c>
      <c r="H518" s="548">
        <f>F518*(0.1450377)</f>
        <v>2.9007540000000001</v>
      </c>
      <c r="I518" s="549" t="s">
        <v>2013</v>
      </c>
      <c r="K518" s="543"/>
      <c r="L518" s="543"/>
      <c r="M518" s="544"/>
    </row>
    <row r="519" spans="1:13" s="542" customFormat="1" ht="13.5" thickBot="1" x14ac:dyDescent="0.25">
      <c r="A519" s="391" t="s">
        <v>4360</v>
      </c>
      <c r="B519" s="553"/>
      <c r="C519" s="554" t="s">
        <v>639</v>
      </c>
      <c r="D519" s="555" t="s">
        <v>3692</v>
      </c>
      <c r="E519" s="556">
        <f>HEX2DEC(D519)*C514</f>
        <v>655340</v>
      </c>
      <c r="F519" s="556">
        <f>E519</f>
        <v>655340</v>
      </c>
      <c r="G519" s="555" t="s">
        <v>637</v>
      </c>
      <c r="H519" s="557">
        <f>F519*(0.1450377)</f>
        <v>95049.006318</v>
      </c>
      <c r="I519" s="558" t="s">
        <v>2013</v>
      </c>
      <c r="K519" s="543"/>
      <c r="L519" s="543"/>
      <c r="M519" s="544"/>
    </row>
    <row r="520" spans="1:13" s="458" customFormat="1" x14ac:dyDescent="0.2">
      <c r="A520" s="452" t="s">
        <v>3752</v>
      </c>
      <c r="B520" s="453" t="s">
        <v>3726</v>
      </c>
      <c r="C520" s="453" t="s">
        <v>1439</v>
      </c>
      <c r="D520" s="439" t="s">
        <v>3711</v>
      </c>
      <c r="E520" s="454"/>
      <c r="F520" s="455" t="s">
        <v>2008</v>
      </c>
      <c r="G520" s="439" t="s">
        <v>637</v>
      </c>
      <c r="H520" s="456" t="s">
        <v>648</v>
      </c>
      <c r="I520" s="441" t="s">
        <v>2013</v>
      </c>
      <c r="K520" s="459"/>
      <c r="L520" s="459"/>
      <c r="M520" s="377"/>
    </row>
    <row r="521" spans="1:13" s="458" customFormat="1" x14ac:dyDescent="0.2">
      <c r="A521" s="392" t="s">
        <v>3752</v>
      </c>
      <c r="B521" s="378" t="s">
        <v>3713</v>
      </c>
      <c r="C521" s="460" t="s">
        <v>3753</v>
      </c>
      <c r="D521" s="461" t="s">
        <v>597</v>
      </c>
      <c r="E521" s="479">
        <f>HEX2DEC(CONCATENATE(B521,D521))*C520</f>
        <v>-327680</v>
      </c>
      <c r="F521" s="479">
        <f>E521</f>
        <v>-327680</v>
      </c>
      <c r="G521" s="461" t="s">
        <v>637</v>
      </c>
      <c r="H521" s="509">
        <f>F521*(0.1450377)</f>
        <v>-47525.953536000001</v>
      </c>
      <c r="I521" s="466" t="s">
        <v>2013</v>
      </c>
      <c r="K521" s="459"/>
      <c r="L521" s="459"/>
      <c r="M521" s="377"/>
    </row>
    <row r="522" spans="1:13" s="458" customFormat="1" x14ac:dyDescent="0.2">
      <c r="A522" s="394" t="s">
        <v>3752</v>
      </c>
      <c r="B522" s="378" t="s">
        <v>3713</v>
      </c>
      <c r="C522" s="465"/>
      <c r="D522" s="445" t="s">
        <v>489</v>
      </c>
      <c r="E522" s="479">
        <f>HEX2DEC(CONCATENATE(B522,D522))*C520</f>
        <v>-10</v>
      </c>
      <c r="F522" s="479">
        <f>E522</f>
        <v>-10</v>
      </c>
      <c r="G522" s="445" t="s">
        <v>637</v>
      </c>
      <c r="H522" s="509">
        <f>F522*(0.1450377)</f>
        <v>-1.450377</v>
      </c>
      <c r="I522" s="466" t="s">
        <v>2013</v>
      </c>
      <c r="K522" s="459"/>
      <c r="L522" s="459"/>
      <c r="M522" s="377"/>
    </row>
    <row r="523" spans="1:13" s="458" customFormat="1" x14ac:dyDescent="0.2">
      <c r="A523" s="394" t="s">
        <v>3752</v>
      </c>
      <c r="B523" s="483"/>
      <c r="C523" s="465"/>
      <c r="D523" s="445" t="s">
        <v>488</v>
      </c>
      <c r="E523" s="479">
        <f>HEX2DEC(D523)*C520</f>
        <v>0</v>
      </c>
      <c r="F523" s="479">
        <f>E523</f>
        <v>0</v>
      </c>
      <c r="G523" s="445" t="s">
        <v>637</v>
      </c>
      <c r="H523" s="509">
        <f>F523*(0.1450377)</f>
        <v>0</v>
      </c>
      <c r="I523" s="466" t="s">
        <v>2013</v>
      </c>
      <c r="K523" s="459"/>
      <c r="L523" s="459"/>
      <c r="M523" s="377"/>
    </row>
    <row r="524" spans="1:13" s="458" customFormat="1" x14ac:dyDescent="0.2">
      <c r="A524" s="394" t="s">
        <v>3752</v>
      </c>
      <c r="B524" s="483"/>
      <c r="C524" s="465" t="s">
        <v>638</v>
      </c>
      <c r="D524" s="445" t="s">
        <v>2004</v>
      </c>
      <c r="E524" s="479">
        <f>HEX2DEC(D524)*C520</f>
        <v>10</v>
      </c>
      <c r="F524" s="479">
        <f>E524</f>
        <v>10</v>
      </c>
      <c r="G524" s="445" t="s">
        <v>637</v>
      </c>
      <c r="H524" s="509">
        <f>F524*(0.1450377)</f>
        <v>1.450377</v>
      </c>
      <c r="I524" s="466" t="s">
        <v>2013</v>
      </c>
      <c r="K524" s="459"/>
      <c r="L524" s="459"/>
      <c r="M524" s="377"/>
    </row>
    <row r="525" spans="1:13" s="458" customFormat="1" ht="13.5" thickBot="1" x14ac:dyDescent="0.25">
      <c r="A525" s="391" t="s">
        <v>3752</v>
      </c>
      <c r="B525" s="289"/>
      <c r="C525" s="178" t="s">
        <v>639</v>
      </c>
      <c r="D525" s="446" t="s">
        <v>3692</v>
      </c>
      <c r="E525" s="484">
        <f>HEX2DEC(D525)*C520</f>
        <v>327670</v>
      </c>
      <c r="F525" s="484">
        <f>E525</f>
        <v>327670</v>
      </c>
      <c r="G525" s="446" t="s">
        <v>637</v>
      </c>
      <c r="H525" s="510">
        <f>F525*(0.1450377)</f>
        <v>47524.503159</v>
      </c>
      <c r="I525" s="493" t="s">
        <v>2013</v>
      </c>
      <c r="K525" s="459"/>
      <c r="L525" s="459"/>
      <c r="M525" s="377"/>
    </row>
    <row r="526" spans="1:13" x14ac:dyDescent="0.2">
      <c r="A526" s="261" t="s">
        <v>3754</v>
      </c>
      <c r="B526" s="67" t="s">
        <v>3726</v>
      </c>
      <c r="C526" s="67" t="s">
        <v>576</v>
      </c>
      <c r="D526" s="61" t="s">
        <v>3711</v>
      </c>
      <c r="E526" s="262"/>
      <c r="F526" s="277" t="s">
        <v>492</v>
      </c>
      <c r="G526" s="439" t="s">
        <v>637</v>
      </c>
      <c r="H526" s="182" t="s">
        <v>3736</v>
      </c>
      <c r="I526" s="441" t="s">
        <v>2013</v>
      </c>
    </row>
    <row r="527" spans="1:13" x14ac:dyDescent="0.2">
      <c r="A527" s="392" t="s">
        <v>3754</v>
      </c>
      <c r="B527" s="378" t="s">
        <v>3713</v>
      </c>
      <c r="C527" s="163" t="s">
        <v>2216</v>
      </c>
      <c r="D527" s="164" t="s">
        <v>597</v>
      </c>
      <c r="E527" s="177">
        <f>HEX2DEC(CONCATENATE(B527,D527))*C526</f>
        <v>-327.68</v>
      </c>
      <c r="F527" s="177">
        <f>E527</f>
        <v>-327.68</v>
      </c>
      <c r="G527" s="164" t="s">
        <v>637</v>
      </c>
      <c r="H527" s="273">
        <f>F527*(0.1450377)</f>
        <v>-47.525953535999996</v>
      </c>
      <c r="I527" s="280" t="s">
        <v>2013</v>
      </c>
    </row>
    <row r="528" spans="1:13" x14ac:dyDescent="0.2">
      <c r="A528" s="394" t="s">
        <v>3754</v>
      </c>
      <c r="B528" s="378" t="s">
        <v>3713</v>
      </c>
      <c r="C528" s="63"/>
      <c r="D528" s="64" t="s">
        <v>489</v>
      </c>
      <c r="E528" s="177">
        <f>HEX2DEC(CONCATENATE(B528,D528))*C526</f>
        <v>-0.01</v>
      </c>
      <c r="F528" s="177">
        <f>E528</f>
        <v>-0.01</v>
      </c>
      <c r="G528" s="64" t="s">
        <v>637</v>
      </c>
      <c r="H528" s="273">
        <f>F528*(0.1450377)</f>
        <v>-1.4503769999999999E-3</v>
      </c>
      <c r="I528" s="280" t="s">
        <v>2013</v>
      </c>
    </row>
    <row r="529" spans="1:9" x14ac:dyDescent="0.2">
      <c r="A529" s="394" t="s">
        <v>3754</v>
      </c>
      <c r="B529" s="62"/>
      <c r="C529" s="63"/>
      <c r="D529" s="64" t="s">
        <v>488</v>
      </c>
      <c r="E529" s="177">
        <f>HEX2DEC(D529)*C526</f>
        <v>0</v>
      </c>
      <c r="F529" s="177">
        <f>E529</f>
        <v>0</v>
      </c>
      <c r="G529" s="64" t="s">
        <v>637</v>
      </c>
      <c r="H529" s="273">
        <f>F529*(0.1450377)</f>
        <v>0</v>
      </c>
      <c r="I529" s="280" t="s">
        <v>2013</v>
      </c>
    </row>
    <row r="530" spans="1:9" x14ac:dyDescent="0.2">
      <c r="A530" s="394" t="s">
        <v>3754</v>
      </c>
      <c r="B530" s="62"/>
      <c r="C530" s="63" t="s">
        <v>638</v>
      </c>
      <c r="D530" s="64" t="s">
        <v>2004</v>
      </c>
      <c r="E530" s="177">
        <f>HEX2DEC(D530)*C526</f>
        <v>0.01</v>
      </c>
      <c r="F530" s="177">
        <f>E530</f>
        <v>0.01</v>
      </c>
      <c r="G530" s="64" t="s">
        <v>637</v>
      </c>
      <c r="H530" s="273">
        <f>F530*(0.1450377)</f>
        <v>1.4503769999999999E-3</v>
      </c>
      <c r="I530" s="280" t="s">
        <v>2013</v>
      </c>
    </row>
    <row r="531" spans="1:9" ht="13.5" thickBot="1" x14ac:dyDescent="0.25">
      <c r="A531" s="391" t="s">
        <v>3754</v>
      </c>
      <c r="B531" s="65"/>
      <c r="C531" s="178" t="s">
        <v>639</v>
      </c>
      <c r="D531" s="66" t="s">
        <v>3692</v>
      </c>
      <c r="E531" s="268">
        <f>HEX2DEC(D531)*C526</f>
        <v>327.67</v>
      </c>
      <c r="F531" s="268">
        <f>E531</f>
        <v>327.67</v>
      </c>
      <c r="G531" s="66" t="s">
        <v>637</v>
      </c>
      <c r="H531" s="286">
        <f>F531*(0.1450377)</f>
        <v>47.524503158999998</v>
      </c>
      <c r="I531" s="284" t="s">
        <v>2013</v>
      </c>
    </row>
    <row r="532" spans="1:9" x14ac:dyDescent="0.2">
      <c r="A532" s="452" t="s">
        <v>4466</v>
      </c>
      <c r="B532" s="67" t="s">
        <v>3726</v>
      </c>
      <c r="C532" s="67" t="s">
        <v>577</v>
      </c>
      <c r="D532" s="61" t="s">
        <v>3711</v>
      </c>
      <c r="E532" s="262"/>
      <c r="F532" s="277" t="s">
        <v>493</v>
      </c>
      <c r="G532" s="439" t="s">
        <v>637</v>
      </c>
      <c r="H532" s="182" t="s">
        <v>3486</v>
      </c>
      <c r="I532" s="441" t="s">
        <v>2013</v>
      </c>
    </row>
    <row r="533" spans="1:9" x14ac:dyDescent="0.2">
      <c r="A533" s="392" t="s">
        <v>3754</v>
      </c>
      <c r="B533" s="378" t="s">
        <v>3713</v>
      </c>
      <c r="C533" s="163" t="s">
        <v>3755</v>
      </c>
      <c r="D533" s="164" t="s">
        <v>597</v>
      </c>
      <c r="E533" s="175">
        <f>HEX2DEC(CONCATENATE(B533,D533))*C532</f>
        <v>-32.768000000000001</v>
      </c>
      <c r="F533" s="175">
        <f>E533</f>
        <v>-32.768000000000001</v>
      </c>
      <c r="G533" s="164" t="s">
        <v>637</v>
      </c>
      <c r="H533" s="389">
        <f>F533*(0.1450377)</f>
        <v>-4.7525953535999994</v>
      </c>
      <c r="I533" s="280" t="s">
        <v>2013</v>
      </c>
    </row>
    <row r="534" spans="1:9" x14ac:dyDescent="0.2">
      <c r="A534" s="394" t="s">
        <v>3754</v>
      </c>
      <c r="B534" s="378" t="s">
        <v>3713</v>
      </c>
      <c r="C534" s="63"/>
      <c r="D534" s="64" t="s">
        <v>489</v>
      </c>
      <c r="E534" s="175">
        <f>HEX2DEC(CONCATENATE(B534,D534))*C532</f>
        <v>-1E-3</v>
      </c>
      <c r="F534" s="175">
        <f>E534</f>
        <v>-1E-3</v>
      </c>
      <c r="G534" s="64" t="s">
        <v>637</v>
      </c>
      <c r="H534" s="389">
        <f>F534*(0.1450377)</f>
        <v>-1.4503769999999998E-4</v>
      </c>
      <c r="I534" s="280" t="s">
        <v>2013</v>
      </c>
    </row>
    <row r="535" spans="1:9" x14ac:dyDescent="0.2">
      <c r="A535" s="394" t="s">
        <v>3754</v>
      </c>
      <c r="B535" s="62"/>
      <c r="C535" s="63"/>
      <c r="D535" s="64" t="s">
        <v>488</v>
      </c>
      <c r="E535" s="175">
        <f>HEX2DEC(D535)*C532</f>
        <v>0</v>
      </c>
      <c r="F535" s="175">
        <f>E535</f>
        <v>0</v>
      </c>
      <c r="G535" s="64" t="s">
        <v>637</v>
      </c>
      <c r="H535" s="389">
        <f>F535*(0.1450377)</f>
        <v>0</v>
      </c>
      <c r="I535" s="280" t="s">
        <v>2013</v>
      </c>
    </row>
    <row r="536" spans="1:9" x14ac:dyDescent="0.2">
      <c r="A536" s="394" t="s">
        <v>3754</v>
      </c>
      <c r="B536" s="62"/>
      <c r="C536" s="63" t="s">
        <v>638</v>
      </c>
      <c r="D536" s="64" t="s">
        <v>2004</v>
      </c>
      <c r="E536" s="175">
        <f>HEX2DEC(D536)*C532</f>
        <v>1E-3</v>
      </c>
      <c r="F536" s="175">
        <f>E536</f>
        <v>1E-3</v>
      </c>
      <c r="G536" s="64" t="s">
        <v>637</v>
      </c>
      <c r="H536" s="389">
        <f>F536*(0.1450377)</f>
        <v>1.4503769999999998E-4</v>
      </c>
      <c r="I536" s="280" t="s">
        <v>2013</v>
      </c>
    </row>
    <row r="537" spans="1:9" ht="13.5" thickBot="1" x14ac:dyDescent="0.25">
      <c r="A537" s="391" t="s">
        <v>3754</v>
      </c>
      <c r="B537" s="65"/>
      <c r="C537" s="178" t="s">
        <v>639</v>
      </c>
      <c r="D537" s="66" t="s">
        <v>3692</v>
      </c>
      <c r="E537" s="270">
        <f>HEX2DEC(D537)*C532</f>
        <v>32.767000000000003</v>
      </c>
      <c r="F537" s="270">
        <f>E537</f>
        <v>32.767000000000003</v>
      </c>
      <c r="G537" s="66" t="s">
        <v>637</v>
      </c>
      <c r="H537" s="293">
        <f>F537*(0.1450377)</f>
        <v>4.7524503159</v>
      </c>
      <c r="I537" s="284" t="s">
        <v>2013</v>
      </c>
    </row>
    <row r="538" spans="1:9" x14ac:dyDescent="0.2">
      <c r="A538" s="261" t="s">
        <v>3756</v>
      </c>
      <c r="B538" s="67" t="s">
        <v>3726</v>
      </c>
      <c r="C538" s="67" t="s">
        <v>583</v>
      </c>
      <c r="D538" s="61" t="s">
        <v>3711</v>
      </c>
      <c r="E538" s="262"/>
      <c r="F538" s="277" t="s">
        <v>1713</v>
      </c>
      <c r="G538" s="437" t="s">
        <v>3757</v>
      </c>
      <c r="H538" s="277" t="s">
        <v>493</v>
      </c>
      <c r="I538" s="187" t="s">
        <v>3758</v>
      </c>
    </row>
    <row r="539" spans="1:9" x14ac:dyDescent="0.2">
      <c r="A539" s="392" t="s">
        <v>3756</v>
      </c>
      <c r="B539" s="378" t="s">
        <v>3713</v>
      </c>
      <c r="C539" s="163" t="s">
        <v>1509</v>
      </c>
      <c r="D539" s="164" t="s">
        <v>597</v>
      </c>
      <c r="E539" s="177">
        <f>HEX2DEC(CONCATENATE(B539,D539))*C538</f>
        <v>-8192</v>
      </c>
      <c r="F539" s="177">
        <f>E539</f>
        <v>-8192</v>
      </c>
      <c r="G539" s="64" t="s">
        <v>3757</v>
      </c>
      <c r="H539" s="285">
        <f>F539*(0.0040146309)</f>
        <v>-32.887856332799998</v>
      </c>
      <c r="I539" s="257" t="s">
        <v>3758</v>
      </c>
    </row>
    <row r="540" spans="1:9" x14ac:dyDescent="0.2">
      <c r="A540" s="394" t="s">
        <v>3756</v>
      </c>
      <c r="B540" s="378" t="s">
        <v>3713</v>
      </c>
      <c r="C540" s="63"/>
      <c r="D540" s="64" t="s">
        <v>3740</v>
      </c>
      <c r="E540" s="177">
        <f>HEX2DEC(CONCATENATE(B540,D540))*C538</f>
        <v>-1</v>
      </c>
      <c r="F540" s="177">
        <f>E540</f>
        <v>-1</v>
      </c>
      <c r="G540" s="64" t="s">
        <v>3757</v>
      </c>
      <c r="H540" s="285">
        <f>F540*(0.0040146309)</f>
        <v>-4.0146308999999998E-3</v>
      </c>
      <c r="I540" s="257" t="s">
        <v>3758</v>
      </c>
    </row>
    <row r="541" spans="1:9" x14ac:dyDescent="0.2">
      <c r="A541" s="394" t="s">
        <v>3756</v>
      </c>
      <c r="B541" s="62"/>
      <c r="C541" s="63"/>
      <c r="D541" s="64" t="s">
        <v>488</v>
      </c>
      <c r="E541" s="177">
        <f>HEX2DEC(D541)*C538</f>
        <v>0</v>
      </c>
      <c r="F541" s="177">
        <f>E541</f>
        <v>0</v>
      </c>
      <c r="G541" s="64" t="s">
        <v>3757</v>
      </c>
      <c r="H541" s="285">
        <f>F541*(0.0040146309)</f>
        <v>0</v>
      </c>
      <c r="I541" s="257" t="s">
        <v>3758</v>
      </c>
    </row>
    <row r="542" spans="1:9" x14ac:dyDescent="0.2">
      <c r="A542" s="394" t="s">
        <v>3756</v>
      </c>
      <c r="B542" s="62"/>
      <c r="C542" s="63" t="s">
        <v>3738</v>
      </c>
      <c r="D542" s="64" t="s">
        <v>3533</v>
      </c>
      <c r="E542" s="177">
        <f>HEX2DEC(D542)*C538</f>
        <v>1</v>
      </c>
      <c r="F542" s="177">
        <f>E542</f>
        <v>1</v>
      </c>
      <c r="G542" s="64" t="s">
        <v>3757</v>
      </c>
      <c r="H542" s="285">
        <f>F542*(0.0040146309)</f>
        <v>4.0146308999999998E-3</v>
      </c>
      <c r="I542" s="257" t="s">
        <v>3758</v>
      </c>
    </row>
    <row r="543" spans="1:9" ht="13.5" thickBot="1" x14ac:dyDescent="0.25">
      <c r="A543" s="391" t="s">
        <v>3756</v>
      </c>
      <c r="B543" s="65"/>
      <c r="C543" s="156" t="s">
        <v>3739</v>
      </c>
      <c r="D543" s="66" t="s">
        <v>3692</v>
      </c>
      <c r="E543" s="268">
        <f>HEX2DEC(D543)*C538</f>
        <v>8191.75</v>
      </c>
      <c r="F543" s="268">
        <f>E543</f>
        <v>8191.75</v>
      </c>
      <c r="G543" s="66" t="s">
        <v>3757</v>
      </c>
      <c r="H543" s="293">
        <f>F543*(0.0040146309)</f>
        <v>32.886852675074998</v>
      </c>
      <c r="I543" s="284" t="s">
        <v>3758</v>
      </c>
    </row>
    <row r="544" spans="1:9" x14ac:dyDescent="0.2">
      <c r="E544" s="170"/>
    </row>
    <row r="545" spans="5:5" x14ac:dyDescent="0.2">
      <c r="E545" s="170"/>
    </row>
    <row r="546" spans="5:5" x14ac:dyDescent="0.2">
      <c r="E546" s="170"/>
    </row>
    <row r="547" spans="5:5" x14ac:dyDescent="0.2">
      <c r="E547" s="170"/>
    </row>
    <row r="548" spans="5:5" x14ac:dyDescent="0.2">
      <c r="E548" s="170"/>
    </row>
    <row r="549" spans="5:5" x14ac:dyDescent="0.2">
      <c r="E549" s="170"/>
    </row>
    <row r="550" spans="5:5" x14ac:dyDescent="0.2">
      <c r="E550" s="170"/>
    </row>
    <row r="551" spans="5:5" x14ac:dyDescent="0.2">
      <c r="E551" s="170"/>
    </row>
    <row r="552" spans="5:5" x14ac:dyDescent="0.2">
      <c r="E552" s="170"/>
    </row>
    <row r="553" spans="5:5" x14ac:dyDescent="0.2">
      <c r="E553" s="170"/>
    </row>
    <row r="554" spans="5:5" x14ac:dyDescent="0.2">
      <c r="E554" s="170"/>
    </row>
    <row r="555" spans="5:5" x14ac:dyDescent="0.2">
      <c r="E555" s="170"/>
    </row>
    <row r="556" spans="5:5" x14ac:dyDescent="0.2">
      <c r="E556" s="170"/>
    </row>
    <row r="557" spans="5:5" x14ac:dyDescent="0.2">
      <c r="E557" s="170"/>
    </row>
    <row r="558" spans="5:5" x14ac:dyDescent="0.2">
      <c r="E558" s="170"/>
    </row>
  </sheetData>
  <autoFilter ref="A2:AV558"/>
  <customSheetViews>
    <customSheetView guid="{5F452B13-A369-42A4-9CF3-F2A6C45D1442}" showRuler="0" topLeftCell="F1">
      <selection activeCell="Q28" sqref="Q28"/>
      <pageMargins left="0.75" right="0.75" top="1" bottom="1" header="0.5" footer="0.5"/>
      <pageSetup paperSize="9" orientation="portrait" r:id="rId1"/>
      <headerFooter alignWithMargins="0"/>
    </customSheetView>
    <customSheetView guid="{85156661-CBE0-4E0C-831A-9FC01A4A4796}" showRuler="0" topLeftCell="A10">
      <selection activeCell="E5" sqref="E5"/>
      <pageMargins left="0.75" right="0.75" top="1" bottom="1" header="0.5" footer="0.5"/>
      <headerFooter alignWithMargins="0"/>
    </customSheetView>
  </customSheetViews>
  <phoneticPr fontId="10" type="noConversion"/>
  <pageMargins left="0.75" right="0.75" top="1" bottom="1" header="0.5" footer="0.5"/>
  <pageSetup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4" sqref="B14"/>
    </sheetView>
  </sheetViews>
  <sheetFormatPr defaultColWidth="11.5703125" defaultRowHeight="11.25" x14ac:dyDescent="0.2"/>
  <cols>
    <col min="1" max="1" width="18.85546875" style="38" customWidth="1"/>
    <col min="2" max="2" width="112" style="38" customWidth="1"/>
    <col min="3" max="16384" width="11.5703125" style="38"/>
  </cols>
  <sheetData>
    <row r="1" spans="1:2" ht="12" x14ac:dyDescent="0.2">
      <c r="A1" s="39" t="s">
        <v>215</v>
      </c>
      <c r="B1" s="41" t="s">
        <v>3145</v>
      </c>
    </row>
    <row r="2" spans="1:2" ht="12" x14ac:dyDescent="0.2">
      <c r="A2" s="42" t="s">
        <v>2229</v>
      </c>
      <c r="B2" s="48" t="s">
        <v>216</v>
      </c>
    </row>
    <row r="3" spans="1:2" ht="37.9" customHeight="1" x14ac:dyDescent="0.2">
      <c r="A3" s="773"/>
      <c r="B3" s="49" t="s">
        <v>217</v>
      </c>
    </row>
    <row r="4" spans="1:2" ht="27.6" customHeight="1" x14ac:dyDescent="0.2">
      <c r="A4" s="773"/>
      <c r="B4" s="49" t="s">
        <v>218</v>
      </c>
    </row>
    <row r="5" spans="1:2" ht="40.15" customHeight="1" x14ac:dyDescent="0.2">
      <c r="A5" s="773"/>
      <c r="B5" s="49" t="s">
        <v>219</v>
      </c>
    </row>
    <row r="6" spans="1:2" ht="12" customHeight="1" x14ac:dyDescent="0.2">
      <c r="A6" s="247" t="s">
        <v>2230</v>
      </c>
      <c r="B6" s="248" t="s">
        <v>4343</v>
      </c>
    </row>
    <row r="7" spans="1:2" ht="36.75" customHeight="1" x14ac:dyDescent="0.2">
      <c r="A7" s="42"/>
      <c r="B7" s="246" t="s">
        <v>345</v>
      </c>
    </row>
    <row r="8" spans="1:2" ht="40.15" customHeight="1" x14ac:dyDescent="0.2">
      <c r="A8" s="42"/>
      <c r="B8" s="246" t="s">
        <v>4291</v>
      </c>
    </row>
    <row r="9" spans="1:2" ht="12.75" thickBot="1" x14ac:dyDescent="0.25">
      <c r="A9" s="46" t="s">
        <v>344</v>
      </c>
      <c r="B9" s="50" t="s">
        <v>2056</v>
      </c>
    </row>
    <row r="11" spans="1:2" ht="12" thickBot="1" x14ac:dyDescent="0.25"/>
    <row r="12" spans="1:2" ht="12" x14ac:dyDescent="0.2">
      <c r="A12" s="39" t="s">
        <v>215</v>
      </c>
      <c r="B12" s="41" t="s">
        <v>221</v>
      </c>
    </row>
    <row r="13" spans="1:2" ht="12" x14ac:dyDescent="0.2">
      <c r="A13" s="42" t="s">
        <v>4338</v>
      </c>
      <c r="B13" s="48" t="s">
        <v>216</v>
      </c>
    </row>
    <row r="14" spans="1:2" ht="27" customHeight="1" x14ac:dyDescent="0.2">
      <c r="A14" s="773"/>
      <c r="B14" s="49" t="s">
        <v>220</v>
      </c>
    </row>
    <row r="15" spans="1:2" ht="39" customHeight="1" x14ac:dyDescent="0.2">
      <c r="A15" s="773"/>
      <c r="B15" s="49" t="s">
        <v>219</v>
      </c>
    </row>
    <row r="16" spans="1:2" ht="12" customHeight="1" x14ac:dyDescent="0.2">
      <c r="A16" s="523" t="s">
        <v>4339</v>
      </c>
      <c r="B16" s="248" t="s">
        <v>4290</v>
      </c>
    </row>
    <row r="17" spans="1:2" ht="39" customHeight="1" x14ac:dyDescent="0.2">
      <c r="A17" s="42"/>
      <c r="B17" s="246" t="s">
        <v>345</v>
      </c>
    </row>
    <row r="18" spans="1:2" ht="39" customHeight="1" x14ac:dyDescent="0.2">
      <c r="A18" s="42"/>
      <c r="B18" s="246" t="s">
        <v>4291</v>
      </c>
    </row>
    <row r="19" spans="1:2" ht="25.5" customHeight="1" thickBot="1" x14ac:dyDescent="0.25">
      <c r="A19" s="46" t="s">
        <v>4340</v>
      </c>
      <c r="B19" s="50" t="s">
        <v>2056</v>
      </c>
    </row>
  </sheetData>
  <customSheetViews>
    <customSheetView guid="{5F452B13-A369-42A4-9CF3-F2A6C45D1442}" showRuler="0">
      <selection activeCell="B36" sqref="B36"/>
      <pageMargins left="0.78740157480314965" right="0.78740157480314965" top="1.29" bottom="0.98425196850393704" header="0.51181102362204722" footer="0.51181102362204722"/>
      <printOptions horizontalCentered="1"/>
      <pageSetup paperSize="9" orientation="landscape" r:id="rId1"/>
      <headerFooter alignWithMargins="0">
        <oddHeader>&amp;C&amp;"Arial,Fett"&amp;12Annex F - 
SAE J1979/ISO 15031-5 TIDs (Test ID)
ISO 27145-2 Legacy Routine Identifier (LRID)</oddHeader>
        <oddFooter>&amp;L&amp;F&amp;R&amp;P/&amp;N</oddFooter>
      </headerFooter>
    </customSheetView>
    <customSheetView guid="{85156661-CBE0-4E0C-831A-9FC01A4A4796}" showRuler="0">
      <selection activeCell="B30" sqref="B30"/>
      <pageMargins left="0.78740157480314965" right="0.78740157480314965" top="1.29" bottom="0.98425196850393704" header="0.51181102362204722" footer="0.51181102362204722"/>
      <printOptions horizontalCentered="1"/>
      <pageSetup paperSize="9" orientation="landscape" r:id="rId2"/>
      <headerFooter alignWithMargins="0">
        <oddHeader>&amp;C&amp;"Arial,Fett"&amp;12Annex F - 
SAE J1979/ISO 15031-5 TIDs (Test ID)
ISO 27145-2 Legacy Routine Identifier (LRID)</oddHeader>
        <oddFooter>&amp;L&amp;F&amp;R&amp;P/&amp;N</oddFooter>
      </headerFooter>
    </customSheetView>
  </customSheetViews>
  <mergeCells count="2">
    <mergeCell ref="A3:A5"/>
    <mergeCell ref="A14:A15"/>
  </mergeCells>
  <phoneticPr fontId="10" type="noConversion"/>
  <printOptions horizontalCentered="1"/>
  <pageMargins left="0.78740157480314965" right="0.78740157480314965" top="1.29" bottom="0.98425196850393704" header="0.51181102362204722" footer="0.51181102362204722"/>
  <pageSetup paperSize="9" orientation="landscape" r:id="rId3"/>
  <headerFooter alignWithMargins="0">
    <oddHeader>&amp;C&amp;"Arial,Fett"&amp;12Annex F - 
SAE J1979/ISO 15031-5 TIDs (Test ID)
ISO 27145-2 Legacy Routine Identifier (LRID)</oddHeader>
    <oddFooter>&amp;L&amp;F&amp;R&amp;P/&amp;N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309"/>
  <sheetViews>
    <sheetView topLeftCell="B1" zoomScaleNormal="100" workbookViewId="0">
      <pane ySplit="1725" activePane="bottomLeft"/>
      <selection activeCell="F252" sqref="F252"/>
      <selection pane="bottomLeft" activeCell="F118" sqref="F118"/>
    </sheetView>
  </sheetViews>
  <sheetFormatPr defaultColWidth="8.85546875" defaultRowHeight="12.75" x14ac:dyDescent="0.2"/>
  <cols>
    <col min="1" max="2" width="9.7109375" style="351" customWidth="1"/>
    <col min="3" max="3" width="47.28515625" style="351" customWidth="1"/>
    <col min="4" max="4" width="23.5703125" style="351" customWidth="1"/>
    <col min="5" max="5" width="21.5703125" style="351" customWidth="1"/>
    <col min="6" max="6" width="86.140625" style="351" customWidth="1"/>
    <col min="7" max="7" width="7.28515625" style="364" customWidth="1"/>
    <col min="8" max="8" width="10.28515625" style="351" customWidth="1"/>
    <col min="9" max="9" width="10.5703125" style="364" customWidth="1"/>
    <col min="10" max="10" width="9.5703125" style="364" customWidth="1"/>
    <col min="11" max="11" width="66.7109375" style="51" customWidth="1"/>
    <col min="12" max="12" width="9.42578125" style="351" customWidth="1"/>
    <col min="13" max="13" width="9.7109375" style="351" customWidth="1"/>
    <col min="14" max="16384" width="8.85546875" style="350"/>
  </cols>
  <sheetData>
    <row r="1" spans="1:13" s="1" customFormat="1" ht="69.75" customHeight="1" thickBot="1" x14ac:dyDescent="0.25">
      <c r="A1" s="198" t="s">
        <v>3146</v>
      </c>
      <c r="B1" s="199" t="s">
        <v>3147</v>
      </c>
      <c r="C1" s="75" t="s">
        <v>2233</v>
      </c>
      <c r="D1" s="76" t="s">
        <v>2237</v>
      </c>
      <c r="E1" s="76" t="s">
        <v>1014</v>
      </c>
      <c r="F1" s="77" t="s">
        <v>2238</v>
      </c>
      <c r="G1" s="744" t="s">
        <v>5186</v>
      </c>
      <c r="H1" s="77" t="s">
        <v>714</v>
      </c>
      <c r="I1" s="78" t="s">
        <v>353</v>
      </c>
      <c r="J1" s="78" t="s">
        <v>3395</v>
      </c>
    </row>
    <row r="2" spans="1:13" s="749" customFormat="1" ht="12.75" customHeight="1" x14ac:dyDescent="0.2">
      <c r="A2" s="758" t="s">
        <v>2772</v>
      </c>
      <c r="B2" s="758" t="s">
        <v>3155</v>
      </c>
      <c r="C2" s="757" t="s">
        <v>5252</v>
      </c>
      <c r="D2" s="745"/>
      <c r="E2" s="745"/>
      <c r="F2" s="746"/>
      <c r="G2" s="747"/>
      <c r="H2" s="746"/>
      <c r="I2" s="748"/>
    </row>
    <row r="3" spans="1:13" ht="45.75" thickBot="1" x14ac:dyDescent="0.25">
      <c r="A3" s="195" t="s">
        <v>2779</v>
      </c>
      <c r="B3" s="196" t="s">
        <v>1333</v>
      </c>
      <c r="C3" s="197" t="s">
        <v>222</v>
      </c>
      <c r="D3" s="17" t="s">
        <v>496</v>
      </c>
      <c r="E3" s="17" t="s">
        <v>1944</v>
      </c>
      <c r="F3" s="71" t="s">
        <v>1549</v>
      </c>
      <c r="G3" s="152"/>
      <c r="H3" s="435"/>
      <c r="I3" s="20"/>
      <c r="J3" s="6"/>
      <c r="K3" s="8"/>
      <c r="L3" s="8"/>
      <c r="M3" s="8"/>
    </row>
    <row r="4" spans="1:13" ht="226.5" thickTop="1" thickBot="1" x14ac:dyDescent="0.25">
      <c r="A4" s="153" t="s">
        <v>2780</v>
      </c>
      <c r="B4" s="17" t="s">
        <v>1334</v>
      </c>
      <c r="C4" s="18" t="s">
        <v>1736</v>
      </c>
      <c r="D4" s="17" t="s">
        <v>252</v>
      </c>
      <c r="E4" s="17" t="s">
        <v>253</v>
      </c>
      <c r="F4" s="443" t="s">
        <v>4873</v>
      </c>
      <c r="G4" s="733"/>
      <c r="H4" s="369" t="s">
        <v>5269</v>
      </c>
      <c r="I4" s="20"/>
      <c r="J4" s="401" t="s">
        <v>3762</v>
      </c>
      <c r="K4" s="8"/>
      <c r="L4" s="8"/>
      <c r="M4" s="8"/>
    </row>
    <row r="5" spans="1:13" ht="45.75" thickTop="1" x14ac:dyDescent="0.2">
      <c r="A5" s="153" t="s">
        <v>912</v>
      </c>
      <c r="B5" s="17" t="s">
        <v>1335</v>
      </c>
      <c r="C5" s="18" t="s">
        <v>1278</v>
      </c>
      <c r="D5" s="17" t="s">
        <v>496</v>
      </c>
      <c r="E5" s="17" t="s">
        <v>254</v>
      </c>
      <c r="F5" s="71" t="s">
        <v>196</v>
      </c>
      <c r="G5" s="152"/>
      <c r="H5" s="17"/>
      <c r="I5" s="20"/>
      <c r="J5" s="6"/>
      <c r="K5" s="8"/>
      <c r="L5" s="8"/>
      <c r="M5" s="8"/>
    </row>
    <row r="6" spans="1:13" ht="270" x14ac:dyDescent="0.2">
      <c r="A6" s="153" t="s">
        <v>913</v>
      </c>
      <c r="B6" s="17" t="s">
        <v>1336</v>
      </c>
      <c r="C6" s="18" t="s">
        <v>2027</v>
      </c>
      <c r="D6" s="17" t="s">
        <v>2028</v>
      </c>
      <c r="E6" s="17" t="s">
        <v>2029</v>
      </c>
      <c r="F6" s="413" t="s">
        <v>4874</v>
      </c>
      <c r="G6" s="435"/>
      <c r="H6" s="369" t="s">
        <v>5271</v>
      </c>
      <c r="I6" s="20"/>
      <c r="J6" s="400" t="s">
        <v>3761</v>
      </c>
      <c r="K6" s="350"/>
      <c r="L6" s="8"/>
      <c r="M6" s="8"/>
    </row>
    <row r="7" spans="1:13" ht="45" x14ac:dyDescent="0.2">
      <c r="A7" s="153" t="s">
        <v>914</v>
      </c>
      <c r="B7" s="17" t="s">
        <v>1337</v>
      </c>
      <c r="C7" s="18" t="s">
        <v>1281</v>
      </c>
      <c r="D7" s="17" t="s">
        <v>496</v>
      </c>
      <c r="E7" s="15" t="s">
        <v>2030</v>
      </c>
      <c r="F7" s="71" t="s">
        <v>557</v>
      </c>
      <c r="G7" s="152"/>
      <c r="H7" s="17"/>
      <c r="I7" s="20"/>
      <c r="J7" s="6"/>
      <c r="K7" s="350"/>
      <c r="L7" s="8"/>
      <c r="M7" s="8"/>
    </row>
    <row r="8" spans="1:13" ht="409.5" x14ac:dyDescent="0.2">
      <c r="A8" s="153" t="s">
        <v>915</v>
      </c>
      <c r="B8" s="17" t="s">
        <v>1338</v>
      </c>
      <c r="C8" s="18" t="s">
        <v>2031</v>
      </c>
      <c r="D8" s="17" t="s">
        <v>2032</v>
      </c>
      <c r="E8" s="17" t="s">
        <v>2033</v>
      </c>
      <c r="F8" s="413" t="s">
        <v>4875</v>
      </c>
      <c r="G8" s="435"/>
      <c r="H8" s="369" t="s">
        <v>5272</v>
      </c>
      <c r="I8" s="20"/>
      <c r="J8" s="400" t="s">
        <v>3763</v>
      </c>
      <c r="K8" s="8"/>
      <c r="L8" s="8"/>
      <c r="M8" s="8"/>
    </row>
    <row r="9" spans="1:13" ht="67.5" x14ac:dyDescent="0.2">
      <c r="A9" s="153" t="s">
        <v>916</v>
      </c>
      <c r="B9" s="17" t="s">
        <v>1339</v>
      </c>
      <c r="C9" s="18" t="s">
        <v>223</v>
      </c>
      <c r="D9" s="17" t="s">
        <v>496</v>
      </c>
      <c r="E9" s="15" t="s">
        <v>2034</v>
      </c>
      <c r="F9" s="71" t="s">
        <v>162</v>
      </c>
      <c r="G9" s="152"/>
      <c r="H9" s="17"/>
      <c r="I9" s="20"/>
      <c r="J9" s="6"/>
      <c r="K9" s="8"/>
      <c r="L9" s="8"/>
      <c r="M9" s="8"/>
    </row>
    <row r="10" spans="1:13" ht="352.5" customHeight="1" x14ac:dyDescent="0.2">
      <c r="A10" s="153" t="s">
        <v>917</v>
      </c>
      <c r="B10" s="17" t="s">
        <v>1340</v>
      </c>
      <c r="C10" s="159" t="s">
        <v>1545</v>
      </c>
      <c r="D10" s="435" t="s">
        <v>5254</v>
      </c>
      <c r="E10" s="17" t="s">
        <v>2035</v>
      </c>
      <c r="F10" s="413" t="s">
        <v>5258</v>
      </c>
      <c r="G10" s="435"/>
      <c r="H10" s="369" t="s">
        <v>5273</v>
      </c>
      <c r="I10" s="20"/>
      <c r="J10" s="6"/>
      <c r="K10" s="8"/>
      <c r="L10" s="8"/>
      <c r="M10" s="8"/>
    </row>
    <row r="11" spans="1:13" ht="22.5" x14ac:dyDescent="0.2">
      <c r="A11" s="153" t="s">
        <v>917</v>
      </c>
      <c r="B11" s="17" t="s">
        <v>1340</v>
      </c>
      <c r="C11" s="18" t="s">
        <v>444</v>
      </c>
      <c r="D11" s="17" t="s">
        <v>2036</v>
      </c>
      <c r="E11" s="17" t="s">
        <v>2037</v>
      </c>
      <c r="F11" s="19" t="s">
        <v>2532</v>
      </c>
      <c r="G11" s="17"/>
      <c r="H11" s="17"/>
      <c r="I11" s="20"/>
      <c r="J11" s="6"/>
      <c r="K11" s="8"/>
      <c r="L11" s="8"/>
      <c r="M11" s="8"/>
    </row>
    <row r="12" spans="1:13" x14ac:dyDescent="0.2">
      <c r="A12" s="153" t="s">
        <v>917</v>
      </c>
      <c r="B12" s="17" t="s">
        <v>1340</v>
      </c>
      <c r="C12" s="18" t="s">
        <v>931</v>
      </c>
      <c r="D12" s="17" t="s">
        <v>2036</v>
      </c>
      <c r="E12" s="17" t="s">
        <v>2038</v>
      </c>
      <c r="F12" s="19" t="s">
        <v>2533</v>
      </c>
      <c r="G12" s="17"/>
      <c r="H12" s="369" t="s">
        <v>5289</v>
      </c>
      <c r="I12" s="20"/>
      <c r="J12" s="6"/>
      <c r="K12" s="8"/>
      <c r="L12" s="8"/>
      <c r="M12" s="8"/>
    </row>
    <row r="13" spans="1:13" ht="22.5" x14ac:dyDescent="0.2">
      <c r="A13" s="153" t="s">
        <v>917</v>
      </c>
      <c r="B13" s="17" t="s">
        <v>1340</v>
      </c>
      <c r="C13" s="18" t="s">
        <v>1546</v>
      </c>
      <c r="D13" s="17" t="s">
        <v>2036</v>
      </c>
      <c r="E13" s="17" t="s">
        <v>2039</v>
      </c>
      <c r="F13" s="19" t="s">
        <v>945</v>
      </c>
      <c r="G13" s="17"/>
      <c r="H13" s="369" t="s">
        <v>5274</v>
      </c>
      <c r="I13" s="559"/>
      <c r="J13" s="6"/>
      <c r="K13" s="8"/>
      <c r="L13" s="8"/>
      <c r="M13" s="8"/>
    </row>
    <row r="14" spans="1:13" ht="22.5" x14ac:dyDescent="0.2">
      <c r="A14" s="153" t="s">
        <v>917</v>
      </c>
      <c r="B14" s="17" t="s">
        <v>1340</v>
      </c>
      <c r="C14" s="18" t="s">
        <v>1547</v>
      </c>
      <c r="D14" s="17" t="s">
        <v>2036</v>
      </c>
      <c r="E14" s="17" t="s">
        <v>1646</v>
      </c>
      <c r="F14" s="19" t="s">
        <v>1958</v>
      </c>
      <c r="G14" s="17"/>
      <c r="H14" s="17"/>
      <c r="I14" s="20"/>
      <c r="J14" s="6"/>
      <c r="K14" s="8"/>
      <c r="L14" s="8"/>
      <c r="M14" s="8"/>
    </row>
    <row r="15" spans="1:13" ht="22.5" x14ac:dyDescent="0.2">
      <c r="A15" s="153" t="s">
        <v>917</v>
      </c>
      <c r="B15" s="17" t="s">
        <v>1340</v>
      </c>
      <c r="C15" s="18" t="s">
        <v>1548</v>
      </c>
      <c r="D15" s="17" t="s">
        <v>2036</v>
      </c>
      <c r="E15" s="17" t="s">
        <v>1647</v>
      </c>
      <c r="F15" s="19" t="s">
        <v>2680</v>
      </c>
      <c r="G15" s="17"/>
      <c r="H15" s="369" t="s">
        <v>5274</v>
      </c>
      <c r="I15" s="559"/>
      <c r="J15" s="6"/>
      <c r="K15" s="8"/>
      <c r="L15" s="8"/>
      <c r="M15" s="8"/>
    </row>
    <row r="16" spans="1:13" ht="22.5" x14ac:dyDescent="0.2">
      <c r="A16" s="153" t="s">
        <v>917</v>
      </c>
      <c r="B16" s="17" t="s">
        <v>1340</v>
      </c>
      <c r="C16" s="18" t="s">
        <v>860</v>
      </c>
      <c r="D16" s="17" t="s">
        <v>2036</v>
      </c>
      <c r="E16" s="17" t="s">
        <v>2040</v>
      </c>
      <c r="F16" s="19" t="s">
        <v>377</v>
      </c>
      <c r="G16" s="17"/>
      <c r="H16" s="17"/>
      <c r="I16" s="20"/>
      <c r="J16" s="6"/>
      <c r="K16" s="8"/>
      <c r="L16" s="8"/>
      <c r="M16" s="8"/>
    </row>
    <row r="17" spans="1:13" ht="22.5" x14ac:dyDescent="0.2">
      <c r="A17" s="153" t="s">
        <v>917</v>
      </c>
      <c r="B17" s="17" t="s">
        <v>1340</v>
      </c>
      <c r="C17" s="18" t="s">
        <v>861</v>
      </c>
      <c r="D17" s="17" t="s">
        <v>2036</v>
      </c>
      <c r="E17" s="17" t="s">
        <v>1252</v>
      </c>
      <c r="F17" s="19" t="s">
        <v>2681</v>
      </c>
      <c r="G17" s="17"/>
      <c r="H17" s="369" t="s">
        <v>5275</v>
      </c>
      <c r="I17" s="559"/>
      <c r="J17" s="6"/>
      <c r="K17" s="8"/>
      <c r="L17" s="8"/>
      <c r="M17" s="8"/>
    </row>
    <row r="18" spans="1:13" ht="22.5" x14ac:dyDescent="0.2">
      <c r="A18" s="153" t="s">
        <v>917</v>
      </c>
      <c r="B18" s="17" t="s">
        <v>1340</v>
      </c>
      <c r="C18" s="18" t="s">
        <v>862</v>
      </c>
      <c r="D18" s="17" t="s">
        <v>2036</v>
      </c>
      <c r="E18" s="17" t="s">
        <v>998</v>
      </c>
      <c r="F18" s="19" t="s">
        <v>378</v>
      </c>
      <c r="G18" s="17"/>
      <c r="H18" s="17"/>
      <c r="I18" s="20"/>
      <c r="J18" s="6"/>
      <c r="K18" s="8"/>
      <c r="L18" s="8"/>
      <c r="M18" s="8"/>
    </row>
    <row r="19" spans="1:13" ht="22.5" x14ac:dyDescent="0.2">
      <c r="A19" s="153" t="s">
        <v>917</v>
      </c>
      <c r="B19" s="17" t="s">
        <v>1340</v>
      </c>
      <c r="C19" s="18" t="s">
        <v>863</v>
      </c>
      <c r="D19" s="17" t="s">
        <v>2036</v>
      </c>
      <c r="E19" s="17" t="s">
        <v>999</v>
      </c>
      <c r="F19" s="19" t="s">
        <v>2682</v>
      </c>
      <c r="G19" s="17"/>
      <c r="H19" s="369" t="s">
        <v>5275</v>
      </c>
      <c r="I19" s="559"/>
      <c r="J19" s="6"/>
      <c r="K19" s="8"/>
      <c r="L19" s="8"/>
      <c r="M19" s="8"/>
    </row>
    <row r="20" spans="1:13" ht="22.5" x14ac:dyDescent="0.2">
      <c r="A20" s="153" t="s">
        <v>917</v>
      </c>
      <c r="B20" s="17" t="s">
        <v>1340</v>
      </c>
      <c r="C20" s="18" t="s">
        <v>864</v>
      </c>
      <c r="D20" s="17" t="s">
        <v>2036</v>
      </c>
      <c r="E20" s="17" t="s">
        <v>1000</v>
      </c>
      <c r="F20" s="19" t="s">
        <v>379</v>
      </c>
      <c r="G20" s="17"/>
      <c r="H20" s="17"/>
      <c r="I20" s="20"/>
      <c r="J20" s="6"/>
      <c r="K20" s="8"/>
      <c r="L20" s="8"/>
      <c r="M20" s="8"/>
    </row>
    <row r="21" spans="1:13" ht="33.75" x14ac:dyDescent="0.2">
      <c r="A21" s="153" t="s">
        <v>917</v>
      </c>
      <c r="B21" s="17" t="s">
        <v>1340</v>
      </c>
      <c r="C21" s="18" t="s">
        <v>940</v>
      </c>
      <c r="D21" s="17" t="s">
        <v>2036</v>
      </c>
      <c r="E21" s="17" t="s">
        <v>2041</v>
      </c>
      <c r="F21" s="19" t="s">
        <v>911</v>
      </c>
      <c r="G21" s="17"/>
      <c r="H21" s="369" t="s">
        <v>5277</v>
      </c>
      <c r="I21" s="559"/>
      <c r="J21" s="6"/>
      <c r="K21" s="8"/>
      <c r="L21" s="8"/>
      <c r="M21" s="8"/>
    </row>
    <row r="22" spans="1:13" ht="22.5" x14ac:dyDescent="0.2">
      <c r="A22" s="153" t="s">
        <v>917</v>
      </c>
      <c r="B22" s="17" t="s">
        <v>1340</v>
      </c>
      <c r="C22" s="18" t="s">
        <v>941</v>
      </c>
      <c r="D22" s="17" t="s">
        <v>2036</v>
      </c>
      <c r="E22" s="17" t="s">
        <v>2042</v>
      </c>
      <c r="F22" s="19" t="s">
        <v>715</v>
      </c>
      <c r="G22" s="17"/>
      <c r="H22" s="17"/>
      <c r="I22" s="20"/>
      <c r="J22" s="6"/>
      <c r="K22" s="8"/>
      <c r="L22" s="8"/>
      <c r="M22" s="8"/>
    </row>
    <row r="23" spans="1:13" ht="22.5" x14ac:dyDescent="0.2">
      <c r="A23" s="153" t="s">
        <v>917</v>
      </c>
      <c r="B23" s="17" t="s">
        <v>1340</v>
      </c>
      <c r="C23" s="18" t="s">
        <v>865</v>
      </c>
      <c r="D23" s="17" t="s">
        <v>2036</v>
      </c>
      <c r="E23" s="17" t="s">
        <v>2043</v>
      </c>
      <c r="F23" s="19" t="s">
        <v>2683</v>
      </c>
      <c r="G23" s="17"/>
      <c r="H23" s="369" t="s">
        <v>5278</v>
      </c>
      <c r="I23" s="559"/>
      <c r="J23" s="6"/>
      <c r="K23" s="8"/>
      <c r="L23" s="8"/>
      <c r="M23" s="8"/>
    </row>
    <row r="24" spans="1:13" ht="22.5" x14ac:dyDescent="0.2">
      <c r="A24" s="153" t="s">
        <v>917</v>
      </c>
      <c r="B24" s="17" t="s">
        <v>1340</v>
      </c>
      <c r="C24" s="18" t="s">
        <v>866</v>
      </c>
      <c r="D24" s="17" t="s">
        <v>2036</v>
      </c>
      <c r="E24" s="17" t="s">
        <v>2044</v>
      </c>
      <c r="F24" s="19" t="s">
        <v>380</v>
      </c>
      <c r="G24" s="17"/>
      <c r="H24" s="17"/>
      <c r="I24" s="20"/>
      <c r="J24" s="6"/>
      <c r="K24" s="8"/>
      <c r="L24" s="8"/>
      <c r="M24" s="8"/>
    </row>
    <row r="25" spans="1:13" ht="22.5" x14ac:dyDescent="0.2">
      <c r="A25" s="153" t="s">
        <v>917</v>
      </c>
      <c r="B25" s="17" t="s">
        <v>1340</v>
      </c>
      <c r="C25" s="18" t="s">
        <v>867</v>
      </c>
      <c r="D25" s="17" t="s">
        <v>2036</v>
      </c>
      <c r="E25" s="17" t="s">
        <v>2045</v>
      </c>
      <c r="F25" s="19" t="s">
        <v>2684</v>
      </c>
      <c r="G25" s="17"/>
      <c r="H25" s="369" t="s">
        <v>5279</v>
      </c>
      <c r="I25" s="559"/>
      <c r="J25" s="6"/>
      <c r="K25" s="8"/>
      <c r="L25" s="8"/>
      <c r="M25" s="8"/>
    </row>
    <row r="26" spans="1:13" ht="22.5" x14ac:dyDescent="0.2">
      <c r="A26" s="153" t="s">
        <v>917</v>
      </c>
      <c r="B26" s="17" t="s">
        <v>1340</v>
      </c>
      <c r="C26" s="18" t="s">
        <v>868</v>
      </c>
      <c r="D26" s="17" t="s">
        <v>2036</v>
      </c>
      <c r="E26" s="17" t="s">
        <v>2046</v>
      </c>
      <c r="F26" s="19" t="s">
        <v>381</v>
      </c>
      <c r="G26" s="17"/>
      <c r="H26" s="17"/>
      <c r="I26" s="20"/>
      <c r="J26" s="6"/>
      <c r="K26" s="8"/>
      <c r="L26" s="8"/>
      <c r="M26" s="8"/>
    </row>
    <row r="27" spans="1:13" ht="22.5" x14ac:dyDescent="0.2">
      <c r="A27" s="153" t="s">
        <v>917</v>
      </c>
      <c r="B27" s="17" t="s">
        <v>1340</v>
      </c>
      <c r="C27" s="18" t="s">
        <v>869</v>
      </c>
      <c r="D27" s="17" t="s">
        <v>2036</v>
      </c>
      <c r="E27" s="17" t="s">
        <v>851</v>
      </c>
      <c r="F27" s="19" t="s">
        <v>870</v>
      </c>
      <c r="G27" s="17"/>
      <c r="H27" s="369" t="s">
        <v>5276</v>
      </c>
      <c r="I27" s="559"/>
      <c r="J27" s="6"/>
      <c r="K27" s="8"/>
      <c r="L27" s="8"/>
      <c r="M27" s="8"/>
    </row>
    <row r="28" spans="1:13" ht="22.5" x14ac:dyDescent="0.2">
      <c r="A28" s="153" t="s">
        <v>917</v>
      </c>
      <c r="B28" s="17" t="s">
        <v>1340</v>
      </c>
      <c r="C28" s="18" t="s">
        <v>1090</v>
      </c>
      <c r="D28" s="17" t="s">
        <v>2036</v>
      </c>
      <c r="E28" s="17" t="s">
        <v>852</v>
      </c>
      <c r="F28" s="19" t="s">
        <v>2420</v>
      </c>
      <c r="G28" s="17"/>
      <c r="H28" s="17"/>
      <c r="I28" s="20"/>
      <c r="J28" s="6"/>
      <c r="K28" s="8"/>
      <c r="L28" s="8"/>
      <c r="M28" s="8"/>
    </row>
    <row r="29" spans="1:13" ht="22.5" x14ac:dyDescent="0.2">
      <c r="A29" s="153" t="s">
        <v>917</v>
      </c>
      <c r="B29" s="17" t="s">
        <v>1340</v>
      </c>
      <c r="C29" s="18" t="s">
        <v>1091</v>
      </c>
      <c r="D29" s="17" t="s">
        <v>2036</v>
      </c>
      <c r="E29" s="17" t="s">
        <v>853</v>
      </c>
      <c r="F29" s="19" t="s">
        <v>2421</v>
      </c>
      <c r="G29" s="17"/>
      <c r="H29" s="369" t="s">
        <v>5276</v>
      </c>
      <c r="I29" s="559"/>
      <c r="J29" s="6"/>
      <c r="K29" s="8"/>
      <c r="L29" s="8"/>
      <c r="M29" s="8"/>
    </row>
    <row r="30" spans="1:13" ht="22.5" x14ac:dyDescent="0.2">
      <c r="A30" s="153" t="s">
        <v>917</v>
      </c>
      <c r="B30" s="17" t="s">
        <v>1340</v>
      </c>
      <c r="C30" s="18" t="s">
        <v>1092</v>
      </c>
      <c r="D30" s="17" t="s">
        <v>2036</v>
      </c>
      <c r="E30" s="17" t="s">
        <v>854</v>
      </c>
      <c r="F30" s="19" t="s">
        <v>1995</v>
      </c>
      <c r="G30" s="17"/>
      <c r="H30" s="17"/>
      <c r="I30" s="20"/>
      <c r="J30" s="6"/>
      <c r="K30" s="8"/>
      <c r="L30" s="8"/>
      <c r="M30" s="8"/>
    </row>
    <row r="31" spans="1:13" ht="22.5" x14ac:dyDescent="0.2">
      <c r="A31" s="727" t="s">
        <v>917</v>
      </c>
      <c r="B31" s="369" t="s">
        <v>1340</v>
      </c>
      <c r="C31" s="534" t="s">
        <v>4362</v>
      </c>
      <c r="D31" s="369" t="s">
        <v>2036</v>
      </c>
      <c r="E31" s="369" t="s">
        <v>4364</v>
      </c>
      <c r="F31" s="560" t="s">
        <v>5163</v>
      </c>
      <c r="G31" s="369"/>
      <c r="H31" s="369" t="s">
        <v>5280</v>
      </c>
      <c r="I31" s="20"/>
      <c r="J31" s="6"/>
      <c r="K31" s="8"/>
      <c r="L31" s="8"/>
      <c r="M31" s="8"/>
    </row>
    <row r="32" spans="1:13" ht="22.5" x14ac:dyDescent="0.2">
      <c r="A32" s="727" t="s">
        <v>917</v>
      </c>
      <c r="B32" s="369" t="s">
        <v>1340</v>
      </c>
      <c r="C32" s="534" t="s">
        <v>4363</v>
      </c>
      <c r="D32" s="369" t="s">
        <v>2036</v>
      </c>
      <c r="E32" s="369" t="s">
        <v>5245</v>
      </c>
      <c r="F32" s="560" t="s">
        <v>4369</v>
      </c>
      <c r="G32" s="369"/>
      <c r="H32" s="17"/>
      <c r="I32" s="20"/>
      <c r="J32" s="6"/>
      <c r="K32" s="8"/>
      <c r="L32" s="8"/>
      <c r="M32" s="8"/>
    </row>
    <row r="33" spans="1:13" ht="22.5" x14ac:dyDescent="0.2">
      <c r="A33" s="727" t="s">
        <v>917</v>
      </c>
      <c r="B33" s="369" t="s">
        <v>1340</v>
      </c>
      <c r="C33" s="534" t="s">
        <v>4367</v>
      </c>
      <c r="D33" s="369" t="s">
        <v>2036</v>
      </c>
      <c r="E33" s="369" t="s">
        <v>4365</v>
      </c>
      <c r="F33" s="560" t="s">
        <v>5164</v>
      </c>
      <c r="G33" s="369"/>
      <c r="H33" s="369" t="s">
        <v>5280</v>
      </c>
      <c r="I33" s="20"/>
      <c r="J33" s="6"/>
      <c r="K33" s="8"/>
      <c r="L33" s="8"/>
      <c r="M33" s="8"/>
    </row>
    <row r="34" spans="1:13" ht="22.5" x14ac:dyDescent="0.2">
      <c r="A34" s="727" t="s">
        <v>917</v>
      </c>
      <c r="B34" s="369" t="s">
        <v>1340</v>
      </c>
      <c r="C34" s="534" t="s">
        <v>4368</v>
      </c>
      <c r="D34" s="369" t="s">
        <v>2036</v>
      </c>
      <c r="E34" s="369" t="s">
        <v>4366</v>
      </c>
      <c r="F34" s="560" t="s">
        <v>4370</v>
      </c>
      <c r="G34" s="369"/>
      <c r="H34" s="17"/>
      <c r="I34" s="20"/>
      <c r="J34" s="6"/>
      <c r="K34" s="8"/>
      <c r="L34" s="8"/>
      <c r="M34" s="8"/>
    </row>
    <row r="35" spans="1:13" ht="45" x14ac:dyDescent="0.2">
      <c r="A35" s="727" t="s">
        <v>917</v>
      </c>
      <c r="B35" s="369" t="s">
        <v>1340</v>
      </c>
      <c r="C35" s="534" t="s">
        <v>5155</v>
      </c>
      <c r="D35" s="369" t="s">
        <v>2036</v>
      </c>
      <c r="E35" s="369" t="s">
        <v>5159</v>
      </c>
      <c r="F35" s="560" t="s">
        <v>5255</v>
      </c>
      <c r="G35" s="369"/>
      <c r="H35" s="369" t="s">
        <v>5253</v>
      </c>
      <c r="I35" s="559" t="s">
        <v>5253</v>
      </c>
      <c r="J35" s="6"/>
      <c r="K35" s="8"/>
      <c r="L35" s="8"/>
      <c r="M35" s="8"/>
    </row>
    <row r="36" spans="1:13" ht="45" x14ac:dyDescent="0.2">
      <c r="A36" s="727" t="s">
        <v>917</v>
      </c>
      <c r="B36" s="369" t="s">
        <v>1340</v>
      </c>
      <c r="C36" s="534" t="s">
        <v>5156</v>
      </c>
      <c r="D36" s="369" t="s">
        <v>2036</v>
      </c>
      <c r="E36" s="369" t="s">
        <v>5160</v>
      </c>
      <c r="F36" s="560" t="s">
        <v>5165</v>
      </c>
      <c r="G36" s="369"/>
      <c r="H36" s="369" t="s">
        <v>5253</v>
      </c>
      <c r="I36" s="559" t="s">
        <v>5253</v>
      </c>
      <c r="J36" s="6"/>
      <c r="K36" s="8"/>
      <c r="L36" s="8"/>
      <c r="M36" s="8"/>
    </row>
    <row r="37" spans="1:13" ht="45" x14ac:dyDescent="0.2">
      <c r="A37" s="727" t="s">
        <v>917</v>
      </c>
      <c r="B37" s="369" t="s">
        <v>1340</v>
      </c>
      <c r="C37" s="534" t="s">
        <v>5157</v>
      </c>
      <c r="D37" s="369" t="s">
        <v>2036</v>
      </c>
      <c r="E37" s="369" t="s">
        <v>5161</v>
      </c>
      <c r="F37" s="560" t="s">
        <v>5256</v>
      </c>
      <c r="G37" s="369"/>
      <c r="H37" s="369" t="s">
        <v>5253</v>
      </c>
      <c r="I37" s="559" t="s">
        <v>5253</v>
      </c>
      <c r="J37" s="6"/>
      <c r="K37" s="8"/>
      <c r="L37" s="8"/>
      <c r="M37" s="8"/>
    </row>
    <row r="38" spans="1:13" ht="45" x14ac:dyDescent="0.2">
      <c r="A38" s="727" t="s">
        <v>917</v>
      </c>
      <c r="B38" s="369" t="s">
        <v>1340</v>
      </c>
      <c r="C38" s="534" t="s">
        <v>5158</v>
      </c>
      <c r="D38" s="369" t="s">
        <v>2036</v>
      </c>
      <c r="E38" s="369" t="s">
        <v>5162</v>
      </c>
      <c r="F38" s="560" t="s">
        <v>5166</v>
      </c>
      <c r="G38" s="369"/>
      <c r="H38" s="369" t="s">
        <v>5253</v>
      </c>
      <c r="I38" s="559" t="s">
        <v>5253</v>
      </c>
      <c r="J38" s="6"/>
      <c r="K38" s="8"/>
      <c r="L38" s="8"/>
      <c r="M38" s="8"/>
    </row>
    <row r="39" spans="1:13" x14ac:dyDescent="0.2">
      <c r="A39" s="153"/>
      <c r="B39" s="17"/>
      <c r="C39" s="18"/>
      <c r="D39" s="17"/>
      <c r="E39" s="17"/>
      <c r="F39" s="19"/>
      <c r="G39" s="17"/>
      <c r="H39" s="17"/>
      <c r="I39" s="20"/>
      <c r="J39" s="6"/>
      <c r="K39" s="8"/>
      <c r="L39" s="8"/>
      <c r="M39" s="8"/>
    </row>
    <row r="40" spans="1:13" ht="45" x14ac:dyDescent="0.2">
      <c r="A40" s="153" t="s">
        <v>918</v>
      </c>
      <c r="B40" s="17" t="s">
        <v>1341</v>
      </c>
      <c r="C40" s="18" t="s">
        <v>224</v>
      </c>
      <c r="D40" s="17" t="s">
        <v>496</v>
      </c>
      <c r="E40" s="17" t="s">
        <v>225</v>
      </c>
      <c r="F40" s="71" t="s">
        <v>2724</v>
      </c>
      <c r="G40" s="152"/>
      <c r="H40" s="17"/>
      <c r="I40" s="20"/>
      <c r="J40" s="6"/>
      <c r="K40" s="8"/>
      <c r="L40" s="8"/>
      <c r="M40" s="8"/>
    </row>
    <row r="41" spans="1:13" ht="215.25" customHeight="1" x14ac:dyDescent="0.2">
      <c r="A41" s="153" t="s">
        <v>919</v>
      </c>
      <c r="B41" s="17" t="s">
        <v>1342</v>
      </c>
      <c r="C41" s="18" t="s">
        <v>226</v>
      </c>
      <c r="D41" s="17" t="s">
        <v>227</v>
      </c>
      <c r="E41" s="17" t="s">
        <v>228</v>
      </c>
      <c r="F41" s="413" t="s">
        <v>4136</v>
      </c>
      <c r="G41" s="435"/>
      <c r="H41" s="369" t="s">
        <v>5270</v>
      </c>
      <c r="I41" s="20"/>
      <c r="J41" s="6"/>
      <c r="K41" s="8"/>
      <c r="L41" s="8"/>
      <c r="M41" s="8"/>
    </row>
    <row r="42" spans="1:13" ht="33.75" x14ac:dyDescent="0.2">
      <c r="A42" s="153"/>
      <c r="B42" s="17"/>
      <c r="D42" s="17"/>
      <c r="E42" s="15"/>
      <c r="F42" s="16" t="s">
        <v>2735</v>
      </c>
      <c r="G42" s="15"/>
      <c r="H42" s="15"/>
      <c r="I42" s="21"/>
      <c r="J42" s="2"/>
      <c r="K42" s="3"/>
      <c r="L42" s="3"/>
      <c r="M42" s="3"/>
    </row>
    <row r="43" spans="1:13" ht="33.75" x14ac:dyDescent="0.2">
      <c r="A43" s="153"/>
      <c r="B43" s="17"/>
      <c r="C43" s="17" t="s">
        <v>3018</v>
      </c>
      <c r="D43" s="139"/>
      <c r="E43" s="15" t="s">
        <v>2688</v>
      </c>
      <c r="F43" s="17" t="s">
        <v>2736</v>
      </c>
      <c r="G43" s="17"/>
      <c r="H43" s="15"/>
      <c r="I43" s="21"/>
      <c r="J43" s="2"/>
      <c r="K43" s="3"/>
      <c r="L43" s="3"/>
      <c r="M43" s="3"/>
    </row>
    <row r="44" spans="1:13" x14ac:dyDescent="0.2">
      <c r="A44" s="153"/>
      <c r="B44" s="17"/>
      <c r="C44" s="15" t="s">
        <v>3019</v>
      </c>
      <c r="D44" s="139"/>
      <c r="E44" s="15" t="s">
        <v>2798</v>
      </c>
      <c r="F44" s="352" t="s">
        <v>229</v>
      </c>
      <c r="G44" s="72"/>
      <c r="H44" s="15"/>
      <c r="I44" s="21"/>
      <c r="J44" s="2"/>
      <c r="K44" s="3"/>
      <c r="L44" s="3"/>
      <c r="M44" s="3"/>
    </row>
    <row r="45" spans="1:13" x14ac:dyDescent="0.2">
      <c r="A45" s="153"/>
      <c r="B45" s="17"/>
      <c r="C45" s="15" t="s">
        <v>3020</v>
      </c>
      <c r="D45" s="139"/>
      <c r="E45" s="15" t="s">
        <v>2799</v>
      </c>
      <c r="F45" s="352" t="s">
        <v>230</v>
      </c>
      <c r="G45" s="72"/>
      <c r="H45" s="15"/>
      <c r="I45" s="21"/>
      <c r="J45" s="2"/>
      <c r="K45" s="3"/>
      <c r="L45" s="3"/>
      <c r="M45" s="3"/>
    </row>
    <row r="46" spans="1:13" x14ac:dyDescent="0.2">
      <c r="A46" s="153"/>
      <c r="B46" s="17"/>
      <c r="C46" s="15" t="s">
        <v>3021</v>
      </c>
      <c r="D46" s="139"/>
      <c r="E46" s="15" t="s">
        <v>2800</v>
      </c>
      <c r="F46" s="352" t="s">
        <v>231</v>
      </c>
      <c r="G46" s="72"/>
      <c r="H46" s="15"/>
      <c r="I46" s="21"/>
      <c r="J46" s="2"/>
      <c r="K46" s="3"/>
      <c r="L46" s="3"/>
      <c r="M46" s="3"/>
    </row>
    <row r="47" spans="1:13" x14ac:dyDescent="0.2">
      <c r="A47" s="153"/>
      <c r="B47" s="17"/>
      <c r="C47" s="353" t="s">
        <v>112</v>
      </c>
      <c r="E47" s="15" t="s">
        <v>110</v>
      </c>
      <c r="F47" s="139" t="s">
        <v>111</v>
      </c>
      <c r="G47" s="353"/>
      <c r="H47" s="15"/>
      <c r="I47" s="21"/>
      <c r="J47" s="2"/>
      <c r="K47" s="3"/>
      <c r="L47" s="3"/>
      <c r="M47" s="3"/>
    </row>
    <row r="48" spans="1:13" x14ac:dyDescent="0.2">
      <c r="A48" s="153"/>
      <c r="B48" s="17"/>
      <c r="C48" s="15" t="s">
        <v>2918</v>
      </c>
      <c r="D48" s="139"/>
      <c r="E48" s="15" t="s">
        <v>2919</v>
      </c>
      <c r="F48" s="352" t="s">
        <v>2920</v>
      </c>
      <c r="G48" s="72"/>
      <c r="H48" s="15"/>
      <c r="I48" s="21"/>
      <c r="J48" s="2"/>
      <c r="K48" s="3"/>
      <c r="L48" s="3"/>
      <c r="M48" s="3"/>
    </row>
    <row r="49" spans="1:13" x14ac:dyDescent="0.2">
      <c r="A49" s="153"/>
      <c r="B49" s="17"/>
      <c r="C49" s="15" t="s">
        <v>3656</v>
      </c>
      <c r="D49" s="139"/>
      <c r="E49" s="15" t="s">
        <v>3657</v>
      </c>
      <c r="F49" s="352" t="s">
        <v>3658</v>
      </c>
      <c r="G49" s="72"/>
      <c r="H49" s="15"/>
      <c r="I49" s="21"/>
      <c r="J49" s="2"/>
      <c r="K49" s="3"/>
      <c r="L49" s="3"/>
      <c r="M49" s="3"/>
    </row>
    <row r="50" spans="1:13" x14ac:dyDescent="0.2">
      <c r="A50" s="153"/>
      <c r="B50" s="17"/>
      <c r="C50" s="15" t="s">
        <v>3022</v>
      </c>
      <c r="D50" s="139"/>
      <c r="E50" s="15" t="s">
        <v>2801</v>
      </c>
      <c r="F50" s="352" t="s">
        <v>232</v>
      </c>
      <c r="G50" s="72"/>
      <c r="H50" s="15"/>
      <c r="I50" s="21"/>
      <c r="J50" s="2"/>
      <c r="K50" s="3"/>
      <c r="L50" s="3"/>
      <c r="M50" s="3"/>
    </row>
    <row r="51" spans="1:13" x14ac:dyDescent="0.2">
      <c r="A51" s="153"/>
      <c r="B51" s="17"/>
      <c r="C51" s="366" t="s">
        <v>4485</v>
      </c>
      <c r="D51" s="625"/>
      <c r="E51" s="366" t="s">
        <v>4483</v>
      </c>
      <c r="F51" s="520" t="s">
        <v>4484</v>
      </c>
      <c r="G51" s="521"/>
      <c r="H51" s="15"/>
      <c r="I51" s="21"/>
      <c r="J51" s="2"/>
      <c r="K51" s="3"/>
      <c r="L51" s="3"/>
      <c r="M51" s="3"/>
    </row>
    <row r="52" spans="1:13" x14ac:dyDescent="0.2">
      <c r="A52" s="153"/>
      <c r="B52" s="17"/>
      <c r="C52" s="15" t="s">
        <v>3023</v>
      </c>
      <c r="D52" s="139"/>
      <c r="E52" s="15" t="s">
        <v>2802</v>
      </c>
      <c r="F52" s="352" t="s">
        <v>233</v>
      </c>
      <c r="G52" s="72"/>
      <c r="H52" s="15"/>
      <c r="I52" s="21"/>
      <c r="J52" s="2"/>
      <c r="K52" s="3"/>
      <c r="L52" s="3"/>
      <c r="M52" s="3"/>
    </row>
    <row r="53" spans="1:13" x14ac:dyDescent="0.2">
      <c r="A53" s="153"/>
      <c r="B53" s="17"/>
      <c r="C53" s="366" t="s">
        <v>4188</v>
      </c>
      <c r="D53" s="139"/>
      <c r="E53" s="366" t="s">
        <v>4190</v>
      </c>
      <c r="F53" s="520" t="s">
        <v>4186</v>
      </c>
      <c r="G53" s="521"/>
      <c r="H53" s="15"/>
      <c r="I53" s="21"/>
      <c r="J53" s="2"/>
      <c r="K53" s="3"/>
      <c r="L53" s="3"/>
      <c r="M53" s="3"/>
    </row>
    <row r="54" spans="1:13" x14ac:dyDescent="0.2">
      <c r="A54" s="153"/>
      <c r="B54" s="17"/>
      <c r="C54" s="366" t="s">
        <v>4189</v>
      </c>
      <c r="D54" s="139"/>
      <c r="E54" s="366" t="s">
        <v>4191</v>
      </c>
      <c r="F54" s="520" t="s">
        <v>4187</v>
      </c>
      <c r="G54" s="521"/>
      <c r="H54" s="15"/>
      <c r="I54" s="21"/>
      <c r="J54" s="2"/>
      <c r="K54" s="3"/>
      <c r="L54" s="3"/>
      <c r="M54" s="3"/>
    </row>
    <row r="55" spans="1:13" x14ac:dyDescent="0.2">
      <c r="A55" s="153"/>
      <c r="B55" s="17"/>
      <c r="C55" s="15" t="s">
        <v>114</v>
      </c>
      <c r="D55" s="139"/>
      <c r="E55" s="15" t="s">
        <v>115</v>
      </c>
      <c r="F55" s="352" t="s">
        <v>113</v>
      </c>
      <c r="G55" s="72"/>
      <c r="H55" s="15"/>
      <c r="I55" s="21"/>
      <c r="J55" s="2"/>
      <c r="K55" s="3"/>
      <c r="L55" s="3"/>
      <c r="M55" s="3"/>
    </row>
    <row r="56" spans="1:13" x14ac:dyDescent="0.2">
      <c r="A56" s="140"/>
      <c r="B56" s="140"/>
      <c r="C56" s="72" t="s">
        <v>3024</v>
      </c>
      <c r="D56" s="139"/>
      <c r="E56" s="72" t="s">
        <v>2803</v>
      </c>
      <c r="F56" s="352" t="s">
        <v>445</v>
      </c>
      <c r="G56" s="72"/>
      <c r="H56" s="354"/>
      <c r="I56" s="355"/>
      <c r="J56" s="399"/>
      <c r="K56" s="350"/>
      <c r="L56" s="350"/>
      <c r="M56" s="350"/>
    </row>
    <row r="57" spans="1:13" x14ac:dyDescent="0.2">
      <c r="A57" s="140"/>
      <c r="B57" s="140"/>
      <c r="C57" s="72" t="s">
        <v>3025</v>
      </c>
      <c r="D57" s="139"/>
      <c r="E57" s="72" t="s">
        <v>2804</v>
      </c>
      <c r="F57" s="352" t="s">
        <v>446</v>
      </c>
      <c r="G57" s="72"/>
      <c r="H57" s="354"/>
      <c r="I57" s="355"/>
      <c r="J57" s="399"/>
      <c r="K57" s="350"/>
      <c r="L57" s="350"/>
      <c r="M57" s="350"/>
    </row>
    <row r="58" spans="1:13" x14ac:dyDescent="0.2">
      <c r="A58" s="140"/>
      <c r="B58" s="140"/>
      <c r="C58" s="72" t="s">
        <v>3659</v>
      </c>
      <c r="D58" s="139"/>
      <c r="E58" s="72" t="s">
        <v>3661</v>
      </c>
      <c r="F58" s="352" t="s">
        <v>3660</v>
      </c>
      <c r="G58" s="72"/>
      <c r="H58" s="354"/>
      <c r="I58" s="355"/>
      <c r="J58" s="399"/>
      <c r="K58" s="350"/>
      <c r="L58" s="350"/>
      <c r="M58" s="350"/>
    </row>
    <row r="59" spans="1:13" x14ac:dyDescent="0.2">
      <c r="A59" s="140"/>
      <c r="B59" s="140"/>
      <c r="C59" s="72" t="s">
        <v>3026</v>
      </c>
      <c r="D59" s="139"/>
      <c r="E59" s="72" t="s">
        <v>2805</v>
      </c>
      <c r="F59" s="352" t="s">
        <v>447</v>
      </c>
      <c r="G59" s="72"/>
      <c r="H59" s="354"/>
      <c r="I59" s="355"/>
      <c r="J59" s="399"/>
      <c r="K59" s="350"/>
      <c r="L59" s="350"/>
      <c r="M59" s="350"/>
    </row>
    <row r="60" spans="1:13" x14ac:dyDescent="0.2">
      <c r="A60" s="140"/>
      <c r="B60" s="140"/>
      <c r="C60" s="72" t="s">
        <v>3662</v>
      </c>
      <c r="D60" s="139"/>
      <c r="E60" s="72" t="s">
        <v>3663</v>
      </c>
      <c r="F60" s="352" t="s">
        <v>3664</v>
      </c>
      <c r="G60" s="72"/>
      <c r="H60" s="354"/>
      <c r="I60" s="355"/>
      <c r="J60" s="399"/>
      <c r="K60" s="350"/>
      <c r="L60" s="350"/>
      <c r="M60" s="350"/>
    </row>
    <row r="61" spans="1:13" x14ac:dyDescent="0.2">
      <c r="A61" s="511"/>
      <c r="B61" s="511"/>
      <c r="C61" s="512" t="s">
        <v>3924</v>
      </c>
      <c r="D61" s="513"/>
      <c r="E61" s="512" t="s">
        <v>3665</v>
      </c>
      <c r="F61" s="514" t="s">
        <v>3666</v>
      </c>
      <c r="G61" s="512"/>
      <c r="H61" s="354"/>
      <c r="I61" s="355"/>
      <c r="J61" s="399"/>
      <c r="K61" s="350"/>
      <c r="L61" s="350"/>
      <c r="M61" s="350"/>
    </row>
    <row r="62" spans="1:13" x14ac:dyDescent="0.2">
      <c r="A62" s="511"/>
      <c r="B62" s="511"/>
      <c r="C62" s="515" t="s">
        <v>3923</v>
      </c>
      <c r="D62" s="513"/>
      <c r="E62" s="512" t="s">
        <v>3921</v>
      </c>
      <c r="F62" s="514" t="s">
        <v>3922</v>
      </c>
      <c r="G62" s="512"/>
      <c r="H62" s="354"/>
      <c r="I62" s="355"/>
      <c r="J62" s="399"/>
      <c r="K62" s="350"/>
      <c r="L62" s="350"/>
      <c r="M62" s="350"/>
    </row>
    <row r="63" spans="1:13" x14ac:dyDescent="0.2">
      <c r="A63" s="140"/>
      <c r="B63" s="140"/>
      <c r="C63" s="72" t="s">
        <v>3027</v>
      </c>
      <c r="D63" s="139"/>
      <c r="E63" s="72" t="s">
        <v>2806</v>
      </c>
      <c r="F63" s="352" t="s">
        <v>448</v>
      </c>
      <c r="G63" s="72"/>
      <c r="H63" s="354"/>
      <c r="I63" s="355"/>
      <c r="J63" s="399"/>
      <c r="K63" s="350"/>
      <c r="L63" s="350"/>
      <c r="M63" s="350"/>
    </row>
    <row r="64" spans="1:13" x14ac:dyDescent="0.2">
      <c r="A64" s="140"/>
      <c r="B64" s="140"/>
      <c r="C64" s="72" t="s">
        <v>3028</v>
      </c>
      <c r="D64" s="139"/>
      <c r="E64" s="72" t="s">
        <v>2807</v>
      </c>
      <c r="F64" s="352" t="s">
        <v>1093</v>
      </c>
      <c r="G64" s="72"/>
      <c r="H64" s="354"/>
      <c r="I64" s="355"/>
      <c r="J64" s="399"/>
      <c r="K64" s="350"/>
      <c r="L64" s="350"/>
      <c r="M64" s="350"/>
    </row>
    <row r="65" spans="1:13" x14ac:dyDescent="0.2">
      <c r="A65" s="140"/>
      <c r="B65" s="140"/>
      <c r="C65" s="72" t="s">
        <v>3029</v>
      </c>
      <c r="D65" s="139"/>
      <c r="E65" s="72" t="s">
        <v>2808</v>
      </c>
      <c r="F65" s="352" t="s">
        <v>449</v>
      </c>
      <c r="G65" s="72"/>
      <c r="H65" s="354"/>
      <c r="I65" s="355"/>
      <c r="J65" s="399"/>
      <c r="K65" s="350"/>
      <c r="L65" s="350"/>
      <c r="M65" s="350"/>
    </row>
    <row r="66" spans="1:13" x14ac:dyDescent="0.2">
      <c r="A66" s="140"/>
      <c r="B66" s="140"/>
      <c r="C66" s="72" t="s">
        <v>3030</v>
      </c>
      <c r="D66" s="139"/>
      <c r="E66" s="72" t="s">
        <v>2809</v>
      </c>
      <c r="F66" s="352" t="s">
        <v>450</v>
      </c>
      <c r="G66" s="72"/>
      <c r="H66" s="354"/>
      <c r="I66" s="355"/>
      <c r="J66" s="399"/>
      <c r="K66" s="350"/>
      <c r="L66" s="350"/>
      <c r="M66" s="350"/>
    </row>
    <row r="67" spans="1:13" x14ac:dyDescent="0.2">
      <c r="A67" s="140"/>
      <c r="B67" s="140"/>
      <c r="C67" s="72" t="s">
        <v>3031</v>
      </c>
      <c r="D67" s="139"/>
      <c r="E67" s="72" t="s">
        <v>2810</v>
      </c>
      <c r="F67" s="352" t="s">
        <v>451</v>
      </c>
      <c r="G67" s="72"/>
      <c r="H67" s="354"/>
      <c r="I67" s="355"/>
      <c r="J67" s="399"/>
      <c r="K67" s="350"/>
      <c r="L67" s="350"/>
      <c r="M67" s="350"/>
    </row>
    <row r="68" spans="1:13" x14ac:dyDescent="0.2">
      <c r="A68" s="140"/>
      <c r="B68" s="140"/>
      <c r="C68" s="72" t="s">
        <v>3032</v>
      </c>
      <c r="D68" s="139"/>
      <c r="E68" s="72" t="s">
        <v>2811</v>
      </c>
      <c r="F68" s="352" t="s">
        <v>452</v>
      </c>
      <c r="G68" s="72"/>
      <c r="H68" s="354"/>
      <c r="I68" s="355"/>
      <c r="J68" s="399"/>
      <c r="K68" s="350"/>
      <c r="L68" s="350"/>
      <c r="M68" s="350"/>
    </row>
    <row r="69" spans="1:13" x14ac:dyDescent="0.2">
      <c r="A69" s="140"/>
      <c r="B69" s="140"/>
      <c r="C69" s="72" t="s">
        <v>3033</v>
      </c>
      <c r="D69" s="139"/>
      <c r="E69" s="72" t="s">
        <v>2812</v>
      </c>
      <c r="F69" s="352" t="s">
        <v>453</v>
      </c>
      <c r="G69" s="72"/>
      <c r="H69" s="354"/>
      <c r="I69" s="355"/>
      <c r="J69" s="399"/>
      <c r="K69" s="350"/>
      <c r="L69" s="350"/>
      <c r="M69" s="350"/>
    </row>
    <row r="70" spans="1:13" x14ac:dyDescent="0.2">
      <c r="A70" s="140"/>
      <c r="B70" s="140"/>
      <c r="C70" s="72" t="s">
        <v>3034</v>
      </c>
      <c r="D70" s="139"/>
      <c r="E70" s="72" t="s">
        <v>2813</v>
      </c>
      <c r="F70" s="352" t="s">
        <v>454</v>
      </c>
      <c r="G70" s="72"/>
      <c r="H70" s="354"/>
      <c r="I70" s="355"/>
      <c r="J70" s="399"/>
      <c r="K70" s="350"/>
      <c r="L70" s="350"/>
      <c r="M70" s="350"/>
    </row>
    <row r="71" spans="1:13" x14ac:dyDescent="0.2">
      <c r="A71" s="140"/>
      <c r="B71" s="140"/>
      <c r="C71" s="72" t="s">
        <v>3669</v>
      </c>
      <c r="D71" s="139"/>
      <c r="E71" s="72" t="s">
        <v>3667</v>
      </c>
      <c r="F71" s="352" t="s">
        <v>3668</v>
      </c>
      <c r="G71" s="72"/>
      <c r="H71" s="354"/>
      <c r="I71" s="355"/>
      <c r="J71" s="399"/>
      <c r="K71" s="350"/>
      <c r="L71" s="350"/>
      <c r="M71" s="350"/>
    </row>
    <row r="72" spans="1:13" x14ac:dyDescent="0.2">
      <c r="A72" s="140"/>
      <c r="B72" s="140"/>
      <c r="C72" s="72" t="s">
        <v>3035</v>
      </c>
      <c r="D72" s="139"/>
      <c r="E72" s="72" t="s">
        <v>2814</v>
      </c>
      <c r="F72" s="352" t="s">
        <v>455</v>
      </c>
      <c r="G72" s="72"/>
      <c r="H72" s="354"/>
      <c r="I72" s="355"/>
      <c r="J72" s="399"/>
      <c r="K72" s="350"/>
      <c r="L72" s="350"/>
      <c r="M72" s="350"/>
    </row>
    <row r="73" spans="1:13" x14ac:dyDescent="0.2">
      <c r="A73" s="140"/>
      <c r="B73" s="140"/>
      <c r="C73" s="72" t="s">
        <v>3036</v>
      </c>
      <c r="D73" s="139"/>
      <c r="E73" s="72" t="s">
        <v>2815</v>
      </c>
      <c r="F73" s="352" t="s">
        <v>1094</v>
      </c>
      <c r="G73" s="72"/>
      <c r="H73" s="354"/>
      <c r="I73" s="355"/>
      <c r="J73" s="399"/>
      <c r="K73" s="350"/>
      <c r="L73" s="350"/>
      <c r="M73" s="350"/>
    </row>
    <row r="74" spans="1:13" x14ac:dyDescent="0.2">
      <c r="A74" s="140"/>
      <c r="B74" s="140"/>
      <c r="C74" s="72" t="s">
        <v>3037</v>
      </c>
      <c r="D74" s="139"/>
      <c r="E74" s="72" t="s">
        <v>2816</v>
      </c>
      <c r="F74" s="352" t="s">
        <v>1095</v>
      </c>
      <c r="G74" s="72"/>
      <c r="H74" s="354"/>
      <c r="I74" s="355"/>
      <c r="J74" s="399"/>
      <c r="K74" s="350"/>
      <c r="L74" s="350"/>
      <c r="M74" s="350"/>
    </row>
    <row r="75" spans="1:13" x14ac:dyDescent="0.2">
      <c r="A75" s="140"/>
      <c r="B75" s="140"/>
      <c r="C75" s="72" t="s">
        <v>3038</v>
      </c>
      <c r="D75" s="139"/>
      <c r="E75" s="72" t="s">
        <v>2817</v>
      </c>
      <c r="F75" s="352" t="s">
        <v>3043</v>
      </c>
      <c r="G75" s="72"/>
      <c r="H75" s="354"/>
      <c r="I75" s="355"/>
      <c r="J75" s="399"/>
      <c r="K75" s="350"/>
      <c r="L75" s="350"/>
      <c r="M75" s="350"/>
    </row>
    <row r="76" spans="1:13" x14ac:dyDescent="0.2">
      <c r="A76" s="140"/>
      <c r="B76" s="140"/>
      <c r="C76" s="72" t="s">
        <v>3039</v>
      </c>
      <c r="D76" s="139"/>
      <c r="E76" s="72" t="s">
        <v>2818</v>
      </c>
      <c r="F76" s="352" t="s">
        <v>456</v>
      </c>
      <c r="G76" s="72"/>
      <c r="H76" s="354"/>
      <c r="I76" s="355"/>
      <c r="J76" s="399"/>
      <c r="K76" s="350"/>
      <c r="L76" s="350"/>
      <c r="M76" s="350"/>
    </row>
    <row r="77" spans="1:13" x14ac:dyDescent="0.2">
      <c r="A77" s="140"/>
      <c r="B77" s="140"/>
      <c r="C77" s="72" t="s">
        <v>3040</v>
      </c>
      <c r="D77" s="139"/>
      <c r="E77" s="72" t="s">
        <v>2819</v>
      </c>
      <c r="F77" s="352" t="s">
        <v>457</v>
      </c>
      <c r="G77" s="72"/>
      <c r="H77" s="354"/>
      <c r="I77" s="355"/>
      <c r="J77" s="399"/>
      <c r="K77" s="350"/>
      <c r="L77" s="350"/>
      <c r="M77" s="350"/>
    </row>
    <row r="78" spans="1:13" x14ac:dyDescent="0.2">
      <c r="A78" s="140"/>
      <c r="B78" s="140"/>
      <c r="C78" s="72" t="s">
        <v>3041</v>
      </c>
      <c r="D78" s="141"/>
      <c r="E78" s="72" t="s">
        <v>2820</v>
      </c>
      <c r="F78" s="352" t="s">
        <v>458</v>
      </c>
      <c r="G78" s="72"/>
      <c r="H78" s="354"/>
      <c r="I78" s="355"/>
      <c r="J78" s="399"/>
      <c r="K78" s="350"/>
      <c r="L78" s="350"/>
      <c r="M78" s="350"/>
    </row>
    <row r="79" spans="1:13" x14ac:dyDescent="0.2">
      <c r="A79" s="140"/>
      <c r="B79" s="140"/>
      <c r="C79" s="72" t="s">
        <v>3042</v>
      </c>
      <c r="D79" s="141"/>
      <c r="E79" s="72" t="s">
        <v>2687</v>
      </c>
      <c r="F79" s="352" t="s">
        <v>1996</v>
      </c>
      <c r="G79" s="72"/>
      <c r="H79" s="354"/>
      <c r="I79" s="355"/>
      <c r="J79" s="399"/>
      <c r="K79" s="350"/>
      <c r="L79" s="350"/>
      <c r="M79" s="350"/>
    </row>
    <row r="80" spans="1:13" x14ac:dyDescent="0.2">
      <c r="A80" s="140"/>
      <c r="B80" s="140"/>
      <c r="C80" s="521" t="s">
        <v>4194</v>
      </c>
      <c r="D80" s="141"/>
      <c r="E80" s="521" t="s">
        <v>4192</v>
      </c>
      <c r="F80" s="520" t="s">
        <v>4193</v>
      </c>
      <c r="G80" s="521"/>
      <c r="H80" s="354"/>
      <c r="I80" s="355"/>
      <c r="J80" s="399"/>
      <c r="K80" s="350"/>
      <c r="L80" s="350"/>
      <c r="M80" s="350"/>
    </row>
    <row r="81" spans="1:13" ht="310.5" customHeight="1" x14ac:dyDescent="0.2">
      <c r="A81" s="153" t="s">
        <v>920</v>
      </c>
      <c r="B81" s="17" t="s">
        <v>1343</v>
      </c>
      <c r="C81" s="159" t="s">
        <v>930</v>
      </c>
      <c r="D81" s="17" t="s">
        <v>845</v>
      </c>
      <c r="E81" s="17" t="s">
        <v>2035</v>
      </c>
      <c r="F81" s="413" t="s">
        <v>4876</v>
      </c>
      <c r="G81" s="435"/>
      <c r="H81" s="17"/>
      <c r="I81" s="20"/>
      <c r="J81" s="6"/>
      <c r="K81" s="8"/>
      <c r="L81" s="8"/>
      <c r="M81" s="8"/>
    </row>
    <row r="82" spans="1:13" ht="22.5" x14ac:dyDescent="0.2">
      <c r="A82" s="153" t="s">
        <v>920</v>
      </c>
      <c r="B82" s="17" t="s">
        <v>1343</v>
      </c>
      <c r="C82" s="18" t="s">
        <v>444</v>
      </c>
      <c r="D82" s="17" t="s">
        <v>2036</v>
      </c>
      <c r="E82" s="17" t="s">
        <v>2037</v>
      </c>
      <c r="F82" s="19" t="s">
        <v>2532</v>
      </c>
      <c r="G82" s="17"/>
      <c r="H82" s="17"/>
      <c r="I82" s="20"/>
      <c r="J82" s="6"/>
      <c r="K82" s="8"/>
      <c r="L82" s="8"/>
      <c r="M82" s="8"/>
    </row>
    <row r="83" spans="1:13" x14ac:dyDescent="0.2">
      <c r="A83" s="153" t="s">
        <v>920</v>
      </c>
      <c r="B83" s="17" t="s">
        <v>1343</v>
      </c>
      <c r="C83" s="18" t="s">
        <v>1997</v>
      </c>
      <c r="D83" s="17" t="s">
        <v>2036</v>
      </c>
      <c r="E83" s="435" t="s">
        <v>2038</v>
      </c>
      <c r="F83" s="19" t="s">
        <v>2533</v>
      </c>
      <c r="G83" s="17"/>
      <c r="H83" s="17"/>
      <c r="I83" s="20"/>
      <c r="J83" s="6"/>
      <c r="K83" s="8"/>
      <c r="L83" s="8"/>
      <c r="M83" s="8"/>
    </row>
    <row r="84" spans="1:13" ht="22.5" x14ac:dyDescent="0.2">
      <c r="A84" s="153" t="s">
        <v>920</v>
      </c>
      <c r="B84" s="17" t="s">
        <v>1343</v>
      </c>
      <c r="C84" s="18" t="s">
        <v>932</v>
      </c>
      <c r="D84" s="17" t="s">
        <v>2036</v>
      </c>
      <c r="E84" s="17" t="s">
        <v>1648</v>
      </c>
      <c r="F84" s="19" t="s">
        <v>3131</v>
      </c>
      <c r="G84" s="17"/>
      <c r="H84" s="369" t="s">
        <v>5281</v>
      </c>
      <c r="I84" s="559"/>
      <c r="J84" s="6"/>
      <c r="K84" s="8"/>
      <c r="L84" s="8"/>
      <c r="M84" s="8"/>
    </row>
    <row r="85" spans="1:13" ht="22.5" x14ac:dyDescent="0.2">
      <c r="A85" s="153" t="s">
        <v>920</v>
      </c>
      <c r="B85" s="17" t="s">
        <v>1343</v>
      </c>
      <c r="C85" s="18" t="s">
        <v>933</v>
      </c>
      <c r="D85" s="17" t="s">
        <v>2036</v>
      </c>
      <c r="E85" s="17" t="s">
        <v>1649</v>
      </c>
      <c r="F85" s="19" t="s">
        <v>3132</v>
      </c>
      <c r="G85" s="17"/>
      <c r="H85" s="17"/>
      <c r="I85" s="20"/>
      <c r="J85" s="6"/>
      <c r="K85" s="8"/>
      <c r="L85" s="8"/>
      <c r="M85" s="8"/>
    </row>
    <row r="86" spans="1:13" ht="22.5" x14ac:dyDescent="0.2">
      <c r="A86" s="153" t="s">
        <v>920</v>
      </c>
      <c r="B86" s="17" t="s">
        <v>1343</v>
      </c>
      <c r="C86" s="444" t="s">
        <v>4064</v>
      </c>
      <c r="D86" s="17" t="s">
        <v>2036</v>
      </c>
      <c r="E86" s="17" t="s">
        <v>1650</v>
      </c>
      <c r="F86" s="19" t="s">
        <v>3133</v>
      </c>
      <c r="G86" s="17"/>
      <c r="H86" s="369" t="s">
        <v>5282</v>
      </c>
      <c r="I86" s="559"/>
      <c r="J86" s="6"/>
      <c r="K86" s="8"/>
      <c r="L86" s="8"/>
      <c r="M86" s="8"/>
    </row>
    <row r="87" spans="1:13" ht="22.5" x14ac:dyDescent="0.2">
      <c r="A87" s="153" t="s">
        <v>920</v>
      </c>
      <c r="B87" s="17" t="s">
        <v>1343</v>
      </c>
      <c r="C87" s="444" t="s">
        <v>4065</v>
      </c>
      <c r="D87" s="17" t="s">
        <v>2036</v>
      </c>
      <c r="E87" s="17" t="s">
        <v>1651</v>
      </c>
      <c r="F87" s="19" t="s">
        <v>3134</v>
      </c>
      <c r="G87" s="17"/>
      <c r="H87" s="17"/>
      <c r="I87" s="20"/>
      <c r="J87" s="6"/>
      <c r="K87" s="8"/>
      <c r="L87" s="8"/>
      <c r="M87" s="8"/>
    </row>
    <row r="88" spans="1:13" ht="22.5" x14ac:dyDescent="0.2">
      <c r="A88" s="153" t="s">
        <v>920</v>
      </c>
      <c r="B88" s="17" t="s">
        <v>1343</v>
      </c>
      <c r="C88" s="18" t="s">
        <v>934</v>
      </c>
      <c r="D88" s="17" t="s">
        <v>2036</v>
      </c>
      <c r="E88" s="17" t="s">
        <v>1652</v>
      </c>
      <c r="F88" s="19" t="s">
        <v>3135</v>
      </c>
      <c r="G88" s="17"/>
      <c r="H88" s="369" t="s">
        <v>5283</v>
      </c>
      <c r="I88" s="559"/>
      <c r="J88" s="6"/>
      <c r="K88" s="8"/>
      <c r="L88" s="8"/>
      <c r="M88" s="8"/>
    </row>
    <row r="89" spans="1:13" ht="22.5" x14ac:dyDescent="0.2">
      <c r="A89" s="153" t="s">
        <v>920</v>
      </c>
      <c r="B89" s="17" t="s">
        <v>1343</v>
      </c>
      <c r="C89" s="18" t="s">
        <v>935</v>
      </c>
      <c r="D89" s="17" t="s">
        <v>2036</v>
      </c>
      <c r="E89" s="17" t="s">
        <v>1653</v>
      </c>
      <c r="F89" s="19" t="s">
        <v>3136</v>
      </c>
      <c r="G89" s="17"/>
      <c r="H89" s="17"/>
      <c r="I89" s="20"/>
      <c r="J89" s="6"/>
      <c r="K89" s="8"/>
      <c r="L89" s="8"/>
      <c r="M89" s="8"/>
    </row>
    <row r="90" spans="1:13" ht="56.25" x14ac:dyDescent="0.2">
      <c r="A90" s="153" t="s">
        <v>920</v>
      </c>
      <c r="B90" s="17" t="s">
        <v>1343</v>
      </c>
      <c r="C90" s="18" t="s">
        <v>936</v>
      </c>
      <c r="D90" s="17" t="s">
        <v>2036</v>
      </c>
      <c r="E90" s="17" t="s">
        <v>1096</v>
      </c>
      <c r="F90" s="413" t="s">
        <v>4137</v>
      </c>
      <c r="G90" s="435"/>
      <c r="H90" s="369" t="s">
        <v>5284</v>
      </c>
      <c r="I90" s="559"/>
      <c r="J90" s="6"/>
      <c r="K90" s="8"/>
      <c r="L90" s="8"/>
      <c r="M90" s="8"/>
    </row>
    <row r="91" spans="1:13" ht="22.5" x14ac:dyDescent="0.2">
      <c r="A91" s="153" t="s">
        <v>920</v>
      </c>
      <c r="B91" s="17" t="s">
        <v>1343</v>
      </c>
      <c r="C91" s="18" t="s">
        <v>937</v>
      </c>
      <c r="D91" s="17" t="s">
        <v>2036</v>
      </c>
      <c r="E91" s="17" t="s">
        <v>1097</v>
      </c>
      <c r="F91" s="19" t="s">
        <v>2719</v>
      </c>
      <c r="G91" s="17"/>
      <c r="H91" s="17"/>
      <c r="I91" s="20"/>
      <c r="J91" s="6"/>
      <c r="K91" s="8"/>
      <c r="L91" s="8"/>
      <c r="M91" s="8"/>
    </row>
    <row r="92" spans="1:13" ht="22.5" x14ac:dyDescent="0.2">
      <c r="A92" s="153" t="s">
        <v>920</v>
      </c>
      <c r="B92" s="17" t="s">
        <v>1343</v>
      </c>
      <c r="C92" s="18" t="s">
        <v>938</v>
      </c>
      <c r="D92" s="17" t="s">
        <v>2036</v>
      </c>
      <c r="E92" s="17" t="s">
        <v>1098</v>
      </c>
      <c r="F92" s="19" t="s">
        <v>2720</v>
      </c>
      <c r="G92" s="17"/>
      <c r="H92" s="369" t="s">
        <v>5285</v>
      </c>
      <c r="I92" s="559"/>
      <c r="J92" s="6"/>
      <c r="K92" s="8"/>
      <c r="L92" s="8"/>
      <c r="M92" s="8"/>
    </row>
    <row r="93" spans="1:13" ht="22.5" x14ac:dyDescent="0.2">
      <c r="A93" s="153" t="s">
        <v>920</v>
      </c>
      <c r="B93" s="17" t="s">
        <v>1343</v>
      </c>
      <c r="C93" s="18" t="s">
        <v>939</v>
      </c>
      <c r="D93" s="17" t="s">
        <v>2036</v>
      </c>
      <c r="E93" s="17" t="s">
        <v>1099</v>
      </c>
      <c r="F93" s="19" t="s">
        <v>2721</v>
      </c>
      <c r="G93" s="17"/>
      <c r="H93" s="17"/>
      <c r="I93" s="20"/>
      <c r="J93" s="6"/>
      <c r="K93" s="8"/>
      <c r="L93" s="8"/>
      <c r="M93" s="8"/>
    </row>
    <row r="94" spans="1:13" ht="22.5" x14ac:dyDescent="0.2">
      <c r="A94" s="153" t="s">
        <v>920</v>
      </c>
      <c r="B94" s="17" t="s">
        <v>1343</v>
      </c>
      <c r="C94" s="18" t="s">
        <v>940</v>
      </c>
      <c r="D94" s="17" t="s">
        <v>2036</v>
      </c>
      <c r="E94" s="17" t="s">
        <v>2041</v>
      </c>
      <c r="F94" s="19" t="s">
        <v>911</v>
      </c>
      <c r="G94" s="17"/>
      <c r="H94" s="369" t="s">
        <v>5286</v>
      </c>
      <c r="I94" s="559"/>
      <c r="J94" s="6"/>
      <c r="K94" s="8"/>
      <c r="L94" s="8"/>
      <c r="M94" s="8"/>
    </row>
    <row r="95" spans="1:13" ht="22.5" x14ac:dyDescent="0.2">
      <c r="A95" s="153" t="s">
        <v>920</v>
      </c>
      <c r="B95" s="17" t="s">
        <v>1343</v>
      </c>
      <c r="C95" s="18" t="s">
        <v>941</v>
      </c>
      <c r="D95" s="17" t="s">
        <v>2036</v>
      </c>
      <c r="E95" s="17" t="s">
        <v>2042</v>
      </c>
      <c r="F95" s="19" t="s">
        <v>715</v>
      </c>
      <c r="G95" s="17"/>
      <c r="H95" s="17"/>
      <c r="I95" s="20"/>
      <c r="J95" s="6"/>
      <c r="K95" s="8"/>
      <c r="L95" s="8"/>
      <c r="M95" s="8"/>
    </row>
    <row r="96" spans="1:13" ht="22.5" x14ac:dyDescent="0.2">
      <c r="A96" s="153" t="s">
        <v>920</v>
      </c>
      <c r="B96" s="17" t="s">
        <v>1343</v>
      </c>
      <c r="C96" s="18" t="s">
        <v>942</v>
      </c>
      <c r="D96" s="17" t="s">
        <v>2036</v>
      </c>
      <c r="E96" s="17" t="s">
        <v>352</v>
      </c>
      <c r="F96" s="19" t="s">
        <v>2722</v>
      </c>
      <c r="G96" s="17"/>
      <c r="H96" s="369" t="s">
        <v>5287</v>
      </c>
      <c r="I96" s="559"/>
      <c r="J96" s="6"/>
      <c r="K96" s="8"/>
      <c r="L96" s="8"/>
      <c r="M96" s="8"/>
    </row>
    <row r="97" spans="1:13" ht="22.5" x14ac:dyDescent="0.2">
      <c r="A97" s="153" t="s">
        <v>920</v>
      </c>
      <c r="B97" s="17" t="s">
        <v>1343</v>
      </c>
      <c r="C97" s="18" t="s">
        <v>1544</v>
      </c>
      <c r="D97" s="17" t="s">
        <v>2036</v>
      </c>
      <c r="E97" s="17" t="s">
        <v>2338</v>
      </c>
      <c r="F97" s="19" t="s">
        <v>2723</v>
      </c>
      <c r="G97" s="17"/>
      <c r="H97" s="17"/>
      <c r="I97" s="20"/>
      <c r="J97" s="6"/>
      <c r="K97" s="8"/>
      <c r="L97" s="8"/>
      <c r="M97" s="8"/>
    </row>
    <row r="98" spans="1:13" ht="22.5" x14ac:dyDescent="0.2">
      <c r="A98" s="153" t="s">
        <v>920</v>
      </c>
      <c r="B98" s="17" t="s">
        <v>1343</v>
      </c>
      <c r="C98" s="18" t="s">
        <v>2582</v>
      </c>
      <c r="D98" s="17" t="s">
        <v>2036</v>
      </c>
      <c r="E98" s="435" t="s">
        <v>3929</v>
      </c>
      <c r="F98" s="19" t="s">
        <v>1854</v>
      </c>
      <c r="G98" s="17"/>
      <c r="H98" s="369" t="s">
        <v>5288</v>
      </c>
      <c r="I98" s="559"/>
      <c r="J98" s="6"/>
      <c r="K98" s="8"/>
      <c r="L98" s="8"/>
      <c r="M98" s="8"/>
    </row>
    <row r="99" spans="1:13" ht="22.5" x14ac:dyDescent="0.2">
      <c r="A99" s="153" t="s">
        <v>920</v>
      </c>
      <c r="B99" s="17" t="s">
        <v>1343</v>
      </c>
      <c r="C99" s="18" t="s">
        <v>843</v>
      </c>
      <c r="D99" s="17"/>
      <c r="E99" s="17" t="s">
        <v>2581</v>
      </c>
      <c r="F99" s="19" t="s">
        <v>844</v>
      </c>
      <c r="G99" s="17"/>
      <c r="H99" s="17"/>
      <c r="I99" s="20"/>
      <c r="J99" s="6"/>
      <c r="K99" s="8"/>
      <c r="L99" s="8"/>
      <c r="M99" s="8"/>
    </row>
    <row r="100" spans="1:13" x14ac:dyDescent="0.2">
      <c r="A100" s="232"/>
      <c r="B100" s="233"/>
      <c r="C100" s="234"/>
      <c r="D100" s="233"/>
      <c r="E100" s="233"/>
      <c r="F100" s="235"/>
      <c r="G100" s="233"/>
      <c r="H100" s="233"/>
      <c r="I100" s="236"/>
      <c r="J100" s="6"/>
      <c r="K100" s="8"/>
      <c r="L100" s="8"/>
      <c r="M100" s="8"/>
    </row>
    <row r="101" spans="1:13" ht="45" x14ac:dyDescent="0.2">
      <c r="A101" s="195" t="s">
        <v>921</v>
      </c>
      <c r="B101" s="196" t="s">
        <v>1344</v>
      </c>
      <c r="C101" s="197" t="s">
        <v>163</v>
      </c>
      <c r="D101" s="17" t="s">
        <v>496</v>
      </c>
      <c r="E101" s="17" t="s">
        <v>164</v>
      </c>
      <c r="F101" s="71" t="s">
        <v>347</v>
      </c>
      <c r="G101" s="152"/>
      <c r="H101" s="17"/>
      <c r="I101" s="20"/>
      <c r="J101" s="6"/>
      <c r="K101" s="8"/>
      <c r="L101" s="8"/>
      <c r="M101" s="8"/>
    </row>
    <row r="102" spans="1:13" ht="168.75" x14ac:dyDescent="0.2">
      <c r="A102" s="153" t="s">
        <v>922</v>
      </c>
      <c r="B102" s="17" t="s">
        <v>1345</v>
      </c>
      <c r="C102" s="18" t="s">
        <v>165</v>
      </c>
      <c r="D102" s="17" t="s">
        <v>252</v>
      </c>
      <c r="E102" s="17" t="s">
        <v>166</v>
      </c>
      <c r="F102" s="443" t="s">
        <v>4877</v>
      </c>
      <c r="G102" s="733"/>
      <c r="H102" s="17"/>
      <c r="I102" s="20"/>
      <c r="J102" s="6"/>
      <c r="K102" s="8"/>
      <c r="L102" s="8"/>
      <c r="M102" s="8"/>
    </row>
    <row r="103" spans="1:13" s="349" customFormat="1" ht="45" x14ac:dyDescent="0.2">
      <c r="A103" s="195" t="s">
        <v>923</v>
      </c>
      <c r="B103" s="196" t="s">
        <v>504</v>
      </c>
      <c r="C103" s="197" t="s">
        <v>505</v>
      </c>
      <c r="D103" s="17" t="s">
        <v>496</v>
      </c>
      <c r="E103" s="17" t="s">
        <v>667</v>
      </c>
      <c r="F103" s="71" t="s">
        <v>668</v>
      </c>
      <c r="G103" s="734"/>
      <c r="H103" s="233"/>
      <c r="I103" s="236"/>
      <c r="J103" s="6"/>
      <c r="K103" s="8"/>
      <c r="L103" s="8"/>
      <c r="M103" s="8"/>
    </row>
    <row r="104" spans="1:13" s="349" customFormat="1" ht="202.5" x14ac:dyDescent="0.2">
      <c r="A104" s="196" t="s">
        <v>924</v>
      </c>
      <c r="B104" s="233" t="s">
        <v>506</v>
      </c>
      <c r="C104" s="234" t="s">
        <v>669</v>
      </c>
      <c r="D104" s="17" t="s">
        <v>252</v>
      </c>
      <c r="E104" s="17" t="s">
        <v>670</v>
      </c>
      <c r="F104" s="443" t="s">
        <v>4878</v>
      </c>
      <c r="G104" s="735"/>
      <c r="H104" s="233"/>
      <c r="I104" s="236"/>
      <c r="J104" s="6"/>
      <c r="K104" s="8"/>
      <c r="L104" s="8"/>
      <c r="M104" s="8"/>
    </row>
    <row r="105" spans="1:13" s="349" customFormat="1" ht="67.5" x14ac:dyDescent="0.2">
      <c r="A105" s="233" t="s">
        <v>925</v>
      </c>
      <c r="B105" s="233" t="s">
        <v>502</v>
      </c>
      <c r="C105" s="234" t="s">
        <v>503</v>
      </c>
      <c r="D105" s="233" t="s">
        <v>508</v>
      </c>
      <c r="E105" s="233" t="s">
        <v>496</v>
      </c>
      <c r="F105" s="431" t="s">
        <v>4452</v>
      </c>
      <c r="G105" s="432"/>
      <c r="H105" s="233"/>
      <c r="I105" s="236"/>
      <c r="J105" s="6"/>
      <c r="K105" s="8"/>
      <c r="L105" s="8"/>
      <c r="M105" s="8"/>
    </row>
    <row r="106" spans="1:13" s="349" customFormat="1" ht="48" x14ac:dyDescent="0.2">
      <c r="A106" s="233" t="s">
        <v>947</v>
      </c>
      <c r="B106" s="233" t="s">
        <v>507</v>
      </c>
      <c r="C106" s="234" t="s">
        <v>116</v>
      </c>
      <c r="D106" s="435" t="s">
        <v>5034</v>
      </c>
      <c r="E106" s="233" t="s">
        <v>117</v>
      </c>
      <c r="F106" s="235" t="s">
        <v>0</v>
      </c>
      <c r="G106" s="233"/>
      <c r="H106" s="233"/>
      <c r="I106" s="236"/>
      <c r="J106" s="400" t="s">
        <v>3760</v>
      </c>
      <c r="K106" s="8"/>
      <c r="L106" s="8"/>
      <c r="M106" s="8"/>
    </row>
    <row r="107" spans="1:13" ht="33.75" x14ac:dyDescent="0.2">
      <c r="A107" s="232"/>
      <c r="B107" s="233"/>
      <c r="C107" s="234"/>
      <c r="D107" s="233"/>
      <c r="E107" s="233"/>
      <c r="F107" s="431" t="s">
        <v>3670</v>
      </c>
      <c r="G107" s="432"/>
      <c r="H107" s="233"/>
      <c r="I107" s="236"/>
      <c r="J107" s="6"/>
      <c r="K107" s="8"/>
      <c r="L107" s="8"/>
      <c r="M107" s="8"/>
    </row>
    <row r="108" spans="1:13" ht="49.5" customHeight="1" x14ac:dyDescent="0.2">
      <c r="A108" s="432" t="s">
        <v>948</v>
      </c>
      <c r="B108" s="432" t="s">
        <v>3671</v>
      </c>
      <c r="C108" s="516" t="s">
        <v>3672</v>
      </c>
      <c r="D108" s="435" t="s">
        <v>2036</v>
      </c>
      <c r="E108" s="432" t="s">
        <v>3673</v>
      </c>
      <c r="F108" s="431" t="s">
        <v>3674</v>
      </c>
      <c r="G108" s="432"/>
      <c r="H108" s="367" t="s">
        <v>5290</v>
      </c>
      <c r="I108" s="517"/>
      <c r="J108" s="518"/>
      <c r="K108" s="519"/>
      <c r="L108" s="519"/>
      <c r="M108" s="519"/>
    </row>
    <row r="109" spans="1:13" ht="171.75" customHeight="1" x14ac:dyDescent="0.2">
      <c r="A109" s="367" t="s">
        <v>949</v>
      </c>
      <c r="B109" s="367" t="s">
        <v>3675</v>
      </c>
      <c r="C109" s="368" t="s">
        <v>4895</v>
      </c>
      <c r="D109" s="369" t="s">
        <v>5033</v>
      </c>
      <c r="E109" s="369" t="s">
        <v>4893</v>
      </c>
      <c r="F109" s="560" t="s">
        <v>4894</v>
      </c>
      <c r="G109" s="367"/>
      <c r="H109" s="367" t="s">
        <v>5310</v>
      </c>
      <c r="I109" s="517"/>
      <c r="J109" s="518"/>
      <c r="K109" s="519"/>
      <c r="L109" s="519"/>
      <c r="M109" s="519"/>
    </row>
    <row r="110" spans="1:13" ht="131.25" customHeight="1" x14ac:dyDescent="0.2">
      <c r="A110" s="432" t="s">
        <v>950</v>
      </c>
      <c r="B110" s="432" t="s">
        <v>3926</v>
      </c>
      <c r="C110" s="516" t="s">
        <v>3925</v>
      </c>
      <c r="D110" s="432" t="s">
        <v>3928</v>
      </c>
      <c r="E110" s="432" t="s">
        <v>3927</v>
      </c>
      <c r="F110" s="431" t="s">
        <v>4456</v>
      </c>
      <c r="G110" s="432"/>
      <c r="H110" s="367" t="s">
        <v>5531</v>
      </c>
      <c r="I110" s="517"/>
      <c r="J110" s="518"/>
      <c r="K110" s="519"/>
      <c r="L110" s="519"/>
      <c r="M110" s="519"/>
    </row>
    <row r="111" spans="1:13" ht="59.25" customHeight="1" x14ac:dyDescent="0.2">
      <c r="A111" s="367" t="s">
        <v>951</v>
      </c>
      <c r="B111" s="367" t="s">
        <v>4475</v>
      </c>
      <c r="C111" s="368" t="s">
        <v>5047</v>
      </c>
      <c r="D111" s="367" t="s">
        <v>508</v>
      </c>
      <c r="E111" s="367" t="s">
        <v>5045</v>
      </c>
      <c r="F111" s="370" t="s">
        <v>5046</v>
      </c>
      <c r="G111" s="367"/>
      <c r="H111" s="367"/>
      <c r="I111" s="619"/>
      <c r="J111" s="518"/>
      <c r="K111" s="519"/>
      <c r="L111" s="519"/>
      <c r="M111" s="519"/>
    </row>
    <row r="112" spans="1:13" s="637" customFormat="1" ht="12.75" customHeight="1" x14ac:dyDescent="0.2">
      <c r="A112" s="631" t="s">
        <v>952</v>
      </c>
      <c r="B112" s="631" t="s">
        <v>4486</v>
      </c>
      <c r="C112" s="632" t="s">
        <v>4491</v>
      </c>
      <c r="D112" s="631" t="s">
        <v>5144</v>
      </c>
      <c r="E112" s="631"/>
      <c r="F112" s="633"/>
      <c r="G112" s="631"/>
      <c r="H112" s="631"/>
      <c r="I112" s="634"/>
      <c r="J112" s="635"/>
      <c r="K112" s="636"/>
      <c r="L112" s="636"/>
      <c r="M112" s="636"/>
    </row>
    <row r="113" spans="1:13" s="693" customFormat="1" ht="93.75" customHeight="1" x14ac:dyDescent="0.2">
      <c r="A113" s="681" t="s">
        <v>952</v>
      </c>
      <c r="B113" s="681" t="s">
        <v>4486</v>
      </c>
      <c r="C113" s="682" t="s">
        <v>5136</v>
      </c>
      <c r="D113" s="367" t="s">
        <v>5523</v>
      </c>
      <c r="E113" s="681" t="s">
        <v>5140</v>
      </c>
      <c r="F113" s="683" t="s">
        <v>5247</v>
      </c>
      <c r="G113" s="681" t="s">
        <v>3576</v>
      </c>
      <c r="H113" s="367"/>
      <c r="I113" s="619"/>
      <c r="J113" s="620"/>
      <c r="K113" s="621"/>
      <c r="L113" s="621"/>
      <c r="M113" s="621"/>
    </row>
    <row r="114" spans="1:13" s="693" customFormat="1" ht="93.75" customHeight="1" x14ac:dyDescent="0.2">
      <c r="A114" s="681" t="s">
        <v>952</v>
      </c>
      <c r="B114" s="681" t="s">
        <v>4486</v>
      </c>
      <c r="C114" s="682" t="s">
        <v>5137</v>
      </c>
      <c r="D114" s="367" t="s">
        <v>5523</v>
      </c>
      <c r="E114" s="681" t="s">
        <v>5141</v>
      </c>
      <c r="F114" s="683" t="s">
        <v>5248</v>
      </c>
      <c r="G114" s="681"/>
      <c r="H114" s="367"/>
      <c r="I114" s="619"/>
      <c r="J114" s="620"/>
      <c r="K114" s="621"/>
      <c r="L114" s="621"/>
      <c r="M114" s="621"/>
    </row>
    <row r="115" spans="1:13" s="693" customFormat="1" ht="105" customHeight="1" x14ac:dyDescent="0.2">
      <c r="A115" s="681" t="s">
        <v>952</v>
      </c>
      <c r="B115" s="681" t="s">
        <v>4486</v>
      </c>
      <c r="C115" s="682" t="s">
        <v>5138</v>
      </c>
      <c r="D115" s="367" t="s">
        <v>5523</v>
      </c>
      <c r="E115" s="681" t="s">
        <v>5142</v>
      </c>
      <c r="F115" s="683" t="s">
        <v>5249</v>
      </c>
      <c r="G115" s="681" t="s">
        <v>3576</v>
      </c>
      <c r="H115" s="367"/>
      <c r="I115" s="619"/>
      <c r="J115" s="620"/>
      <c r="K115" s="621"/>
      <c r="L115" s="621"/>
      <c r="M115" s="621"/>
    </row>
    <row r="116" spans="1:13" s="693" customFormat="1" ht="106.5" customHeight="1" x14ac:dyDescent="0.2">
      <c r="A116" s="681" t="s">
        <v>952</v>
      </c>
      <c r="B116" s="681" t="s">
        <v>4486</v>
      </c>
      <c r="C116" s="682" t="s">
        <v>5139</v>
      </c>
      <c r="D116" s="367" t="s">
        <v>5523</v>
      </c>
      <c r="E116" s="681" t="s">
        <v>5143</v>
      </c>
      <c r="F116" s="683" t="s">
        <v>5250</v>
      </c>
      <c r="G116" s="681"/>
      <c r="H116" s="367"/>
      <c r="I116" s="619"/>
      <c r="J116" s="620"/>
      <c r="K116" s="621"/>
      <c r="L116" s="621"/>
      <c r="M116" s="621"/>
    </row>
    <row r="117" spans="1:13" s="622" customFormat="1" ht="70.5" customHeight="1" x14ac:dyDescent="0.2">
      <c r="A117" s="681" t="s">
        <v>952</v>
      </c>
      <c r="B117" s="681" t="s">
        <v>4486</v>
      </c>
      <c r="C117" s="682" t="s">
        <v>4477</v>
      </c>
      <c r="D117" s="672" t="s">
        <v>4478</v>
      </c>
      <c r="E117" s="672" t="s">
        <v>4649</v>
      </c>
      <c r="F117" s="683" t="s">
        <v>5567</v>
      </c>
      <c r="G117" s="681" t="s">
        <v>3576</v>
      </c>
      <c r="H117" s="367" t="s">
        <v>5291</v>
      </c>
      <c r="I117" s="619"/>
      <c r="J117" s="620"/>
      <c r="K117" s="621"/>
      <c r="L117" s="621"/>
      <c r="M117" s="621"/>
    </row>
    <row r="118" spans="1:13" s="622" customFormat="1" ht="72" customHeight="1" x14ac:dyDescent="0.2">
      <c r="A118" s="681" t="s">
        <v>952</v>
      </c>
      <c r="B118" s="681" t="s">
        <v>4486</v>
      </c>
      <c r="C118" s="682" t="s">
        <v>4476</v>
      </c>
      <c r="D118" s="672" t="s">
        <v>4478</v>
      </c>
      <c r="E118" s="672" t="s">
        <v>4650</v>
      </c>
      <c r="F118" s="739" t="s">
        <v>5566</v>
      </c>
      <c r="G118" s="681"/>
      <c r="H118" s="367" t="s">
        <v>5291</v>
      </c>
      <c r="I118" s="619"/>
      <c r="J118" s="620"/>
      <c r="K118" s="621"/>
      <c r="L118" s="621"/>
      <c r="M118" s="621"/>
    </row>
    <row r="119" spans="1:13" s="622" customFormat="1" ht="72" customHeight="1" x14ac:dyDescent="0.2">
      <c r="A119" s="681" t="s">
        <v>952</v>
      </c>
      <c r="B119" s="681" t="s">
        <v>4486</v>
      </c>
      <c r="C119" s="682" t="s">
        <v>4834</v>
      </c>
      <c r="D119" s="672" t="s">
        <v>4478</v>
      </c>
      <c r="E119" s="672" t="s">
        <v>4651</v>
      </c>
      <c r="F119" s="683" t="s">
        <v>5167</v>
      </c>
      <c r="G119" s="681" t="s">
        <v>3576</v>
      </c>
      <c r="H119" s="367" t="s">
        <v>5292</v>
      </c>
      <c r="I119" s="619"/>
      <c r="J119" s="620"/>
      <c r="K119" s="621"/>
      <c r="L119" s="621"/>
      <c r="M119" s="621"/>
    </row>
    <row r="120" spans="1:13" s="622" customFormat="1" ht="69.75" customHeight="1" x14ac:dyDescent="0.2">
      <c r="A120" s="681" t="s">
        <v>952</v>
      </c>
      <c r="B120" s="681" t="s">
        <v>4486</v>
      </c>
      <c r="C120" s="682" t="s">
        <v>4835</v>
      </c>
      <c r="D120" s="672" t="s">
        <v>4478</v>
      </c>
      <c r="E120" s="672" t="s">
        <v>4652</v>
      </c>
      <c r="F120" s="683" t="s">
        <v>5168</v>
      </c>
      <c r="G120" s="681"/>
      <c r="H120" s="367" t="s">
        <v>5292</v>
      </c>
      <c r="I120" s="619"/>
      <c r="J120" s="620"/>
      <c r="K120" s="621"/>
      <c r="L120" s="621"/>
      <c r="M120" s="621"/>
    </row>
    <row r="121" spans="1:13" s="637" customFormat="1" ht="12.75" customHeight="1" x14ac:dyDescent="0.2">
      <c r="A121" s="631" t="s">
        <v>953</v>
      </c>
      <c r="B121" s="631" t="s">
        <v>4487</v>
      </c>
      <c r="C121" s="632" t="s">
        <v>4493</v>
      </c>
      <c r="D121" s="631" t="s">
        <v>4492</v>
      </c>
      <c r="E121" s="631"/>
      <c r="F121" s="633"/>
      <c r="G121" s="631"/>
      <c r="H121" s="631"/>
      <c r="I121" s="634"/>
      <c r="J121" s="635"/>
      <c r="K121" s="636"/>
      <c r="L121" s="636"/>
      <c r="M121" s="636"/>
    </row>
    <row r="122" spans="1:13" s="622" customFormat="1" ht="113.25" customHeight="1" x14ac:dyDescent="0.2">
      <c r="A122" s="681" t="s">
        <v>953</v>
      </c>
      <c r="B122" s="681" t="s">
        <v>4487</v>
      </c>
      <c r="C122" s="682" t="s">
        <v>4838</v>
      </c>
      <c r="D122" s="681" t="s">
        <v>4479</v>
      </c>
      <c r="E122" s="740" t="s">
        <v>5231</v>
      </c>
      <c r="F122" s="683" t="s">
        <v>5169</v>
      </c>
      <c r="G122" s="681" t="s">
        <v>3576</v>
      </c>
      <c r="H122" s="367" t="s">
        <v>5293</v>
      </c>
      <c r="I122" s="619"/>
      <c r="J122" s="620"/>
      <c r="K122" s="621"/>
      <c r="L122" s="621"/>
      <c r="M122" s="621"/>
    </row>
    <row r="123" spans="1:13" ht="91.5" customHeight="1" x14ac:dyDescent="0.2">
      <c r="A123" s="681" t="s">
        <v>953</v>
      </c>
      <c r="B123" s="681" t="s">
        <v>4487</v>
      </c>
      <c r="C123" s="682" t="s">
        <v>4841</v>
      </c>
      <c r="D123" s="681" t="s">
        <v>4479</v>
      </c>
      <c r="E123" s="740" t="s">
        <v>5232</v>
      </c>
      <c r="F123" s="683" t="s">
        <v>5170</v>
      </c>
      <c r="G123" s="681"/>
      <c r="H123" s="367" t="s">
        <v>5293</v>
      </c>
      <c r="I123" s="517"/>
      <c r="J123" s="518"/>
      <c r="K123" s="519"/>
      <c r="L123" s="519"/>
      <c r="M123" s="519"/>
    </row>
    <row r="124" spans="1:13" s="622" customFormat="1" ht="83.25" customHeight="1" x14ac:dyDescent="0.2">
      <c r="A124" s="681" t="s">
        <v>953</v>
      </c>
      <c r="B124" s="681" t="s">
        <v>4487</v>
      </c>
      <c r="C124" s="682" t="s">
        <v>4839</v>
      </c>
      <c r="D124" s="681" t="s">
        <v>4653</v>
      </c>
      <c r="E124" s="673" t="s">
        <v>4654</v>
      </c>
      <c r="F124" s="683" t="s">
        <v>5190</v>
      </c>
      <c r="G124" s="681" t="s">
        <v>3576</v>
      </c>
      <c r="H124" s="367" t="s">
        <v>5294</v>
      </c>
      <c r="I124" s="619"/>
      <c r="J124" s="620"/>
      <c r="K124" s="621"/>
      <c r="L124" s="621"/>
      <c r="M124" s="621"/>
    </row>
    <row r="125" spans="1:13" s="622" customFormat="1" ht="81" customHeight="1" x14ac:dyDescent="0.2">
      <c r="A125" s="681" t="s">
        <v>953</v>
      </c>
      <c r="B125" s="681" t="s">
        <v>4487</v>
      </c>
      <c r="C125" s="682" t="s">
        <v>4840</v>
      </c>
      <c r="D125" s="673" t="s">
        <v>4653</v>
      </c>
      <c r="E125" s="673" t="s">
        <v>4655</v>
      </c>
      <c r="F125" s="683" t="s">
        <v>5191</v>
      </c>
      <c r="G125" s="681"/>
      <c r="H125" s="367" t="s">
        <v>5294</v>
      </c>
      <c r="I125" s="619"/>
      <c r="J125" s="620"/>
      <c r="K125" s="621"/>
      <c r="L125" s="621"/>
      <c r="M125" s="621"/>
    </row>
    <row r="126" spans="1:13" s="637" customFormat="1" ht="12.75" customHeight="1" x14ac:dyDescent="0.2">
      <c r="A126" s="631" t="s">
        <v>954</v>
      </c>
      <c r="B126" s="631" t="s">
        <v>4494</v>
      </c>
      <c r="C126" s="632" t="s">
        <v>4845</v>
      </c>
      <c r="D126" s="631" t="s">
        <v>4846</v>
      </c>
      <c r="E126" s="631"/>
      <c r="F126" s="633"/>
      <c r="G126" s="631"/>
      <c r="H126" s="631"/>
      <c r="I126" s="634"/>
      <c r="J126" s="635"/>
      <c r="K126" s="636"/>
      <c r="L126" s="636"/>
      <c r="M126" s="636"/>
    </row>
    <row r="127" spans="1:13" s="622" customFormat="1" ht="70.5" customHeight="1" x14ac:dyDescent="0.2">
      <c r="A127" s="674" t="s">
        <v>954</v>
      </c>
      <c r="B127" s="674" t="s">
        <v>4494</v>
      </c>
      <c r="C127" s="682" t="s">
        <v>4842</v>
      </c>
      <c r="D127" s="681" t="s">
        <v>5224</v>
      </c>
      <c r="E127" s="681" t="s">
        <v>5225</v>
      </c>
      <c r="F127" s="683" t="s">
        <v>5171</v>
      </c>
      <c r="G127" s="681" t="s">
        <v>3576</v>
      </c>
      <c r="H127" s="367" t="s">
        <v>5295</v>
      </c>
      <c r="I127" s="619"/>
      <c r="J127" s="620"/>
      <c r="K127" s="621"/>
      <c r="L127" s="621"/>
      <c r="M127" s="621"/>
    </row>
    <row r="128" spans="1:13" s="622" customFormat="1" ht="69" customHeight="1" x14ac:dyDescent="0.2">
      <c r="A128" s="681" t="s">
        <v>954</v>
      </c>
      <c r="B128" s="681" t="s">
        <v>4494</v>
      </c>
      <c r="C128" s="682" t="s">
        <v>4843</v>
      </c>
      <c r="D128" s="681" t="s">
        <v>5223</v>
      </c>
      <c r="E128" s="681" t="s">
        <v>5226</v>
      </c>
      <c r="F128" s="683" t="s">
        <v>5172</v>
      </c>
      <c r="G128" s="681"/>
      <c r="H128" s="367" t="s">
        <v>5295</v>
      </c>
      <c r="I128" s="619"/>
      <c r="J128" s="620"/>
      <c r="K128" s="621"/>
      <c r="L128" s="621"/>
      <c r="M128" s="621"/>
    </row>
    <row r="129" spans="1:13" s="622" customFormat="1" ht="79.5" customHeight="1" x14ac:dyDescent="0.2">
      <c r="A129" s="681" t="s">
        <v>954</v>
      </c>
      <c r="B129" s="681" t="s">
        <v>4494</v>
      </c>
      <c r="C129" s="682" t="s">
        <v>4882</v>
      </c>
      <c r="D129" s="681" t="s">
        <v>4847</v>
      </c>
      <c r="E129" s="681" t="s">
        <v>4836</v>
      </c>
      <c r="F129" s="683" t="s">
        <v>5173</v>
      </c>
      <c r="G129" s="681" t="s">
        <v>3576</v>
      </c>
      <c r="H129" s="367" t="s">
        <v>5296</v>
      </c>
      <c r="I129" s="619"/>
      <c r="J129" s="620"/>
      <c r="K129" s="621"/>
      <c r="L129" s="621"/>
      <c r="M129" s="621"/>
    </row>
    <row r="130" spans="1:13" s="622" customFormat="1" ht="69" customHeight="1" x14ac:dyDescent="0.2">
      <c r="A130" s="681" t="s">
        <v>954</v>
      </c>
      <c r="B130" s="681" t="s">
        <v>4494</v>
      </c>
      <c r="C130" s="682" t="s">
        <v>4844</v>
      </c>
      <c r="D130" s="681" t="s">
        <v>4847</v>
      </c>
      <c r="E130" s="681" t="s">
        <v>4837</v>
      </c>
      <c r="F130" s="683" t="s">
        <v>5174</v>
      </c>
      <c r="G130" s="681"/>
      <c r="H130" s="367" t="s">
        <v>5296</v>
      </c>
      <c r="I130" s="619"/>
      <c r="J130" s="620"/>
      <c r="K130" s="621"/>
      <c r="L130" s="621"/>
      <c r="M130" s="621"/>
    </row>
    <row r="131" spans="1:13" s="637" customFormat="1" ht="12.75" customHeight="1" x14ac:dyDescent="0.2">
      <c r="A131" s="631" t="s">
        <v>955</v>
      </c>
      <c r="B131" s="631" t="s">
        <v>4497</v>
      </c>
      <c r="C131" s="632" t="s">
        <v>4496</v>
      </c>
      <c r="D131" s="631" t="s">
        <v>4495</v>
      </c>
      <c r="E131" s="631"/>
      <c r="F131" s="633"/>
      <c r="G131" s="631"/>
      <c r="H131" s="631"/>
      <c r="I131" s="634"/>
      <c r="J131" s="635"/>
      <c r="K131" s="636"/>
      <c r="L131" s="636"/>
      <c r="M131" s="636"/>
    </row>
    <row r="132" spans="1:13" s="622" customFormat="1" ht="45.75" customHeight="1" x14ac:dyDescent="0.2">
      <c r="A132" s="675" t="s">
        <v>955</v>
      </c>
      <c r="B132" s="675" t="s">
        <v>4497</v>
      </c>
      <c r="C132" s="682" t="s">
        <v>4848</v>
      </c>
      <c r="D132" s="675" t="s">
        <v>4478</v>
      </c>
      <c r="E132" s="675" t="s">
        <v>4661</v>
      </c>
      <c r="F132" s="683" t="s">
        <v>5175</v>
      </c>
      <c r="G132" s="681" t="s">
        <v>3576</v>
      </c>
      <c r="H132" s="367" t="s">
        <v>5297</v>
      </c>
      <c r="I132" s="619"/>
      <c r="J132" s="620"/>
      <c r="K132" s="621"/>
      <c r="L132" s="621"/>
      <c r="M132" s="621"/>
    </row>
    <row r="133" spans="1:13" s="622" customFormat="1" ht="45.75" customHeight="1" x14ac:dyDescent="0.2">
      <c r="A133" s="681" t="s">
        <v>955</v>
      </c>
      <c r="B133" s="681" t="s">
        <v>4497</v>
      </c>
      <c r="C133" s="682" t="s">
        <v>4854</v>
      </c>
      <c r="D133" s="675" t="s">
        <v>4478</v>
      </c>
      <c r="E133" s="675" t="s">
        <v>4662</v>
      </c>
      <c r="F133" s="683" t="s">
        <v>5176</v>
      </c>
      <c r="G133" s="681"/>
      <c r="H133" s="367" t="s">
        <v>5297</v>
      </c>
      <c r="I133" s="619"/>
      <c r="J133" s="620"/>
      <c r="K133" s="621"/>
      <c r="L133" s="621"/>
      <c r="M133" s="621"/>
    </row>
    <row r="134" spans="1:13" s="622" customFormat="1" ht="48" customHeight="1" x14ac:dyDescent="0.2">
      <c r="A134" s="681" t="s">
        <v>955</v>
      </c>
      <c r="B134" s="681" t="s">
        <v>4497</v>
      </c>
      <c r="C134" s="682" t="s">
        <v>4850</v>
      </c>
      <c r="D134" s="675" t="s">
        <v>4478</v>
      </c>
      <c r="E134" s="675" t="s">
        <v>4663</v>
      </c>
      <c r="F134" s="683" t="s">
        <v>5265</v>
      </c>
      <c r="G134" s="681" t="s">
        <v>3576</v>
      </c>
      <c r="H134" s="367" t="s">
        <v>5298</v>
      </c>
      <c r="I134" s="619"/>
      <c r="J134" s="620"/>
      <c r="K134" s="621"/>
      <c r="L134" s="621"/>
      <c r="M134" s="621"/>
    </row>
    <row r="135" spans="1:13" s="622" customFormat="1" ht="48.75" customHeight="1" x14ac:dyDescent="0.2">
      <c r="A135" s="681" t="s">
        <v>955</v>
      </c>
      <c r="B135" s="681" t="s">
        <v>4497</v>
      </c>
      <c r="C135" s="682" t="s">
        <v>4851</v>
      </c>
      <c r="D135" s="675" t="s">
        <v>4478</v>
      </c>
      <c r="E135" s="675" t="s">
        <v>4664</v>
      </c>
      <c r="F135" s="683" t="s">
        <v>5266</v>
      </c>
      <c r="G135" s="681"/>
      <c r="H135" s="367" t="s">
        <v>5298</v>
      </c>
      <c r="I135" s="619"/>
      <c r="J135" s="620"/>
      <c r="K135" s="621"/>
      <c r="L135" s="621"/>
      <c r="M135" s="621"/>
    </row>
    <row r="136" spans="1:13" s="622" customFormat="1" ht="46.5" customHeight="1" x14ac:dyDescent="0.2">
      <c r="A136" s="681" t="s">
        <v>955</v>
      </c>
      <c r="B136" s="681" t="s">
        <v>4497</v>
      </c>
      <c r="C136" s="682" t="s">
        <v>4852</v>
      </c>
      <c r="D136" s="675" t="s">
        <v>4478</v>
      </c>
      <c r="E136" s="675" t="s">
        <v>4665</v>
      </c>
      <c r="F136" s="683" t="s">
        <v>5267</v>
      </c>
      <c r="G136" s="681" t="s">
        <v>3576</v>
      </c>
      <c r="H136" s="367" t="s">
        <v>5299</v>
      </c>
      <c r="I136" s="619"/>
      <c r="J136" s="620" t="s">
        <v>3471</v>
      </c>
      <c r="K136" s="621"/>
      <c r="L136" s="621"/>
      <c r="M136" s="621"/>
    </row>
    <row r="137" spans="1:13" s="622" customFormat="1" ht="48" customHeight="1" x14ac:dyDescent="0.2">
      <c r="A137" s="681" t="s">
        <v>955</v>
      </c>
      <c r="B137" s="681" t="s">
        <v>4497</v>
      </c>
      <c r="C137" s="682" t="s">
        <v>4853</v>
      </c>
      <c r="D137" s="675" t="s">
        <v>4478</v>
      </c>
      <c r="E137" s="675" t="s">
        <v>4666</v>
      </c>
      <c r="F137" s="683" t="s">
        <v>5268</v>
      </c>
      <c r="G137" s="681"/>
      <c r="H137" s="367" t="s">
        <v>5299</v>
      </c>
      <c r="I137" s="619"/>
      <c r="J137" s="620"/>
      <c r="K137" s="621"/>
      <c r="L137" s="621"/>
      <c r="M137" s="621"/>
    </row>
    <row r="138" spans="1:13" s="637" customFormat="1" ht="12.75" customHeight="1" x14ac:dyDescent="0.2">
      <c r="A138" s="678" t="s">
        <v>956</v>
      </c>
      <c r="B138" s="678" t="s">
        <v>4500</v>
      </c>
      <c r="C138" s="679" t="s">
        <v>4498</v>
      </c>
      <c r="D138" s="678" t="s">
        <v>4495</v>
      </c>
      <c r="E138" s="678"/>
      <c r="F138" s="680"/>
      <c r="G138" s="736"/>
      <c r="H138" s="631"/>
      <c r="I138" s="634"/>
      <c r="J138" s="635"/>
      <c r="K138" s="636"/>
      <c r="L138" s="636"/>
      <c r="M138" s="636"/>
    </row>
    <row r="139" spans="1:13" s="622" customFormat="1" ht="91.5" customHeight="1" x14ac:dyDescent="0.2">
      <c r="A139" s="676" t="s">
        <v>956</v>
      </c>
      <c r="B139" s="676" t="s">
        <v>4500</v>
      </c>
      <c r="C139" s="682" t="s">
        <v>4856</v>
      </c>
      <c r="D139" s="676" t="s">
        <v>4479</v>
      </c>
      <c r="E139" s="676" t="s">
        <v>5237</v>
      </c>
      <c r="F139" s="683" t="s">
        <v>5177</v>
      </c>
      <c r="G139" s="681" t="s">
        <v>3576</v>
      </c>
      <c r="H139" s="367" t="s">
        <v>5300</v>
      </c>
      <c r="I139" s="619"/>
      <c r="J139" s="620"/>
      <c r="K139" s="621"/>
      <c r="L139" s="621"/>
      <c r="M139" s="621"/>
    </row>
    <row r="140" spans="1:13" s="622" customFormat="1" ht="93.75" customHeight="1" x14ac:dyDescent="0.2">
      <c r="A140" s="681" t="s">
        <v>956</v>
      </c>
      <c r="B140" s="681" t="s">
        <v>4500</v>
      </c>
      <c r="C140" s="677" t="s">
        <v>4855</v>
      </c>
      <c r="D140" s="676" t="s">
        <v>4479</v>
      </c>
      <c r="E140" s="676" t="s">
        <v>5238</v>
      </c>
      <c r="F140" s="683" t="s">
        <v>5178</v>
      </c>
      <c r="G140" s="681"/>
      <c r="H140" s="367" t="s">
        <v>5300</v>
      </c>
      <c r="I140" s="619"/>
      <c r="J140" s="620"/>
      <c r="K140" s="621"/>
      <c r="L140" s="621"/>
      <c r="M140" s="621"/>
    </row>
    <row r="141" spans="1:13" s="622" customFormat="1" ht="103.5" customHeight="1" x14ac:dyDescent="0.2">
      <c r="A141" s="681" t="s">
        <v>956</v>
      </c>
      <c r="B141" s="681" t="s">
        <v>4500</v>
      </c>
      <c r="C141" s="682" t="s">
        <v>4858</v>
      </c>
      <c r="D141" s="676" t="s">
        <v>4479</v>
      </c>
      <c r="E141" s="676" t="s">
        <v>5239</v>
      </c>
      <c r="F141" s="683" t="s">
        <v>5179</v>
      </c>
      <c r="G141" s="681" t="s">
        <v>3576</v>
      </c>
      <c r="H141" s="367" t="s">
        <v>5301</v>
      </c>
      <c r="I141" s="619"/>
      <c r="J141" s="620"/>
      <c r="K141" s="621"/>
      <c r="L141" s="621"/>
      <c r="M141" s="621"/>
    </row>
    <row r="142" spans="1:13" s="622" customFormat="1" ht="104.25" customHeight="1" x14ac:dyDescent="0.2">
      <c r="A142" s="681" t="s">
        <v>956</v>
      </c>
      <c r="B142" s="681" t="s">
        <v>4500</v>
      </c>
      <c r="C142" s="677" t="s">
        <v>4857</v>
      </c>
      <c r="D142" s="676" t="s">
        <v>4479</v>
      </c>
      <c r="E142" s="676" t="s">
        <v>5240</v>
      </c>
      <c r="F142" s="683" t="s">
        <v>5180</v>
      </c>
      <c r="G142" s="681"/>
      <c r="H142" s="367" t="s">
        <v>5301</v>
      </c>
      <c r="I142" s="619"/>
      <c r="J142" s="620"/>
      <c r="K142" s="621"/>
      <c r="L142" s="621"/>
      <c r="M142" s="621"/>
    </row>
    <row r="143" spans="1:13" s="622" customFormat="1" ht="101.25" customHeight="1" x14ac:dyDescent="0.2">
      <c r="A143" s="681" t="s">
        <v>956</v>
      </c>
      <c r="B143" s="681" t="s">
        <v>4500</v>
      </c>
      <c r="C143" s="682" t="s">
        <v>4859</v>
      </c>
      <c r="D143" s="676" t="s">
        <v>4479</v>
      </c>
      <c r="E143" s="676" t="s">
        <v>4667</v>
      </c>
      <c r="F143" s="683" t="s">
        <v>5181</v>
      </c>
      <c r="G143" s="681" t="s">
        <v>3576</v>
      </c>
      <c r="H143" s="367" t="s">
        <v>5302</v>
      </c>
      <c r="I143" s="619"/>
      <c r="J143" s="620"/>
      <c r="K143" s="621"/>
      <c r="L143" s="621"/>
      <c r="M143" s="621"/>
    </row>
    <row r="144" spans="1:13" s="622" customFormat="1" ht="102.75" customHeight="1" x14ac:dyDescent="0.2">
      <c r="A144" s="681" t="s">
        <v>956</v>
      </c>
      <c r="B144" s="681" t="s">
        <v>4500</v>
      </c>
      <c r="C144" s="682" t="s">
        <v>4860</v>
      </c>
      <c r="D144" s="676" t="s">
        <v>4479</v>
      </c>
      <c r="E144" s="676" t="s">
        <v>4668</v>
      </c>
      <c r="F144" s="683" t="s">
        <v>5182</v>
      </c>
      <c r="G144" s="681"/>
      <c r="H144" s="367" t="s">
        <v>5302</v>
      </c>
      <c r="I144" s="619"/>
      <c r="J144" s="620"/>
      <c r="K144" s="621"/>
      <c r="L144" s="621"/>
      <c r="M144" s="621"/>
    </row>
    <row r="145" spans="1:13" s="637" customFormat="1" ht="12.75" customHeight="1" x14ac:dyDescent="0.2">
      <c r="A145" s="684" t="s">
        <v>957</v>
      </c>
      <c r="B145" s="684" t="s">
        <v>4501</v>
      </c>
      <c r="C145" s="685" t="s">
        <v>4499</v>
      </c>
      <c r="D145" s="684" t="s">
        <v>4492</v>
      </c>
      <c r="E145" s="684"/>
      <c r="F145" s="686"/>
      <c r="G145" s="736"/>
      <c r="H145" s="631"/>
      <c r="I145" s="634"/>
      <c r="J145" s="635"/>
      <c r="K145" s="636"/>
      <c r="L145" s="636"/>
      <c r="M145" s="636"/>
    </row>
    <row r="146" spans="1:13" s="622" customFormat="1" ht="48" customHeight="1" x14ac:dyDescent="0.2">
      <c r="A146" s="681" t="s">
        <v>957</v>
      </c>
      <c r="B146" s="681" t="s">
        <v>4501</v>
      </c>
      <c r="C146" s="682" t="s">
        <v>4883</v>
      </c>
      <c r="D146" s="681" t="s">
        <v>4653</v>
      </c>
      <c r="E146" s="681" t="s">
        <v>4879</v>
      </c>
      <c r="F146" s="683" t="s">
        <v>5192</v>
      </c>
      <c r="G146" s="681" t="s">
        <v>3576</v>
      </c>
      <c r="H146" s="367" t="s">
        <v>5303</v>
      </c>
      <c r="I146" s="619"/>
      <c r="J146" s="620"/>
      <c r="K146" s="621"/>
      <c r="L146" s="621"/>
      <c r="M146" s="621"/>
    </row>
    <row r="147" spans="1:13" s="622" customFormat="1" ht="45.75" customHeight="1" x14ac:dyDescent="0.2">
      <c r="A147" s="681" t="s">
        <v>957</v>
      </c>
      <c r="B147" s="681" t="s">
        <v>4501</v>
      </c>
      <c r="C147" s="682" t="s">
        <v>4884</v>
      </c>
      <c r="D147" s="681" t="s">
        <v>4653</v>
      </c>
      <c r="E147" s="681" t="s">
        <v>5030</v>
      </c>
      <c r="F147" s="683" t="s">
        <v>5193</v>
      </c>
      <c r="G147" s="681"/>
      <c r="H147" s="367" t="s">
        <v>5303</v>
      </c>
      <c r="I147" s="619"/>
      <c r="J147" s="620"/>
      <c r="K147" s="621"/>
      <c r="L147" s="621"/>
      <c r="M147" s="621"/>
    </row>
    <row r="148" spans="1:13" s="622" customFormat="1" ht="45" customHeight="1" x14ac:dyDescent="0.2">
      <c r="A148" s="681" t="s">
        <v>957</v>
      </c>
      <c r="B148" s="681" t="s">
        <v>4501</v>
      </c>
      <c r="C148" s="682" t="s">
        <v>4885</v>
      </c>
      <c r="D148" s="681" t="s">
        <v>4653</v>
      </c>
      <c r="E148" s="681" t="s">
        <v>4880</v>
      </c>
      <c r="F148" s="683" t="s">
        <v>5194</v>
      </c>
      <c r="G148" s="681" t="s">
        <v>3576</v>
      </c>
      <c r="H148" s="367" t="s">
        <v>5304</v>
      </c>
      <c r="I148" s="619"/>
      <c r="J148" s="620"/>
      <c r="K148" s="621"/>
      <c r="L148" s="621"/>
      <c r="M148" s="621"/>
    </row>
    <row r="149" spans="1:13" s="622" customFormat="1" ht="47.25" customHeight="1" x14ac:dyDescent="0.2">
      <c r="A149" s="681" t="s">
        <v>957</v>
      </c>
      <c r="B149" s="681" t="s">
        <v>4501</v>
      </c>
      <c r="C149" s="682" t="s">
        <v>4886</v>
      </c>
      <c r="D149" s="681" t="s">
        <v>4653</v>
      </c>
      <c r="E149" s="681" t="s">
        <v>4881</v>
      </c>
      <c r="F149" s="683" t="s">
        <v>5195</v>
      </c>
      <c r="G149" s="681"/>
      <c r="H149" s="367" t="s">
        <v>5304</v>
      </c>
      <c r="I149" s="619"/>
      <c r="J149" s="620"/>
      <c r="K149" s="621"/>
      <c r="L149" s="621"/>
      <c r="M149" s="621"/>
    </row>
    <row r="150" spans="1:13" s="637" customFormat="1" ht="12.75" customHeight="1" x14ac:dyDescent="0.2">
      <c r="A150" s="631" t="s">
        <v>958</v>
      </c>
      <c r="B150" s="631" t="s">
        <v>4503</v>
      </c>
      <c r="C150" s="632" t="s">
        <v>4502</v>
      </c>
      <c r="D150" s="631" t="s">
        <v>4495</v>
      </c>
      <c r="E150" s="631"/>
      <c r="F150" s="633"/>
      <c r="G150" s="631"/>
      <c r="H150" s="631"/>
      <c r="I150" s="634"/>
      <c r="J150" s="635"/>
      <c r="K150" s="636"/>
      <c r="L150" s="636"/>
      <c r="M150" s="636"/>
    </row>
    <row r="151" spans="1:13" s="622" customFormat="1" ht="45" customHeight="1" x14ac:dyDescent="0.2">
      <c r="A151" s="367" t="s">
        <v>958</v>
      </c>
      <c r="B151" s="367" t="s">
        <v>4503</v>
      </c>
      <c r="C151" s="368" t="s">
        <v>4887</v>
      </c>
      <c r="D151" s="681" t="s">
        <v>4847</v>
      </c>
      <c r="E151" s="367" t="s">
        <v>5241</v>
      </c>
      <c r="F151" s="683" t="s">
        <v>5183</v>
      </c>
      <c r="G151" s="681" t="s">
        <v>3576</v>
      </c>
      <c r="H151" s="367" t="s">
        <v>5305</v>
      </c>
      <c r="I151" s="619"/>
      <c r="J151" s="620"/>
      <c r="K151" s="621"/>
      <c r="L151" s="621"/>
      <c r="M151" s="621"/>
    </row>
    <row r="152" spans="1:13" s="622" customFormat="1" ht="45" customHeight="1" x14ac:dyDescent="0.2">
      <c r="A152" s="367" t="s">
        <v>958</v>
      </c>
      <c r="B152" s="367" t="s">
        <v>4503</v>
      </c>
      <c r="C152" s="368" t="s">
        <v>4888</v>
      </c>
      <c r="D152" s="681" t="s">
        <v>4847</v>
      </c>
      <c r="E152" s="367" t="s">
        <v>5242</v>
      </c>
      <c r="F152" s="683" t="s">
        <v>5184</v>
      </c>
      <c r="G152" s="681"/>
      <c r="H152" s="367" t="s">
        <v>5305</v>
      </c>
      <c r="I152" s="619"/>
      <c r="J152" s="620"/>
      <c r="K152" s="621"/>
      <c r="L152" s="621"/>
      <c r="M152" s="621"/>
    </row>
    <row r="153" spans="1:13" s="622" customFormat="1" ht="45" customHeight="1" x14ac:dyDescent="0.2">
      <c r="A153" s="367" t="s">
        <v>958</v>
      </c>
      <c r="B153" s="367" t="s">
        <v>4503</v>
      </c>
      <c r="C153" s="742" t="s">
        <v>5235</v>
      </c>
      <c r="D153" s="681" t="s">
        <v>4847</v>
      </c>
      <c r="E153" s="367" t="s">
        <v>5243</v>
      </c>
      <c r="F153" s="741" t="s">
        <v>5233</v>
      </c>
      <c r="G153" s="681" t="s">
        <v>3576</v>
      </c>
      <c r="H153" s="367" t="s">
        <v>5306</v>
      </c>
      <c r="I153" s="619"/>
      <c r="J153" s="620"/>
      <c r="K153" s="621"/>
      <c r="L153" s="621"/>
      <c r="M153" s="621"/>
    </row>
    <row r="154" spans="1:13" s="622" customFormat="1" ht="45.75" customHeight="1" x14ac:dyDescent="0.2">
      <c r="A154" s="367" t="s">
        <v>958</v>
      </c>
      <c r="B154" s="367" t="s">
        <v>4503</v>
      </c>
      <c r="C154" s="742" t="s">
        <v>5236</v>
      </c>
      <c r="D154" s="681" t="s">
        <v>4847</v>
      </c>
      <c r="E154" s="367" t="s">
        <v>5244</v>
      </c>
      <c r="F154" s="741" t="s">
        <v>5234</v>
      </c>
      <c r="G154" s="681"/>
      <c r="H154" s="367" t="s">
        <v>5306</v>
      </c>
      <c r="I154" s="619"/>
      <c r="J154" s="620"/>
      <c r="K154" s="621"/>
      <c r="L154" s="621"/>
      <c r="M154" s="621"/>
    </row>
    <row r="155" spans="1:13" s="622" customFormat="1" ht="45" customHeight="1" x14ac:dyDescent="0.2">
      <c r="A155" s="367" t="s">
        <v>958</v>
      </c>
      <c r="B155" s="367" t="s">
        <v>4503</v>
      </c>
      <c r="C155" s="368" t="s">
        <v>4889</v>
      </c>
      <c r="D155" s="681" t="s">
        <v>4847</v>
      </c>
      <c r="E155" s="367" t="s">
        <v>4896</v>
      </c>
      <c r="F155" s="683" t="s">
        <v>5197</v>
      </c>
      <c r="G155" s="681" t="s">
        <v>3576</v>
      </c>
      <c r="H155" s="367" t="s">
        <v>5307</v>
      </c>
      <c r="I155" s="619"/>
      <c r="J155" s="620"/>
      <c r="K155" s="621"/>
      <c r="L155" s="621"/>
      <c r="M155" s="621"/>
    </row>
    <row r="156" spans="1:13" s="622" customFormat="1" ht="46.5" customHeight="1" x14ac:dyDescent="0.2">
      <c r="A156" s="367" t="s">
        <v>958</v>
      </c>
      <c r="B156" s="367" t="s">
        <v>4503</v>
      </c>
      <c r="C156" s="368" t="s">
        <v>4890</v>
      </c>
      <c r="D156" s="681" t="s">
        <v>4847</v>
      </c>
      <c r="E156" s="367" t="s">
        <v>4897</v>
      </c>
      <c r="F156" s="683" t="s">
        <v>5185</v>
      </c>
      <c r="G156" s="681"/>
      <c r="H156" s="367" t="s">
        <v>5307</v>
      </c>
      <c r="I156" s="619"/>
      <c r="J156" s="620"/>
      <c r="K156" s="621"/>
      <c r="L156" s="621"/>
      <c r="M156" s="621"/>
    </row>
    <row r="157" spans="1:13" s="637" customFormat="1" ht="12.75" customHeight="1" x14ac:dyDescent="0.2">
      <c r="A157" s="631" t="s">
        <v>959</v>
      </c>
      <c r="B157" s="631" t="s">
        <v>5044</v>
      </c>
      <c r="C157" s="632" t="s">
        <v>5329</v>
      </c>
      <c r="D157" s="631" t="s">
        <v>5144</v>
      </c>
      <c r="E157" s="631"/>
      <c r="F157" s="633"/>
      <c r="G157" s="631"/>
      <c r="H157" s="631"/>
      <c r="I157" s="634"/>
      <c r="J157" s="635"/>
      <c r="K157" s="636"/>
      <c r="L157" s="636"/>
      <c r="M157" s="636"/>
    </row>
    <row r="158" spans="1:13" s="622" customFormat="1" ht="103.5" customHeight="1" x14ac:dyDescent="0.2">
      <c r="A158" s="367" t="s">
        <v>959</v>
      </c>
      <c r="B158" s="367" t="s">
        <v>5044</v>
      </c>
      <c r="C158" s="368" t="s">
        <v>5311</v>
      </c>
      <c r="D158" s="367" t="s">
        <v>4478</v>
      </c>
      <c r="E158" s="681" t="s">
        <v>5315</v>
      </c>
      <c r="F158" s="370" t="s">
        <v>5326</v>
      </c>
      <c r="G158" s="367" t="s">
        <v>3576</v>
      </c>
      <c r="H158" s="367" t="s">
        <v>5308</v>
      </c>
      <c r="I158" s="619"/>
      <c r="J158" s="620"/>
      <c r="K158" s="621"/>
      <c r="L158" s="621"/>
      <c r="M158" s="621"/>
    </row>
    <row r="159" spans="1:13" s="622" customFormat="1" ht="82.5" customHeight="1" x14ac:dyDescent="0.2">
      <c r="A159" s="367" t="s">
        <v>959</v>
      </c>
      <c r="B159" s="367" t="s">
        <v>5044</v>
      </c>
      <c r="C159" s="368" t="s">
        <v>5312</v>
      </c>
      <c r="D159" s="367" t="s">
        <v>4478</v>
      </c>
      <c r="E159" s="681" t="s">
        <v>5316</v>
      </c>
      <c r="F159" s="370" t="s">
        <v>5340</v>
      </c>
      <c r="G159" s="367" t="s">
        <v>3576</v>
      </c>
      <c r="H159" s="367" t="s">
        <v>5308</v>
      </c>
      <c r="I159" s="619"/>
      <c r="J159" s="620"/>
      <c r="K159" s="621"/>
      <c r="L159" s="621"/>
      <c r="M159" s="621"/>
    </row>
    <row r="160" spans="1:13" s="622" customFormat="1" ht="103.5" customHeight="1" x14ac:dyDescent="0.2">
      <c r="A160" s="367" t="s">
        <v>959</v>
      </c>
      <c r="B160" s="367" t="s">
        <v>5044</v>
      </c>
      <c r="C160" s="368" t="s">
        <v>5313</v>
      </c>
      <c r="D160" s="367" t="s">
        <v>4478</v>
      </c>
      <c r="E160" s="681" t="s">
        <v>5317</v>
      </c>
      <c r="F160" s="370" t="s">
        <v>5327</v>
      </c>
      <c r="G160" s="367"/>
      <c r="H160" s="367" t="s">
        <v>5308</v>
      </c>
      <c r="I160" s="619"/>
      <c r="J160" s="620"/>
      <c r="K160" s="621"/>
      <c r="L160" s="621"/>
      <c r="M160" s="621"/>
    </row>
    <row r="161" spans="1:13" s="622" customFormat="1" ht="81" customHeight="1" x14ac:dyDescent="0.2">
      <c r="A161" s="367" t="s">
        <v>959</v>
      </c>
      <c r="B161" s="367" t="s">
        <v>5044</v>
      </c>
      <c r="C161" s="368" t="s">
        <v>5314</v>
      </c>
      <c r="D161" s="367" t="s">
        <v>4478</v>
      </c>
      <c r="E161" s="681" t="s">
        <v>5318</v>
      </c>
      <c r="F161" s="370" t="s">
        <v>5341</v>
      </c>
      <c r="G161" s="367"/>
      <c r="H161" s="367" t="s">
        <v>5308</v>
      </c>
      <c r="I161" s="619"/>
      <c r="J161" s="620"/>
      <c r="K161" s="621"/>
      <c r="L161" s="621"/>
      <c r="M161" s="621"/>
    </row>
    <row r="162" spans="1:13" s="622" customFormat="1" ht="105" customHeight="1" x14ac:dyDescent="0.2">
      <c r="A162" s="367" t="s">
        <v>959</v>
      </c>
      <c r="B162" s="367" t="s">
        <v>5044</v>
      </c>
      <c r="C162" s="368" t="s">
        <v>5319</v>
      </c>
      <c r="D162" s="367" t="s">
        <v>4478</v>
      </c>
      <c r="E162" s="681" t="s">
        <v>5323</v>
      </c>
      <c r="F162" s="370" t="s">
        <v>5328</v>
      </c>
      <c r="G162" s="367" t="s">
        <v>3576</v>
      </c>
      <c r="H162" s="367" t="s">
        <v>5308</v>
      </c>
      <c r="I162" s="619"/>
      <c r="J162" s="620"/>
      <c r="K162" s="621"/>
      <c r="L162" s="621"/>
      <c r="M162" s="621"/>
    </row>
    <row r="163" spans="1:13" s="622" customFormat="1" ht="81.75" customHeight="1" x14ac:dyDescent="0.2">
      <c r="A163" s="367" t="s">
        <v>959</v>
      </c>
      <c r="B163" s="367" t="s">
        <v>5044</v>
      </c>
      <c r="C163" s="368" t="s">
        <v>5320</v>
      </c>
      <c r="D163" s="367" t="s">
        <v>4478</v>
      </c>
      <c r="E163" s="681" t="s">
        <v>5324</v>
      </c>
      <c r="F163" s="370" t="s">
        <v>5342</v>
      </c>
      <c r="G163" s="367" t="s">
        <v>3576</v>
      </c>
      <c r="H163" s="367" t="s">
        <v>5308</v>
      </c>
      <c r="I163" s="619"/>
      <c r="J163" s="620"/>
      <c r="K163" s="621"/>
      <c r="L163" s="621"/>
      <c r="M163" s="621"/>
    </row>
    <row r="164" spans="1:13" s="622" customFormat="1" ht="103.5" customHeight="1" x14ac:dyDescent="0.2">
      <c r="A164" s="367" t="s">
        <v>959</v>
      </c>
      <c r="B164" s="367" t="s">
        <v>5044</v>
      </c>
      <c r="C164" s="368" t="s">
        <v>5321</v>
      </c>
      <c r="D164" s="367" t="s">
        <v>4478</v>
      </c>
      <c r="E164" s="681" t="s">
        <v>5325</v>
      </c>
      <c r="F164" s="370" t="s">
        <v>5343</v>
      </c>
      <c r="G164" s="367"/>
      <c r="H164" s="367" t="s">
        <v>5308</v>
      </c>
      <c r="I164" s="619"/>
      <c r="J164" s="620"/>
      <c r="K164" s="621"/>
      <c r="L164" s="621"/>
      <c r="M164" s="621"/>
    </row>
    <row r="165" spans="1:13" s="622" customFormat="1" ht="81.75" customHeight="1" x14ac:dyDescent="0.2">
      <c r="A165" s="367" t="s">
        <v>959</v>
      </c>
      <c r="B165" s="367" t="s">
        <v>5044</v>
      </c>
      <c r="C165" s="368" t="s">
        <v>5322</v>
      </c>
      <c r="D165" s="367" t="s">
        <v>4478</v>
      </c>
      <c r="E165" s="681" t="s">
        <v>5318</v>
      </c>
      <c r="F165" s="370" t="s">
        <v>5344</v>
      </c>
      <c r="G165" s="367"/>
      <c r="H165" s="367" t="s">
        <v>5308</v>
      </c>
      <c r="I165" s="619"/>
      <c r="J165" s="620"/>
      <c r="K165" s="621"/>
      <c r="L165" s="621"/>
      <c r="M165" s="621"/>
    </row>
    <row r="166" spans="1:13" s="637" customFormat="1" ht="12.75" customHeight="1" x14ac:dyDescent="0.2">
      <c r="A166" s="631" t="s">
        <v>960</v>
      </c>
      <c r="B166" s="631" t="s">
        <v>5196</v>
      </c>
      <c r="C166" s="632" t="s">
        <v>5330</v>
      </c>
      <c r="D166" s="631" t="s">
        <v>4492</v>
      </c>
      <c r="E166" s="631"/>
      <c r="F166" s="633"/>
      <c r="G166" s="631"/>
      <c r="H166" s="631"/>
      <c r="I166" s="634"/>
      <c r="J166" s="635"/>
      <c r="K166" s="636"/>
      <c r="L166" s="636"/>
      <c r="M166" s="636"/>
    </row>
    <row r="167" spans="1:13" s="622" customFormat="1" ht="104.25" customHeight="1" x14ac:dyDescent="0.2">
      <c r="A167" s="367" t="s">
        <v>960</v>
      </c>
      <c r="B167" s="367" t="s">
        <v>5196</v>
      </c>
      <c r="C167" s="368" t="s">
        <v>5331</v>
      </c>
      <c r="D167" s="367" t="s">
        <v>4478</v>
      </c>
      <c r="E167" s="681" t="s">
        <v>5336</v>
      </c>
      <c r="F167" s="370" t="s">
        <v>5547</v>
      </c>
      <c r="G167" s="367" t="s">
        <v>3576</v>
      </c>
      <c r="H167" s="367" t="s">
        <v>5309</v>
      </c>
      <c r="I167" s="619"/>
      <c r="J167" s="620"/>
      <c r="K167" s="621"/>
      <c r="L167" s="621"/>
      <c r="M167" s="621"/>
    </row>
    <row r="168" spans="1:13" s="622" customFormat="1" ht="92.25" customHeight="1" x14ac:dyDescent="0.2">
      <c r="A168" s="367" t="s">
        <v>960</v>
      </c>
      <c r="B168" s="367" t="s">
        <v>5196</v>
      </c>
      <c r="C168" s="368" t="s">
        <v>5333</v>
      </c>
      <c r="D168" s="367" t="s">
        <v>4478</v>
      </c>
      <c r="E168" s="681" t="s">
        <v>5337</v>
      </c>
      <c r="F168" s="370" t="s">
        <v>5548</v>
      </c>
      <c r="G168" s="367" t="s">
        <v>3576</v>
      </c>
      <c r="H168" s="367" t="s">
        <v>5309</v>
      </c>
      <c r="I168" s="619"/>
      <c r="J168" s="620"/>
      <c r="K168" s="621"/>
      <c r="L168" s="621"/>
      <c r="M168" s="621"/>
    </row>
    <row r="169" spans="1:13" s="622" customFormat="1" ht="104.25" customHeight="1" x14ac:dyDescent="0.2">
      <c r="A169" s="367" t="s">
        <v>960</v>
      </c>
      <c r="B169" s="367" t="s">
        <v>5196</v>
      </c>
      <c r="C169" s="368" t="s">
        <v>5334</v>
      </c>
      <c r="D169" s="367" t="s">
        <v>4478</v>
      </c>
      <c r="E169" s="681" t="s">
        <v>5338</v>
      </c>
      <c r="F169" s="370" t="s">
        <v>5549</v>
      </c>
      <c r="G169" s="367"/>
      <c r="H169" s="367" t="s">
        <v>5309</v>
      </c>
      <c r="I169" s="619"/>
      <c r="J169" s="620"/>
      <c r="K169" s="621"/>
      <c r="L169" s="621"/>
      <c r="M169" s="621"/>
    </row>
    <row r="170" spans="1:13" s="622" customFormat="1" ht="92.25" customHeight="1" x14ac:dyDescent="0.2">
      <c r="A170" s="367" t="s">
        <v>960</v>
      </c>
      <c r="B170" s="367" t="s">
        <v>5196</v>
      </c>
      <c r="C170" s="368" t="s">
        <v>5335</v>
      </c>
      <c r="D170" s="367" t="s">
        <v>4478</v>
      </c>
      <c r="E170" s="681" t="s">
        <v>5339</v>
      </c>
      <c r="F170" s="370" t="s">
        <v>5550</v>
      </c>
      <c r="G170" s="367"/>
      <c r="H170" s="367" t="s">
        <v>5309</v>
      </c>
      <c r="I170" s="619"/>
      <c r="J170" s="620"/>
      <c r="K170" s="621"/>
      <c r="L170" s="621"/>
      <c r="M170" s="621"/>
    </row>
    <row r="171" spans="1:13" s="637" customFormat="1" ht="12.75" customHeight="1" x14ac:dyDescent="0.2">
      <c r="A171" s="631" t="s">
        <v>961</v>
      </c>
      <c r="B171" s="631" t="s">
        <v>5198</v>
      </c>
      <c r="C171" s="632" t="s">
        <v>5332</v>
      </c>
      <c r="D171" s="631" t="s">
        <v>5144</v>
      </c>
      <c r="E171" s="631"/>
      <c r="F171" s="633"/>
      <c r="G171" s="631"/>
      <c r="H171" s="631"/>
      <c r="I171" s="634"/>
      <c r="J171" s="635"/>
      <c r="K171" s="636"/>
      <c r="L171" s="636"/>
      <c r="M171" s="636"/>
    </row>
    <row r="172" spans="1:13" s="622" customFormat="1" ht="102.75" customHeight="1" x14ac:dyDescent="0.2">
      <c r="A172" s="367" t="s">
        <v>961</v>
      </c>
      <c r="B172" s="367" t="s">
        <v>5198</v>
      </c>
      <c r="C172" s="368" t="s">
        <v>5346</v>
      </c>
      <c r="D172" s="367" t="s">
        <v>4478</v>
      </c>
      <c r="E172" s="681" t="s">
        <v>5354</v>
      </c>
      <c r="F172" s="370" t="s">
        <v>5362</v>
      </c>
      <c r="G172" s="367" t="s">
        <v>3576</v>
      </c>
      <c r="H172" s="367"/>
      <c r="I172" s="619"/>
      <c r="J172" s="620"/>
      <c r="K172" s="621"/>
      <c r="L172" s="621"/>
      <c r="M172" s="621"/>
    </row>
    <row r="173" spans="1:13" s="622" customFormat="1" ht="92.25" customHeight="1" x14ac:dyDescent="0.2">
      <c r="A173" s="367" t="s">
        <v>961</v>
      </c>
      <c r="B173" s="367" t="s">
        <v>5198</v>
      </c>
      <c r="C173" s="368" t="s">
        <v>5347</v>
      </c>
      <c r="D173" s="367" t="s">
        <v>4478</v>
      </c>
      <c r="E173" s="681" t="s">
        <v>5355</v>
      </c>
      <c r="F173" s="370" t="s">
        <v>5363</v>
      </c>
      <c r="G173" s="367" t="s">
        <v>3576</v>
      </c>
      <c r="H173" s="367"/>
      <c r="I173" s="619"/>
      <c r="J173" s="620"/>
      <c r="K173" s="621"/>
      <c r="L173" s="621"/>
      <c r="M173" s="621"/>
    </row>
    <row r="174" spans="1:13" s="622" customFormat="1" ht="103.5" customHeight="1" x14ac:dyDescent="0.2">
      <c r="A174" s="367" t="s">
        <v>961</v>
      </c>
      <c r="B174" s="367" t="s">
        <v>5198</v>
      </c>
      <c r="C174" s="368" t="s">
        <v>5348</v>
      </c>
      <c r="D174" s="367" t="s">
        <v>4478</v>
      </c>
      <c r="E174" s="681" t="s">
        <v>5356</v>
      </c>
      <c r="F174" s="370" t="s">
        <v>5364</v>
      </c>
      <c r="G174" s="367"/>
      <c r="H174" s="367"/>
      <c r="I174" s="619"/>
      <c r="J174" s="620"/>
      <c r="K174" s="621"/>
      <c r="L174" s="621"/>
      <c r="M174" s="621"/>
    </row>
    <row r="175" spans="1:13" s="622" customFormat="1" ht="91.5" customHeight="1" x14ac:dyDescent="0.2">
      <c r="A175" s="367" t="s">
        <v>961</v>
      </c>
      <c r="B175" s="367" t="s">
        <v>5198</v>
      </c>
      <c r="C175" s="368" t="s">
        <v>5349</v>
      </c>
      <c r="D175" s="367" t="s">
        <v>4478</v>
      </c>
      <c r="E175" s="681" t="s">
        <v>5357</v>
      </c>
      <c r="F175" s="370" t="s">
        <v>5365</v>
      </c>
      <c r="G175" s="367"/>
      <c r="H175" s="367"/>
      <c r="I175" s="619"/>
      <c r="J175" s="620"/>
      <c r="K175" s="621"/>
      <c r="L175" s="621"/>
      <c r="M175" s="621"/>
    </row>
    <row r="176" spans="1:13" s="622" customFormat="1" ht="105" customHeight="1" x14ac:dyDescent="0.2">
      <c r="A176" s="367" t="s">
        <v>961</v>
      </c>
      <c r="B176" s="367" t="s">
        <v>5198</v>
      </c>
      <c r="C176" s="368" t="s">
        <v>5350</v>
      </c>
      <c r="D176" s="367" t="s">
        <v>4478</v>
      </c>
      <c r="E176" s="681" t="s">
        <v>5358</v>
      </c>
      <c r="F176" s="370" t="s">
        <v>5366</v>
      </c>
      <c r="G176" s="367" t="s">
        <v>5345</v>
      </c>
      <c r="H176" s="367"/>
      <c r="I176" s="619"/>
      <c r="J176" s="620"/>
      <c r="K176" s="621"/>
      <c r="L176" s="621"/>
      <c r="M176" s="621"/>
    </row>
    <row r="177" spans="1:13" s="622" customFormat="1" ht="93" customHeight="1" x14ac:dyDescent="0.2">
      <c r="A177" s="367" t="s">
        <v>961</v>
      </c>
      <c r="B177" s="367" t="s">
        <v>5198</v>
      </c>
      <c r="C177" s="368" t="s">
        <v>5351</v>
      </c>
      <c r="D177" s="367" t="s">
        <v>4478</v>
      </c>
      <c r="E177" s="681" t="s">
        <v>5359</v>
      </c>
      <c r="F177" s="370" t="s">
        <v>5367</v>
      </c>
      <c r="G177" s="367" t="s">
        <v>5345</v>
      </c>
      <c r="H177" s="367"/>
      <c r="I177" s="619"/>
      <c r="J177" s="620"/>
      <c r="K177" s="621"/>
      <c r="L177" s="621"/>
      <c r="M177" s="621"/>
    </row>
    <row r="178" spans="1:13" s="622" customFormat="1" ht="102.75" customHeight="1" x14ac:dyDescent="0.2">
      <c r="A178" s="367" t="s">
        <v>961</v>
      </c>
      <c r="B178" s="367" t="s">
        <v>5198</v>
      </c>
      <c r="C178" s="368" t="s">
        <v>5352</v>
      </c>
      <c r="D178" s="367" t="s">
        <v>4478</v>
      </c>
      <c r="E178" s="681" t="s">
        <v>5360</v>
      </c>
      <c r="F178" s="370" t="s">
        <v>5368</v>
      </c>
      <c r="G178" s="367"/>
      <c r="H178" s="367"/>
      <c r="I178" s="619"/>
      <c r="J178" s="620"/>
      <c r="K178" s="621"/>
      <c r="L178" s="621"/>
      <c r="M178" s="621"/>
    </row>
    <row r="179" spans="1:13" s="622" customFormat="1" ht="96" customHeight="1" x14ac:dyDescent="0.2">
      <c r="A179" s="367" t="s">
        <v>961</v>
      </c>
      <c r="B179" s="367" t="s">
        <v>5198</v>
      </c>
      <c r="C179" s="368" t="s">
        <v>5353</v>
      </c>
      <c r="D179" s="367" t="s">
        <v>4478</v>
      </c>
      <c r="E179" s="681" t="s">
        <v>5361</v>
      </c>
      <c r="F179" s="370" t="s">
        <v>5369</v>
      </c>
      <c r="G179" s="367"/>
      <c r="H179" s="367"/>
      <c r="I179" s="619"/>
      <c r="J179" s="620"/>
      <c r="K179" s="621"/>
      <c r="L179" s="621"/>
      <c r="M179" s="621"/>
    </row>
    <row r="180" spans="1:13" s="756" customFormat="1" ht="12.75" customHeight="1" x14ac:dyDescent="0.2">
      <c r="A180" s="750" t="s">
        <v>2773</v>
      </c>
      <c r="B180" s="750" t="s">
        <v>3152</v>
      </c>
      <c r="C180" s="757" t="s">
        <v>5252</v>
      </c>
      <c r="D180" s="750"/>
      <c r="E180" s="751"/>
      <c r="F180" s="752"/>
      <c r="G180" s="750"/>
      <c r="H180" s="750"/>
      <c r="I180" s="753"/>
      <c r="J180" s="754"/>
      <c r="K180" s="755"/>
      <c r="L180" s="755"/>
      <c r="M180" s="755"/>
    </row>
    <row r="181" spans="1:13" s="637" customFormat="1" ht="12.75" customHeight="1" x14ac:dyDescent="0.2">
      <c r="A181" s="631" t="s">
        <v>2781</v>
      </c>
      <c r="B181" s="631" t="s">
        <v>3157</v>
      </c>
      <c r="C181" s="632" t="s">
        <v>5370</v>
      </c>
      <c r="D181" s="631" t="s">
        <v>5401</v>
      </c>
      <c r="E181" s="631"/>
      <c r="F181" s="633"/>
      <c r="G181" s="631"/>
      <c r="H181" s="631"/>
      <c r="I181" s="634"/>
      <c r="J181" s="635"/>
      <c r="K181" s="636"/>
      <c r="L181" s="636"/>
      <c r="M181" s="636"/>
    </row>
    <row r="182" spans="1:13" s="622" customFormat="1" ht="46.5" customHeight="1" x14ac:dyDescent="0.2">
      <c r="A182" s="367" t="s">
        <v>2781</v>
      </c>
      <c r="B182" s="367" t="s">
        <v>3157</v>
      </c>
      <c r="C182" s="368" t="s">
        <v>5375</v>
      </c>
      <c r="D182" s="367" t="s">
        <v>4478</v>
      </c>
      <c r="E182" s="681" t="s">
        <v>5372</v>
      </c>
      <c r="F182" s="370" t="s">
        <v>5371</v>
      </c>
      <c r="G182" s="367" t="s">
        <v>3576</v>
      </c>
      <c r="H182" s="367"/>
      <c r="I182" s="619"/>
      <c r="J182" s="620"/>
      <c r="K182" s="621"/>
      <c r="L182" s="621"/>
      <c r="M182" s="621"/>
    </row>
    <row r="183" spans="1:13" s="622" customFormat="1" ht="45.75" customHeight="1" x14ac:dyDescent="0.2">
      <c r="A183" s="367" t="s">
        <v>2781</v>
      </c>
      <c r="B183" s="367" t="s">
        <v>3157</v>
      </c>
      <c r="C183" s="368" t="s">
        <v>5376</v>
      </c>
      <c r="D183" s="367" t="s">
        <v>4478</v>
      </c>
      <c r="E183" s="681" t="s">
        <v>5373</v>
      </c>
      <c r="F183" s="370" t="s">
        <v>5374</v>
      </c>
      <c r="G183" s="367"/>
      <c r="H183" s="367"/>
      <c r="I183" s="619"/>
      <c r="J183" s="620"/>
      <c r="K183" s="621"/>
      <c r="L183" s="621"/>
      <c r="M183" s="621"/>
    </row>
    <row r="184" spans="1:13" s="622" customFormat="1" ht="45" customHeight="1" x14ac:dyDescent="0.2">
      <c r="A184" s="367" t="s">
        <v>2781</v>
      </c>
      <c r="B184" s="367" t="s">
        <v>3157</v>
      </c>
      <c r="C184" s="368" t="s">
        <v>5377</v>
      </c>
      <c r="D184" s="367" t="s">
        <v>4478</v>
      </c>
      <c r="E184" s="681" t="s">
        <v>5379</v>
      </c>
      <c r="F184" s="370" t="s">
        <v>5381</v>
      </c>
      <c r="G184" s="367" t="s">
        <v>3576</v>
      </c>
      <c r="H184" s="367"/>
      <c r="I184" s="619"/>
      <c r="J184" s="620"/>
      <c r="K184" s="621"/>
      <c r="L184" s="621"/>
      <c r="M184" s="621"/>
    </row>
    <row r="185" spans="1:13" s="622" customFormat="1" ht="45" customHeight="1" x14ac:dyDescent="0.2">
      <c r="A185" s="367" t="s">
        <v>2781</v>
      </c>
      <c r="B185" s="367" t="s">
        <v>3157</v>
      </c>
      <c r="C185" s="368" t="s">
        <v>5378</v>
      </c>
      <c r="D185" s="367" t="s">
        <v>4478</v>
      </c>
      <c r="E185" s="681" t="s">
        <v>5380</v>
      </c>
      <c r="F185" s="370" t="s">
        <v>5382</v>
      </c>
      <c r="G185" s="367"/>
      <c r="H185" s="367"/>
      <c r="I185" s="619"/>
      <c r="J185" s="620"/>
      <c r="K185" s="621"/>
      <c r="L185" s="621"/>
      <c r="M185" s="621"/>
    </row>
    <row r="186" spans="1:13" s="622" customFormat="1" ht="45" customHeight="1" x14ac:dyDescent="0.2">
      <c r="A186" s="367" t="s">
        <v>2781</v>
      </c>
      <c r="B186" s="367" t="s">
        <v>3157</v>
      </c>
      <c r="C186" s="368" t="s">
        <v>5383</v>
      </c>
      <c r="D186" s="367" t="s">
        <v>4478</v>
      </c>
      <c r="E186" s="681" t="s">
        <v>5385</v>
      </c>
      <c r="F186" s="370" t="s">
        <v>5393</v>
      </c>
      <c r="G186" s="367" t="s">
        <v>3576</v>
      </c>
      <c r="H186" s="367"/>
      <c r="I186" s="619"/>
      <c r="J186" s="620"/>
      <c r="K186" s="621"/>
      <c r="L186" s="621"/>
      <c r="M186" s="621"/>
    </row>
    <row r="187" spans="1:13" s="622" customFormat="1" ht="45" customHeight="1" x14ac:dyDescent="0.2">
      <c r="A187" s="367" t="s">
        <v>2781</v>
      </c>
      <c r="B187" s="367" t="s">
        <v>3157</v>
      </c>
      <c r="C187" s="368" t="s">
        <v>5384</v>
      </c>
      <c r="D187" s="367" t="s">
        <v>4478</v>
      </c>
      <c r="E187" s="681" t="s">
        <v>5386</v>
      </c>
      <c r="F187" s="370" t="s">
        <v>5394</v>
      </c>
      <c r="G187" s="367"/>
      <c r="H187" s="367"/>
      <c r="I187" s="619"/>
      <c r="J187" s="620"/>
      <c r="K187" s="621"/>
      <c r="L187" s="621"/>
      <c r="M187" s="621"/>
    </row>
    <row r="188" spans="1:13" s="622" customFormat="1" ht="45" customHeight="1" x14ac:dyDescent="0.2">
      <c r="A188" s="367" t="s">
        <v>2781</v>
      </c>
      <c r="B188" s="367" t="s">
        <v>3157</v>
      </c>
      <c r="C188" s="368" t="s">
        <v>5388</v>
      </c>
      <c r="D188" s="367" t="s">
        <v>4478</v>
      </c>
      <c r="E188" s="681" t="s">
        <v>5389</v>
      </c>
      <c r="F188" s="370" t="s">
        <v>5391</v>
      </c>
      <c r="G188" s="367" t="s">
        <v>3576</v>
      </c>
      <c r="H188" s="367"/>
      <c r="I188" s="619"/>
      <c r="J188" s="620"/>
      <c r="K188" s="621"/>
      <c r="L188" s="621"/>
      <c r="M188" s="621"/>
    </row>
    <row r="189" spans="1:13" s="622" customFormat="1" ht="45" customHeight="1" x14ac:dyDescent="0.2">
      <c r="A189" s="367" t="s">
        <v>2781</v>
      </c>
      <c r="B189" s="367" t="s">
        <v>3157</v>
      </c>
      <c r="C189" s="368" t="s">
        <v>5387</v>
      </c>
      <c r="D189" s="367" t="s">
        <v>4478</v>
      </c>
      <c r="E189" s="681" t="s">
        <v>5390</v>
      </c>
      <c r="F189" s="370" t="s">
        <v>5392</v>
      </c>
      <c r="G189" s="367"/>
      <c r="H189" s="367"/>
      <c r="I189" s="619"/>
      <c r="J189" s="620"/>
      <c r="K189" s="621"/>
      <c r="L189" s="621"/>
      <c r="M189" s="621"/>
    </row>
    <row r="190" spans="1:13" s="622" customFormat="1" ht="45" customHeight="1" x14ac:dyDescent="0.2">
      <c r="A190" s="367" t="s">
        <v>2781</v>
      </c>
      <c r="B190" s="367" t="s">
        <v>3157</v>
      </c>
      <c r="C190" s="368" t="s">
        <v>5395</v>
      </c>
      <c r="D190" s="367" t="s">
        <v>4478</v>
      </c>
      <c r="E190" s="681" t="s">
        <v>5397</v>
      </c>
      <c r="F190" s="370" t="s">
        <v>5399</v>
      </c>
      <c r="G190" s="367" t="s">
        <v>3576</v>
      </c>
      <c r="H190" s="367"/>
      <c r="I190" s="619"/>
      <c r="J190" s="620"/>
      <c r="K190" s="621"/>
      <c r="L190" s="621"/>
      <c r="M190" s="621"/>
    </row>
    <row r="191" spans="1:13" s="622" customFormat="1" ht="45" customHeight="1" x14ac:dyDescent="0.2">
      <c r="A191" s="367" t="s">
        <v>2781</v>
      </c>
      <c r="B191" s="367" t="s">
        <v>3157</v>
      </c>
      <c r="C191" s="368" t="s">
        <v>5396</v>
      </c>
      <c r="D191" s="367" t="s">
        <v>4478</v>
      </c>
      <c r="E191" s="681" t="s">
        <v>5398</v>
      </c>
      <c r="F191" s="370" t="s">
        <v>5400</v>
      </c>
      <c r="G191" s="367"/>
      <c r="H191" s="367"/>
      <c r="I191" s="619"/>
      <c r="J191" s="620"/>
      <c r="K191" s="621"/>
      <c r="L191" s="621"/>
      <c r="M191" s="621"/>
    </row>
    <row r="192" spans="1:13" s="637" customFormat="1" ht="12.75" customHeight="1" x14ac:dyDescent="0.2">
      <c r="A192" s="631" t="s">
        <v>2782</v>
      </c>
      <c r="B192" s="631" t="s">
        <v>3160</v>
      </c>
      <c r="C192" s="632" t="s">
        <v>5402</v>
      </c>
      <c r="D192" s="631" t="s">
        <v>4495</v>
      </c>
      <c r="E192" s="631"/>
      <c r="F192" s="633"/>
      <c r="G192" s="631"/>
      <c r="H192" s="631"/>
      <c r="I192" s="634"/>
      <c r="J192" s="635"/>
      <c r="K192" s="636"/>
      <c r="L192" s="636"/>
      <c r="M192" s="636"/>
    </row>
    <row r="193" spans="1:13" s="622" customFormat="1" ht="47.25" customHeight="1" x14ac:dyDescent="0.2">
      <c r="A193" s="367" t="s">
        <v>2782</v>
      </c>
      <c r="B193" s="367" t="s">
        <v>3160</v>
      </c>
      <c r="C193" s="368" t="s">
        <v>5403</v>
      </c>
      <c r="D193" s="367" t="s">
        <v>4478</v>
      </c>
      <c r="E193" s="681" t="s">
        <v>5406</v>
      </c>
      <c r="F193" s="370" t="s">
        <v>5405</v>
      </c>
      <c r="G193" s="367" t="s">
        <v>3576</v>
      </c>
      <c r="H193" s="367"/>
      <c r="I193" s="619"/>
      <c r="J193" s="620"/>
      <c r="K193" s="621"/>
      <c r="L193" s="621"/>
      <c r="M193" s="621"/>
    </row>
    <row r="194" spans="1:13" s="622" customFormat="1" ht="45.75" customHeight="1" x14ac:dyDescent="0.2">
      <c r="A194" s="367" t="s">
        <v>2782</v>
      </c>
      <c r="B194" s="367" t="s">
        <v>3160</v>
      </c>
      <c r="C194" s="368" t="s">
        <v>5404</v>
      </c>
      <c r="D194" s="367" t="s">
        <v>4478</v>
      </c>
      <c r="E194" s="681" t="s">
        <v>5412</v>
      </c>
      <c r="F194" s="370" t="s">
        <v>5407</v>
      </c>
      <c r="G194" s="367"/>
      <c r="H194" s="367"/>
      <c r="I194" s="619"/>
      <c r="J194" s="620"/>
      <c r="K194" s="621"/>
      <c r="L194" s="621"/>
      <c r="M194" s="621"/>
    </row>
    <row r="195" spans="1:13" s="622" customFormat="1" ht="57.75" customHeight="1" x14ac:dyDescent="0.2">
      <c r="A195" s="367" t="s">
        <v>2782</v>
      </c>
      <c r="B195" s="367" t="s">
        <v>3160</v>
      </c>
      <c r="C195" s="368" t="s">
        <v>5408</v>
      </c>
      <c r="D195" s="367" t="s">
        <v>4478</v>
      </c>
      <c r="E195" s="681" t="s">
        <v>5414</v>
      </c>
      <c r="F195" s="370" t="s">
        <v>5413</v>
      </c>
      <c r="G195" s="367" t="s">
        <v>3576</v>
      </c>
      <c r="H195" s="367"/>
      <c r="I195" s="619"/>
      <c r="J195" s="620"/>
      <c r="K195" s="621"/>
      <c r="L195" s="621"/>
      <c r="M195" s="621"/>
    </row>
    <row r="196" spans="1:13" s="622" customFormat="1" ht="70.5" customHeight="1" x14ac:dyDescent="0.2">
      <c r="A196" s="367" t="s">
        <v>2782</v>
      </c>
      <c r="B196" s="367" t="s">
        <v>3160</v>
      </c>
      <c r="C196" s="368" t="s">
        <v>5409</v>
      </c>
      <c r="D196" s="367" t="s">
        <v>4478</v>
      </c>
      <c r="E196" s="681" t="s">
        <v>5416</v>
      </c>
      <c r="F196" s="370" t="s">
        <v>5415</v>
      </c>
      <c r="G196" s="367"/>
      <c r="H196" s="367"/>
      <c r="I196" s="619"/>
      <c r="J196" s="620"/>
      <c r="K196" s="621"/>
      <c r="L196" s="621"/>
      <c r="M196" s="621"/>
    </row>
    <row r="197" spans="1:13" s="622" customFormat="1" ht="69" customHeight="1" x14ac:dyDescent="0.2">
      <c r="A197" s="367" t="s">
        <v>2782</v>
      </c>
      <c r="B197" s="367" t="s">
        <v>3160</v>
      </c>
      <c r="C197" s="368" t="s">
        <v>5410</v>
      </c>
      <c r="D197" s="367" t="s">
        <v>4478</v>
      </c>
      <c r="E197" s="681" t="s">
        <v>5417</v>
      </c>
      <c r="F197" s="370" t="s">
        <v>5419</v>
      </c>
      <c r="G197" s="367" t="s">
        <v>3576</v>
      </c>
      <c r="H197" s="367"/>
      <c r="I197" s="619"/>
      <c r="J197" s="620"/>
      <c r="K197" s="621"/>
      <c r="L197" s="621"/>
      <c r="M197" s="621"/>
    </row>
    <row r="198" spans="1:13" s="622" customFormat="1" ht="71.25" customHeight="1" x14ac:dyDescent="0.2">
      <c r="A198" s="367" t="s">
        <v>2782</v>
      </c>
      <c r="B198" s="367" t="s">
        <v>3160</v>
      </c>
      <c r="C198" s="368" t="s">
        <v>5411</v>
      </c>
      <c r="D198" s="367" t="s">
        <v>4478</v>
      </c>
      <c r="E198" s="681" t="s">
        <v>5418</v>
      </c>
      <c r="F198" s="370" t="s">
        <v>5420</v>
      </c>
      <c r="G198" s="367"/>
      <c r="H198" s="367"/>
      <c r="I198" s="619"/>
      <c r="J198" s="620"/>
      <c r="K198" s="621"/>
      <c r="L198" s="621"/>
      <c r="M198" s="621"/>
    </row>
    <row r="199" spans="1:13" s="637" customFormat="1" ht="12.75" customHeight="1" x14ac:dyDescent="0.2">
      <c r="A199" s="631" t="s">
        <v>926</v>
      </c>
      <c r="B199" s="631" t="s">
        <v>5211</v>
      </c>
      <c r="C199" s="632" t="s">
        <v>5421</v>
      </c>
      <c r="D199" s="631" t="s">
        <v>5530</v>
      </c>
      <c r="E199" s="631"/>
      <c r="F199" s="633"/>
      <c r="G199" s="631"/>
      <c r="H199" s="631"/>
      <c r="I199" s="634"/>
      <c r="J199" s="635"/>
      <c r="K199" s="636"/>
      <c r="L199" s="636"/>
      <c r="M199" s="636"/>
    </row>
    <row r="200" spans="1:13" s="622" customFormat="1" ht="90.75" customHeight="1" x14ac:dyDescent="0.2">
      <c r="A200" s="367" t="s">
        <v>926</v>
      </c>
      <c r="B200" s="367" t="s">
        <v>5211</v>
      </c>
      <c r="C200" s="368" t="s">
        <v>5428</v>
      </c>
      <c r="D200" s="367" t="s">
        <v>5523</v>
      </c>
      <c r="E200" s="681" t="s">
        <v>5422</v>
      </c>
      <c r="F200" s="370" t="s">
        <v>5551</v>
      </c>
      <c r="G200" s="367" t="s">
        <v>3576</v>
      </c>
      <c r="H200" s="367"/>
      <c r="I200" s="619"/>
      <c r="J200" s="620"/>
      <c r="K200" s="621"/>
      <c r="L200" s="621"/>
      <c r="M200" s="621"/>
    </row>
    <row r="201" spans="1:13" s="622" customFormat="1" ht="90.75" customHeight="1" x14ac:dyDescent="0.2">
      <c r="A201" s="367" t="s">
        <v>926</v>
      </c>
      <c r="B201" s="367" t="s">
        <v>5211</v>
      </c>
      <c r="C201" s="368" t="s">
        <v>5429</v>
      </c>
      <c r="D201" s="367" t="s">
        <v>5523</v>
      </c>
      <c r="E201" s="681" t="s">
        <v>5423</v>
      </c>
      <c r="F201" s="370" t="s">
        <v>5424</v>
      </c>
      <c r="G201" s="367" t="s">
        <v>3576</v>
      </c>
      <c r="H201" s="367"/>
      <c r="I201" s="619"/>
      <c r="J201" s="620"/>
      <c r="K201" s="621"/>
      <c r="L201" s="621"/>
      <c r="M201" s="621"/>
    </row>
    <row r="202" spans="1:13" s="622" customFormat="1" ht="93" customHeight="1" x14ac:dyDescent="0.2">
      <c r="A202" s="367" t="s">
        <v>926</v>
      </c>
      <c r="B202" s="367" t="s">
        <v>5211</v>
      </c>
      <c r="C202" s="368" t="s">
        <v>5430</v>
      </c>
      <c r="D202" s="367" t="s">
        <v>5523</v>
      </c>
      <c r="E202" s="681" t="s">
        <v>5425</v>
      </c>
      <c r="F202" s="370" t="s">
        <v>5552</v>
      </c>
      <c r="G202" s="367"/>
      <c r="H202" s="367"/>
      <c r="I202" s="619"/>
      <c r="J202" s="620"/>
      <c r="K202" s="621"/>
      <c r="L202" s="621"/>
      <c r="M202" s="621"/>
    </row>
    <row r="203" spans="1:13" s="622" customFormat="1" ht="92.25" customHeight="1" x14ac:dyDescent="0.2">
      <c r="A203" s="367" t="s">
        <v>926</v>
      </c>
      <c r="B203" s="367" t="s">
        <v>5211</v>
      </c>
      <c r="C203" s="368" t="s">
        <v>5435</v>
      </c>
      <c r="D203" s="367" t="s">
        <v>5523</v>
      </c>
      <c r="E203" s="681" t="s">
        <v>5426</v>
      </c>
      <c r="F203" s="370" t="s">
        <v>5427</v>
      </c>
      <c r="G203" s="367"/>
      <c r="H203" s="367"/>
      <c r="I203" s="619"/>
      <c r="J203" s="620"/>
      <c r="K203" s="621"/>
      <c r="L203" s="621"/>
      <c r="M203" s="621"/>
    </row>
    <row r="204" spans="1:13" s="622" customFormat="1" ht="92.25" customHeight="1" x14ac:dyDescent="0.2">
      <c r="A204" s="367" t="s">
        <v>926</v>
      </c>
      <c r="B204" s="367" t="s">
        <v>5211</v>
      </c>
      <c r="C204" s="368" t="s">
        <v>5431</v>
      </c>
      <c r="D204" s="367" t="s">
        <v>5523</v>
      </c>
      <c r="E204" s="681" t="s">
        <v>5434</v>
      </c>
      <c r="F204" s="370" t="s">
        <v>5553</v>
      </c>
      <c r="G204" s="367" t="s">
        <v>3576</v>
      </c>
      <c r="H204" s="367"/>
      <c r="I204" s="619"/>
      <c r="J204" s="620"/>
      <c r="K204" s="621"/>
      <c r="L204" s="621"/>
      <c r="M204" s="621"/>
    </row>
    <row r="205" spans="1:13" s="622" customFormat="1" ht="92.25" customHeight="1" x14ac:dyDescent="0.2">
      <c r="A205" s="367" t="s">
        <v>926</v>
      </c>
      <c r="B205" s="367" t="s">
        <v>5211</v>
      </c>
      <c r="C205" s="368" t="s">
        <v>5432</v>
      </c>
      <c r="D205" s="367" t="s">
        <v>5523</v>
      </c>
      <c r="E205" s="681" t="s">
        <v>5534</v>
      </c>
      <c r="F205" s="370" t="s">
        <v>5437</v>
      </c>
      <c r="G205" s="367" t="s">
        <v>3576</v>
      </c>
      <c r="H205" s="367"/>
      <c r="I205" s="619"/>
      <c r="J205" s="620"/>
      <c r="K205" s="621"/>
      <c r="L205" s="621"/>
      <c r="M205" s="621"/>
    </row>
    <row r="206" spans="1:13" s="622" customFormat="1" ht="92.25" customHeight="1" x14ac:dyDescent="0.2">
      <c r="A206" s="367" t="s">
        <v>926</v>
      </c>
      <c r="B206" s="367" t="s">
        <v>5211</v>
      </c>
      <c r="C206" s="368" t="s">
        <v>5433</v>
      </c>
      <c r="D206" s="367" t="s">
        <v>5523</v>
      </c>
      <c r="E206" s="681" t="s">
        <v>5535</v>
      </c>
      <c r="F206" s="370" t="s">
        <v>5554</v>
      </c>
      <c r="G206" s="367"/>
      <c r="H206" s="367"/>
      <c r="I206" s="619"/>
      <c r="J206" s="620"/>
      <c r="K206" s="621"/>
      <c r="L206" s="621"/>
      <c r="M206" s="621"/>
    </row>
    <row r="207" spans="1:13" s="622" customFormat="1" ht="92.25" customHeight="1" x14ac:dyDescent="0.2">
      <c r="A207" s="367" t="s">
        <v>926</v>
      </c>
      <c r="B207" s="367" t="s">
        <v>5211</v>
      </c>
      <c r="C207" s="368" t="s">
        <v>5436</v>
      </c>
      <c r="D207" s="367" t="s">
        <v>5523</v>
      </c>
      <c r="E207" s="681" t="s">
        <v>5536</v>
      </c>
      <c r="F207" s="370" t="s">
        <v>5438</v>
      </c>
      <c r="G207" s="367"/>
      <c r="H207" s="367"/>
      <c r="I207" s="619"/>
      <c r="J207" s="620"/>
      <c r="K207" s="621"/>
      <c r="L207" s="621"/>
      <c r="M207" s="621"/>
    </row>
    <row r="208" spans="1:13" s="622" customFormat="1" ht="92.25" customHeight="1" x14ac:dyDescent="0.2">
      <c r="A208" s="367" t="s">
        <v>926</v>
      </c>
      <c r="B208" s="367" t="s">
        <v>5211</v>
      </c>
      <c r="C208" s="368" t="s">
        <v>5439</v>
      </c>
      <c r="D208" s="367" t="s">
        <v>5523</v>
      </c>
      <c r="E208" s="681" t="s">
        <v>5537</v>
      </c>
      <c r="F208" s="370" t="s">
        <v>5555</v>
      </c>
      <c r="G208" s="367" t="s">
        <v>3576</v>
      </c>
      <c r="H208" s="367"/>
      <c r="I208" s="619"/>
      <c r="J208" s="620"/>
      <c r="K208" s="621"/>
      <c r="L208" s="621"/>
      <c r="M208" s="621"/>
    </row>
    <row r="209" spans="1:13" s="622" customFormat="1" ht="92.25" customHeight="1" x14ac:dyDescent="0.2">
      <c r="A209" s="367" t="s">
        <v>926</v>
      </c>
      <c r="B209" s="367" t="s">
        <v>5211</v>
      </c>
      <c r="C209" s="368" t="s">
        <v>5440</v>
      </c>
      <c r="D209" s="367" t="s">
        <v>5523</v>
      </c>
      <c r="E209" s="681" t="s">
        <v>5538</v>
      </c>
      <c r="F209" s="370" t="s">
        <v>5443</v>
      </c>
      <c r="G209" s="367" t="s">
        <v>3576</v>
      </c>
      <c r="H209" s="367"/>
      <c r="I209" s="619"/>
      <c r="J209" s="620"/>
      <c r="K209" s="621"/>
      <c r="L209" s="621"/>
      <c r="M209" s="621"/>
    </row>
    <row r="210" spans="1:13" s="622" customFormat="1" ht="92.25" customHeight="1" x14ac:dyDescent="0.2">
      <c r="A210" s="367" t="s">
        <v>926</v>
      </c>
      <c r="B210" s="367" t="s">
        <v>5211</v>
      </c>
      <c r="C210" s="368" t="s">
        <v>5441</v>
      </c>
      <c r="D210" s="367" t="s">
        <v>5523</v>
      </c>
      <c r="E210" s="681" t="s">
        <v>5539</v>
      </c>
      <c r="F210" s="370" t="s">
        <v>5556</v>
      </c>
      <c r="G210" s="367"/>
      <c r="H210" s="367"/>
      <c r="I210" s="619"/>
      <c r="J210" s="620"/>
      <c r="K210" s="621"/>
      <c r="L210" s="621"/>
      <c r="M210" s="621"/>
    </row>
    <row r="211" spans="1:13" s="622" customFormat="1" ht="92.25" customHeight="1" x14ac:dyDescent="0.2">
      <c r="A211" s="367" t="s">
        <v>926</v>
      </c>
      <c r="B211" s="367" t="s">
        <v>5211</v>
      </c>
      <c r="C211" s="368" t="s">
        <v>5442</v>
      </c>
      <c r="D211" s="367" t="s">
        <v>5523</v>
      </c>
      <c r="E211" s="681" t="s">
        <v>5540</v>
      </c>
      <c r="F211" s="370" t="s">
        <v>5444</v>
      </c>
      <c r="G211" s="367"/>
      <c r="H211" s="367"/>
      <c r="I211" s="619"/>
      <c r="J211" s="620"/>
      <c r="K211" s="621"/>
      <c r="L211" s="621"/>
      <c r="M211" s="621"/>
    </row>
    <row r="212" spans="1:13" s="637" customFormat="1" ht="12.75" customHeight="1" x14ac:dyDescent="0.2">
      <c r="A212" s="631" t="s">
        <v>927</v>
      </c>
      <c r="B212" s="631" t="s">
        <v>5212</v>
      </c>
      <c r="C212" s="632" t="s">
        <v>5445</v>
      </c>
      <c r="D212" s="631" t="s">
        <v>4492</v>
      </c>
      <c r="E212" s="631"/>
      <c r="F212" s="633"/>
      <c r="G212" s="631"/>
      <c r="H212" s="631"/>
      <c r="I212" s="634"/>
      <c r="J212" s="635"/>
      <c r="K212" s="636"/>
      <c r="L212" s="636"/>
      <c r="M212" s="636"/>
    </row>
    <row r="213" spans="1:13" s="622" customFormat="1" ht="56.25" x14ac:dyDescent="0.2">
      <c r="A213" s="367" t="s">
        <v>927</v>
      </c>
      <c r="B213" s="367" t="s">
        <v>5212</v>
      </c>
      <c r="C213" s="368" t="s">
        <v>5446</v>
      </c>
      <c r="D213" s="367" t="s">
        <v>4478</v>
      </c>
      <c r="E213" s="681" t="s">
        <v>5450</v>
      </c>
      <c r="F213" s="370" t="s">
        <v>5454</v>
      </c>
      <c r="G213" s="367" t="s">
        <v>3576</v>
      </c>
      <c r="H213" s="367"/>
      <c r="I213" s="619"/>
      <c r="J213" s="620"/>
      <c r="K213" s="621"/>
      <c r="L213" s="621"/>
      <c r="M213" s="621"/>
    </row>
    <row r="214" spans="1:13" s="622" customFormat="1" ht="57.75" customHeight="1" x14ac:dyDescent="0.2">
      <c r="A214" s="367" t="s">
        <v>927</v>
      </c>
      <c r="B214" s="367" t="s">
        <v>5212</v>
      </c>
      <c r="C214" s="368" t="s">
        <v>5447</v>
      </c>
      <c r="D214" s="367" t="s">
        <v>4478</v>
      </c>
      <c r="E214" s="681" t="s">
        <v>5451</v>
      </c>
      <c r="F214" s="370" t="s">
        <v>5455</v>
      </c>
      <c r="G214" s="367"/>
      <c r="H214" s="367"/>
      <c r="I214" s="619"/>
      <c r="J214" s="620"/>
      <c r="K214" s="621"/>
      <c r="L214" s="621"/>
      <c r="M214" s="621"/>
    </row>
    <row r="215" spans="1:13" s="622" customFormat="1" ht="56.25" customHeight="1" x14ac:dyDescent="0.2">
      <c r="A215" s="367" t="s">
        <v>927</v>
      </c>
      <c r="B215" s="367" t="s">
        <v>5212</v>
      </c>
      <c r="C215" s="368" t="s">
        <v>5448</v>
      </c>
      <c r="D215" s="367" t="s">
        <v>4478</v>
      </c>
      <c r="E215" s="681" t="s">
        <v>5452</v>
      </c>
      <c r="F215" s="370" t="s">
        <v>5456</v>
      </c>
      <c r="G215" s="367" t="s">
        <v>3576</v>
      </c>
      <c r="H215" s="367"/>
      <c r="I215" s="619"/>
      <c r="J215" s="620"/>
      <c r="K215" s="621"/>
      <c r="L215" s="621"/>
      <c r="M215" s="621"/>
    </row>
    <row r="216" spans="1:13" s="622" customFormat="1" ht="59.25" customHeight="1" x14ac:dyDescent="0.2">
      <c r="A216" s="367" t="s">
        <v>927</v>
      </c>
      <c r="B216" s="367" t="s">
        <v>5212</v>
      </c>
      <c r="C216" s="368" t="s">
        <v>5449</v>
      </c>
      <c r="D216" s="367" t="s">
        <v>4478</v>
      </c>
      <c r="E216" s="681" t="s">
        <v>5453</v>
      </c>
      <c r="F216" s="370" t="s">
        <v>5457</v>
      </c>
      <c r="G216" s="367"/>
      <c r="H216" s="367"/>
      <c r="I216" s="619"/>
      <c r="J216" s="620"/>
      <c r="K216" s="621"/>
      <c r="L216" s="621"/>
      <c r="M216" s="621"/>
    </row>
    <row r="217" spans="1:13" s="637" customFormat="1" ht="12.75" customHeight="1" x14ac:dyDescent="0.2">
      <c r="A217" s="631" t="s">
        <v>962</v>
      </c>
      <c r="B217" s="631" t="s">
        <v>5213</v>
      </c>
      <c r="C217" s="632" t="s">
        <v>5458</v>
      </c>
      <c r="D217" s="631" t="s">
        <v>4492</v>
      </c>
      <c r="E217" s="631"/>
      <c r="F217" s="633"/>
      <c r="G217" s="631"/>
      <c r="H217" s="631"/>
      <c r="I217" s="634"/>
      <c r="J217" s="635"/>
      <c r="K217" s="636"/>
      <c r="L217" s="636"/>
      <c r="M217" s="636"/>
    </row>
    <row r="218" spans="1:13" s="622" customFormat="1" ht="69.75" customHeight="1" x14ac:dyDescent="0.2">
      <c r="A218" s="367" t="s">
        <v>962</v>
      </c>
      <c r="B218" s="367" t="s">
        <v>5213</v>
      </c>
      <c r="C218" s="368" t="s">
        <v>5459</v>
      </c>
      <c r="D218" s="367" t="s">
        <v>4478</v>
      </c>
      <c r="E218" s="681" t="s">
        <v>5464</v>
      </c>
      <c r="F218" s="370" t="s">
        <v>5463</v>
      </c>
      <c r="G218" s="367" t="s">
        <v>3576</v>
      </c>
      <c r="H218" s="367"/>
      <c r="I218" s="619"/>
      <c r="J218" s="620"/>
      <c r="K218" s="621"/>
      <c r="L218" s="621"/>
      <c r="M218" s="621"/>
    </row>
    <row r="219" spans="1:13" s="622" customFormat="1" ht="72" customHeight="1" x14ac:dyDescent="0.2">
      <c r="A219" s="367" t="s">
        <v>962</v>
      </c>
      <c r="B219" s="367" t="s">
        <v>5213</v>
      </c>
      <c r="C219" s="368" t="s">
        <v>5460</v>
      </c>
      <c r="D219" s="367" t="s">
        <v>4478</v>
      </c>
      <c r="E219" s="681" t="s">
        <v>5465</v>
      </c>
      <c r="F219" s="370" t="s">
        <v>5468</v>
      </c>
      <c r="G219" s="367" t="s">
        <v>3576</v>
      </c>
      <c r="H219" s="367"/>
      <c r="I219" s="619"/>
      <c r="J219" s="620"/>
      <c r="K219" s="621"/>
      <c r="L219" s="621"/>
      <c r="M219" s="621"/>
    </row>
    <row r="220" spans="1:13" s="622" customFormat="1" ht="69.75" customHeight="1" x14ac:dyDescent="0.2">
      <c r="A220" s="367" t="s">
        <v>962</v>
      </c>
      <c r="B220" s="367" t="s">
        <v>5213</v>
      </c>
      <c r="C220" s="368" t="s">
        <v>5461</v>
      </c>
      <c r="D220" s="367" t="s">
        <v>4478</v>
      </c>
      <c r="E220" s="681" t="s">
        <v>5466</v>
      </c>
      <c r="F220" s="370" t="s">
        <v>5469</v>
      </c>
      <c r="G220" s="367"/>
      <c r="H220" s="367"/>
      <c r="I220" s="619"/>
      <c r="J220" s="620"/>
      <c r="K220" s="621"/>
      <c r="L220" s="621"/>
      <c r="M220" s="621"/>
    </row>
    <row r="221" spans="1:13" s="622" customFormat="1" ht="71.25" customHeight="1" x14ac:dyDescent="0.2">
      <c r="A221" s="367" t="s">
        <v>962</v>
      </c>
      <c r="B221" s="367" t="s">
        <v>5213</v>
      </c>
      <c r="C221" s="368" t="s">
        <v>5462</v>
      </c>
      <c r="D221" s="367" t="s">
        <v>4478</v>
      </c>
      <c r="E221" s="681" t="s">
        <v>5467</v>
      </c>
      <c r="F221" s="370" t="s">
        <v>5470</v>
      </c>
      <c r="G221" s="367"/>
      <c r="H221" s="367"/>
      <c r="I221" s="619"/>
      <c r="J221" s="620"/>
      <c r="K221" s="621"/>
      <c r="L221" s="621"/>
      <c r="M221" s="621"/>
    </row>
    <row r="222" spans="1:13" s="637" customFormat="1" ht="12.75" customHeight="1" x14ac:dyDescent="0.2">
      <c r="A222" s="631" t="s">
        <v>963</v>
      </c>
      <c r="B222" s="631" t="s">
        <v>5214</v>
      </c>
      <c r="C222" s="632" t="s">
        <v>5471</v>
      </c>
      <c r="D222" s="631" t="s">
        <v>4492</v>
      </c>
      <c r="E222" s="631"/>
      <c r="F222" s="633"/>
      <c r="G222" s="631"/>
      <c r="H222" s="631"/>
      <c r="I222" s="634"/>
      <c r="J222" s="635"/>
      <c r="K222" s="636"/>
      <c r="L222" s="636"/>
      <c r="M222" s="636"/>
    </row>
    <row r="223" spans="1:13" s="622" customFormat="1" ht="69.75" customHeight="1" x14ac:dyDescent="0.2">
      <c r="A223" s="367" t="s">
        <v>963</v>
      </c>
      <c r="B223" s="367" t="s">
        <v>5214</v>
      </c>
      <c r="C223" s="368" t="s">
        <v>5472</v>
      </c>
      <c r="D223" s="367" t="s">
        <v>4478</v>
      </c>
      <c r="E223" s="681" t="s">
        <v>5476</v>
      </c>
      <c r="F223" s="370" t="s">
        <v>5480</v>
      </c>
      <c r="G223" s="367" t="s">
        <v>3576</v>
      </c>
      <c r="H223" s="367"/>
      <c r="I223" s="619"/>
      <c r="J223" s="620"/>
      <c r="K223" s="621"/>
      <c r="L223" s="621"/>
      <c r="M223" s="621"/>
    </row>
    <row r="224" spans="1:13" s="622" customFormat="1" ht="67.5" customHeight="1" x14ac:dyDescent="0.2">
      <c r="A224" s="367" t="s">
        <v>963</v>
      </c>
      <c r="B224" s="367" t="s">
        <v>5214</v>
      </c>
      <c r="C224" s="368" t="s">
        <v>5473</v>
      </c>
      <c r="D224" s="367" t="s">
        <v>4478</v>
      </c>
      <c r="E224" s="681" t="s">
        <v>5477</v>
      </c>
      <c r="F224" s="370" t="s">
        <v>5481</v>
      </c>
      <c r="G224" s="367" t="s">
        <v>3576</v>
      </c>
      <c r="H224" s="367"/>
      <c r="I224" s="619"/>
      <c r="J224" s="620"/>
      <c r="K224" s="621"/>
      <c r="L224" s="621"/>
      <c r="M224" s="621"/>
    </row>
    <row r="225" spans="1:13" s="622" customFormat="1" ht="69" customHeight="1" x14ac:dyDescent="0.2">
      <c r="A225" s="367" t="s">
        <v>963</v>
      </c>
      <c r="B225" s="367" t="s">
        <v>5214</v>
      </c>
      <c r="C225" s="368" t="s">
        <v>5474</v>
      </c>
      <c r="D225" s="367" t="s">
        <v>4478</v>
      </c>
      <c r="E225" s="681" t="s">
        <v>5478</v>
      </c>
      <c r="F225" s="370" t="s">
        <v>5482</v>
      </c>
      <c r="G225" s="367"/>
      <c r="H225" s="367"/>
      <c r="I225" s="619"/>
      <c r="J225" s="620"/>
      <c r="K225" s="621"/>
      <c r="L225" s="621"/>
      <c r="M225" s="621"/>
    </row>
    <row r="226" spans="1:13" s="622" customFormat="1" ht="70.5" customHeight="1" x14ac:dyDescent="0.2">
      <c r="A226" s="367" t="s">
        <v>963</v>
      </c>
      <c r="B226" s="367" t="s">
        <v>5214</v>
      </c>
      <c r="C226" s="368" t="s">
        <v>5475</v>
      </c>
      <c r="D226" s="367" t="s">
        <v>4478</v>
      </c>
      <c r="E226" s="681" t="s">
        <v>5479</v>
      </c>
      <c r="F226" s="370" t="s">
        <v>5483</v>
      </c>
      <c r="G226" s="367"/>
      <c r="H226" s="367"/>
      <c r="I226" s="619"/>
      <c r="J226" s="620"/>
      <c r="K226" s="621"/>
      <c r="L226" s="621"/>
      <c r="M226" s="621"/>
    </row>
    <row r="227" spans="1:13" s="637" customFormat="1" ht="12.75" customHeight="1" x14ac:dyDescent="0.2">
      <c r="A227" s="631" t="s">
        <v>964</v>
      </c>
      <c r="B227" s="631" t="s">
        <v>5215</v>
      </c>
      <c r="C227" s="632" t="s">
        <v>5484</v>
      </c>
      <c r="D227" s="631" t="s">
        <v>4492</v>
      </c>
      <c r="E227" s="631"/>
      <c r="F227" s="633"/>
      <c r="G227" s="631"/>
      <c r="H227" s="631"/>
      <c r="I227" s="634"/>
      <c r="J227" s="635"/>
      <c r="K227" s="636"/>
      <c r="L227" s="636"/>
      <c r="M227" s="636"/>
    </row>
    <row r="228" spans="1:13" s="622" customFormat="1" ht="69.75" customHeight="1" x14ac:dyDescent="0.2">
      <c r="A228" s="367" t="s">
        <v>964</v>
      </c>
      <c r="B228" s="367" t="s">
        <v>5215</v>
      </c>
      <c r="C228" s="368" t="s">
        <v>5485</v>
      </c>
      <c r="D228" s="367" t="s">
        <v>4478</v>
      </c>
      <c r="E228" s="681" t="s">
        <v>5489</v>
      </c>
      <c r="F228" s="370" t="s">
        <v>5493</v>
      </c>
      <c r="G228" s="367" t="s">
        <v>3576</v>
      </c>
      <c r="H228" s="367"/>
      <c r="I228" s="619"/>
      <c r="J228" s="620"/>
      <c r="K228" s="621"/>
      <c r="L228" s="621"/>
      <c r="M228" s="621"/>
    </row>
    <row r="229" spans="1:13" s="622" customFormat="1" ht="71.25" customHeight="1" x14ac:dyDescent="0.2">
      <c r="A229" s="367" t="s">
        <v>964</v>
      </c>
      <c r="B229" s="367" t="s">
        <v>5215</v>
      </c>
      <c r="C229" s="368" t="s">
        <v>5486</v>
      </c>
      <c r="D229" s="367" t="s">
        <v>4478</v>
      </c>
      <c r="E229" s="681" t="s">
        <v>5490</v>
      </c>
      <c r="F229" s="370" t="s">
        <v>5494</v>
      </c>
      <c r="G229" s="367" t="s">
        <v>3576</v>
      </c>
      <c r="H229" s="367"/>
      <c r="I229" s="619"/>
      <c r="J229" s="620"/>
      <c r="K229" s="621"/>
      <c r="L229" s="621"/>
      <c r="M229" s="621"/>
    </row>
    <row r="230" spans="1:13" s="622" customFormat="1" ht="70.5" customHeight="1" x14ac:dyDescent="0.2">
      <c r="A230" s="367" t="s">
        <v>964</v>
      </c>
      <c r="B230" s="367" t="s">
        <v>5215</v>
      </c>
      <c r="C230" s="368" t="s">
        <v>5487</v>
      </c>
      <c r="D230" s="367" t="s">
        <v>4478</v>
      </c>
      <c r="E230" s="681" t="s">
        <v>5491</v>
      </c>
      <c r="F230" s="370" t="s">
        <v>5495</v>
      </c>
      <c r="G230" s="367"/>
      <c r="H230" s="367"/>
      <c r="I230" s="619"/>
      <c r="J230" s="620"/>
      <c r="K230" s="621"/>
      <c r="L230" s="621"/>
      <c r="M230" s="621"/>
    </row>
    <row r="231" spans="1:13" s="622" customFormat="1" ht="68.25" customHeight="1" x14ac:dyDescent="0.2">
      <c r="A231" s="367" t="s">
        <v>964</v>
      </c>
      <c r="B231" s="367" t="s">
        <v>5215</v>
      </c>
      <c r="C231" s="368" t="s">
        <v>5488</v>
      </c>
      <c r="D231" s="367" t="s">
        <v>4478</v>
      </c>
      <c r="E231" s="681" t="s">
        <v>5492</v>
      </c>
      <c r="F231" s="370" t="s">
        <v>5496</v>
      </c>
      <c r="G231" s="367"/>
      <c r="H231" s="367"/>
      <c r="I231" s="619"/>
      <c r="J231" s="620"/>
      <c r="K231" s="621"/>
      <c r="L231" s="621"/>
      <c r="M231" s="621"/>
    </row>
    <row r="232" spans="1:13" s="637" customFormat="1" ht="12.75" customHeight="1" x14ac:dyDescent="0.2">
      <c r="A232" s="631" t="s">
        <v>965</v>
      </c>
      <c r="B232" s="631" t="s">
        <v>5216</v>
      </c>
      <c r="C232" s="632" t="s">
        <v>5497</v>
      </c>
      <c r="D232" s="631" t="s">
        <v>4492</v>
      </c>
      <c r="E232" s="631"/>
      <c r="F232" s="633"/>
      <c r="G232" s="631"/>
      <c r="H232" s="631"/>
      <c r="I232" s="634"/>
      <c r="J232" s="635"/>
      <c r="K232" s="636"/>
      <c r="L232" s="636"/>
      <c r="M232" s="636"/>
    </row>
    <row r="233" spans="1:13" s="622" customFormat="1" ht="67.5" customHeight="1" x14ac:dyDescent="0.2">
      <c r="A233" s="367" t="s">
        <v>965</v>
      </c>
      <c r="B233" s="367" t="s">
        <v>5216</v>
      </c>
      <c r="C233" s="368" t="s">
        <v>5498</v>
      </c>
      <c r="D233" s="367" t="s">
        <v>4478</v>
      </c>
      <c r="E233" s="681" t="s">
        <v>5507</v>
      </c>
      <c r="F233" s="370" t="s">
        <v>5515</v>
      </c>
      <c r="G233" s="367" t="s">
        <v>3576</v>
      </c>
      <c r="H233" s="367"/>
      <c r="I233" s="619"/>
      <c r="J233" s="620"/>
      <c r="K233" s="621"/>
      <c r="L233" s="621"/>
      <c r="M233" s="621"/>
    </row>
    <row r="234" spans="1:13" s="622" customFormat="1" ht="69.75" customHeight="1" x14ac:dyDescent="0.2">
      <c r="A234" s="367" t="s">
        <v>965</v>
      </c>
      <c r="B234" s="367" t="s">
        <v>5216</v>
      </c>
      <c r="C234" s="368" t="s">
        <v>5499</v>
      </c>
      <c r="D234" s="367" t="s">
        <v>4478</v>
      </c>
      <c r="E234" s="681" t="s">
        <v>5508</v>
      </c>
      <c r="F234" s="370" t="s">
        <v>5516</v>
      </c>
      <c r="G234" s="367" t="s">
        <v>3576</v>
      </c>
      <c r="H234" s="367"/>
      <c r="I234" s="619"/>
      <c r="J234" s="620"/>
      <c r="K234" s="621"/>
      <c r="L234" s="621"/>
      <c r="M234" s="621"/>
    </row>
    <row r="235" spans="1:13" s="622" customFormat="1" ht="71.25" customHeight="1" x14ac:dyDescent="0.2">
      <c r="A235" s="367" t="s">
        <v>965</v>
      </c>
      <c r="B235" s="367" t="s">
        <v>5216</v>
      </c>
      <c r="C235" s="368" t="s">
        <v>5500</v>
      </c>
      <c r="D235" s="367" t="s">
        <v>4478</v>
      </c>
      <c r="E235" s="681" t="s">
        <v>5509</v>
      </c>
      <c r="F235" s="370" t="s">
        <v>5517</v>
      </c>
      <c r="G235" s="367"/>
      <c r="H235" s="367"/>
      <c r="I235" s="619"/>
      <c r="J235" s="620"/>
      <c r="K235" s="621"/>
      <c r="L235" s="621"/>
      <c r="M235" s="621"/>
    </row>
    <row r="236" spans="1:13" s="622" customFormat="1" ht="69.75" customHeight="1" x14ac:dyDescent="0.2">
      <c r="A236" s="367" t="s">
        <v>965</v>
      </c>
      <c r="B236" s="367" t="s">
        <v>5216</v>
      </c>
      <c r="C236" s="368" t="s">
        <v>5501</v>
      </c>
      <c r="D236" s="367" t="s">
        <v>4478</v>
      </c>
      <c r="E236" s="681" t="s">
        <v>5510</v>
      </c>
      <c r="F236" s="370" t="s">
        <v>5518</v>
      </c>
      <c r="G236" s="367"/>
      <c r="H236" s="367"/>
      <c r="I236" s="619"/>
      <c r="J236" s="620"/>
      <c r="K236" s="621"/>
      <c r="L236" s="621"/>
      <c r="M236" s="621"/>
    </row>
    <row r="237" spans="1:13" s="637" customFormat="1" ht="12.75" customHeight="1" x14ac:dyDescent="0.2">
      <c r="A237" s="631" t="s">
        <v>966</v>
      </c>
      <c r="B237" s="631" t="s">
        <v>5246</v>
      </c>
      <c r="C237" s="632" t="s">
        <v>5502</v>
      </c>
      <c r="D237" s="631" t="s">
        <v>4492</v>
      </c>
      <c r="E237" s="631"/>
      <c r="F237" s="633"/>
      <c r="G237" s="631"/>
      <c r="H237" s="631"/>
      <c r="I237" s="634"/>
      <c r="J237" s="635"/>
      <c r="K237" s="636"/>
      <c r="L237" s="636"/>
      <c r="M237" s="636"/>
    </row>
    <row r="238" spans="1:13" s="622" customFormat="1" ht="69.75" customHeight="1" x14ac:dyDescent="0.2">
      <c r="A238" s="367" t="s">
        <v>966</v>
      </c>
      <c r="B238" s="367" t="s">
        <v>5246</v>
      </c>
      <c r="C238" s="368" t="s">
        <v>5503</v>
      </c>
      <c r="D238" s="367" t="s">
        <v>4478</v>
      </c>
      <c r="E238" s="681" t="s">
        <v>5511</v>
      </c>
      <c r="F238" s="370" t="s">
        <v>5519</v>
      </c>
      <c r="G238" s="367" t="s">
        <v>3576</v>
      </c>
      <c r="H238" s="367"/>
      <c r="I238" s="619"/>
      <c r="J238" s="620"/>
      <c r="K238" s="621"/>
      <c r="L238" s="621"/>
      <c r="M238" s="621"/>
    </row>
    <row r="239" spans="1:13" s="622" customFormat="1" ht="71.25" customHeight="1" x14ac:dyDescent="0.2">
      <c r="A239" s="367" t="s">
        <v>966</v>
      </c>
      <c r="B239" s="367" t="s">
        <v>5246</v>
      </c>
      <c r="C239" s="368" t="s">
        <v>5504</v>
      </c>
      <c r="D239" s="367" t="s">
        <v>4478</v>
      </c>
      <c r="E239" s="681" t="s">
        <v>5512</v>
      </c>
      <c r="F239" s="370" t="s">
        <v>5520</v>
      </c>
      <c r="G239" s="367" t="s">
        <v>3576</v>
      </c>
      <c r="H239" s="367"/>
      <c r="I239" s="619"/>
      <c r="J239" s="620"/>
      <c r="K239" s="621"/>
      <c r="L239" s="621"/>
      <c r="M239" s="621"/>
    </row>
    <row r="240" spans="1:13" s="622" customFormat="1" ht="70.5" customHeight="1" x14ac:dyDescent="0.2">
      <c r="A240" s="367" t="s">
        <v>966</v>
      </c>
      <c r="B240" s="367" t="s">
        <v>5246</v>
      </c>
      <c r="C240" s="368" t="s">
        <v>5505</v>
      </c>
      <c r="D240" s="367" t="s">
        <v>4478</v>
      </c>
      <c r="E240" s="681" t="s">
        <v>5513</v>
      </c>
      <c r="F240" s="370" t="s">
        <v>5521</v>
      </c>
      <c r="G240" s="367"/>
      <c r="H240" s="367"/>
      <c r="I240" s="619"/>
      <c r="J240" s="620"/>
      <c r="K240" s="621"/>
      <c r="L240" s="621"/>
      <c r="M240" s="621"/>
    </row>
    <row r="241" spans="1:13" s="622" customFormat="1" ht="70.5" customHeight="1" x14ac:dyDescent="0.2">
      <c r="A241" s="367" t="s">
        <v>966</v>
      </c>
      <c r="B241" s="367" t="s">
        <v>5246</v>
      </c>
      <c r="C241" s="368" t="s">
        <v>5506</v>
      </c>
      <c r="D241" s="367" t="s">
        <v>4478</v>
      </c>
      <c r="E241" s="681" t="s">
        <v>5514</v>
      </c>
      <c r="F241" s="370" t="s">
        <v>5522</v>
      </c>
      <c r="G241" s="367"/>
      <c r="H241" s="367"/>
      <c r="I241" s="619"/>
      <c r="J241" s="620"/>
      <c r="K241" s="621"/>
      <c r="L241" s="621"/>
      <c r="M241" s="621"/>
    </row>
    <row r="242" spans="1:13" x14ac:dyDescent="0.2">
      <c r="A242" s="367"/>
      <c r="B242" s="233"/>
      <c r="C242" s="234"/>
      <c r="D242" s="233"/>
      <c r="E242" s="233"/>
      <c r="F242" s="235"/>
      <c r="G242" s="233"/>
      <c r="H242" s="233"/>
      <c r="I242" s="236"/>
      <c r="J242" s="6"/>
      <c r="K242" s="8"/>
      <c r="L242" s="8"/>
      <c r="M242" s="8"/>
    </row>
    <row r="243" spans="1:13" ht="25.5" customHeight="1" thickBot="1" x14ac:dyDescent="0.25">
      <c r="A243" s="367"/>
      <c r="B243" s="743" t="s">
        <v>5251</v>
      </c>
      <c r="C243" s="737" t="s">
        <v>2725</v>
      </c>
      <c r="D243" s="362"/>
      <c r="E243" s="357"/>
      <c r="F243" s="356"/>
      <c r="G243" s="357"/>
      <c r="H243" s="356"/>
      <c r="I243" s="358"/>
      <c r="J243" s="399"/>
      <c r="K243" s="350"/>
      <c r="L243" s="350"/>
      <c r="M243" s="350"/>
    </row>
    <row r="244" spans="1:13" x14ac:dyDescent="0.2">
      <c r="A244" s="738"/>
      <c r="B244" s="738"/>
      <c r="C244" s="738"/>
      <c r="D244" s="738"/>
      <c r="E244" s="360"/>
      <c r="F244" s="359"/>
      <c r="G244" s="360"/>
      <c r="H244" s="359"/>
      <c r="I244" s="359"/>
      <c r="J244" s="399"/>
      <c r="K244" s="350"/>
      <c r="L244" s="350"/>
      <c r="M244" s="350"/>
    </row>
    <row r="245" spans="1:13" ht="105.75" customHeight="1" x14ac:dyDescent="0.2">
      <c r="A245" s="367"/>
      <c r="B245" s="354"/>
      <c r="C245" s="354"/>
      <c r="D245" s="354"/>
      <c r="E245" s="361"/>
      <c r="F245" s="728" t="s">
        <v>5524</v>
      </c>
      <c r="G245" s="521"/>
      <c r="H245" s="354"/>
      <c r="I245" s="354"/>
      <c r="J245" s="399"/>
      <c r="K245" s="350"/>
      <c r="L245" s="350"/>
      <c r="M245" s="350"/>
    </row>
    <row r="246" spans="1:13" ht="105" customHeight="1" x14ac:dyDescent="0.2">
      <c r="A246" s="367"/>
      <c r="B246" s="354"/>
      <c r="C246" s="354"/>
      <c r="D246" s="354"/>
      <c r="E246" s="361"/>
      <c r="F246" s="728" t="s">
        <v>5525</v>
      </c>
      <c r="G246" s="521"/>
      <c r="H246" s="354"/>
      <c r="I246" s="354"/>
      <c r="J246" s="399"/>
      <c r="K246" s="350"/>
      <c r="L246" s="350"/>
      <c r="M246" s="350"/>
    </row>
    <row r="247" spans="1:13" ht="114.75" customHeight="1" x14ac:dyDescent="0.2">
      <c r="A247" s="367"/>
      <c r="B247" s="354"/>
      <c r="C247" s="354"/>
      <c r="D247" s="354"/>
      <c r="E247" s="361"/>
      <c r="F247" s="728" t="s">
        <v>5526</v>
      </c>
      <c r="G247" s="521"/>
      <c r="H247" s="354"/>
      <c r="I247" s="354"/>
      <c r="J247" s="399"/>
      <c r="K247" s="350"/>
      <c r="L247" s="350"/>
      <c r="M247" s="350"/>
    </row>
    <row r="248" spans="1:13" ht="38.25" customHeight="1" x14ac:dyDescent="0.2">
      <c r="A248" s="367"/>
      <c r="B248" s="354"/>
      <c r="C248" s="354"/>
      <c r="D248" s="354"/>
      <c r="E248" s="361"/>
      <c r="F248" s="728" t="s">
        <v>5257</v>
      </c>
      <c r="G248" s="361"/>
      <c r="H248" s="354"/>
      <c r="I248" s="354"/>
      <c r="J248" s="399"/>
      <c r="K248" s="350"/>
      <c r="L248" s="350"/>
      <c r="M248" s="350"/>
    </row>
    <row r="249" spans="1:13" ht="56.25" x14ac:dyDescent="0.2">
      <c r="A249" s="367"/>
      <c r="B249" s="354"/>
      <c r="C249" s="354"/>
      <c r="D249" s="354"/>
      <c r="E249" s="361"/>
      <c r="F249" s="728" t="s">
        <v>5527</v>
      </c>
      <c r="G249" s="361"/>
      <c r="H249" s="354"/>
      <c r="I249" s="354"/>
      <c r="J249" s="399"/>
      <c r="K249" s="350"/>
      <c r="L249" s="350"/>
      <c r="M249" s="350"/>
    </row>
    <row r="250" spans="1:13" ht="90.75" customHeight="1" x14ac:dyDescent="0.2">
      <c r="A250" s="367"/>
      <c r="B250" s="354"/>
      <c r="C250" s="354"/>
      <c r="D250" s="354"/>
      <c r="E250" s="361"/>
      <c r="F250" s="728" t="s">
        <v>5528</v>
      </c>
      <c r="G250" s="361"/>
      <c r="H250" s="354"/>
      <c r="I250" s="354"/>
      <c r="J250" s="399"/>
      <c r="K250" s="350"/>
      <c r="L250" s="350"/>
      <c r="M250" s="350"/>
    </row>
    <row r="251" spans="1:13" ht="12" customHeight="1" x14ac:dyDescent="0.2">
      <c r="A251" s="367"/>
      <c r="B251" s="354"/>
      <c r="C251" s="354"/>
      <c r="D251" s="354"/>
      <c r="E251" s="361"/>
      <c r="F251" s="728" t="s">
        <v>5529</v>
      </c>
      <c r="G251" s="361"/>
      <c r="H251" s="354"/>
      <c r="I251" s="354"/>
      <c r="J251" s="399"/>
      <c r="K251" s="350"/>
      <c r="L251" s="350"/>
      <c r="M251" s="350"/>
    </row>
    <row r="252" spans="1:13" ht="35.25" customHeight="1" x14ac:dyDescent="0.2">
      <c r="A252" s="367"/>
      <c r="B252" s="354"/>
      <c r="C252" s="354"/>
      <c r="D252" s="354"/>
      <c r="E252" s="361"/>
      <c r="F252" s="728" t="s">
        <v>5565</v>
      </c>
      <c r="G252" s="361"/>
      <c r="H252" s="354"/>
      <c r="I252" s="354"/>
      <c r="J252" s="399"/>
      <c r="K252" s="350"/>
      <c r="L252" s="350"/>
      <c r="M252" s="350"/>
    </row>
    <row r="253" spans="1:13" x14ac:dyDescent="0.2">
      <c r="A253" s="432"/>
      <c r="B253" s="354"/>
      <c r="C253" s="354"/>
      <c r="D253" s="354"/>
      <c r="E253" s="361"/>
      <c r="F253" s="354"/>
      <c r="G253" s="361"/>
      <c r="H253" s="354"/>
      <c r="I253" s="354"/>
      <c r="J253" s="399"/>
      <c r="K253" s="350"/>
      <c r="L253" s="350"/>
      <c r="M253" s="350"/>
    </row>
    <row r="254" spans="1:13" x14ac:dyDescent="0.2">
      <c r="A254" s="432"/>
      <c r="B254" s="354"/>
      <c r="C254" s="354"/>
      <c r="D254" s="354"/>
      <c r="E254" s="361"/>
      <c r="F254" s="354"/>
      <c r="G254" s="361"/>
      <c r="H254" s="354"/>
      <c r="I254" s="354"/>
      <c r="J254" s="399"/>
      <c r="K254" s="350"/>
      <c r="L254" s="350"/>
      <c r="M254" s="350"/>
    </row>
    <row r="255" spans="1:13" x14ac:dyDescent="0.2">
      <c r="A255" s="232"/>
      <c r="B255" s="354"/>
      <c r="C255" s="354"/>
      <c r="D255" s="354"/>
      <c r="E255" s="361"/>
      <c r="F255" s="354"/>
      <c r="G255" s="361"/>
      <c r="H255" s="354"/>
      <c r="I255" s="354"/>
      <c r="J255" s="399"/>
      <c r="K255" s="350"/>
      <c r="L255" s="350"/>
      <c r="M255" s="350"/>
    </row>
    <row r="256" spans="1:13" ht="13.5" thickBot="1" x14ac:dyDescent="0.25">
      <c r="A256" s="433"/>
      <c r="B256" s="354"/>
      <c r="C256" s="354"/>
      <c r="D256" s="354"/>
      <c r="E256" s="361"/>
      <c r="F256" s="354"/>
      <c r="G256" s="361"/>
      <c r="H256" s="354"/>
      <c r="I256" s="354"/>
      <c r="J256" s="399"/>
      <c r="K256" s="350"/>
      <c r="L256" s="350"/>
      <c r="M256" s="350"/>
    </row>
    <row r="257" spans="1:13" x14ac:dyDescent="0.2">
      <c r="A257" s="359"/>
      <c r="B257" s="354"/>
      <c r="C257" s="354"/>
      <c r="D257" s="354"/>
      <c r="E257" s="361"/>
      <c r="F257" s="354"/>
      <c r="G257" s="361"/>
      <c r="H257" s="354"/>
      <c r="I257" s="354"/>
      <c r="J257" s="399"/>
      <c r="K257" s="350"/>
      <c r="L257" s="350"/>
      <c r="M257" s="350"/>
    </row>
    <row r="258" spans="1:13" x14ac:dyDescent="0.2">
      <c r="A258" s="354"/>
      <c r="B258" s="354"/>
      <c r="C258" s="354"/>
      <c r="D258" s="354"/>
      <c r="E258" s="361"/>
      <c r="F258" s="354"/>
      <c r="G258" s="361"/>
      <c r="H258" s="354"/>
      <c r="I258" s="354"/>
      <c r="J258" s="399"/>
      <c r="K258" s="350"/>
      <c r="L258" s="350"/>
      <c r="M258" s="350"/>
    </row>
    <row r="259" spans="1:13" x14ac:dyDescent="0.2">
      <c r="A259" s="354"/>
      <c r="B259" s="354"/>
      <c r="C259" s="354"/>
      <c r="D259" s="354"/>
      <c r="E259" s="361"/>
      <c r="F259" s="354"/>
      <c r="G259" s="361"/>
      <c r="H259" s="354"/>
      <c r="I259" s="354"/>
      <c r="J259" s="399"/>
      <c r="K259" s="350"/>
      <c r="L259" s="350"/>
      <c r="M259" s="350"/>
    </row>
    <row r="260" spans="1:13" x14ac:dyDescent="0.2">
      <c r="A260" s="354"/>
      <c r="B260" s="354"/>
      <c r="C260" s="354"/>
      <c r="D260" s="354"/>
      <c r="E260" s="361"/>
      <c r="F260" s="354"/>
      <c r="G260" s="361"/>
      <c r="H260" s="354"/>
      <c r="I260" s="354"/>
      <c r="J260" s="399"/>
      <c r="K260" s="350"/>
      <c r="L260" s="350"/>
      <c r="M260" s="350"/>
    </row>
    <row r="261" spans="1:13" x14ac:dyDescent="0.2">
      <c r="A261" s="354"/>
      <c r="B261" s="354"/>
      <c r="C261" s="354"/>
      <c r="D261" s="354"/>
      <c r="E261" s="361"/>
      <c r="F261" s="354"/>
      <c r="G261" s="361"/>
      <c r="H261" s="354"/>
      <c r="I261" s="354"/>
      <c r="J261" s="399"/>
      <c r="K261" s="350"/>
      <c r="L261" s="350"/>
      <c r="M261" s="350"/>
    </row>
    <row r="262" spans="1:13" x14ac:dyDescent="0.2">
      <c r="A262" s="354"/>
      <c r="B262" s="354"/>
      <c r="C262" s="354"/>
      <c r="D262" s="354"/>
      <c r="E262" s="361"/>
      <c r="F262" s="354"/>
      <c r="G262" s="361"/>
      <c r="H262" s="354"/>
      <c r="I262" s="354"/>
      <c r="J262" s="399"/>
      <c r="K262" s="350"/>
      <c r="L262" s="350"/>
      <c r="M262" s="350"/>
    </row>
    <row r="263" spans="1:13" x14ac:dyDescent="0.2">
      <c r="A263" s="354"/>
      <c r="B263" s="354"/>
      <c r="C263" s="354"/>
      <c r="D263" s="354"/>
      <c r="E263" s="361"/>
      <c r="F263" s="354"/>
      <c r="G263" s="361"/>
      <c r="H263" s="354"/>
      <c r="I263" s="354"/>
      <c r="J263" s="399"/>
      <c r="K263" s="350"/>
      <c r="L263" s="350"/>
      <c r="M263" s="350"/>
    </row>
    <row r="264" spans="1:13" x14ac:dyDescent="0.2">
      <c r="A264" s="354"/>
      <c r="B264" s="354"/>
      <c r="C264" s="354"/>
      <c r="D264" s="354"/>
      <c r="E264" s="361"/>
      <c r="F264" s="354"/>
      <c r="G264" s="361"/>
      <c r="H264" s="354"/>
      <c r="I264" s="354"/>
      <c r="J264" s="399"/>
      <c r="K264" s="350"/>
      <c r="L264" s="350"/>
      <c r="M264" s="350"/>
    </row>
    <row r="265" spans="1:13" x14ac:dyDescent="0.2">
      <c r="A265" s="354"/>
      <c r="B265" s="354"/>
      <c r="C265" s="354"/>
      <c r="D265" s="354"/>
      <c r="E265" s="361"/>
      <c r="F265" s="354"/>
      <c r="G265" s="361"/>
      <c r="H265" s="354"/>
      <c r="I265" s="354"/>
      <c r="J265" s="399"/>
      <c r="K265" s="350"/>
      <c r="L265" s="350"/>
      <c r="M265" s="350"/>
    </row>
    <row r="266" spans="1:13" x14ac:dyDescent="0.2">
      <c r="A266" s="354"/>
      <c r="B266" s="354"/>
      <c r="C266" s="354"/>
      <c r="D266" s="354"/>
      <c r="E266" s="361"/>
      <c r="F266" s="354"/>
      <c r="G266" s="361"/>
      <c r="H266" s="354"/>
      <c r="I266" s="354"/>
      <c r="J266" s="399"/>
      <c r="K266" s="350"/>
      <c r="L266" s="350"/>
      <c r="M266" s="350"/>
    </row>
    <row r="267" spans="1:13" x14ac:dyDescent="0.2">
      <c r="A267" s="354"/>
      <c r="B267" s="354"/>
      <c r="C267" s="354"/>
      <c r="D267" s="354"/>
      <c r="E267" s="361"/>
      <c r="F267" s="354"/>
      <c r="G267" s="361"/>
      <c r="H267" s="354"/>
      <c r="I267" s="354"/>
      <c r="J267" s="399"/>
      <c r="K267" s="350"/>
      <c r="L267" s="350"/>
      <c r="M267" s="350"/>
    </row>
    <row r="268" spans="1:13" x14ac:dyDescent="0.2">
      <c r="A268" s="354"/>
      <c r="B268" s="354"/>
      <c r="C268" s="354"/>
      <c r="D268" s="354"/>
      <c r="E268" s="361"/>
      <c r="F268" s="354"/>
      <c r="G268" s="361"/>
      <c r="H268" s="354"/>
      <c r="I268" s="354"/>
      <c r="J268" s="399"/>
      <c r="K268" s="350"/>
      <c r="L268" s="350"/>
      <c r="M268" s="350"/>
    </row>
    <row r="269" spans="1:13" x14ac:dyDescent="0.2">
      <c r="A269" s="354"/>
      <c r="B269" s="354"/>
      <c r="C269" s="354"/>
      <c r="D269" s="354"/>
      <c r="E269" s="361"/>
      <c r="F269" s="354"/>
      <c r="G269" s="361"/>
      <c r="H269" s="354"/>
      <c r="I269" s="354"/>
      <c r="J269" s="399"/>
      <c r="K269" s="350"/>
      <c r="L269" s="350"/>
      <c r="M269" s="350"/>
    </row>
    <row r="270" spans="1:13" x14ac:dyDescent="0.2">
      <c r="A270" s="354"/>
      <c r="B270" s="354"/>
      <c r="C270" s="354"/>
      <c r="D270" s="354"/>
      <c r="E270" s="361"/>
      <c r="F270" s="354"/>
      <c r="G270" s="361"/>
      <c r="H270" s="354"/>
      <c r="I270" s="354"/>
      <c r="J270" s="399"/>
      <c r="K270" s="350"/>
      <c r="L270" s="350"/>
      <c r="M270" s="350"/>
    </row>
    <row r="271" spans="1:13" x14ac:dyDescent="0.2">
      <c r="A271" s="354"/>
      <c r="B271" s="354"/>
      <c r="C271" s="354"/>
      <c r="D271" s="354"/>
      <c r="E271" s="361"/>
      <c r="F271" s="354"/>
      <c r="G271" s="361"/>
      <c r="H271" s="354"/>
      <c r="I271" s="354"/>
      <c r="J271" s="399"/>
      <c r="K271" s="350"/>
      <c r="L271" s="350"/>
      <c r="M271" s="350"/>
    </row>
    <row r="272" spans="1:13" x14ac:dyDescent="0.2">
      <c r="A272" s="354"/>
      <c r="B272" s="354"/>
      <c r="C272" s="354"/>
      <c r="D272" s="354"/>
      <c r="E272" s="361"/>
      <c r="F272" s="354"/>
      <c r="G272" s="361"/>
      <c r="H272" s="354"/>
      <c r="I272" s="354"/>
      <c r="J272" s="399"/>
      <c r="K272" s="350"/>
      <c r="L272" s="350"/>
      <c r="M272" s="350"/>
    </row>
    <row r="273" spans="1:13" x14ac:dyDescent="0.2">
      <c r="A273" s="354"/>
      <c r="B273" s="354"/>
      <c r="C273" s="354"/>
      <c r="D273" s="354"/>
      <c r="E273" s="361"/>
      <c r="F273" s="354"/>
      <c r="G273" s="361"/>
      <c r="H273" s="354"/>
      <c r="I273" s="354"/>
      <c r="J273" s="399"/>
      <c r="K273" s="350"/>
      <c r="L273" s="350"/>
      <c r="M273" s="350"/>
    </row>
    <row r="274" spans="1:13" x14ac:dyDescent="0.2">
      <c r="A274" s="354"/>
      <c r="B274" s="354"/>
      <c r="C274" s="354"/>
      <c r="D274" s="354"/>
      <c r="E274" s="361"/>
      <c r="F274" s="354"/>
      <c r="G274" s="361"/>
      <c r="H274" s="354"/>
      <c r="I274" s="354"/>
      <c r="J274" s="399"/>
      <c r="K274" s="350"/>
      <c r="L274" s="350"/>
      <c r="M274" s="350"/>
    </row>
    <row r="275" spans="1:13" x14ac:dyDescent="0.2">
      <c r="A275" s="354"/>
      <c r="B275" s="354"/>
      <c r="C275" s="354"/>
      <c r="D275" s="354"/>
      <c r="E275" s="361"/>
      <c r="F275" s="354"/>
      <c r="G275" s="361"/>
      <c r="H275" s="354"/>
      <c r="I275" s="354"/>
      <c r="J275" s="399"/>
      <c r="K275" s="350"/>
      <c r="L275" s="350"/>
      <c r="M275" s="350"/>
    </row>
    <row r="276" spans="1:13" x14ac:dyDescent="0.2">
      <c r="A276" s="354"/>
      <c r="B276" s="354"/>
      <c r="C276" s="354"/>
      <c r="D276" s="354"/>
      <c r="E276" s="361"/>
      <c r="F276" s="354"/>
      <c r="G276" s="361"/>
      <c r="H276" s="354"/>
      <c r="I276" s="354"/>
      <c r="J276" s="399"/>
      <c r="K276" s="350"/>
      <c r="L276" s="350"/>
      <c r="M276" s="350"/>
    </row>
    <row r="277" spans="1:13" x14ac:dyDescent="0.2">
      <c r="A277" s="354"/>
      <c r="B277" s="354"/>
      <c r="C277" s="354"/>
      <c r="D277" s="354"/>
      <c r="E277" s="361"/>
      <c r="F277" s="354"/>
      <c r="G277" s="361"/>
      <c r="H277" s="354"/>
      <c r="I277" s="354"/>
      <c r="J277" s="399"/>
      <c r="K277" s="350"/>
      <c r="L277" s="350"/>
      <c r="M277" s="350"/>
    </row>
    <row r="278" spans="1:13" x14ac:dyDescent="0.2">
      <c r="A278" s="354"/>
      <c r="B278" s="354"/>
      <c r="C278" s="354"/>
      <c r="D278" s="354"/>
      <c r="E278" s="361"/>
      <c r="F278" s="354"/>
      <c r="G278" s="361"/>
      <c r="H278" s="354"/>
      <c r="I278" s="354"/>
      <c r="J278" s="399"/>
      <c r="K278" s="350"/>
      <c r="L278" s="350"/>
      <c r="M278" s="350"/>
    </row>
    <row r="279" spans="1:13" x14ac:dyDescent="0.2">
      <c r="A279" s="354"/>
      <c r="B279" s="354"/>
      <c r="C279" s="354"/>
      <c r="D279" s="354"/>
      <c r="E279" s="361"/>
      <c r="F279" s="354"/>
      <c r="G279" s="361"/>
      <c r="H279" s="354"/>
      <c r="I279" s="354"/>
      <c r="J279" s="399"/>
      <c r="K279" s="350"/>
      <c r="L279" s="350"/>
      <c r="M279" s="350"/>
    </row>
    <row r="280" spans="1:13" x14ac:dyDescent="0.2">
      <c r="A280" s="354"/>
      <c r="B280" s="354"/>
      <c r="C280" s="354"/>
      <c r="D280" s="354"/>
      <c r="E280" s="361"/>
      <c r="F280" s="354"/>
      <c r="G280" s="361"/>
      <c r="H280" s="354"/>
      <c r="I280" s="354"/>
      <c r="J280" s="399"/>
      <c r="K280" s="350"/>
      <c r="L280" s="350"/>
      <c r="M280" s="350"/>
    </row>
    <row r="281" spans="1:13" x14ac:dyDescent="0.2">
      <c r="A281" s="354"/>
      <c r="B281" s="354"/>
      <c r="C281" s="354"/>
      <c r="D281" s="354"/>
      <c r="E281" s="361"/>
      <c r="F281" s="354"/>
      <c r="G281" s="361"/>
      <c r="H281" s="354"/>
      <c r="I281" s="354"/>
      <c r="J281" s="399"/>
      <c r="K281" s="350"/>
      <c r="L281" s="350"/>
      <c r="M281" s="350"/>
    </row>
    <row r="282" spans="1:13" x14ac:dyDescent="0.2">
      <c r="A282" s="354"/>
      <c r="B282" s="354"/>
      <c r="C282" s="354"/>
      <c r="D282" s="354"/>
      <c r="E282" s="361"/>
      <c r="F282" s="354"/>
      <c r="G282" s="361"/>
      <c r="H282" s="354"/>
      <c r="I282" s="354"/>
      <c r="J282" s="399"/>
      <c r="K282" s="350"/>
      <c r="L282" s="350"/>
      <c r="M282" s="350"/>
    </row>
    <row r="283" spans="1:13" x14ac:dyDescent="0.2">
      <c r="A283" s="354"/>
      <c r="B283" s="354"/>
      <c r="C283" s="354"/>
      <c r="D283" s="354"/>
      <c r="E283" s="361"/>
      <c r="F283" s="354"/>
      <c r="G283" s="361"/>
      <c r="H283" s="354"/>
      <c r="I283" s="354"/>
      <c r="J283" s="399"/>
      <c r="K283" s="350"/>
      <c r="L283" s="350"/>
      <c r="M283" s="350"/>
    </row>
    <row r="284" spans="1:13" x14ac:dyDescent="0.2">
      <c r="A284" s="354"/>
      <c r="B284" s="354"/>
      <c r="C284" s="354"/>
      <c r="D284" s="354"/>
      <c r="E284" s="361"/>
      <c r="F284" s="354"/>
      <c r="G284" s="361"/>
      <c r="H284" s="354"/>
      <c r="I284" s="354"/>
      <c r="J284" s="399"/>
      <c r="K284" s="350"/>
      <c r="L284" s="350"/>
      <c r="M284" s="350"/>
    </row>
    <row r="285" spans="1:13" x14ac:dyDescent="0.2">
      <c r="A285" s="354"/>
      <c r="B285" s="354"/>
      <c r="C285" s="354"/>
      <c r="D285" s="354"/>
      <c r="E285" s="361"/>
      <c r="F285" s="354"/>
      <c r="G285" s="361"/>
      <c r="H285" s="354"/>
      <c r="I285" s="354"/>
      <c r="J285" s="399"/>
      <c r="K285" s="350"/>
      <c r="L285" s="350"/>
      <c r="M285" s="350"/>
    </row>
    <row r="286" spans="1:13" x14ac:dyDescent="0.2">
      <c r="A286" s="354"/>
      <c r="B286" s="354"/>
      <c r="C286" s="354"/>
      <c r="D286" s="354"/>
      <c r="E286" s="361"/>
      <c r="F286" s="354"/>
      <c r="G286" s="361"/>
      <c r="H286" s="354"/>
      <c r="I286" s="354"/>
      <c r="J286" s="399"/>
      <c r="K286" s="350"/>
      <c r="L286" s="350"/>
      <c r="M286" s="350"/>
    </row>
    <row r="287" spans="1:13" x14ac:dyDescent="0.2">
      <c r="A287" s="354"/>
      <c r="B287" s="354"/>
      <c r="C287" s="354"/>
      <c r="D287" s="354"/>
      <c r="E287" s="361"/>
      <c r="F287" s="354"/>
      <c r="G287" s="361"/>
      <c r="H287" s="354"/>
      <c r="I287" s="354"/>
      <c r="J287" s="399"/>
      <c r="K287" s="350"/>
      <c r="L287" s="350"/>
      <c r="M287" s="350"/>
    </row>
    <row r="288" spans="1:13" x14ac:dyDescent="0.2">
      <c r="A288" s="354"/>
      <c r="B288" s="354"/>
      <c r="C288" s="354"/>
      <c r="D288" s="354"/>
      <c r="E288" s="361"/>
      <c r="F288" s="354"/>
      <c r="G288" s="361"/>
      <c r="H288" s="354"/>
      <c r="I288" s="354"/>
      <c r="J288" s="399"/>
      <c r="K288" s="350"/>
      <c r="L288" s="350"/>
      <c r="M288" s="350"/>
    </row>
    <row r="289" spans="1:13" x14ac:dyDescent="0.2">
      <c r="A289" s="354"/>
      <c r="B289" s="354"/>
      <c r="C289" s="354"/>
      <c r="D289" s="354"/>
      <c r="E289" s="361"/>
      <c r="F289" s="354"/>
      <c r="G289" s="361"/>
      <c r="H289" s="354"/>
      <c r="I289" s="354"/>
      <c r="J289" s="399"/>
      <c r="K289" s="350"/>
      <c r="L289" s="350"/>
      <c r="M289" s="350"/>
    </row>
    <row r="290" spans="1:13" x14ac:dyDescent="0.2">
      <c r="A290" s="354"/>
      <c r="B290" s="354"/>
      <c r="C290" s="354"/>
      <c r="D290" s="354"/>
      <c r="E290" s="361"/>
      <c r="F290" s="354"/>
      <c r="G290" s="361"/>
      <c r="H290" s="354"/>
      <c r="I290" s="354"/>
      <c r="J290" s="399"/>
      <c r="K290" s="350"/>
      <c r="L290" s="350"/>
      <c r="M290" s="350"/>
    </row>
    <row r="291" spans="1:13" x14ac:dyDescent="0.2">
      <c r="A291" s="354"/>
      <c r="B291" s="354"/>
      <c r="C291" s="354"/>
      <c r="D291" s="354"/>
      <c r="E291" s="361"/>
      <c r="F291" s="354"/>
      <c r="G291" s="361"/>
      <c r="H291" s="354"/>
      <c r="I291" s="354"/>
      <c r="J291" s="399"/>
      <c r="K291" s="350"/>
      <c r="L291" s="350"/>
      <c r="M291" s="350"/>
    </row>
    <row r="292" spans="1:13" x14ac:dyDescent="0.2">
      <c r="A292" s="354"/>
      <c r="B292" s="354"/>
      <c r="C292" s="354"/>
      <c r="D292" s="354"/>
      <c r="E292" s="361"/>
      <c r="F292" s="354"/>
      <c r="G292" s="361"/>
      <c r="H292" s="354"/>
      <c r="I292" s="354"/>
      <c r="J292" s="399"/>
      <c r="K292" s="350"/>
      <c r="L292" s="350"/>
      <c r="M292" s="350"/>
    </row>
    <row r="293" spans="1:13" x14ac:dyDescent="0.2">
      <c r="A293" s="354"/>
      <c r="B293" s="354"/>
      <c r="C293" s="354"/>
      <c r="D293" s="354"/>
      <c r="E293" s="361"/>
      <c r="F293" s="354"/>
      <c r="G293" s="361"/>
      <c r="H293" s="354"/>
      <c r="I293" s="354"/>
      <c r="J293" s="399"/>
      <c r="K293" s="350"/>
      <c r="L293" s="350"/>
      <c r="M293" s="350"/>
    </row>
    <row r="294" spans="1:13" x14ac:dyDescent="0.2">
      <c r="A294" s="354"/>
      <c r="B294" s="354"/>
      <c r="C294" s="354"/>
      <c r="D294" s="354"/>
      <c r="E294" s="361"/>
      <c r="F294" s="354"/>
      <c r="G294" s="361"/>
      <c r="H294" s="354"/>
      <c r="I294" s="354"/>
      <c r="J294" s="399"/>
      <c r="K294" s="350"/>
      <c r="L294" s="350"/>
      <c r="M294" s="350"/>
    </row>
    <row r="295" spans="1:13" x14ac:dyDescent="0.2">
      <c r="A295" s="354"/>
      <c r="B295" s="362"/>
      <c r="C295" s="362"/>
      <c r="D295" s="362"/>
      <c r="E295" s="363"/>
      <c r="F295" s="362"/>
      <c r="G295" s="363"/>
      <c r="H295" s="362"/>
      <c r="I295" s="362"/>
      <c r="J295" s="399"/>
      <c r="K295" s="350"/>
      <c r="L295" s="350"/>
      <c r="M295" s="350"/>
    </row>
    <row r="296" spans="1:13" x14ac:dyDescent="0.2">
      <c r="A296" s="354"/>
    </row>
    <row r="297" spans="1:13" x14ac:dyDescent="0.2">
      <c r="A297" s="354"/>
    </row>
    <row r="298" spans="1:13" x14ac:dyDescent="0.2">
      <c r="A298" s="354"/>
    </row>
    <row r="299" spans="1:13" x14ac:dyDescent="0.2">
      <c r="A299" s="354"/>
    </row>
    <row r="300" spans="1:13" x14ac:dyDescent="0.2">
      <c r="A300" s="354"/>
    </row>
    <row r="301" spans="1:13" x14ac:dyDescent="0.2">
      <c r="A301" s="354"/>
    </row>
    <row r="302" spans="1:13" x14ac:dyDescent="0.2">
      <c r="A302" s="354"/>
    </row>
    <row r="303" spans="1:13" x14ac:dyDescent="0.2">
      <c r="A303" s="354"/>
    </row>
    <row r="304" spans="1:13" x14ac:dyDescent="0.2">
      <c r="A304" s="354"/>
    </row>
    <row r="305" spans="1:1" x14ac:dyDescent="0.2">
      <c r="A305" s="354"/>
    </row>
    <row r="306" spans="1:1" x14ac:dyDescent="0.2">
      <c r="A306" s="354"/>
    </row>
    <row r="307" spans="1:1" x14ac:dyDescent="0.2">
      <c r="A307" s="354"/>
    </row>
    <row r="308" spans="1:1" x14ac:dyDescent="0.2">
      <c r="A308" s="354"/>
    </row>
    <row r="309" spans="1:1" x14ac:dyDescent="0.2">
      <c r="A309" s="362"/>
    </row>
  </sheetData>
  <autoFilter ref="A1:M295"/>
  <customSheetViews>
    <customSheetView guid="{5F452B13-A369-42A4-9CF3-F2A6C45D1442}" showPageBreaks="1" printArea="1" showRuler="0">
      <selection activeCell="C5" sqref="C5"/>
      <pageMargins left="0.59055118110236227" right="0.59055118110236227" top="0.98425196850393704" bottom="0.98425196850393704" header="0.51181102362204722" footer="0.51181102362204722"/>
      <printOptions headings="1"/>
      <pageSetup paperSize="9" scale="75" orientation="landscape" r:id="rId1"/>
      <headerFooter alignWithMargins="0">
        <oddHeader>&amp;C&amp;"Arial,Fett"&amp;14Annex G - 
InfoType Definitions</oddHeader>
        <oddFooter>&amp;L&amp;F&amp;R&amp;P/&amp;N</oddFooter>
      </headerFooter>
    </customSheetView>
    <customSheetView guid="{85156661-CBE0-4E0C-831A-9FC01A4A4796}" scale="75" showPageBreaks="1" printArea="1" showRuler="0">
      <selection activeCell="C9" sqref="C9"/>
      <pageMargins left="0.59055118110236227" right="0.59055118110236227" top="0.98425196850393704" bottom="0.98425196850393704" header="0.51181102362204722" footer="0.51181102362204722"/>
      <printOptions headings="1"/>
      <pageSetup paperSize="9" scale="75" orientation="landscape" r:id="rId2"/>
      <headerFooter alignWithMargins="0">
        <oddHeader>&amp;C&amp;"Arial,Fett"&amp;14Annex G - 
InfoType Definitions</oddHeader>
        <oddFooter>&amp;L&amp;F&amp;R&amp;P/&amp;N</oddFooter>
      </headerFooter>
    </customSheetView>
  </customSheetViews>
  <phoneticPr fontId="10" type="noConversion"/>
  <printOptions headings="1"/>
  <pageMargins left="0.59055118110236227" right="0.59055118110236227" top="0.98425196850393704" bottom="0.98425196850393704" header="0.51181102362204722" footer="0.51181102362204722"/>
  <pageSetup paperSize="9" scale="75" orientation="landscape" r:id="rId3"/>
  <headerFooter alignWithMargins="0">
    <oddHeader>&amp;C&amp;"Arial,Fett"&amp;14Annex G - 
InfoType Definitions</oddHeader>
    <oddFooter>&amp;L&amp;F&amp;R&amp;P/&amp;N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O26"/>
  <sheetViews>
    <sheetView zoomScaleNormal="100" workbookViewId="0">
      <selection activeCell="M31" sqref="M31"/>
    </sheetView>
  </sheetViews>
  <sheetFormatPr defaultColWidth="11.42578125" defaultRowHeight="12.75" x14ac:dyDescent="0.2"/>
  <cols>
    <col min="1" max="2" width="8.140625" customWidth="1"/>
    <col min="3" max="4" width="13.42578125" customWidth="1"/>
    <col min="5" max="5" width="11.140625" style="210" customWidth="1"/>
    <col min="6" max="6" width="6.28515625" style="210" customWidth="1"/>
    <col min="7" max="7" width="8.7109375" customWidth="1"/>
    <col min="8" max="8" width="7.28515625" customWidth="1"/>
    <col min="9" max="9" width="7.5703125" customWidth="1"/>
    <col min="10" max="10" width="14.28515625" customWidth="1"/>
    <col min="11" max="11" width="7.28515625" customWidth="1"/>
    <col min="12" max="12" width="8.140625" customWidth="1"/>
    <col min="13" max="13" width="19.42578125" customWidth="1"/>
    <col min="14" max="14" width="29.85546875" customWidth="1"/>
  </cols>
  <sheetData>
    <row r="1" spans="1:15" ht="72.75" customHeight="1" thickBot="1" x14ac:dyDescent="0.25">
      <c r="A1" s="780" t="s">
        <v>2378</v>
      </c>
      <c r="B1" s="780"/>
      <c r="C1" s="780"/>
      <c r="D1" s="780"/>
      <c r="E1" s="780"/>
      <c r="F1" s="780"/>
      <c r="G1" s="780"/>
      <c r="H1" s="780"/>
      <c r="I1" s="780"/>
      <c r="J1" s="780"/>
      <c r="K1" s="780"/>
      <c r="L1" s="780"/>
      <c r="M1" s="780"/>
      <c r="N1" s="780"/>
    </row>
    <row r="2" spans="1:15" ht="13.5" customHeight="1" thickBot="1" x14ac:dyDescent="0.25">
      <c r="A2" s="790" t="s">
        <v>2379</v>
      </c>
      <c r="B2" s="791"/>
      <c r="C2" s="791"/>
      <c r="D2" s="791"/>
      <c r="E2" s="792"/>
      <c r="F2" s="200"/>
      <c r="G2" s="787" t="s">
        <v>2380</v>
      </c>
      <c r="H2" s="788"/>
      <c r="I2" s="788"/>
      <c r="J2" s="789"/>
      <c r="K2" s="202"/>
      <c r="L2" s="785" t="s">
        <v>2381</v>
      </c>
      <c r="M2" s="786"/>
    </row>
    <row r="3" spans="1:15" ht="41.25" customHeight="1" thickBot="1" x14ac:dyDescent="0.25">
      <c r="A3" s="203" t="s">
        <v>2382</v>
      </c>
      <c r="B3" s="204"/>
      <c r="C3" s="793" t="s">
        <v>2383</v>
      </c>
      <c r="D3" s="795"/>
      <c r="E3" s="794"/>
      <c r="F3" s="205"/>
      <c r="G3" s="203" t="s">
        <v>2382</v>
      </c>
      <c r="H3" s="204"/>
      <c r="I3" s="793" t="s">
        <v>2383</v>
      </c>
      <c r="J3" s="794"/>
      <c r="L3" s="774" t="s">
        <v>2384</v>
      </c>
      <c r="M3" s="783" t="s">
        <v>2385</v>
      </c>
    </row>
    <row r="4" spans="1:15" ht="26.25" customHeight="1" thickBot="1" x14ac:dyDescent="0.25">
      <c r="A4" s="206"/>
      <c r="B4" s="207"/>
      <c r="C4" s="207"/>
      <c r="D4" s="207"/>
      <c r="E4" s="208"/>
      <c r="F4" s="209"/>
      <c r="G4" s="206"/>
      <c r="H4" s="207"/>
      <c r="I4" s="207" t="s">
        <v>2386</v>
      </c>
      <c r="J4" s="208" t="s">
        <v>2387</v>
      </c>
      <c r="L4" s="775"/>
      <c r="M4" s="784"/>
    </row>
    <row r="5" spans="1:15" ht="13.5" thickBot="1" x14ac:dyDescent="0.25">
      <c r="A5" s="209"/>
      <c r="C5" s="209"/>
      <c r="E5" s="209"/>
      <c r="G5" s="209"/>
      <c r="I5" s="209"/>
      <c r="J5" s="209"/>
      <c r="L5" s="209"/>
      <c r="M5" s="209"/>
    </row>
    <row r="6" spans="1:15" ht="13.5" thickBot="1" x14ac:dyDescent="0.25">
      <c r="A6" s="776" t="s">
        <v>2388</v>
      </c>
      <c r="C6" s="776" t="s">
        <v>2389</v>
      </c>
      <c r="E6" s="776" t="s">
        <v>2390</v>
      </c>
      <c r="F6" s="211"/>
      <c r="H6" s="212"/>
      <c r="I6" s="201" t="s">
        <v>2391</v>
      </c>
      <c r="J6" s="213" t="s">
        <v>2392</v>
      </c>
      <c r="K6" s="212"/>
      <c r="L6" s="214">
        <v>1</v>
      </c>
      <c r="M6" s="215" t="s">
        <v>2393</v>
      </c>
      <c r="N6" s="776" t="s">
        <v>2394</v>
      </c>
    </row>
    <row r="7" spans="1:15" ht="13.5" thickBot="1" x14ac:dyDescent="0.25">
      <c r="A7" s="778"/>
      <c r="C7" s="778"/>
      <c r="E7" s="778"/>
      <c r="F7" s="216"/>
      <c r="G7" s="217" t="s">
        <v>1536</v>
      </c>
      <c r="I7" s="209"/>
      <c r="J7" s="209"/>
      <c r="L7" s="209"/>
      <c r="M7" s="209"/>
      <c r="N7" s="778"/>
    </row>
    <row r="8" spans="1:15" ht="13.5" thickBot="1" x14ac:dyDescent="0.25">
      <c r="A8" s="778"/>
      <c r="C8" s="778"/>
      <c r="E8" s="777"/>
      <c r="F8" s="211"/>
      <c r="H8" s="212"/>
      <c r="I8" s="201" t="s">
        <v>2391</v>
      </c>
      <c r="J8" s="213" t="s">
        <v>2395</v>
      </c>
      <c r="K8" s="212"/>
      <c r="L8" s="214">
        <v>2</v>
      </c>
      <c r="M8" s="215" t="s">
        <v>2393</v>
      </c>
      <c r="N8" s="778"/>
    </row>
    <row r="9" spans="1:15" ht="13.5" thickBot="1" x14ac:dyDescent="0.25">
      <c r="A9" s="778"/>
      <c r="C9" s="778"/>
      <c r="E9" s="209"/>
      <c r="F9" s="216"/>
      <c r="G9" s="209"/>
      <c r="I9" s="209"/>
      <c r="J9" s="209"/>
      <c r="L9" s="209"/>
      <c r="M9" s="209"/>
      <c r="N9" s="778"/>
    </row>
    <row r="10" spans="1:15" x14ac:dyDescent="0.2">
      <c r="A10" s="778"/>
      <c r="C10" s="778"/>
      <c r="E10" s="779" t="s">
        <v>2396</v>
      </c>
      <c r="F10" s="80"/>
      <c r="G10" s="776" t="s">
        <v>1536</v>
      </c>
      <c r="H10" s="212"/>
      <c r="I10" s="218" t="s">
        <v>2397</v>
      </c>
      <c r="J10" s="219" t="s">
        <v>2392</v>
      </c>
      <c r="K10" s="212"/>
      <c r="L10" s="776">
        <v>2</v>
      </c>
      <c r="M10" s="220" t="s">
        <v>2393</v>
      </c>
      <c r="N10" s="778"/>
    </row>
    <row r="11" spans="1:15" ht="13.5" thickBot="1" x14ac:dyDescent="0.25">
      <c r="A11" s="778"/>
      <c r="C11" s="777"/>
      <c r="E11" s="777"/>
      <c r="F11" s="216"/>
      <c r="G11" s="777"/>
      <c r="H11" s="212"/>
      <c r="I11" s="221" t="s">
        <v>2398</v>
      </c>
      <c r="J11" s="222" t="s">
        <v>2399</v>
      </c>
      <c r="L11" s="777"/>
      <c r="M11" s="223" t="s">
        <v>2393</v>
      </c>
      <c r="N11" s="777"/>
    </row>
    <row r="12" spans="1:15" ht="13.5" thickBot="1" x14ac:dyDescent="0.25">
      <c r="A12" s="778"/>
      <c r="C12" s="209"/>
      <c r="E12" s="209"/>
      <c r="F12" s="216"/>
      <c r="G12" s="209"/>
      <c r="I12" s="209"/>
      <c r="J12" s="209"/>
      <c r="L12" s="209"/>
      <c r="M12" s="209"/>
      <c r="N12" s="80"/>
      <c r="O12" s="80"/>
    </row>
    <row r="13" spans="1:15" ht="13.5" thickBot="1" x14ac:dyDescent="0.25">
      <c r="A13" s="778"/>
      <c r="C13" s="776" t="s">
        <v>2400</v>
      </c>
      <c r="E13" s="776" t="s">
        <v>2390</v>
      </c>
      <c r="F13" s="211"/>
      <c r="H13" s="212"/>
      <c r="I13" s="201" t="s">
        <v>2391</v>
      </c>
      <c r="J13" s="213" t="s">
        <v>2401</v>
      </c>
      <c r="K13" s="212"/>
      <c r="L13" s="214">
        <v>1</v>
      </c>
      <c r="M13" s="224" t="s">
        <v>2393</v>
      </c>
      <c r="N13" s="779" t="s">
        <v>2402</v>
      </c>
    </row>
    <row r="14" spans="1:15" ht="13.5" thickBot="1" x14ac:dyDescent="0.25">
      <c r="A14" s="778"/>
      <c r="C14" s="778"/>
      <c r="E14" s="778"/>
      <c r="F14" s="216"/>
      <c r="G14" s="209"/>
      <c r="I14" s="209"/>
      <c r="J14" s="209"/>
      <c r="L14" s="209"/>
      <c r="M14" s="209"/>
      <c r="N14" s="778"/>
    </row>
    <row r="15" spans="1:15" ht="13.5" thickBot="1" x14ac:dyDescent="0.25">
      <c r="A15" s="778"/>
      <c r="C15" s="778"/>
      <c r="E15" s="778">
        <v>1</v>
      </c>
      <c r="F15" s="211"/>
      <c r="G15" s="217" t="s">
        <v>2403</v>
      </c>
      <c r="H15" s="212"/>
      <c r="I15" s="201" t="s">
        <v>2391</v>
      </c>
      <c r="J15" s="213" t="s">
        <v>2404</v>
      </c>
      <c r="K15" s="212"/>
      <c r="L15" s="214">
        <v>2</v>
      </c>
      <c r="M15" s="224" t="s">
        <v>2393</v>
      </c>
      <c r="N15" s="777"/>
    </row>
    <row r="16" spans="1:15" ht="13.5" thickBot="1" x14ac:dyDescent="0.25">
      <c r="A16" s="778"/>
      <c r="C16" s="778"/>
      <c r="E16" s="778"/>
      <c r="F16" s="216"/>
      <c r="G16" s="209"/>
      <c r="I16" s="209"/>
      <c r="J16" s="209"/>
      <c r="L16" s="209"/>
      <c r="M16" s="209"/>
      <c r="N16" s="225"/>
      <c r="O16" s="80"/>
    </row>
    <row r="17" spans="1:14" ht="13.5" thickBot="1" x14ac:dyDescent="0.25">
      <c r="A17" s="778"/>
      <c r="C17" s="778"/>
      <c r="E17" s="777"/>
      <c r="F17" s="211"/>
      <c r="H17" s="212"/>
      <c r="I17" s="201" t="s">
        <v>2391</v>
      </c>
      <c r="J17" s="213" t="s">
        <v>2405</v>
      </c>
      <c r="K17" s="212"/>
      <c r="L17" s="214">
        <v>4</v>
      </c>
      <c r="M17" s="226" t="s">
        <v>2406</v>
      </c>
      <c r="N17" s="214" t="s">
        <v>2407</v>
      </c>
    </row>
    <row r="18" spans="1:14" ht="13.5" thickBot="1" x14ac:dyDescent="0.25">
      <c r="A18" s="778"/>
      <c r="C18" s="778"/>
      <c r="E18" s="209"/>
      <c r="F18" s="216"/>
      <c r="I18" s="209"/>
      <c r="J18" s="209"/>
      <c r="L18" s="209"/>
      <c r="M18" s="209"/>
    </row>
    <row r="19" spans="1:14" ht="12.75" customHeight="1" x14ac:dyDescent="0.2">
      <c r="A19" s="778"/>
      <c r="C19" s="778"/>
      <c r="E19" s="779" t="s">
        <v>2396</v>
      </c>
      <c r="F19" s="80"/>
      <c r="H19" s="212"/>
      <c r="I19" s="218" t="s">
        <v>2397</v>
      </c>
      <c r="J19" s="219" t="s">
        <v>2401</v>
      </c>
      <c r="K19" s="212"/>
      <c r="L19" s="776">
        <v>2</v>
      </c>
      <c r="M19" s="227" t="s">
        <v>2393</v>
      </c>
      <c r="N19" s="779" t="s">
        <v>2408</v>
      </c>
    </row>
    <row r="20" spans="1:14" ht="13.5" thickBot="1" x14ac:dyDescent="0.25">
      <c r="A20" s="778"/>
      <c r="C20" s="778"/>
      <c r="E20" s="778"/>
      <c r="F20" s="216"/>
      <c r="H20" s="212"/>
      <c r="I20" s="221" t="s">
        <v>2398</v>
      </c>
      <c r="J20" s="222" t="s">
        <v>2409</v>
      </c>
      <c r="L20" s="777"/>
      <c r="M20" s="228" t="s">
        <v>2393</v>
      </c>
      <c r="N20" s="781"/>
    </row>
    <row r="21" spans="1:14" ht="13.5" thickBot="1" x14ac:dyDescent="0.25">
      <c r="A21" s="778"/>
      <c r="C21" s="778"/>
      <c r="E21" s="778"/>
      <c r="F21" s="216"/>
      <c r="G21" s="209"/>
      <c r="I21" s="209"/>
      <c r="J21" s="209"/>
      <c r="L21" s="209"/>
      <c r="M21" s="209"/>
    </row>
    <row r="22" spans="1:14" ht="13.5" customHeight="1" thickBot="1" x14ac:dyDescent="0.25">
      <c r="A22" s="778"/>
      <c r="C22" s="778"/>
      <c r="E22" s="778"/>
      <c r="F22" s="80"/>
      <c r="G22" s="776" t="s">
        <v>2403</v>
      </c>
      <c r="H22" s="212"/>
      <c r="I22" s="218" t="s">
        <v>2397</v>
      </c>
      <c r="J22" s="219" t="s">
        <v>2404</v>
      </c>
      <c r="K22" s="212"/>
      <c r="L22" s="776">
        <v>4</v>
      </c>
      <c r="M22" s="226" t="s">
        <v>2406</v>
      </c>
      <c r="N22" s="779" t="s">
        <v>2410</v>
      </c>
    </row>
    <row r="23" spans="1:14" ht="13.5" thickBot="1" x14ac:dyDescent="0.25">
      <c r="A23" s="778"/>
      <c r="C23" s="778"/>
      <c r="E23" s="778"/>
      <c r="F23" s="216"/>
      <c r="G23" s="777"/>
      <c r="H23" s="212"/>
      <c r="I23" s="221" t="s">
        <v>2398</v>
      </c>
      <c r="J23" s="222" t="s">
        <v>2411</v>
      </c>
      <c r="L23" s="777"/>
      <c r="M23" s="226" t="s">
        <v>2406</v>
      </c>
      <c r="N23" s="782"/>
    </row>
    <row r="24" spans="1:14" ht="13.5" thickBot="1" x14ac:dyDescent="0.25">
      <c r="A24" s="778"/>
      <c r="C24" s="778"/>
      <c r="E24" s="778"/>
      <c r="F24" s="216"/>
      <c r="G24" s="209"/>
      <c r="I24" s="209"/>
      <c r="J24" s="209"/>
      <c r="L24" s="209"/>
      <c r="M24" s="209"/>
      <c r="N24" s="782"/>
    </row>
    <row r="25" spans="1:14" ht="13.5" thickBot="1" x14ac:dyDescent="0.25">
      <c r="A25" s="778"/>
      <c r="C25" s="778"/>
      <c r="E25" s="778"/>
      <c r="F25" s="80"/>
      <c r="H25" s="212"/>
      <c r="I25" s="218" t="s">
        <v>2397</v>
      </c>
      <c r="J25" s="219" t="s">
        <v>2412</v>
      </c>
      <c r="K25" s="212"/>
      <c r="L25" s="776">
        <v>4</v>
      </c>
      <c r="M25" s="226" t="s">
        <v>2406</v>
      </c>
      <c r="N25" s="782"/>
    </row>
    <row r="26" spans="1:14" ht="13.5" thickBot="1" x14ac:dyDescent="0.25">
      <c r="A26" s="777"/>
      <c r="C26" s="777"/>
      <c r="E26" s="777"/>
      <c r="F26" s="216"/>
      <c r="H26" s="212"/>
      <c r="I26" s="221" t="s">
        <v>2398</v>
      </c>
      <c r="J26" s="222" t="s">
        <v>2413</v>
      </c>
      <c r="L26" s="777"/>
      <c r="M26" s="226" t="s">
        <v>2406</v>
      </c>
      <c r="N26" s="781"/>
    </row>
  </sheetData>
  <mergeCells count="25">
    <mergeCell ref="A1:N1"/>
    <mergeCell ref="N13:N15"/>
    <mergeCell ref="N19:N20"/>
    <mergeCell ref="N22:N26"/>
    <mergeCell ref="M3:M4"/>
    <mergeCell ref="L2:M2"/>
    <mergeCell ref="N6:N11"/>
    <mergeCell ref="G2:J2"/>
    <mergeCell ref="A2:E2"/>
    <mergeCell ref="I3:J3"/>
    <mergeCell ref="C3:E3"/>
    <mergeCell ref="G22:G23"/>
    <mergeCell ref="G10:G11"/>
    <mergeCell ref="A6:A26"/>
    <mergeCell ref="C13:C26"/>
    <mergeCell ref="C6:C11"/>
    <mergeCell ref="L3:L4"/>
    <mergeCell ref="L10:L11"/>
    <mergeCell ref="E13:E17"/>
    <mergeCell ref="E19:E26"/>
    <mergeCell ref="E6:E8"/>
    <mergeCell ref="E10:E11"/>
    <mergeCell ref="L19:L20"/>
    <mergeCell ref="L22:L23"/>
    <mergeCell ref="L25:L26"/>
  </mergeCells>
  <phoneticPr fontId="0" type="noConversion"/>
  <pageMargins left="0.75" right="0.75" top="1" bottom="1" header="0.4921259845" footer="0.4921259845"/>
  <pageSetup paperSize="9" scale="81" orientation="landscape" horizontalDpi="4294967292"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70"/>
  <sheetViews>
    <sheetView zoomScaleNormal="100" workbookViewId="0">
      <selection activeCell="A40" sqref="A40"/>
    </sheetView>
  </sheetViews>
  <sheetFormatPr defaultRowHeight="12.75" x14ac:dyDescent="0.2"/>
  <cols>
    <col min="1" max="1" width="15" customWidth="1"/>
  </cols>
  <sheetData>
    <row r="2" spans="1:2" ht="16.5" x14ac:dyDescent="0.2">
      <c r="A2" s="638" t="s">
        <v>4504</v>
      </c>
    </row>
    <row r="3" spans="1:2" ht="15" x14ac:dyDescent="0.2">
      <c r="A3" s="639" t="s">
        <v>4505</v>
      </c>
    </row>
    <row r="4" spans="1:2" ht="15" x14ac:dyDescent="0.2">
      <c r="A4" s="640" t="s">
        <v>4506</v>
      </c>
      <c r="B4" s="640" t="s">
        <v>4507</v>
      </c>
    </row>
    <row r="5" spans="1:2" ht="15" x14ac:dyDescent="0.2">
      <c r="A5" s="640" t="s">
        <v>4508</v>
      </c>
      <c r="B5" s="640" t="s">
        <v>4509</v>
      </c>
    </row>
    <row r="6" spans="1:2" ht="15" x14ac:dyDescent="0.2">
      <c r="A6" s="640" t="s">
        <v>4510</v>
      </c>
      <c r="B6" s="640" t="s">
        <v>4511</v>
      </c>
    </row>
    <row r="7" spans="1:2" ht="15" x14ac:dyDescent="0.2">
      <c r="A7" s="640" t="s">
        <v>4512</v>
      </c>
      <c r="B7" s="640" t="s">
        <v>4513</v>
      </c>
    </row>
    <row r="8" spans="1:2" ht="15" x14ac:dyDescent="0.2">
      <c r="A8" s="639" t="s">
        <v>4514</v>
      </c>
    </row>
    <row r="9" spans="1:2" ht="15" x14ac:dyDescent="0.2">
      <c r="A9" s="639" t="s">
        <v>4515</v>
      </c>
    </row>
    <row r="10" spans="1:2" ht="15" x14ac:dyDescent="0.2">
      <c r="A10" s="640" t="s">
        <v>4516</v>
      </c>
      <c r="B10" s="640" t="s">
        <v>4517</v>
      </c>
    </row>
    <row r="11" spans="1:2" ht="15" x14ac:dyDescent="0.2">
      <c r="A11" s="640" t="s">
        <v>4518</v>
      </c>
      <c r="B11" s="640" t="s">
        <v>4519</v>
      </c>
    </row>
    <row r="12" spans="1:2" ht="15" x14ac:dyDescent="0.2">
      <c r="A12" s="640" t="s">
        <v>4520</v>
      </c>
      <c r="B12" s="640" t="s">
        <v>4521</v>
      </c>
    </row>
    <row r="14" spans="1:2" ht="16.5" x14ac:dyDescent="0.2">
      <c r="A14" s="638" t="s">
        <v>4522</v>
      </c>
    </row>
    <row r="15" spans="1:2" ht="15" x14ac:dyDescent="0.2">
      <c r="A15" s="639" t="s">
        <v>4523</v>
      </c>
    </row>
    <row r="16" spans="1:2" ht="15" x14ac:dyDescent="0.2">
      <c r="A16" s="639" t="s">
        <v>4524</v>
      </c>
    </row>
    <row r="17" spans="1:2" ht="15" x14ac:dyDescent="0.2">
      <c r="A17" s="640" t="s">
        <v>4525</v>
      </c>
      <c r="B17" s="640" t="s">
        <v>4526</v>
      </c>
    </row>
    <row r="18" spans="1:2" ht="15" x14ac:dyDescent="0.2">
      <c r="A18" s="640" t="s">
        <v>4527</v>
      </c>
      <c r="B18" s="640" t="s">
        <v>4528</v>
      </c>
    </row>
    <row r="19" spans="1:2" ht="15" x14ac:dyDescent="0.2">
      <c r="A19" s="640" t="s">
        <v>4529</v>
      </c>
      <c r="B19" s="640" t="s">
        <v>4530</v>
      </c>
    </row>
    <row r="20" spans="1:2" ht="15" x14ac:dyDescent="0.2">
      <c r="A20" s="639" t="s">
        <v>4531</v>
      </c>
    </row>
    <row r="21" spans="1:2" ht="15" x14ac:dyDescent="0.2">
      <c r="A21" s="640" t="s">
        <v>4532</v>
      </c>
      <c r="B21" s="640" t="s">
        <v>4533</v>
      </c>
    </row>
    <row r="22" spans="1:2" ht="15" x14ac:dyDescent="0.2">
      <c r="A22" s="640" t="s">
        <v>4534</v>
      </c>
      <c r="B22" s="640" t="s">
        <v>4535</v>
      </c>
    </row>
    <row r="23" spans="1:2" ht="15" x14ac:dyDescent="0.2">
      <c r="A23" s="640" t="s">
        <v>4536</v>
      </c>
      <c r="B23" s="640" t="s">
        <v>4537</v>
      </c>
    </row>
    <row r="25" spans="1:2" ht="16.5" x14ac:dyDescent="0.2">
      <c r="A25" s="638" t="s">
        <v>4538</v>
      </c>
    </row>
    <row r="26" spans="1:2" ht="15" x14ac:dyDescent="0.2">
      <c r="A26" s="639" t="s">
        <v>4539</v>
      </c>
    </row>
    <row r="27" spans="1:2" ht="15" x14ac:dyDescent="0.2">
      <c r="A27" s="641" t="s">
        <v>4540</v>
      </c>
    </row>
    <row r="28" spans="1:2" ht="15" x14ac:dyDescent="0.2">
      <c r="A28" s="642" t="s">
        <v>4541</v>
      </c>
    </row>
    <row r="29" spans="1:2" ht="15" x14ac:dyDescent="0.2">
      <c r="A29" s="642" t="s">
        <v>4542</v>
      </c>
    </row>
    <row r="30" spans="1:2" ht="15" x14ac:dyDescent="0.2">
      <c r="A30" s="642" t="s">
        <v>4543</v>
      </c>
    </row>
    <row r="31" spans="1:2" ht="15" x14ac:dyDescent="0.2">
      <c r="A31" s="641" t="s">
        <v>4544</v>
      </c>
    </row>
    <row r="32" spans="1:2" ht="15" x14ac:dyDescent="0.2">
      <c r="A32" s="641"/>
    </row>
    <row r="33" spans="1:1" ht="15" x14ac:dyDescent="0.2">
      <c r="A33" s="641" t="s">
        <v>4545</v>
      </c>
    </row>
    <row r="34" spans="1:1" ht="15" x14ac:dyDescent="0.2">
      <c r="A34" s="642" t="s">
        <v>4546</v>
      </c>
    </row>
    <row r="35" spans="1:1" ht="15" x14ac:dyDescent="0.2">
      <c r="A35" s="642" t="s">
        <v>4547</v>
      </c>
    </row>
    <row r="36" spans="1:1" ht="15" x14ac:dyDescent="0.2">
      <c r="A36" s="642" t="s">
        <v>4548</v>
      </c>
    </row>
    <row r="37" spans="1:1" ht="15" x14ac:dyDescent="0.2">
      <c r="A37" s="641" t="s">
        <v>4549</v>
      </c>
    </row>
    <row r="38" spans="1:1" ht="15" x14ac:dyDescent="0.2">
      <c r="A38" s="641" t="s">
        <v>4550</v>
      </c>
    </row>
    <row r="39" spans="1:1" ht="15" x14ac:dyDescent="0.2">
      <c r="A39" s="639" t="s">
        <v>4551</v>
      </c>
    </row>
    <row r="40" spans="1:1" ht="15" x14ac:dyDescent="0.2">
      <c r="A40" s="640" t="s">
        <v>4552</v>
      </c>
    </row>
    <row r="41" spans="1:1" ht="15" x14ac:dyDescent="0.2">
      <c r="A41" s="640" t="s">
        <v>4553</v>
      </c>
    </row>
    <row r="42" spans="1:1" ht="15" x14ac:dyDescent="0.2">
      <c r="A42" s="640" t="s">
        <v>4554</v>
      </c>
    </row>
    <row r="43" spans="1:1" ht="15" x14ac:dyDescent="0.2">
      <c r="A43" s="640" t="s">
        <v>4555</v>
      </c>
    </row>
    <row r="44" spans="1:1" ht="15" x14ac:dyDescent="0.2">
      <c r="A44" s="640" t="s">
        <v>4556</v>
      </c>
    </row>
    <row r="45" spans="1:1" ht="15" x14ac:dyDescent="0.2">
      <c r="A45" s="640" t="s">
        <v>4557</v>
      </c>
    </row>
    <row r="46" spans="1:1" ht="15" x14ac:dyDescent="0.2">
      <c r="A46" s="639" t="s">
        <v>4558</v>
      </c>
    </row>
    <row r="47" spans="1:1" ht="15" x14ac:dyDescent="0.2">
      <c r="A47" s="643" t="s">
        <v>4559</v>
      </c>
    </row>
    <row r="48" spans="1:1" ht="15" x14ac:dyDescent="0.2">
      <c r="A48" s="643" t="s">
        <v>4560</v>
      </c>
    </row>
    <row r="49" spans="1:1" ht="15" x14ac:dyDescent="0.2">
      <c r="A49" s="639" t="s">
        <v>4561</v>
      </c>
    </row>
    <row r="50" spans="1:1" ht="15" x14ac:dyDescent="0.2">
      <c r="A50" s="639" t="s">
        <v>4562</v>
      </c>
    </row>
    <row r="51" spans="1:1" ht="15" x14ac:dyDescent="0.2">
      <c r="A51" s="639" t="s">
        <v>4563</v>
      </c>
    </row>
    <row r="52" spans="1:1" ht="15" x14ac:dyDescent="0.2">
      <c r="A52" s="639" t="s">
        <v>4564</v>
      </c>
    </row>
    <row r="53" spans="1:1" ht="15" x14ac:dyDescent="0.2">
      <c r="A53" s="639" t="s">
        <v>4565</v>
      </c>
    </row>
    <row r="54" spans="1:1" ht="15" x14ac:dyDescent="0.2">
      <c r="A54" s="639"/>
    </row>
    <row r="55" spans="1:1" ht="15" x14ac:dyDescent="0.2">
      <c r="A55" s="639"/>
    </row>
    <row r="56" spans="1:1" ht="15" x14ac:dyDescent="0.2">
      <c r="A56" s="639"/>
    </row>
    <row r="57" spans="1:1" ht="15" x14ac:dyDescent="0.2">
      <c r="A57" s="639"/>
    </row>
    <row r="58" spans="1:1" ht="15" x14ac:dyDescent="0.2">
      <c r="A58" s="639"/>
    </row>
    <row r="59" spans="1:1" ht="15" x14ac:dyDescent="0.2">
      <c r="A59" s="639"/>
    </row>
    <row r="60" spans="1:1" ht="15" x14ac:dyDescent="0.2">
      <c r="A60" s="639"/>
    </row>
    <row r="61" spans="1:1" ht="15" x14ac:dyDescent="0.2">
      <c r="A61" s="639"/>
    </row>
    <row r="62" spans="1:1" ht="15" x14ac:dyDescent="0.2">
      <c r="A62" s="639"/>
    </row>
    <row r="63" spans="1:1" ht="15" x14ac:dyDescent="0.2">
      <c r="A63" s="639"/>
    </row>
    <row r="64" spans="1:1" ht="15" x14ac:dyDescent="0.2">
      <c r="A64" s="639"/>
    </row>
    <row r="65" spans="1:2" ht="15" x14ac:dyDescent="0.2">
      <c r="A65" s="639"/>
    </row>
    <row r="66" spans="1:2" ht="15" x14ac:dyDescent="0.2">
      <c r="A66" s="639"/>
    </row>
    <row r="67" spans="1:2" ht="15" x14ac:dyDescent="0.2">
      <c r="A67" s="639"/>
    </row>
    <row r="68" spans="1:2" ht="15" x14ac:dyDescent="0.2">
      <c r="A68" s="639"/>
    </row>
    <row r="69" spans="1:2" ht="15" x14ac:dyDescent="0.2">
      <c r="A69" s="639"/>
    </row>
    <row r="70" spans="1:2" ht="15" x14ac:dyDescent="0.2">
      <c r="A70" s="639"/>
    </row>
    <row r="71" spans="1:2" ht="15" x14ac:dyDescent="0.2">
      <c r="A71" s="639"/>
    </row>
    <row r="72" spans="1:2" ht="15" x14ac:dyDescent="0.2">
      <c r="A72" s="639"/>
    </row>
    <row r="73" spans="1:2" ht="15" x14ac:dyDescent="0.2">
      <c r="A73" s="639"/>
    </row>
    <row r="74" spans="1:2" ht="15" x14ac:dyDescent="0.2">
      <c r="A74" s="639"/>
    </row>
    <row r="75" spans="1:2" ht="15" x14ac:dyDescent="0.2">
      <c r="A75" s="639"/>
    </row>
    <row r="77" spans="1:2" ht="15" x14ac:dyDescent="0.2">
      <c r="A77" s="639" t="s">
        <v>4566</v>
      </c>
    </row>
    <row r="78" spans="1:2" ht="15" x14ac:dyDescent="0.2">
      <c r="A78" s="640" t="s">
        <v>4567</v>
      </c>
    </row>
    <row r="79" spans="1:2" ht="15" x14ac:dyDescent="0.2">
      <c r="A79" s="640" t="s">
        <v>5219</v>
      </c>
    </row>
    <row r="80" spans="1:2" ht="15" x14ac:dyDescent="0.2">
      <c r="A80" s="640" t="s">
        <v>5220</v>
      </c>
      <c r="B80" s="640"/>
    </row>
    <row r="81" spans="1:2" ht="15" x14ac:dyDescent="0.2">
      <c r="A81" s="640" t="s">
        <v>5221</v>
      </c>
      <c r="B81" s="640"/>
    </row>
    <row r="82" spans="1:2" ht="15" x14ac:dyDescent="0.2">
      <c r="A82" s="640" t="s">
        <v>5222</v>
      </c>
      <c r="B82" s="640"/>
    </row>
    <row r="83" spans="1:2" ht="15" x14ac:dyDescent="0.2">
      <c r="A83" s="639" t="s">
        <v>4568</v>
      </c>
    </row>
    <row r="84" spans="1:2" ht="15" x14ac:dyDescent="0.2">
      <c r="A84" s="639" t="s">
        <v>4569</v>
      </c>
    </row>
    <row r="85" spans="1:2" ht="15" x14ac:dyDescent="0.2">
      <c r="A85" s="639" t="s">
        <v>4570</v>
      </c>
    </row>
    <row r="86" spans="1:2" ht="15" x14ac:dyDescent="0.2">
      <c r="A86" s="639" t="s">
        <v>4571</v>
      </c>
    </row>
    <row r="87" spans="1:2" ht="15" x14ac:dyDescent="0.2">
      <c r="A87" s="639" t="s">
        <v>4572</v>
      </c>
    </row>
    <row r="88" spans="1:2" ht="15" x14ac:dyDescent="0.2">
      <c r="A88" s="644"/>
    </row>
    <row r="89" spans="1:2" ht="16.5" x14ac:dyDescent="0.2">
      <c r="A89" s="638" t="s">
        <v>4573</v>
      </c>
    </row>
    <row r="90" spans="1:2" ht="15" x14ac:dyDescent="0.2">
      <c r="A90" s="639" t="s">
        <v>4574</v>
      </c>
    </row>
    <row r="91" spans="1:2" ht="15" x14ac:dyDescent="0.2">
      <c r="A91" s="639" t="s">
        <v>4575</v>
      </c>
    </row>
    <row r="93" spans="1:2" ht="16.5" x14ac:dyDescent="0.2">
      <c r="A93" s="638" t="s">
        <v>4576</v>
      </c>
    </row>
    <row r="94" spans="1:2" ht="15" x14ac:dyDescent="0.2">
      <c r="A94" s="639" t="s">
        <v>4577</v>
      </c>
    </row>
    <row r="95" spans="1:2" ht="15" x14ac:dyDescent="0.2">
      <c r="A95" s="639"/>
    </row>
    <row r="96" spans="1:2" ht="16.5" x14ac:dyDescent="0.2">
      <c r="A96" s="638" t="s">
        <v>4578</v>
      </c>
    </row>
    <row r="97" spans="1:1" ht="15" x14ac:dyDescent="0.2">
      <c r="A97" s="639" t="s">
        <v>4579</v>
      </c>
    </row>
    <row r="99" spans="1:1" ht="16.5" x14ac:dyDescent="0.2">
      <c r="A99" s="638" t="s">
        <v>5259</v>
      </c>
    </row>
    <row r="100" spans="1:1" ht="15" x14ac:dyDescent="0.2">
      <c r="A100" s="639" t="s">
        <v>4580</v>
      </c>
    </row>
    <row r="101" spans="1:1" ht="15" x14ac:dyDescent="0.2">
      <c r="A101" s="639" t="s">
        <v>4581</v>
      </c>
    </row>
    <row r="102" spans="1:1" ht="15" x14ac:dyDescent="0.2">
      <c r="A102" s="639"/>
    </row>
    <row r="103" spans="1:1" ht="15" x14ac:dyDescent="0.2">
      <c r="A103" s="639" t="s">
        <v>4582</v>
      </c>
    </row>
    <row r="104" spans="1:1" ht="15" x14ac:dyDescent="0.2">
      <c r="A104" s="639" t="s">
        <v>4583</v>
      </c>
    </row>
    <row r="105" spans="1:1" ht="15" x14ac:dyDescent="0.2">
      <c r="A105" s="639" t="s">
        <v>4584</v>
      </c>
    </row>
    <row r="106" spans="1:1" ht="15" x14ac:dyDescent="0.2">
      <c r="A106" s="639" t="s">
        <v>4585</v>
      </c>
    </row>
    <row r="107" spans="1:1" ht="15" x14ac:dyDescent="0.2">
      <c r="A107" s="643" t="s">
        <v>4586</v>
      </c>
    </row>
    <row r="108" spans="1:1" ht="15" x14ac:dyDescent="0.2">
      <c r="A108" s="643" t="s">
        <v>4587</v>
      </c>
    </row>
    <row r="110" spans="1:1" ht="16.5" x14ac:dyDescent="0.2">
      <c r="A110" s="638" t="s">
        <v>4588</v>
      </c>
    </row>
    <row r="111" spans="1:1" ht="15" x14ac:dyDescent="0.2">
      <c r="A111" s="639" t="s">
        <v>4589</v>
      </c>
    </row>
    <row r="112" spans="1:1" ht="15" x14ac:dyDescent="0.2">
      <c r="A112" s="641" t="s">
        <v>4590</v>
      </c>
    </row>
    <row r="113" spans="1:2" ht="15" x14ac:dyDescent="0.2">
      <c r="A113" s="641" t="s">
        <v>4591</v>
      </c>
    </row>
    <row r="114" spans="1:2" ht="15" x14ac:dyDescent="0.2">
      <c r="A114" s="641" t="s">
        <v>4592</v>
      </c>
    </row>
    <row r="115" spans="1:2" ht="15" x14ac:dyDescent="0.2">
      <c r="A115" s="639" t="s">
        <v>4593</v>
      </c>
    </row>
    <row r="116" spans="1:2" ht="15" x14ac:dyDescent="0.2">
      <c r="A116" s="639" t="s">
        <v>4594</v>
      </c>
    </row>
    <row r="117" spans="1:2" ht="15" x14ac:dyDescent="0.2">
      <c r="A117" s="639" t="s">
        <v>4595</v>
      </c>
    </row>
    <row r="118" spans="1:2" ht="15" x14ac:dyDescent="0.2">
      <c r="A118" s="639" t="s">
        <v>4596</v>
      </c>
    </row>
    <row r="119" spans="1:2" ht="15" x14ac:dyDescent="0.2">
      <c r="A119" s="639" t="s">
        <v>4597</v>
      </c>
    </row>
    <row r="120" spans="1:2" ht="15" x14ac:dyDescent="0.2">
      <c r="A120" s="639" t="s">
        <v>4598</v>
      </c>
    </row>
    <row r="121" spans="1:2" ht="15" x14ac:dyDescent="0.2">
      <c r="A121" s="639" t="s">
        <v>4599</v>
      </c>
    </row>
    <row r="122" spans="1:2" ht="15" x14ac:dyDescent="0.2">
      <c r="A122" s="639" t="s">
        <v>4600</v>
      </c>
    </row>
    <row r="123" spans="1:2" ht="15" x14ac:dyDescent="0.2">
      <c r="A123" s="639" t="s">
        <v>4601</v>
      </c>
    </row>
    <row r="124" spans="1:2" ht="15" x14ac:dyDescent="0.2">
      <c r="A124" s="639" t="s">
        <v>4602</v>
      </c>
    </row>
    <row r="125" spans="1:2" ht="15" x14ac:dyDescent="0.2">
      <c r="A125" s="639"/>
    </row>
    <row r="126" spans="1:2" ht="15" x14ac:dyDescent="0.2">
      <c r="A126" s="639" t="s">
        <v>4603</v>
      </c>
    </row>
    <row r="127" spans="1:2" ht="15" x14ac:dyDescent="0.2">
      <c r="A127" s="640" t="s">
        <v>4604</v>
      </c>
      <c r="B127" s="640" t="s">
        <v>4605</v>
      </c>
    </row>
    <row r="128" spans="1:2" ht="15" x14ac:dyDescent="0.2">
      <c r="A128" s="640" t="s">
        <v>4606</v>
      </c>
      <c r="B128" s="640" t="s">
        <v>4607</v>
      </c>
    </row>
    <row r="129" spans="1:2" ht="15" x14ac:dyDescent="0.2">
      <c r="A129" s="640" t="s">
        <v>4608</v>
      </c>
      <c r="B129" s="640" t="s">
        <v>4609</v>
      </c>
    </row>
    <row r="130" spans="1:2" ht="15" x14ac:dyDescent="0.2">
      <c r="A130" s="640" t="s">
        <v>4610</v>
      </c>
      <c r="B130" s="640" t="s">
        <v>4611</v>
      </c>
    </row>
    <row r="131" spans="1:2" ht="15" x14ac:dyDescent="0.2">
      <c r="A131" s="640" t="s">
        <v>4612</v>
      </c>
      <c r="B131" s="640" t="s">
        <v>4613</v>
      </c>
    </row>
    <row r="132" spans="1:2" ht="15" x14ac:dyDescent="0.2">
      <c r="A132" s="640" t="s">
        <v>4614</v>
      </c>
      <c r="B132" s="640" t="s">
        <v>4615</v>
      </c>
    </row>
    <row r="133" spans="1:2" ht="15" x14ac:dyDescent="0.2">
      <c r="A133" s="640" t="s">
        <v>4616</v>
      </c>
      <c r="B133" s="640" t="s">
        <v>4617</v>
      </c>
    </row>
    <row r="134" spans="1:2" ht="15" x14ac:dyDescent="0.2">
      <c r="A134" s="640" t="s">
        <v>4618</v>
      </c>
      <c r="B134" s="640" t="s">
        <v>4619</v>
      </c>
    </row>
    <row r="135" spans="1:2" ht="15" x14ac:dyDescent="0.2">
      <c r="A135" s="640" t="s">
        <v>4620</v>
      </c>
      <c r="B135" s="640" t="s">
        <v>4621</v>
      </c>
    </row>
    <row r="136" spans="1:2" ht="15" x14ac:dyDescent="0.2">
      <c r="A136" s="639" t="s">
        <v>4622</v>
      </c>
    </row>
    <row r="137" spans="1:2" ht="15" x14ac:dyDescent="0.2">
      <c r="A137" s="639" t="s">
        <v>4623</v>
      </c>
    </row>
    <row r="138" spans="1:2" ht="15" x14ac:dyDescent="0.2">
      <c r="A138" s="639" t="s">
        <v>4624</v>
      </c>
    </row>
    <row r="139" spans="1:2" ht="15" x14ac:dyDescent="0.2">
      <c r="A139" s="639" t="s">
        <v>4625</v>
      </c>
    </row>
    <row r="140" spans="1:2" ht="15" x14ac:dyDescent="0.2">
      <c r="A140" s="639" t="s">
        <v>4626</v>
      </c>
    </row>
    <row r="141" spans="1:2" ht="15" x14ac:dyDescent="0.2">
      <c r="A141" s="639" t="s">
        <v>4627</v>
      </c>
    </row>
    <row r="142" spans="1:2" ht="15" x14ac:dyDescent="0.2">
      <c r="A142" s="639" t="s">
        <v>4628</v>
      </c>
    </row>
    <row r="144" spans="1:2" ht="16.5" x14ac:dyDescent="0.2">
      <c r="A144" s="638" t="s">
        <v>4629</v>
      </c>
    </row>
    <row r="145" spans="1:1" ht="15" x14ac:dyDescent="0.2">
      <c r="A145" s="639" t="s">
        <v>4656</v>
      </c>
    </row>
    <row r="146" spans="1:1" ht="15" x14ac:dyDescent="0.2">
      <c r="A146" s="639" t="s">
        <v>4630</v>
      </c>
    </row>
    <row r="147" spans="1:1" ht="15" x14ac:dyDescent="0.2">
      <c r="A147" s="639" t="s">
        <v>4631</v>
      </c>
    </row>
    <row r="148" spans="1:1" ht="15" x14ac:dyDescent="0.2">
      <c r="A148" s="639" t="s">
        <v>4632</v>
      </c>
    </row>
    <row r="149" spans="1:1" ht="15" x14ac:dyDescent="0.2">
      <c r="A149" s="639" t="s">
        <v>4633</v>
      </c>
    </row>
    <row r="150" spans="1:1" ht="15" x14ac:dyDescent="0.2">
      <c r="A150" s="639" t="s">
        <v>4634</v>
      </c>
    </row>
    <row r="151" spans="1:1" ht="15" x14ac:dyDescent="0.2">
      <c r="A151" s="645" t="s">
        <v>4657</v>
      </c>
    </row>
    <row r="152" spans="1:1" ht="15" x14ac:dyDescent="0.2">
      <c r="A152" s="639"/>
    </row>
    <row r="153" spans="1:1" ht="16.5" x14ac:dyDescent="0.2">
      <c r="A153" s="638" t="s">
        <v>4635</v>
      </c>
    </row>
    <row r="154" spans="1:1" ht="15" x14ac:dyDescent="0.2">
      <c r="A154" s="639" t="s">
        <v>4636</v>
      </c>
    </row>
    <row r="155" spans="1:1" ht="15" x14ac:dyDescent="0.2">
      <c r="A155" s="639" t="s">
        <v>4658</v>
      </c>
    </row>
    <row r="156" spans="1:1" ht="15" x14ac:dyDescent="0.2">
      <c r="A156" s="640" t="s">
        <v>4637</v>
      </c>
    </row>
    <row r="157" spans="1:1" ht="15" x14ac:dyDescent="0.2">
      <c r="A157" s="640" t="s">
        <v>4638</v>
      </c>
    </row>
    <row r="158" spans="1:1" ht="15" x14ac:dyDescent="0.2">
      <c r="A158" s="640" t="s">
        <v>4639</v>
      </c>
    </row>
    <row r="159" spans="1:1" ht="15" x14ac:dyDescent="0.2">
      <c r="A159" s="639" t="s">
        <v>4640</v>
      </c>
    </row>
    <row r="160" spans="1:1" ht="15" x14ac:dyDescent="0.2">
      <c r="A160" s="639" t="s">
        <v>4641</v>
      </c>
    </row>
    <row r="161" spans="1:1" ht="15" x14ac:dyDescent="0.2">
      <c r="A161" s="640" t="s">
        <v>4642</v>
      </c>
    </row>
    <row r="162" spans="1:1" ht="15" x14ac:dyDescent="0.2">
      <c r="A162" s="640" t="s">
        <v>4643</v>
      </c>
    </row>
    <row r="163" spans="1:1" ht="15" x14ac:dyDescent="0.2">
      <c r="A163" s="640" t="s">
        <v>4644</v>
      </c>
    </row>
    <row r="164" spans="1:1" ht="15" x14ac:dyDescent="0.2">
      <c r="A164" s="639" t="s">
        <v>4659</v>
      </c>
    </row>
    <row r="165" spans="1:1" ht="15" x14ac:dyDescent="0.2">
      <c r="A165" s="639" t="s">
        <v>4640</v>
      </c>
    </row>
    <row r="166" spans="1:1" ht="15" x14ac:dyDescent="0.2">
      <c r="A166" s="639" t="s">
        <v>4645</v>
      </c>
    </row>
    <row r="167" spans="1:1" ht="15" x14ac:dyDescent="0.2">
      <c r="A167" s="640" t="s">
        <v>4646</v>
      </c>
    </row>
    <row r="168" spans="1:1" ht="15" x14ac:dyDescent="0.2">
      <c r="A168" s="640" t="s">
        <v>4647</v>
      </c>
    </row>
    <row r="169" spans="1:1" ht="15" x14ac:dyDescent="0.2">
      <c r="A169" s="640" t="s">
        <v>4648</v>
      </c>
    </row>
    <row r="170" spans="1:1" ht="15" x14ac:dyDescent="0.25">
      <c r="A170" s="646" t="s">
        <v>4660</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481"/>
  <sheetViews>
    <sheetView workbookViewId="0">
      <pane ySplit="1110" activePane="bottomLeft"/>
      <selection activeCell="B1" sqref="B1"/>
      <selection pane="bottomLeft" activeCell="H3" sqref="H3"/>
    </sheetView>
  </sheetViews>
  <sheetFormatPr defaultRowHeight="12.75" x14ac:dyDescent="0.2"/>
  <cols>
    <col min="1" max="1" width="9.140625" style="624"/>
    <col min="2" max="3" width="11.28515625" style="624" customWidth="1"/>
    <col min="4" max="4" width="10.140625" style="662" customWidth="1"/>
    <col min="5" max="5" width="11.85546875" customWidth="1"/>
    <col min="6" max="6" width="13.42578125" style="662" customWidth="1"/>
    <col min="7" max="7" width="12.140625" customWidth="1"/>
    <col min="8" max="8" width="13.28515625" style="662" customWidth="1"/>
    <col min="9" max="9" width="14.28515625" style="662" customWidth="1"/>
    <col min="10" max="10" width="21.28515625" customWidth="1"/>
    <col min="11" max="11" width="27.42578125" customWidth="1"/>
    <col min="12" max="12" width="30.5703125" customWidth="1"/>
    <col min="13" max="13" width="22.85546875" customWidth="1"/>
    <col min="14" max="14" width="24.5703125" customWidth="1"/>
  </cols>
  <sheetData>
    <row r="1" spans="1:14" ht="15.75" x14ac:dyDescent="0.3">
      <c r="B1" s="350" t="s">
        <v>4828</v>
      </c>
    </row>
    <row r="2" spans="1:14" s="624" customFormat="1" x14ac:dyDescent="0.2">
      <c r="A2" s="624" t="s">
        <v>4488</v>
      </c>
      <c r="D2" s="663"/>
      <c r="F2" s="663"/>
      <c r="H2" s="663"/>
      <c r="I2" s="663"/>
    </row>
    <row r="3" spans="1:14" s="624" customFormat="1" ht="14.25" x14ac:dyDescent="0.2">
      <c r="A3" s="626" t="s">
        <v>4898</v>
      </c>
      <c r="B3" s="627" t="s">
        <v>4489</v>
      </c>
      <c r="C3" s="627" t="s">
        <v>4490</v>
      </c>
      <c r="D3" s="664" t="s">
        <v>4480</v>
      </c>
      <c r="E3" s="623" t="s">
        <v>4826</v>
      </c>
      <c r="F3" s="664" t="s">
        <v>4481</v>
      </c>
      <c r="G3" s="623" t="s">
        <v>4827</v>
      </c>
      <c r="H3" s="664" t="s">
        <v>4482</v>
      </c>
      <c r="I3" s="664" t="s">
        <v>4749</v>
      </c>
      <c r="J3" s="623" t="s">
        <v>4830</v>
      </c>
      <c r="K3" s="623" t="s">
        <v>4831</v>
      </c>
      <c r="L3" s="623" t="s">
        <v>4832</v>
      </c>
      <c r="M3" s="623" t="s">
        <v>4833</v>
      </c>
      <c r="N3" s="623" t="s">
        <v>4829</v>
      </c>
    </row>
    <row r="4" spans="1:14" s="624" customFormat="1" x14ac:dyDescent="0.2">
      <c r="A4" s="624">
        <v>1</v>
      </c>
      <c r="B4" s="624">
        <v>0</v>
      </c>
      <c r="C4" s="624">
        <f>B4*1.609344</f>
        <v>0</v>
      </c>
      <c r="D4" s="665">
        <f t="shared" ref="D4:D67" si="0">C4</f>
        <v>0</v>
      </c>
      <c r="E4" s="629">
        <f>(D4)^2</f>
        <v>0</v>
      </c>
      <c r="F4" s="665">
        <f t="shared" ref="F4:F67" si="1">C5</f>
        <v>0</v>
      </c>
      <c r="G4" s="629">
        <f>(F4)^2</f>
        <v>0</v>
      </c>
      <c r="H4" s="666">
        <f>(D4+F4)/2</f>
        <v>0</v>
      </c>
      <c r="I4" s="667">
        <f>H4/3600</f>
        <v>0</v>
      </c>
      <c r="J4" s="624">
        <f>IF(I4=0,0,(G4-E4))</f>
        <v>0</v>
      </c>
      <c r="K4" s="624">
        <f>MAX(0,J4)</f>
        <v>0</v>
      </c>
      <c r="N4" s="624">
        <f>IF(M4=0,0,(L4)/M4)</f>
        <v>0</v>
      </c>
    </row>
    <row r="5" spans="1:14" s="624" customFormat="1" x14ac:dyDescent="0.2">
      <c r="A5" s="624">
        <v>2</v>
      </c>
      <c r="B5" s="624">
        <v>0</v>
      </c>
      <c r="C5" s="624">
        <f t="shared" ref="C5:C68" si="2">B5*1.609344</f>
        <v>0</v>
      </c>
      <c r="D5" s="665">
        <f t="shared" si="0"/>
        <v>0</v>
      </c>
      <c r="E5" s="629">
        <f t="shared" ref="E5:E68" si="3">(D5)^2</f>
        <v>0</v>
      </c>
      <c r="F5" s="665">
        <f t="shared" si="1"/>
        <v>0</v>
      </c>
      <c r="G5" s="629">
        <f t="shared" ref="G5:G68" si="4">(F5)^2</f>
        <v>0</v>
      </c>
      <c r="H5" s="666">
        <f t="shared" ref="H5:H68" si="5">(D5+F5)/2</f>
        <v>0</v>
      </c>
      <c r="I5" s="667">
        <f t="shared" ref="I5:I68" si="6">H5/3600</f>
        <v>0</v>
      </c>
      <c r="J5" s="624">
        <f t="shared" ref="J5:J68" si="7">IF(I5=0,0,(G5-E5))</f>
        <v>0</v>
      </c>
      <c r="K5" s="624">
        <f t="shared" ref="K5:K68" si="8">MAX(0,J5)</f>
        <v>0</v>
      </c>
      <c r="L5" s="624">
        <f>L4+K5</f>
        <v>0</v>
      </c>
      <c r="M5" s="668">
        <f>M4+I5</f>
        <v>0</v>
      </c>
      <c r="N5" s="624">
        <f t="shared" ref="N5:N68" si="9">IF(M5=0,0,(L5)/M5)</f>
        <v>0</v>
      </c>
    </row>
    <row r="6" spans="1:14" s="624" customFormat="1" x14ac:dyDescent="0.2">
      <c r="A6" s="624">
        <v>3</v>
      </c>
      <c r="B6" s="624">
        <v>0</v>
      </c>
      <c r="C6" s="624">
        <f t="shared" si="2"/>
        <v>0</v>
      </c>
      <c r="D6" s="665">
        <f t="shared" si="0"/>
        <v>0</v>
      </c>
      <c r="E6" s="629">
        <f t="shared" si="3"/>
        <v>0</v>
      </c>
      <c r="F6" s="665">
        <f t="shared" si="1"/>
        <v>0</v>
      </c>
      <c r="G6" s="629">
        <f t="shared" si="4"/>
        <v>0</v>
      </c>
      <c r="H6" s="666">
        <f t="shared" si="5"/>
        <v>0</v>
      </c>
      <c r="I6" s="667">
        <f t="shared" si="6"/>
        <v>0</v>
      </c>
      <c r="J6" s="624">
        <f t="shared" si="7"/>
        <v>0</v>
      </c>
      <c r="K6" s="624">
        <f t="shared" si="8"/>
        <v>0</v>
      </c>
      <c r="L6" s="624">
        <f t="shared" ref="L6:L69" si="10">L5+K6</f>
        <v>0</v>
      </c>
      <c r="M6" s="668">
        <f t="shared" ref="M6:M69" si="11">M5+I6</f>
        <v>0</v>
      </c>
      <c r="N6" s="624">
        <f t="shared" si="9"/>
        <v>0</v>
      </c>
    </row>
    <row r="7" spans="1:14" s="624" customFormat="1" x14ac:dyDescent="0.2">
      <c r="A7" s="624">
        <v>4</v>
      </c>
      <c r="B7" s="624">
        <v>0</v>
      </c>
      <c r="C7" s="624">
        <f t="shared" si="2"/>
        <v>0</v>
      </c>
      <c r="D7" s="665">
        <f t="shared" si="0"/>
        <v>0</v>
      </c>
      <c r="E7" s="629">
        <f t="shared" si="3"/>
        <v>0</v>
      </c>
      <c r="F7" s="665">
        <f t="shared" si="1"/>
        <v>0</v>
      </c>
      <c r="G7" s="629">
        <f t="shared" si="4"/>
        <v>0</v>
      </c>
      <c r="H7" s="666">
        <f t="shared" si="5"/>
        <v>0</v>
      </c>
      <c r="I7" s="667">
        <f t="shared" si="6"/>
        <v>0</v>
      </c>
      <c r="J7" s="624">
        <f t="shared" si="7"/>
        <v>0</v>
      </c>
      <c r="K7" s="624">
        <f t="shared" si="8"/>
        <v>0</v>
      </c>
      <c r="L7" s="624">
        <f t="shared" si="10"/>
        <v>0</v>
      </c>
      <c r="M7" s="668">
        <f t="shared" si="11"/>
        <v>0</v>
      </c>
      <c r="N7" s="624">
        <f t="shared" si="9"/>
        <v>0</v>
      </c>
    </row>
    <row r="8" spans="1:14" s="624" customFormat="1" x14ac:dyDescent="0.2">
      <c r="A8" s="624">
        <v>5</v>
      </c>
      <c r="B8" s="624">
        <v>0</v>
      </c>
      <c r="C8" s="624">
        <f t="shared" si="2"/>
        <v>0</v>
      </c>
      <c r="D8" s="665">
        <f t="shared" si="0"/>
        <v>0</v>
      </c>
      <c r="E8" s="629">
        <f t="shared" si="3"/>
        <v>0</v>
      </c>
      <c r="F8" s="665">
        <f t="shared" si="1"/>
        <v>0</v>
      </c>
      <c r="G8" s="629">
        <f t="shared" si="4"/>
        <v>0</v>
      </c>
      <c r="H8" s="666">
        <f t="shared" si="5"/>
        <v>0</v>
      </c>
      <c r="I8" s="667">
        <f t="shared" si="6"/>
        <v>0</v>
      </c>
      <c r="J8" s="624">
        <f t="shared" si="7"/>
        <v>0</v>
      </c>
      <c r="K8" s="624">
        <f t="shared" si="8"/>
        <v>0</v>
      </c>
      <c r="L8" s="624">
        <f t="shared" si="10"/>
        <v>0</v>
      </c>
      <c r="M8" s="668">
        <f t="shared" si="11"/>
        <v>0</v>
      </c>
      <c r="N8" s="624">
        <f t="shared" si="9"/>
        <v>0</v>
      </c>
    </row>
    <row r="9" spans="1:14" s="624" customFormat="1" x14ac:dyDescent="0.2">
      <c r="A9" s="624">
        <v>6</v>
      </c>
      <c r="B9" s="624">
        <v>0</v>
      </c>
      <c r="C9" s="624">
        <f t="shared" si="2"/>
        <v>0</v>
      </c>
      <c r="D9" s="665">
        <f t="shared" si="0"/>
        <v>0</v>
      </c>
      <c r="E9" s="629">
        <f t="shared" si="3"/>
        <v>0</v>
      </c>
      <c r="F9" s="665">
        <f t="shared" si="1"/>
        <v>0</v>
      </c>
      <c r="G9" s="629">
        <f t="shared" si="4"/>
        <v>0</v>
      </c>
      <c r="H9" s="666">
        <f t="shared" si="5"/>
        <v>0</v>
      </c>
      <c r="I9" s="667">
        <f t="shared" si="6"/>
        <v>0</v>
      </c>
      <c r="J9" s="624">
        <f t="shared" si="7"/>
        <v>0</v>
      </c>
      <c r="K9" s="624">
        <f t="shared" si="8"/>
        <v>0</v>
      </c>
      <c r="L9" s="624">
        <f t="shared" si="10"/>
        <v>0</v>
      </c>
      <c r="M9" s="668">
        <f t="shared" si="11"/>
        <v>0</v>
      </c>
      <c r="N9" s="624">
        <f t="shared" si="9"/>
        <v>0</v>
      </c>
    </row>
    <row r="10" spans="1:14" s="624" customFormat="1" x14ac:dyDescent="0.2">
      <c r="A10" s="624">
        <v>7</v>
      </c>
      <c r="B10" s="624">
        <v>0</v>
      </c>
      <c r="C10" s="624">
        <f t="shared" si="2"/>
        <v>0</v>
      </c>
      <c r="D10" s="665">
        <f t="shared" si="0"/>
        <v>0</v>
      </c>
      <c r="E10" s="629">
        <f t="shared" si="3"/>
        <v>0</v>
      </c>
      <c r="F10" s="665">
        <f t="shared" si="1"/>
        <v>0</v>
      </c>
      <c r="G10" s="629">
        <f t="shared" si="4"/>
        <v>0</v>
      </c>
      <c r="H10" s="666">
        <f t="shared" si="5"/>
        <v>0</v>
      </c>
      <c r="I10" s="667">
        <f t="shared" si="6"/>
        <v>0</v>
      </c>
      <c r="J10" s="624">
        <f t="shared" si="7"/>
        <v>0</v>
      </c>
      <c r="K10" s="624">
        <f t="shared" si="8"/>
        <v>0</v>
      </c>
      <c r="L10" s="624">
        <f t="shared" si="10"/>
        <v>0</v>
      </c>
      <c r="M10" s="668">
        <f t="shared" si="11"/>
        <v>0</v>
      </c>
      <c r="N10" s="624">
        <f t="shared" si="9"/>
        <v>0</v>
      </c>
    </row>
    <row r="11" spans="1:14" s="624" customFormat="1" x14ac:dyDescent="0.2">
      <c r="A11" s="624">
        <v>8</v>
      </c>
      <c r="B11" s="624">
        <v>0</v>
      </c>
      <c r="C11" s="624">
        <f t="shared" si="2"/>
        <v>0</v>
      </c>
      <c r="D11" s="665">
        <f t="shared" si="0"/>
        <v>0</v>
      </c>
      <c r="E11" s="629">
        <f t="shared" si="3"/>
        <v>0</v>
      </c>
      <c r="F11" s="665">
        <f t="shared" si="1"/>
        <v>0</v>
      </c>
      <c r="G11" s="629">
        <f t="shared" si="4"/>
        <v>0</v>
      </c>
      <c r="H11" s="666">
        <f t="shared" si="5"/>
        <v>0</v>
      </c>
      <c r="I11" s="667">
        <f t="shared" si="6"/>
        <v>0</v>
      </c>
      <c r="J11" s="624">
        <f t="shared" si="7"/>
        <v>0</v>
      </c>
      <c r="K11" s="624">
        <f t="shared" si="8"/>
        <v>0</v>
      </c>
      <c r="L11" s="624">
        <f t="shared" si="10"/>
        <v>0</v>
      </c>
      <c r="M11" s="668">
        <f t="shared" si="11"/>
        <v>0</v>
      </c>
      <c r="N11" s="624">
        <f t="shared" si="9"/>
        <v>0</v>
      </c>
    </row>
    <row r="12" spans="1:14" s="624" customFormat="1" x14ac:dyDescent="0.2">
      <c r="A12" s="624">
        <v>9</v>
      </c>
      <c r="B12" s="624">
        <v>0</v>
      </c>
      <c r="C12" s="624">
        <f t="shared" si="2"/>
        <v>0</v>
      </c>
      <c r="D12" s="665">
        <f t="shared" si="0"/>
        <v>0</v>
      </c>
      <c r="E12" s="629">
        <f t="shared" si="3"/>
        <v>0</v>
      </c>
      <c r="F12" s="665">
        <f t="shared" si="1"/>
        <v>0</v>
      </c>
      <c r="G12" s="629">
        <f t="shared" si="4"/>
        <v>0</v>
      </c>
      <c r="H12" s="666">
        <f t="shared" si="5"/>
        <v>0</v>
      </c>
      <c r="I12" s="667">
        <f t="shared" si="6"/>
        <v>0</v>
      </c>
      <c r="J12" s="624">
        <f t="shared" si="7"/>
        <v>0</v>
      </c>
      <c r="K12" s="624">
        <f t="shared" si="8"/>
        <v>0</v>
      </c>
      <c r="L12" s="624">
        <f t="shared" si="10"/>
        <v>0</v>
      </c>
      <c r="M12" s="668">
        <f t="shared" si="11"/>
        <v>0</v>
      </c>
      <c r="N12" s="624">
        <f t="shared" si="9"/>
        <v>0</v>
      </c>
    </row>
    <row r="13" spans="1:14" s="624" customFormat="1" x14ac:dyDescent="0.2">
      <c r="A13" s="624">
        <v>10</v>
      </c>
      <c r="B13" s="624">
        <v>0</v>
      </c>
      <c r="C13" s="624">
        <f t="shared" si="2"/>
        <v>0</v>
      </c>
      <c r="D13" s="665">
        <f t="shared" si="0"/>
        <v>0</v>
      </c>
      <c r="E13" s="629">
        <f t="shared" si="3"/>
        <v>0</v>
      </c>
      <c r="F13" s="665">
        <f t="shared" si="1"/>
        <v>0</v>
      </c>
      <c r="G13" s="629">
        <f t="shared" si="4"/>
        <v>0</v>
      </c>
      <c r="H13" s="666">
        <f t="shared" si="5"/>
        <v>0</v>
      </c>
      <c r="I13" s="667">
        <f t="shared" si="6"/>
        <v>0</v>
      </c>
      <c r="J13" s="624">
        <f t="shared" si="7"/>
        <v>0</v>
      </c>
      <c r="K13" s="624">
        <f t="shared" si="8"/>
        <v>0</v>
      </c>
      <c r="L13" s="624">
        <f t="shared" si="10"/>
        <v>0</v>
      </c>
      <c r="M13" s="668">
        <f t="shared" si="11"/>
        <v>0</v>
      </c>
      <c r="N13" s="624">
        <f t="shared" si="9"/>
        <v>0</v>
      </c>
    </row>
    <row r="14" spans="1:14" s="624" customFormat="1" x14ac:dyDescent="0.2">
      <c r="A14" s="624">
        <v>11</v>
      </c>
      <c r="B14" s="624">
        <v>0</v>
      </c>
      <c r="C14" s="624">
        <f t="shared" si="2"/>
        <v>0</v>
      </c>
      <c r="D14" s="665">
        <f t="shared" si="0"/>
        <v>0</v>
      </c>
      <c r="E14" s="629">
        <f t="shared" si="3"/>
        <v>0</v>
      </c>
      <c r="F14" s="665">
        <f t="shared" si="1"/>
        <v>0</v>
      </c>
      <c r="G14" s="629">
        <f t="shared" si="4"/>
        <v>0</v>
      </c>
      <c r="H14" s="666">
        <f t="shared" si="5"/>
        <v>0</v>
      </c>
      <c r="I14" s="667">
        <f t="shared" si="6"/>
        <v>0</v>
      </c>
      <c r="J14" s="624">
        <f t="shared" si="7"/>
        <v>0</v>
      </c>
      <c r="K14" s="624">
        <f t="shared" si="8"/>
        <v>0</v>
      </c>
      <c r="L14" s="624">
        <f t="shared" si="10"/>
        <v>0</v>
      </c>
      <c r="M14" s="668">
        <f t="shared" si="11"/>
        <v>0</v>
      </c>
      <c r="N14" s="624">
        <f t="shared" si="9"/>
        <v>0</v>
      </c>
    </row>
    <row r="15" spans="1:14" s="624" customFormat="1" x14ac:dyDescent="0.2">
      <c r="A15" s="624">
        <v>12</v>
      </c>
      <c r="B15" s="624">
        <v>0</v>
      </c>
      <c r="C15" s="624">
        <f t="shared" si="2"/>
        <v>0</v>
      </c>
      <c r="D15" s="665">
        <f t="shared" si="0"/>
        <v>0</v>
      </c>
      <c r="E15" s="629">
        <f t="shared" si="3"/>
        <v>0</v>
      </c>
      <c r="F15" s="665">
        <f t="shared" si="1"/>
        <v>0</v>
      </c>
      <c r="G15" s="629">
        <f t="shared" si="4"/>
        <v>0</v>
      </c>
      <c r="H15" s="666">
        <f t="shared" si="5"/>
        <v>0</v>
      </c>
      <c r="I15" s="667">
        <f t="shared" si="6"/>
        <v>0</v>
      </c>
      <c r="J15" s="624">
        <f t="shared" si="7"/>
        <v>0</v>
      </c>
      <c r="K15" s="624">
        <f t="shared" si="8"/>
        <v>0</v>
      </c>
      <c r="L15" s="624">
        <f t="shared" si="10"/>
        <v>0</v>
      </c>
      <c r="M15" s="668">
        <f t="shared" si="11"/>
        <v>0</v>
      </c>
      <c r="N15" s="624">
        <f t="shared" si="9"/>
        <v>0</v>
      </c>
    </row>
    <row r="16" spans="1:14" s="624" customFormat="1" x14ac:dyDescent="0.2">
      <c r="A16" s="624">
        <v>13</v>
      </c>
      <c r="B16" s="624">
        <v>0</v>
      </c>
      <c r="C16" s="624">
        <f t="shared" si="2"/>
        <v>0</v>
      </c>
      <c r="D16" s="665">
        <f t="shared" si="0"/>
        <v>0</v>
      </c>
      <c r="E16" s="629">
        <f t="shared" si="3"/>
        <v>0</v>
      </c>
      <c r="F16" s="665">
        <f t="shared" si="1"/>
        <v>0</v>
      </c>
      <c r="G16" s="629">
        <f t="shared" si="4"/>
        <v>0</v>
      </c>
      <c r="H16" s="666">
        <f t="shared" si="5"/>
        <v>0</v>
      </c>
      <c r="I16" s="667">
        <f t="shared" si="6"/>
        <v>0</v>
      </c>
      <c r="J16" s="624">
        <f t="shared" si="7"/>
        <v>0</v>
      </c>
      <c r="K16" s="624">
        <f t="shared" si="8"/>
        <v>0</v>
      </c>
      <c r="L16" s="624">
        <f t="shared" si="10"/>
        <v>0</v>
      </c>
      <c r="M16" s="668">
        <f t="shared" si="11"/>
        <v>0</v>
      </c>
      <c r="N16" s="624">
        <f t="shared" si="9"/>
        <v>0</v>
      </c>
    </row>
    <row r="17" spans="1:14" s="624" customFormat="1" x14ac:dyDescent="0.2">
      <c r="A17" s="624">
        <v>14</v>
      </c>
      <c r="B17" s="624">
        <v>0</v>
      </c>
      <c r="C17" s="624">
        <f t="shared" si="2"/>
        <v>0</v>
      </c>
      <c r="D17" s="665">
        <f t="shared" si="0"/>
        <v>0</v>
      </c>
      <c r="E17" s="629">
        <f t="shared" si="3"/>
        <v>0</v>
      </c>
      <c r="F17" s="665">
        <f t="shared" si="1"/>
        <v>0</v>
      </c>
      <c r="G17" s="629">
        <f t="shared" si="4"/>
        <v>0</v>
      </c>
      <c r="H17" s="666">
        <f t="shared" si="5"/>
        <v>0</v>
      </c>
      <c r="I17" s="667">
        <f t="shared" si="6"/>
        <v>0</v>
      </c>
      <c r="J17" s="624">
        <f t="shared" si="7"/>
        <v>0</v>
      </c>
      <c r="K17" s="624">
        <f t="shared" si="8"/>
        <v>0</v>
      </c>
      <c r="L17" s="624">
        <f t="shared" si="10"/>
        <v>0</v>
      </c>
      <c r="M17" s="668">
        <f t="shared" si="11"/>
        <v>0</v>
      </c>
      <c r="N17" s="624">
        <f t="shared" si="9"/>
        <v>0</v>
      </c>
    </row>
    <row r="18" spans="1:14" s="624" customFormat="1" x14ac:dyDescent="0.2">
      <c r="A18" s="624">
        <v>15</v>
      </c>
      <c r="B18" s="624">
        <v>0</v>
      </c>
      <c r="C18" s="624">
        <f t="shared" si="2"/>
        <v>0</v>
      </c>
      <c r="D18" s="665">
        <f t="shared" si="0"/>
        <v>0</v>
      </c>
      <c r="E18" s="629">
        <f t="shared" si="3"/>
        <v>0</v>
      </c>
      <c r="F18" s="665">
        <f t="shared" si="1"/>
        <v>0</v>
      </c>
      <c r="G18" s="629">
        <f t="shared" si="4"/>
        <v>0</v>
      </c>
      <c r="H18" s="666">
        <f t="shared" si="5"/>
        <v>0</v>
      </c>
      <c r="I18" s="667">
        <f t="shared" si="6"/>
        <v>0</v>
      </c>
      <c r="J18" s="624">
        <f t="shared" si="7"/>
        <v>0</v>
      </c>
      <c r="K18" s="624">
        <f t="shared" si="8"/>
        <v>0</v>
      </c>
      <c r="L18" s="624">
        <f t="shared" si="10"/>
        <v>0</v>
      </c>
      <c r="M18" s="668">
        <f t="shared" si="11"/>
        <v>0</v>
      </c>
      <c r="N18" s="624">
        <f t="shared" si="9"/>
        <v>0</v>
      </c>
    </row>
    <row r="19" spans="1:14" s="624" customFormat="1" x14ac:dyDescent="0.2">
      <c r="A19" s="624">
        <v>16</v>
      </c>
      <c r="B19" s="624">
        <v>0</v>
      </c>
      <c r="C19" s="624">
        <f t="shared" si="2"/>
        <v>0</v>
      </c>
      <c r="D19" s="665">
        <f t="shared" si="0"/>
        <v>0</v>
      </c>
      <c r="E19" s="629">
        <f t="shared" si="3"/>
        <v>0</v>
      </c>
      <c r="F19" s="665">
        <f t="shared" si="1"/>
        <v>0</v>
      </c>
      <c r="G19" s="629">
        <f t="shared" si="4"/>
        <v>0</v>
      </c>
      <c r="H19" s="666">
        <f t="shared" si="5"/>
        <v>0</v>
      </c>
      <c r="I19" s="667">
        <f t="shared" si="6"/>
        <v>0</v>
      </c>
      <c r="J19" s="624">
        <f t="shared" si="7"/>
        <v>0</v>
      </c>
      <c r="K19" s="624">
        <f t="shared" si="8"/>
        <v>0</v>
      </c>
      <c r="L19" s="624">
        <f t="shared" si="10"/>
        <v>0</v>
      </c>
      <c r="M19" s="668">
        <f t="shared" si="11"/>
        <v>0</v>
      </c>
      <c r="N19" s="624">
        <f t="shared" si="9"/>
        <v>0</v>
      </c>
    </row>
    <row r="20" spans="1:14" s="624" customFormat="1" x14ac:dyDescent="0.2">
      <c r="A20" s="624">
        <v>17</v>
      </c>
      <c r="B20" s="624">
        <v>0</v>
      </c>
      <c r="C20" s="624">
        <f t="shared" si="2"/>
        <v>0</v>
      </c>
      <c r="D20" s="665">
        <f t="shared" si="0"/>
        <v>0</v>
      </c>
      <c r="E20" s="629">
        <f t="shared" si="3"/>
        <v>0</v>
      </c>
      <c r="F20" s="665">
        <f t="shared" si="1"/>
        <v>0</v>
      </c>
      <c r="G20" s="629">
        <f t="shared" si="4"/>
        <v>0</v>
      </c>
      <c r="H20" s="666">
        <f t="shared" si="5"/>
        <v>0</v>
      </c>
      <c r="I20" s="667">
        <f t="shared" si="6"/>
        <v>0</v>
      </c>
      <c r="J20" s="624">
        <f t="shared" si="7"/>
        <v>0</v>
      </c>
      <c r="K20" s="624">
        <f t="shared" si="8"/>
        <v>0</v>
      </c>
      <c r="L20" s="624">
        <f t="shared" si="10"/>
        <v>0</v>
      </c>
      <c r="M20" s="668">
        <f t="shared" si="11"/>
        <v>0</v>
      </c>
      <c r="N20" s="624">
        <f t="shared" si="9"/>
        <v>0</v>
      </c>
    </row>
    <row r="21" spans="1:14" s="624" customFormat="1" x14ac:dyDescent="0.2">
      <c r="A21" s="624">
        <v>18</v>
      </c>
      <c r="B21" s="624">
        <v>0</v>
      </c>
      <c r="C21" s="624">
        <f t="shared" si="2"/>
        <v>0</v>
      </c>
      <c r="D21" s="665">
        <f t="shared" si="0"/>
        <v>0</v>
      </c>
      <c r="E21" s="629">
        <f t="shared" si="3"/>
        <v>0</v>
      </c>
      <c r="F21" s="665">
        <f t="shared" si="1"/>
        <v>0</v>
      </c>
      <c r="G21" s="629">
        <f t="shared" si="4"/>
        <v>0</v>
      </c>
      <c r="H21" s="666">
        <f t="shared" si="5"/>
        <v>0</v>
      </c>
      <c r="I21" s="667">
        <f t="shared" si="6"/>
        <v>0</v>
      </c>
      <c r="J21" s="624">
        <f t="shared" si="7"/>
        <v>0</v>
      </c>
      <c r="K21" s="624">
        <f t="shared" si="8"/>
        <v>0</v>
      </c>
      <c r="L21" s="624">
        <f t="shared" si="10"/>
        <v>0</v>
      </c>
      <c r="M21" s="668">
        <f t="shared" si="11"/>
        <v>0</v>
      </c>
      <c r="N21" s="624">
        <f t="shared" si="9"/>
        <v>0</v>
      </c>
    </row>
    <row r="22" spans="1:14" s="624" customFormat="1" x14ac:dyDescent="0.2">
      <c r="A22" s="624">
        <v>19</v>
      </c>
      <c r="B22" s="624">
        <v>0</v>
      </c>
      <c r="C22" s="624">
        <f t="shared" si="2"/>
        <v>0</v>
      </c>
      <c r="D22" s="665">
        <f t="shared" si="0"/>
        <v>0</v>
      </c>
      <c r="E22" s="629">
        <f t="shared" si="3"/>
        <v>0</v>
      </c>
      <c r="F22" s="665">
        <f t="shared" si="1"/>
        <v>0</v>
      </c>
      <c r="G22" s="629">
        <f t="shared" si="4"/>
        <v>0</v>
      </c>
      <c r="H22" s="666">
        <f t="shared" si="5"/>
        <v>0</v>
      </c>
      <c r="I22" s="667">
        <f t="shared" si="6"/>
        <v>0</v>
      </c>
      <c r="J22" s="624">
        <f t="shared" si="7"/>
        <v>0</v>
      </c>
      <c r="K22" s="624">
        <f t="shared" si="8"/>
        <v>0</v>
      </c>
      <c r="L22" s="624">
        <f t="shared" si="10"/>
        <v>0</v>
      </c>
      <c r="M22" s="668">
        <f t="shared" si="11"/>
        <v>0</v>
      </c>
      <c r="N22" s="624">
        <f t="shared" si="9"/>
        <v>0</v>
      </c>
    </row>
    <row r="23" spans="1:14" s="624" customFormat="1" x14ac:dyDescent="0.2">
      <c r="A23" s="624">
        <v>20</v>
      </c>
      <c r="B23" s="624">
        <v>0</v>
      </c>
      <c r="C23" s="624">
        <f t="shared" si="2"/>
        <v>0</v>
      </c>
      <c r="D23" s="665">
        <f t="shared" si="0"/>
        <v>0</v>
      </c>
      <c r="E23" s="629">
        <f t="shared" si="3"/>
        <v>0</v>
      </c>
      <c r="F23" s="665">
        <f t="shared" si="1"/>
        <v>4.8280320000000003</v>
      </c>
      <c r="G23" s="629">
        <f t="shared" si="4"/>
        <v>23.309892993024004</v>
      </c>
      <c r="H23" s="666">
        <f t="shared" si="5"/>
        <v>2.4140160000000002</v>
      </c>
      <c r="I23" s="667">
        <f t="shared" si="6"/>
        <v>6.7056000000000006E-4</v>
      </c>
      <c r="J23" s="624">
        <f t="shared" si="7"/>
        <v>23.309892993024004</v>
      </c>
      <c r="K23" s="624">
        <f t="shared" si="8"/>
        <v>23.309892993024004</v>
      </c>
      <c r="L23" s="624">
        <f t="shared" si="10"/>
        <v>23.309892993024004</v>
      </c>
      <c r="M23" s="668">
        <f t="shared" si="11"/>
        <v>6.7056000000000006E-4</v>
      </c>
      <c r="N23" s="624">
        <f t="shared" si="9"/>
        <v>34761.830400000006</v>
      </c>
    </row>
    <row r="24" spans="1:14" s="624" customFormat="1" x14ac:dyDescent="0.2">
      <c r="A24" s="624">
        <v>21</v>
      </c>
      <c r="B24" s="624">
        <v>3</v>
      </c>
      <c r="C24" s="628">
        <f t="shared" si="2"/>
        <v>4.8280320000000003</v>
      </c>
      <c r="D24" s="665">
        <f t="shared" si="0"/>
        <v>4.8280320000000003</v>
      </c>
      <c r="E24" s="629">
        <f t="shared" si="3"/>
        <v>23.309892993024004</v>
      </c>
      <c r="F24" s="665">
        <f t="shared" si="1"/>
        <v>9.4951296000000021</v>
      </c>
      <c r="G24" s="629">
        <f t="shared" si="4"/>
        <v>90.157486120796193</v>
      </c>
      <c r="H24" s="666">
        <f t="shared" si="5"/>
        <v>7.1615808000000012</v>
      </c>
      <c r="I24" s="667">
        <f t="shared" si="6"/>
        <v>1.9893280000000003E-3</v>
      </c>
      <c r="J24" s="624">
        <f t="shared" si="7"/>
        <v>66.847593127772186</v>
      </c>
      <c r="K24" s="624">
        <f t="shared" si="8"/>
        <v>66.847593127772186</v>
      </c>
      <c r="L24" s="624">
        <f t="shared" si="10"/>
        <v>90.157486120796193</v>
      </c>
      <c r="M24" s="668">
        <f t="shared" si="11"/>
        <v>2.6598880000000004E-3</v>
      </c>
      <c r="N24" s="624">
        <f t="shared" si="9"/>
        <v>33895.218941848747</v>
      </c>
    </row>
    <row r="25" spans="1:14" x14ac:dyDescent="0.2">
      <c r="A25" s="624">
        <v>22</v>
      </c>
      <c r="B25" s="624">
        <v>5.9</v>
      </c>
      <c r="C25" s="628">
        <f t="shared" si="2"/>
        <v>9.4951296000000021</v>
      </c>
      <c r="D25" s="665">
        <f t="shared" si="0"/>
        <v>9.4951296000000021</v>
      </c>
      <c r="E25" s="629">
        <f t="shared" si="3"/>
        <v>90.157486120796193</v>
      </c>
      <c r="F25" s="665">
        <f t="shared" si="1"/>
        <v>13.8403584</v>
      </c>
      <c r="G25" s="629">
        <f t="shared" si="4"/>
        <v>191.55552064045054</v>
      </c>
      <c r="H25" s="666">
        <f t="shared" si="5"/>
        <v>11.667744000000001</v>
      </c>
      <c r="I25" s="667">
        <f t="shared" si="6"/>
        <v>3.2410400000000002E-3</v>
      </c>
      <c r="J25" s="624">
        <f t="shared" si="7"/>
        <v>101.39803451965435</v>
      </c>
      <c r="K25" s="624">
        <f t="shared" si="8"/>
        <v>101.39803451965435</v>
      </c>
      <c r="L25" s="624">
        <f t="shared" si="10"/>
        <v>191.55552064045054</v>
      </c>
      <c r="M25" s="668">
        <f t="shared" si="11"/>
        <v>5.9009280000000006E-3</v>
      </c>
      <c r="N25" s="624">
        <f t="shared" si="9"/>
        <v>32461.931519999995</v>
      </c>
    </row>
    <row r="26" spans="1:14" x14ac:dyDescent="0.2">
      <c r="A26" s="624">
        <v>23</v>
      </c>
      <c r="B26" s="624">
        <v>8.6</v>
      </c>
      <c r="C26" s="628">
        <f t="shared" si="2"/>
        <v>13.8403584</v>
      </c>
      <c r="D26" s="665">
        <f t="shared" si="0"/>
        <v>13.8403584</v>
      </c>
      <c r="E26" s="629">
        <f t="shared" si="3"/>
        <v>191.55552064045054</v>
      </c>
      <c r="F26" s="665">
        <f t="shared" si="1"/>
        <v>18.507456000000001</v>
      </c>
      <c r="G26" s="629">
        <f t="shared" si="4"/>
        <v>342.52592759193607</v>
      </c>
      <c r="H26" s="666">
        <f t="shared" si="5"/>
        <v>16.173907200000002</v>
      </c>
      <c r="I26" s="667">
        <f t="shared" si="6"/>
        <v>4.4927520000000009E-3</v>
      </c>
      <c r="J26" s="624">
        <f t="shared" si="7"/>
        <v>150.97040695148553</v>
      </c>
      <c r="K26" s="624">
        <f t="shared" si="8"/>
        <v>150.97040695148553</v>
      </c>
      <c r="L26" s="624">
        <f t="shared" si="10"/>
        <v>342.52592759193607</v>
      </c>
      <c r="M26" s="668">
        <f t="shared" si="11"/>
        <v>1.0393680000000002E-2</v>
      </c>
      <c r="N26" s="624">
        <f t="shared" si="9"/>
        <v>32955.211974193546</v>
      </c>
    </row>
    <row r="27" spans="1:14" x14ac:dyDescent="0.2">
      <c r="A27" s="624">
        <v>24</v>
      </c>
      <c r="B27" s="624">
        <v>11.5</v>
      </c>
      <c r="C27" s="628">
        <f t="shared" si="2"/>
        <v>18.507456000000001</v>
      </c>
      <c r="D27" s="665">
        <f t="shared" si="0"/>
        <v>18.507456000000001</v>
      </c>
      <c r="E27" s="629">
        <f t="shared" si="3"/>
        <v>342.52592759193607</v>
      </c>
      <c r="F27" s="665">
        <f t="shared" si="1"/>
        <v>23.013619200000004</v>
      </c>
      <c r="G27" s="629">
        <f t="shared" si="4"/>
        <v>529.62666868260885</v>
      </c>
      <c r="H27" s="666">
        <f t="shared" si="5"/>
        <v>20.760537600000003</v>
      </c>
      <c r="I27" s="667">
        <f t="shared" si="6"/>
        <v>5.766816000000001E-3</v>
      </c>
      <c r="J27" s="624">
        <f t="shared" si="7"/>
        <v>187.10074109067278</v>
      </c>
      <c r="K27" s="624">
        <f t="shared" si="8"/>
        <v>187.10074109067278</v>
      </c>
      <c r="L27" s="624">
        <f t="shared" si="10"/>
        <v>529.62666868260885</v>
      </c>
      <c r="M27" s="668">
        <f t="shared" si="11"/>
        <v>1.6160496000000003E-2</v>
      </c>
      <c r="N27" s="624">
        <f t="shared" si="9"/>
        <v>32772.921615933614</v>
      </c>
    </row>
    <row r="28" spans="1:14" x14ac:dyDescent="0.2">
      <c r="A28" s="624">
        <v>25</v>
      </c>
      <c r="B28" s="624">
        <v>14.3</v>
      </c>
      <c r="C28" s="628">
        <f t="shared" si="2"/>
        <v>23.013619200000004</v>
      </c>
      <c r="D28" s="665">
        <f t="shared" si="0"/>
        <v>23.013619200000004</v>
      </c>
      <c r="E28" s="629">
        <f t="shared" si="3"/>
        <v>529.62666868260885</v>
      </c>
      <c r="F28" s="665">
        <f t="shared" si="1"/>
        <v>27.1979136</v>
      </c>
      <c r="G28" s="629">
        <f t="shared" si="4"/>
        <v>739.7265041930649</v>
      </c>
      <c r="H28" s="666">
        <f t="shared" si="5"/>
        <v>25.1057664</v>
      </c>
      <c r="I28" s="667">
        <f t="shared" si="6"/>
        <v>6.973824E-3</v>
      </c>
      <c r="J28" s="624">
        <f t="shared" si="7"/>
        <v>210.09983551045605</v>
      </c>
      <c r="K28" s="624">
        <f t="shared" si="8"/>
        <v>210.09983551045605</v>
      </c>
      <c r="L28" s="624">
        <f t="shared" si="10"/>
        <v>739.7265041930649</v>
      </c>
      <c r="M28" s="668">
        <f t="shared" si="11"/>
        <v>2.3134320000000003E-2</v>
      </c>
      <c r="N28" s="624">
        <f t="shared" si="9"/>
        <v>31975.286249739122</v>
      </c>
    </row>
    <row r="29" spans="1:14" x14ac:dyDescent="0.2">
      <c r="A29" s="624">
        <v>26</v>
      </c>
      <c r="B29" s="624">
        <v>16.899999999999999</v>
      </c>
      <c r="C29" s="628">
        <f t="shared" si="2"/>
        <v>27.1979136</v>
      </c>
      <c r="D29" s="665">
        <f t="shared" si="0"/>
        <v>27.1979136</v>
      </c>
      <c r="E29" s="629">
        <f t="shared" si="3"/>
        <v>739.7265041930649</v>
      </c>
      <c r="F29" s="665">
        <f t="shared" si="1"/>
        <v>27.841651200000005</v>
      </c>
      <c r="G29" s="629">
        <f t="shared" si="4"/>
        <v>775.15754154246167</v>
      </c>
      <c r="H29" s="666">
        <f t="shared" si="5"/>
        <v>27.519782400000004</v>
      </c>
      <c r="I29" s="667">
        <f t="shared" si="6"/>
        <v>7.6443840000000015E-3</v>
      </c>
      <c r="J29" s="624">
        <f t="shared" si="7"/>
        <v>35.431037349396775</v>
      </c>
      <c r="K29" s="624">
        <f t="shared" si="8"/>
        <v>35.431037349396775</v>
      </c>
      <c r="L29" s="624">
        <f t="shared" si="10"/>
        <v>775.15754154246167</v>
      </c>
      <c r="M29" s="668">
        <f t="shared" si="11"/>
        <v>3.0778704000000004E-2</v>
      </c>
      <c r="N29" s="624">
        <f t="shared" si="9"/>
        <v>25184.866183529415</v>
      </c>
    </row>
    <row r="30" spans="1:14" x14ac:dyDescent="0.2">
      <c r="A30" s="624">
        <v>27</v>
      </c>
      <c r="B30" s="624">
        <v>17.3</v>
      </c>
      <c r="C30" s="628">
        <f t="shared" si="2"/>
        <v>27.841651200000005</v>
      </c>
      <c r="D30" s="665">
        <f t="shared" si="0"/>
        <v>27.841651200000005</v>
      </c>
      <c r="E30" s="629">
        <f t="shared" si="3"/>
        <v>775.15754154246167</v>
      </c>
      <c r="F30" s="665">
        <f t="shared" si="1"/>
        <v>29.129126400000004</v>
      </c>
      <c r="G30" s="629">
        <f t="shared" si="4"/>
        <v>848.50600482717721</v>
      </c>
      <c r="H30" s="666">
        <f t="shared" si="5"/>
        <v>28.485388800000003</v>
      </c>
      <c r="I30" s="667">
        <f t="shared" si="6"/>
        <v>7.9126080000000015E-3</v>
      </c>
      <c r="J30" s="624">
        <f t="shared" si="7"/>
        <v>73.348463284715535</v>
      </c>
      <c r="K30" s="624">
        <f t="shared" si="8"/>
        <v>73.348463284715535</v>
      </c>
      <c r="L30" s="624">
        <f t="shared" si="10"/>
        <v>848.50600482717721</v>
      </c>
      <c r="M30" s="668">
        <f t="shared" si="11"/>
        <v>3.8691312000000005E-2</v>
      </c>
      <c r="N30" s="624">
        <f t="shared" si="9"/>
        <v>21930.142995077993</v>
      </c>
    </row>
    <row r="31" spans="1:14" x14ac:dyDescent="0.2">
      <c r="A31" s="624">
        <v>28</v>
      </c>
      <c r="B31" s="624">
        <v>18.100000000000001</v>
      </c>
      <c r="C31" s="628">
        <f t="shared" si="2"/>
        <v>29.129126400000004</v>
      </c>
      <c r="D31" s="665">
        <f t="shared" si="0"/>
        <v>29.129126400000004</v>
      </c>
      <c r="E31" s="629">
        <f t="shared" si="3"/>
        <v>848.50600482717721</v>
      </c>
      <c r="F31" s="665">
        <f t="shared" si="1"/>
        <v>33.313420800000003</v>
      </c>
      <c r="G31" s="629">
        <f t="shared" si="4"/>
        <v>1109.7840053978728</v>
      </c>
      <c r="H31" s="666">
        <f t="shared" si="5"/>
        <v>31.221273600000004</v>
      </c>
      <c r="I31" s="667">
        <f t="shared" si="6"/>
        <v>8.6725760000000013E-3</v>
      </c>
      <c r="J31" s="624">
        <f t="shared" si="7"/>
        <v>261.27800057069555</v>
      </c>
      <c r="K31" s="624">
        <f t="shared" si="8"/>
        <v>261.27800057069555</v>
      </c>
      <c r="L31" s="624">
        <f t="shared" si="10"/>
        <v>1109.7840053978728</v>
      </c>
      <c r="M31" s="668">
        <f t="shared" si="11"/>
        <v>4.7363888000000007E-2</v>
      </c>
      <c r="N31" s="624">
        <f t="shared" si="9"/>
        <v>23431.015743426142</v>
      </c>
    </row>
    <row r="32" spans="1:14" x14ac:dyDescent="0.2">
      <c r="A32" s="624">
        <v>29</v>
      </c>
      <c r="B32" s="624">
        <v>20.7</v>
      </c>
      <c r="C32" s="628">
        <f t="shared" si="2"/>
        <v>33.313420800000003</v>
      </c>
      <c r="D32" s="665">
        <f t="shared" si="0"/>
        <v>33.313420800000003</v>
      </c>
      <c r="E32" s="629">
        <f t="shared" si="3"/>
        <v>1109.7840053978728</v>
      </c>
      <c r="F32" s="665">
        <f t="shared" si="1"/>
        <v>34.922764800000003</v>
      </c>
      <c r="G32" s="629">
        <f t="shared" si="4"/>
        <v>1219.5995012761193</v>
      </c>
      <c r="H32" s="666">
        <f t="shared" si="5"/>
        <v>34.118092799999999</v>
      </c>
      <c r="I32" s="667">
        <f t="shared" si="6"/>
        <v>9.4772480000000006E-3</v>
      </c>
      <c r="J32" s="624">
        <f t="shared" si="7"/>
        <v>109.81549587824657</v>
      </c>
      <c r="K32" s="624">
        <f t="shared" si="8"/>
        <v>109.81549587824657</v>
      </c>
      <c r="L32" s="624">
        <f t="shared" si="10"/>
        <v>1219.5995012761193</v>
      </c>
      <c r="M32" s="668">
        <f t="shared" si="11"/>
        <v>5.6841136000000007E-2</v>
      </c>
      <c r="N32" s="624">
        <f t="shared" si="9"/>
        <v>21456.283021439249</v>
      </c>
    </row>
    <row r="33" spans="1:14" x14ac:dyDescent="0.2">
      <c r="A33" s="624">
        <v>30</v>
      </c>
      <c r="B33" s="624">
        <v>21.7</v>
      </c>
      <c r="C33" s="628">
        <f t="shared" si="2"/>
        <v>34.922764800000003</v>
      </c>
      <c r="D33" s="665">
        <f t="shared" si="0"/>
        <v>34.922764800000003</v>
      </c>
      <c r="E33" s="629">
        <f t="shared" si="3"/>
        <v>1219.5995012761193</v>
      </c>
      <c r="F33" s="665">
        <f t="shared" si="1"/>
        <v>36.049305599999997</v>
      </c>
      <c r="G33" s="629">
        <f t="shared" si="4"/>
        <v>1299.5524342421911</v>
      </c>
      <c r="H33" s="666">
        <f t="shared" si="5"/>
        <v>35.486035200000003</v>
      </c>
      <c r="I33" s="667">
        <f t="shared" si="6"/>
        <v>9.8572320000000005E-3</v>
      </c>
      <c r="J33" s="624">
        <f t="shared" si="7"/>
        <v>79.952932966071785</v>
      </c>
      <c r="K33" s="624">
        <f t="shared" si="8"/>
        <v>79.952932966071785</v>
      </c>
      <c r="L33" s="624">
        <f t="shared" si="10"/>
        <v>1299.5524342421911</v>
      </c>
      <c r="M33" s="668">
        <f t="shared" si="11"/>
        <v>6.6698368000000008E-2</v>
      </c>
      <c r="N33" s="624">
        <f t="shared" si="9"/>
        <v>19484.021471742621</v>
      </c>
    </row>
    <row r="34" spans="1:14" x14ac:dyDescent="0.2">
      <c r="A34" s="624">
        <v>31</v>
      </c>
      <c r="B34" s="624">
        <v>22.4</v>
      </c>
      <c r="C34" s="628">
        <f t="shared" si="2"/>
        <v>36.049305599999997</v>
      </c>
      <c r="D34" s="665">
        <f t="shared" si="0"/>
        <v>36.049305599999997</v>
      </c>
      <c r="E34" s="629">
        <f t="shared" si="3"/>
        <v>1299.5524342421911</v>
      </c>
      <c r="F34" s="665">
        <f t="shared" si="1"/>
        <v>36.210239999999999</v>
      </c>
      <c r="G34" s="629">
        <f t="shared" si="4"/>
        <v>1311.1814808575998</v>
      </c>
      <c r="H34" s="666">
        <f t="shared" si="5"/>
        <v>36.129772799999998</v>
      </c>
      <c r="I34" s="667">
        <f t="shared" si="6"/>
        <v>1.0036047999999999E-2</v>
      </c>
      <c r="J34" s="624">
        <f t="shared" si="7"/>
        <v>11.629046615408697</v>
      </c>
      <c r="K34" s="624">
        <f t="shared" si="8"/>
        <v>11.629046615408697</v>
      </c>
      <c r="L34" s="624">
        <f t="shared" si="10"/>
        <v>1311.1814808575998</v>
      </c>
      <c r="M34" s="668">
        <f t="shared" si="11"/>
        <v>7.6734416E-2</v>
      </c>
      <c r="N34" s="624">
        <f t="shared" si="9"/>
        <v>17087.267346344302</v>
      </c>
    </row>
    <row r="35" spans="1:14" x14ac:dyDescent="0.2">
      <c r="A35" s="624">
        <v>32</v>
      </c>
      <c r="B35" s="624">
        <v>22.5</v>
      </c>
      <c r="C35" s="628">
        <f t="shared" si="2"/>
        <v>36.210239999999999</v>
      </c>
      <c r="D35" s="665">
        <f t="shared" si="0"/>
        <v>36.210239999999999</v>
      </c>
      <c r="E35" s="629">
        <f t="shared" si="3"/>
        <v>1311.1814808575998</v>
      </c>
      <c r="F35" s="665">
        <f t="shared" si="1"/>
        <v>35.566502400000005</v>
      </c>
      <c r="G35" s="629">
        <f t="shared" si="4"/>
        <v>1264.9760929692061</v>
      </c>
      <c r="H35" s="666">
        <f t="shared" si="5"/>
        <v>35.888371200000002</v>
      </c>
      <c r="I35" s="667">
        <f t="shared" si="6"/>
        <v>9.9689920000000012E-3</v>
      </c>
      <c r="J35" s="624">
        <f t="shared" si="7"/>
        <v>-46.205387888393716</v>
      </c>
      <c r="K35" s="624">
        <f t="shared" si="8"/>
        <v>0</v>
      </c>
      <c r="L35" s="624">
        <f t="shared" si="10"/>
        <v>1311.1814808575998</v>
      </c>
      <c r="M35" s="668">
        <f t="shared" si="11"/>
        <v>8.6703407999999996E-2</v>
      </c>
      <c r="N35" s="624">
        <f t="shared" si="9"/>
        <v>15122.606032482598</v>
      </c>
    </row>
    <row r="36" spans="1:14" x14ac:dyDescent="0.2">
      <c r="A36" s="624">
        <v>33</v>
      </c>
      <c r="B36" s="624">
        <v>22.1</v>
      </c>
      <c r="C36" s="628">
        <f t="shared" si="2"/>
        <v>35.566502400000005</v>
      </c>
      <c r="D36" s="665">
        <f t="shared" si="0"/>
        <v>35.566502400000005</v>
      </c>
      <c r="E36" s="629">
        <f t="shared" si="3"/>
        <v>1264.9760929692061</v>
      </c>
      <c r="F36" s="665">
        <f t="shared" si="1"/>
        <v>34.600896000000006</v>
      </c>
      <c r="G36" s="629">
        <f t="shared" si="4"/>
        <v>1197.2220040028164</v>
      </c>
      <c r="H36" s="666">
        <f t="shared" si="5"/>
        <v>35.083699200000005</v>
      </c>
      <c r="I36" s="667">
        <f t="shared" si="6"/>
        <v>9.7454720000000016E-3</v>
      </c>
      <c r="J36" s="624">
        <f t="shared" si="7"/>
        <v>-67.754088966389645</v>
      </c>
      <c r="K36" s="624">
        <f t="shared" si="8"/>
        <v>0</v>
      </c>
      <c r="L36" s="624">
        <f t="shared" si="10"/>
        <v>1311.1814808575998</v>
      </c>
      <c r="M36" s="668">
        <f t="shared" si="11"/>
        <v>9.6448880000000001E-2</v>
      </c>
      <c r="N36" s="624">
        <f t="shared" si="9"/>
        <v>13594.574461181921</v>
      </c>
    </row>
    <row r="37" spans="1:14" x14ac:dyDescent="0.2">
      <c r="A37" s="624">
        <v>34</v>
      </c>
      <c r="B37" s="624">
        <v>21.5</v>
      </c>
      <c r="C37" s="628">
        <f t="shared" si="2"/>
        <v>34.600896000000006</v>
      </c>
      <c r="D37" s="665">
        <f t="shared" si="0"/>
        <v>34.600896000000006</v>
      </c>
      <c r="E37" s="629">
        <f t="shared" si="3"/>
        <v>1197.2220040028164</v>
      </c>
      <c r="F37" s="665">
        <f t="shared" si="1"/>
        <v>33.6352896</v>
      </c>
      <c r="G37" s="629">
        <f t="shared" si="4"/>
        <v>1131.3327064758682</v>
      </c>
      <c r="H37" s="666">
        <f t="shared" si="5"/>
        <v>34.118092799999999</v>
      </c>
      <c r="I37" s="667">
        <f t="shared" si="6"/>
        <v>9.4772480000000006E-3</v>
      </c>
      <c r="J37" s="624">
        <f t="shared" si="7"/>
        <v>-65.889297526948212</v>
      </c>
      <c r="K37" s="624">
        <f t="shared" si="8"/>
        <v>0</v>
      </c>
      <c r="L37" s="624">
        <f t="shared" si="10"/>
        <v>1311.1814808575998</v>
      </c>
      <c r="M37" s="668">
        <f t="shared" si="11"/>
        <v>0.10592612800000001</v>
      </c>
      <c r="N37" s="624">
        <f t="shared" si="9"/>
        <v>12378.263093479634</v>
      </c>
    </row>
    <row r="38" spans="1:14" ht="12.75" customHeight="1" x14ac:dyDescent="0.2">
      <c r="A38" s="624">
        <v>35</v>
      </c>
      <c r="B38" s="624">
        <v>20.9</v>
      </c>
      <c r="C38" s="628">
        <f t="shared" si="2"/>
        <v>33.6352896</v>
      </c>
      <c r="D38" s="665">
        <f t="shared" si="0"/>
        <v>33.6352896</v>
      </c>
      <c r="E38" s="629">
        <f t="shared" si="3"/>
        <v>1131.3327064758682</v>
      </c>
      <c r="F38" s="665">
        <f t="shared" si="1"/>
        <v>32.830617599999997</v>
      </c>
      <c r="G38" s="629">
        <f t="shared" si="4"/>
        <v>1077.8494519974295</v>
      </c>
      <c r="H38" s="666">
        <f t="shared" si="5"/>
        <v>33.232953600000002</v>
      </c>
      <c r="I38" s="667">
        <f t="shared" si="6"/>
        <v>9.2313760000000012E-3</v>
      </c>
      <c r="J38" s="624">
        <f t="shared" si="7"/>
        <v>-53.483254478438766</v>
      </c>
      <c r="K38" s="624">
        <f t="shared" si="8"/>
        <v>0</v>
      </c>
      <c r="L38" s="624">
        <f t="shared" si="10"/>
        <v>1311.1814808575998</v>
      </c>
      <c r="M38" s="668">
        <f t="shared" si="11"/>
        <v>0.11515750400000001</v>
      </c>
      <c r="N38" s="624">
        <f t="shared" si="9"/>
        <v>11385.983850931674</v>
      </c>
    </row>
    <row r="39" spans="1:14" ht="12" customHeight="1" x14ac:dyDescent="0.2">
      <c r="A39" s="624">
        <v>36</v>
      </c>
      <c r="B39" s="624">
        <v>20.399999999999999</v>
      </c>
      <c r="C39" s="628">
        <f t="shared" si="2"/>
        <v>32.830617599999997</v>
      </c>
      <c r="D39" s="665">
        <f t="shared" si="0"/>
        <v>32.830617599999997</v>
      </c>
      <c r="E39" s="629">
        <f t="shared" si="3"/>
        <v>1077.8494519974295</v>
      </c>
      <c r="F39" s="665">
        <f t="shared" si="1"/>
        <v>31.865011200000005</v>
      </c>
      <c r="G39" s="629">
        <f t="shared" si="4"/>
        <v>1015.3789387761258</v>
      </c>
      <c r="H39" s="666">
        <f t="shared" si="5"/>
        <v>32.347814400000004</v>
      </c>
      <c r="I39" s="667">
        <f t="shared" si="6"/>
        <v>8.9855040000000018E-3</v>
      </c>
      <c r="J39" s="624">
        <f t="shared" si="7"/>
        <v>-62.47051322130369</v>
      </c>
      <c r="K39" s="624">
        <f t="shared" si="8"/>
        <v>0</v>
      </c>
      <c r="L39" s="624">
        <f t="shared" si="10"/>
        <v>1311.1814808575998</v>
      </c>
      <c r="M39" s="668">
        <f t="shared" si="11"/>
        <v>0.12414300800000001</v>
      </c>
      <c r="N39" s="624">
        <f t="shared" si="9"/>
        <v>10561.863305725601</v>
      </c>
    </row>
    <row r="40" spans="1:14" x14ac:dyDescent="0.2">
      <c r="A40" s="624">
        <v>37</v>
      </c>
      <c r="B40" s="624">
        <v>19.8</v>
      </c>
      <c r="C40" s="628">
        <f t="shared" si="2"/>
        <v>31.865011200000005</v>
      </c>
      <c r="D40" s="665">
        <f t="shared" si="0"/>
        <v>31.865011200000005</v>
      </c>
      <c r="E40" s="629">
        <f t="shared" si="3"/>
        <v>1015.3789387761258</v>
      </c>
      <c r="F40" s="665">
        <f t="shared" si="1"/>
        <v>27.358848000000002</v>
      </c>
      <c r="G40" s="629">
        <f t="shared" si="4"/>
        <v>748.50656388710411</v>
      </c>
      <c r="H40" s="666">
        <f t="shared" si="5"/>
        <v>29.611929600000003</v>
      </c>
      <c r="I40" s="667">
        <f t="shared" si="6"/>
        <v>8.2255360000000003E-3</v>
      </c>
      <c r="J40" s="624">
        <f t="shared" si="7"/>
        <v>-266.87237488902167</v>
      </c>
      <c r="K40" s="624">
        <f t="shared" si="8"/>
        <v>0</v>
      </c>
      <c r="L40" s="624">
        <f t="shared" si="10"/>
        <v>1311.1814808575998</v>
      </c>
      <c r="M40" s="668">
        <f t="shared" si="11"/>
        <v>0.132368544</v>
      </c>
      <c r="N40" s="624">
        <f t="shared" si="9"/>
        <v>9905.5367781155001</v>
      </c>
    </row>
    <row r="41" spans="1:14" x14ac:dyDescent="0.2">
      <c r="A41" s="624">
        <v>38</v>
      </c>
      <c r="B41" s="624">
        <v>17</v>
      </c>
      <c r="C41" s="628">
        <f t="shared" si="2"/>
        <v>27.358848000000002</v>
      </c>
      <c r="D41" s="665">
        <f t="shared" si="0"/>
        <v>27.358848000000002</v>
      </c>
      <c r="E41" s="629">
        <f t="shared" si="3"/>
        <v>748.50656388710411</v>
      </c>
      <c r="F41" s="665">
        <f t="shared" si="1"/>
        <v>23.979225600000003</v>
      </c>
      <c r="G41" s="629">
        <f t="shared" si="4"/>
        <v>575.0032603756955</v>
      </c>
      <c r="H41" s="666">
        <f t="shared" si="5"/>
        <v>25.669036800000001</v>
      </c>
      <c r="I41" s="667">
        <f t="shared" si="6"/>
        <v>7.1302880000000003E-3</v>
      </c>
      <c r="J41" s="624">
        <f t="shared" si="7"/>
        <v>-173.5033035114086</v>
      </c>
      <c r="K41" s="624">
        <f t="shared" si="8"/>
        <v>0</v>
      </c>
      <c r="L41" s="624">
        <f t="shared" si="10"/>
        <v>1311.1814808575998</v>
      </c>
      <c r="M41" s="668">
        <f t="shared" si="11"/>
        <v>0.13949883200000002</v>
      </c>
      <c r="N41" s="624">
        <f t="shared" si="9"/>
        <v>9399.229097900974</v>
      </c>
    </row>
    <row r="42" spans="1:14" x14ac:dyDescent="0.2">
      <c r="A42" s="624">
        <v>39</v>
      </c>
      <c r="B42" s="624">
        <v>14.9</v>
      </c>
      <c r="C42" s="628">
        <f t="shared" si="2"/>
        <v>23.979225600000003</v>
      </c>
      <c r="D42" s="665">
        <f t="shared" si="0"/>
        <v>23.979225600000003</v>
      </c>
      <c r="E42" s="629">
        <f t="shared" si="3"/>
        <v>575.0032603756955</v>
      </c>
      <c r="F42" s="665">
        <f t="shared" si="1"/>
        <v>23.979225600000003</v>
      </c>
      <c r="G42" s="629">
        <f t="shared" si="4"/>
        <v>575.0032603756955</v>
      </c>
      <c r="H42" s="666">
        <f t="shared" si="5"/>
        <v>23.979225600000003</v>
      </c>
      <c r="I42" s="667">
        <f t="shared" si="6"/>
        <v>6.6608960000000012E-3</v>
      </c>
      <c r="J42" s="624">
        <f t="shared" si="7"/>
        <v>0</v>
      </c>
      <c r="K42" s="624">
        <f t="shared" si="8"/>
        <v>0</v>
      </c>
      <c r="L42" s="624">
        <f t="shared" si="10"/>
        <v>1311.1814808575998</v>
      </c>
      <c r="M42" s="668">
        <f t="shared" si="11"/>
        <v>0.14615972800000002</v>
      </c>
      <c r="N42" s="624">
        <f t="shared" si="9"/>
        <v>8970.8806851200461</v>
      </c>
    </row>
    <row r="43" spans="1:14" x14ac:dyDescent="0.2">
      <c r="A43" s="624">
        <v>40</v>
      </c>
      <c r="B43" s="624">
        <v>14.9</v>
      </c>
      <c r="C43" s="628">
        <f t="shared" si="2"/>
        <v>23.979225600000003</v>
      </c>
      <c r="D43" s="665">
        <f t="shared" si="0"/>
        <v>23.979225600000003</v>
      </c>
      <c r="E43" s="629">
        <f t="shared" si="3"/>
        <v>575.0032603756955</v>
      </c>
      <c r="F43" s="665">
        <f t="shared" si="1"/>
        <v>24.462028799999999</v>
      </c>
      <c r="G43" s="629">
        <f t="shared" si="4"/>
        <v>598.39085301202942</v>
      </c>
      <c r="H43" s="666">
        <f t="shared" si="5"/>
        <v>24.220627200000003</v>
      </c>
      <c r="I43" s="667">
        <f t="shared" si="6"/>
        <v>6.7279520000000006E-3</v>
      </c>
      <c r="J43" s="624">
        <f t="shared" si="7"/>
        <v>23.38759263633392</v>
      </c>
      <c r="K43" s="624">
        <f t="shared" si="8"/>
        <v>23.38759263633392</v>
      </c>
      <c r="L43" s="624">
        <f t="shared" si="10"/>
        <v>1334.5690734939337</v>
      </c>
      <c r="M43" s="668">
        <f t="shared" si="11"/>
        <v>0.15288768000000003</v>
      </c>
      <c r="N43" s="624">
        <f t="shared" si="9"/>
        <v>8729.0818559999971</v>
      </c>
    </row>
    <row r="44" spans="1:14" x14ac:dyDescent="0.2">
      <c r="A44" s="624">
        <v>41</v>
      </c>
      <c r="B44" s="624">
        <v>15.2</v>
      </c>
      <c r="C44" s="628">
        <f t="shared" si="2"/>
        <v>24.462028799999999</v>
      </c>
      <c r="D44" s="665">
        <f t="shared" si="0"/>
        <v>24.462028799999999</v>
      </c>
      <c r="E44" s="629">
        <f t="shared" si="3"/>
        <v>598.39085301202942</v>
      </c>
      <c r="F44" s="665">
        <f t="shared" si="1"/>
        <v>24.944832000000002</v>
      </c>
      <c r="G44" s="629">
        <f t="shared" si="4"/>
        <v>622.24464350822404</v>
      </c>
      <c r="H44" s="666">
        <f t="shared" si="5"/>
        <v>24.703430400000002</v>
      </c>
      <c r="I44" s="667">
        <f t="shared" si="6"/>
        <v>6.8620640000000002E-3</v>
      </c>
      <c r="J44" s="624">
        <f t="shared" si="7"/>
        <v>23.85379049619462</v>
      </c>
      <c r="K44" s="624">
        <f t="shared" si="8"/>
        <v>23.85379049619462</v>
      </c>
      <c r="L44" s="624">
        <f t="shared" si="10"/>
        <v>1358.4228639901285</v>
      </c>
      <c r="M44" s="668">
        <f t="shared" si="11"/>
        <v>0.15974974400000003</v>
      </c>
      <c r="N44" s="624">
        <f t="shared" si="9"/>
        <v>8503.4431353462969</v>
      </c>
    </row>
    <row r="45" spans="1:14" x14ac:dyDescent="0.2">
      <c r="A45" s="624">
        <v>42</v>
      </c>
      <c r="B45" s="624">
        <v>15.5</v>
      </c>
      <c r="C45" s="628">
        <f t="shared" si="2"/>
        <v>24.944832000000002</v>
      </c>
      <c r="D45" s="665">
        <f t="shared" si="0"/>
        <v>24.944832000000002</v>
      </c>
      <c r="E45" s="629">
        <f t="shared" si="3"/>
        <v>622.24464350822404</v>
      </c>
      <c r="F45" s="665">
        <f t="shared" si="1"/>
        <v>25.749504000000002</v>
      </c>
      <c r="G45" s="629">
        <f t="shared" si="4"/>
        <v>663.03695624601608</v>
      </c>
      <c r="H45" s="666">
        <f t="shared" si="5"/>
        <v>25.347168000000003</v>
      </c>
      <c r="I45" s="667">
        <f t="shared" si="6"/>
        <v>7.0408800000000011E-3</v>
      </c>
      <c r="J45" s="624">
        <f t="shared" si="7"/>
        <v>40.792312737792031</v>
      </c>
      <c r="K45" s="624">
        <f t="shared" si="8"/>
        <v>40.792312737792031</v>
      </c>
      <c r="L45" s="624">
        <f t="shared" si="10"/>
        <v>1399.2151767279206</v>
      </c>
      <c r="M45" s="668">
        <f t="shared" si="11"/>
        <v>0.16679062400000003</v>
      </c>
      <c r="N45" s="624">
        <f t="shared" si="9"/>
        <v>8389.0517534601968</v>
      </c>
    </row>
    <row r="46" spans="1:14" x14ac:dyDescent="0.2">
      <c r="A46" s="624">
        <v>43</v>
      </c>
      <c r="B46" s="624">
        <v>16</v>
      </c>
      <c r="C46" s="628">
        <f t="shared" si="2"/>
        <v>25.749504000000002</v>
      </c>
      <c r="D46" s="665">
        <f t="shared" si="0"/>
        <v>25.749504000000002</v>
      </c>
      <c r="E46" s="629">
        <f t="shared" si="3"/>
        <v>663.03695624601608</v>
      </c>
      <c r="F46" s="665">
        <f t="shared" si="1"/>
        <v>27.519782400000004</v>
      </c>
      <c r="G46" s="629">
        <f t="shared" si="4"/>
        <v>757.33842334334997</v>
      </c>
      <c r="H46" s="666">
        <f t="shared" si="5"/>
        <v>26.634643200000003</v>
      </c>
      <c r="I46" s="667">
        <f t="shared" si="6"/>
        <v>7.3985120000000012E-3</v>
      </c>
      <c r="J46" s="624">
        <f t="shared" si="7"/>
        <v>94.301467097333898</v>
      </c>
      <c r="K46" s="624">
        <f t="shared" si="8"/>
        <v>94.301467097333898</v>
      </c>
      <c r="L46" s="624">
        <f t="shared" si="10"/>
        <v>1493.5166438252545</v>
      </c>
      <c r="M46" s="668">
        <f t="shared" si="11"/>
        <v>0.17418913600000002</v>
      </c>
      <c r="N46" s="624">
        <f t="shared" si="9"/>
        <v>8574.1090295393296</v>
      </c>
    </row>
    <row r="47" spans="1:14" x14ac:dyDescent="0.2">
      <c r="A47" s="624">
        <v>44</v>
      </c>
      <c r="B47" s="624">
        <v>17.100000000000001</v>
      </c>
      <c r="C47" s="628">
        <f t="shared" si="2"/>
        <v>27.519782400000004</v>
      </c>
      <c r="D47" s="665">
        <f t="shared" si="0"/>
        <v>27.519782400000004</v>
      </c>
      <c r="E47" s="629">
        <f t="shared" si="3"/>
        <v>757.33842334334997</v>
      </c>
      <c r="F47" s="665">
        <f t="shared" si="1"/>
        <v>30.738470400000004</v>
      </c>
      <c r="G47" s="629">
        <f t="shared" si="4"/>
        <v>944.8535625316764</v>
      </c>
      <c r="H47" s="666">
        <f t="shared" si="5"/>
        <v>29.129126400000004</v>
      </c>
      <c r="I47" s="667">
        <f t="shared" si="6"/>
        <v>8.0914240000000016E-3</v>
      </c>
      <c r="J47" s="624">
        <f t="shared" si="7"/>
        <v>187.51513918832643</v>
      </c>
      <c r="K47" s="624">
        <f t="shared" si="8"/>
        <v>187.51513918832643</v>
      </c>
      <c r="L47" s="624">
        <f t="shared" si="10"/>
        <v>1681.0317830135809</v>
      </c>
      <c r="M47" s="668">
        <f t="shared" si="11"/>
        <v>0.18228056000000004</v>
      </c>
      <c r="N47" s="624">
        <f t="shared" si="9"/>
        <v>9222.2219583568349</v>
      </c>
    </row>
    <row r="48" spans="1:14" x14ac:dyDescent="0.2">
      <c r="A48" s="624">
        <v>45</v>
      </c>
      <c r="B48" s="624">
        <v>19.100000000000001</v>
      </c>
      <c r="C48" s="628">
        <f t="shared" si="2"/>
        <v>30.738470400000004</v>
      </c>
      <c r="D48" s="665">
        <f t="shared" si="0"/>
        <v>30.738470400000004</v>
      </c>
      <c r="E48" s="629">
        <f t="shared" si="3"/>
        <v>944.8535625316764</v>
      </c>
      <c r="F48" s="665">
        <f t="shared" si="1"/>
        <v>33.957158400000004</v>
      </c>
      <c r="G48" s="629">
        <f t="shared" si="4"/>
        <v>1153.0886066026908</v>
      </c>
      <c r="H48" s="666">
        <f t="shared" si="5"/>
        <v>32.347814400000004</v>
      </c>
      <c r="I48" s="667">
        <f t="shared" si="6"/>
        <v>8.9855040000000018E-3</v>
      </c>
      <c r="J48" s="624">
        <f t="shared" si="7"/>
        <v>208.23504407101439</v>
      </c>
      <c r="K48" s="624">
        <f t="shared" si="8"/>
        <v>208.23504407101439</v>
      </c>
      <c r="L48" s="624">
        <f t="shared" si="10"/>
        <v>1889.2668270845952</v>
      </c>
      <c r="M48" s="668">
        <f t="shared" si="11"/>
        <v>0.19126606400000004</v>
      </c>
      <c r="N48" s="624">
        <f t="shared" si="9"/>
        <v>9877.6896830197475</v>
      </c>
    </row>
    <row r="49" spans="1:14" x14ac:dyDescent="0.2">
      <c r="A49" s="624">
        <v>46</v>
      </c>
      <c r="B49" s="624">
        <v>21.1</v>
      </c>
      <c r="C49" s="628">
        <f t="shared" si="2"/>
        <v>33.957158400000004</v>
      </c>
      <c r="D49" s="665">
        <f t="shared" si="0"/>
        <v>33.957158400000004</v>
      </c>
      <c r="E49" s="629">
        <f t="shared" si="3"/>
        <v>1153.0886066026908</v>
      </c>
      <c r="F49" s="665">
        <f t="shared" si="1"/>
        <v>36.532108800000003</v>
      </c>
      <c r="G49" s="629">
        <f t="shared" si="4"/>
        <v>1334.5949733750376</v>
      </c>
      <c r="H49" s="666">
        <f t="shared" si="5"/>
        <v>35.2446336</v>
      </c>
      <c r="I49" s="667">
        <f t="shared" si="6"/>
        <v>9.7901759999999994E-3</v>
      </c>
      <c r="J49" s="624">
        <f t="shared" si="7"/>
        <v>181.50636677234684</v>
      </c>
      <c r="K49" s="624">
        <f t="shared" si="8"/>
        <v>181.50636677234684</v>
      </c>
      <c r="L49" s="624">
        <f t="shared" si="10"/>
        <v>2070.7731938569423</v>
      </c>
      <c r="M49" s="668">
        <f t="shared" si="11"/>
        <v>0.20105624000000005</v>
      </c>
      <c r="N49" s="624">
        <f t="shared" si="9"/>
        <v>10299.472395668703</v>
      </c>
    </row>
    <row r="50" spans="1:14" x14ac:dyDescent="0.2">
      <c r="A50" s="624">
        <v>47</v>
      </c>
      <c r="B50" s="624">
        <v>22.7</v>
      </c>
      <c r="C50" s="628">
        <f t="shared" si="2"/>
        <v>36.532108800000003</v>
      </c>
      <c r="D50" s="665">
        <f t="shared" si="0"/>
        <v>36.532108800000003</v>
      </c>
      <c r="E50" s="629">
        <f t="shared" si="3"/>
        <v>1334.5949733750376</v>
      </c>
      <c r="F50" s="665">
        <f t="shared" si="1"/>
        <v>36.8539776</v>
      </c>
      <c r="G50" s="629">
        <f t="shared" si="4"/>
        <v>1358.2156649413018</v>
      </c>
      <c r="H50" s="666">
        <f t="shared" si="5"/>
        <v>36.693043200000005</v>
      </c>
      <c r="I50" s="667">
        <f t="shared" si="6"/>
        <v>1.0192512000000001E-2</v>
      </c>
      <c r="J50" s="624">
        <f t="shared" si="7"/>
        <v>23.620691566264213</v>
      </c>
      <c r="K50" s="624">
        <f t="shared" si="8"/>
        <v>23.620691566264213</v>
      </c>
      <c r="L50" s="624">
        <f t="shared" si="10"/>
        <v>2094.3938854232065</v>
      </c>
      <c r="M50" s="668">
        <f t="shared" si="11"/>
        <v>0.21124875200000004</v>
      </c>
      <c r="N50" s="624">
        <f t="shared" si="9"/>
        <v>9914.3491528092254</v>
      </c>
    </row>
    <row r="51" spans="1:14" x14ac:dyDescent="0.2">
      <c r="A51" s="624">
        <v>48</v>
      </c>
      <c r="B51" s="624">
        <v>22.9</v>
      </c>
      <c r="C51" s="628">
        <f t="shared" si="2"/>
        <v>36.8539776</v>
      </c>
      <c r="D51" s="665">
        <f t="shared" si="0"/>
        <v>36.8539776</v>
      </c>
      <c r="E51" s="629">
        <f t="shared" si="3"/>
        <v>1358.2156649413018</v>
      </c>
      <c r="F51" s="665">
        <f t="shared" si="1"/>
        <v>36.532108800000003</v>
      </c>
      <c r="G51" s="629">
        <f t="shared" si="4"/>
        <v>1334.5949733750376</v>
      </c>
      <c r="H51" s="666">
        <f t="shared" si="5"/>
        <v>36.693043200000005</v>
      </c>
      <c r="I51" s="667">
        <f t="shared" si="6"/>
        <v>1.0192512000000001E-2</v>
      </c>
      <c r="J51" s="624">
        <f t="shared" si="7"/>
        <v>-23.620691566264213</v>
      </c>
      <c r="K51" s="624">
        <f t="shared" si="8"/>
        <v>0</v>
      </c>
      <c r="L51" s="624">
        <f t="shared" si="10"/>
        <v>2094.3938854232065</v>
      </c>
      <c r="M51" s="668">
        <f t="shared" si="11"/>
        <v>0.22144126400000003</v>
      </c>
      <c r="N51" s="624">
        <f t="shared" si="9"/>
        <v>9458.0108855556664</v>
      </c>
    </row>
    <row r="52" spans="1:14" x14ac:dyDescent="0.2">
      <c r="A52" s="624">
        <v>49</v>
      </c>
      <c r="B52" s="624">
        <v>22.7</v>
      </c>
      <c r="C52" s="628">
        <f t="shared" si="2"/>
        <v>36.532108800000003</v>
      </c>
      <c r="D52" s="665">
        <f t="shared" si="0"/>
        <v>36.532108800000003</v>
      </c>
      <c r="E52" s="629">
        <f t="shared" si="3"/>
        <v>1334.5949733750376</v>
      </c>
      <c r="F52" s="665">
        <f t="shared" si="1"/>
        <v>36.371174400000008</v>
      </c>
      <c r="G52" s="629">
        <f t="shared" si="4"/>
        <v>1322.8623272352158</v>
      </c>
      <c r="H52" s="666">
        <f t="shared" si="5"/>
        <v>36.451641600000002</v>
      </c>
      <c r="I52" s="667">
        <f t="shared" si="6"/>
        <v>1.0125456000000001E-2</v>
      </c>
      <c r="J52" s="624">
        <f t="shared" si="7"/>
        <v>-11.732646139821782</v>
      </c>
      <c r="K52" s="624">
        <f t="shared" si="8"/>
        <v>0</v>
      </c>
      <c r="L52" s="624">
        <f t="shared" si="10"/>
        <v>2094.3938854232065</v>
      </c>
      <c r="M52" s="668">
        <f t="shared" si="11"/>
        <v>0.23156672000000003</v>
      </c>
      <c r="N52" s="624">
        <f t="shared" si="9"/>
        <v>9044.451143166023</v>
      </c>
    </row>
    <row r="53" spans="1:14" x14ac:dyDescent="0.2">
      <c r="A53" s="624">
        <v>50</v>
      </c>
      <c r="B53" s="624">
        <v>22.6</v>
      </c>
      <c r="C53" s="628">
        <f t="shared" si="2"/>
        <v>36.371174400000008</v>
      </c>
      <c r="D53" s="665">
        <f t="shared" si="0"/>
        <v>36.371174400000008</v>
      </c>
      <c r="E53" s="629">
        <f t="shared" si="3"/>
        <v>1322.8623272352158</v>
      </c>
      <c r="F53" s="665">
        <f t="shared" si="1"/>
        <v>34.279027200000002</v>
      </c>
      <c r="G53" s="629">
        <f t="shared" si="4"/>
        <v>1175.05170577834</v>
      </c>
      <c r="H53" s="666">
        <f t="shared" si="5"/>
        <v>35.325100800000001</v>
      </c>
      <c r="I53" s="667">
        <f t="shared" si="6"/>
        <v>9.8125280000000009E-3</v>
      </c>
      <c r="J53" s="624">
        <f t="shared" si="7"/>
        <v>-147.81062145687588</v>
      </c>
      <c r="K53" s="624">
        <f t="shared" si="8"/>
        <v>0</v>
      </c>
      <c r="L53" s="624">
        <f t="shared" si="10"/>
        <v>2094.3938854232065</v>
      </c>
      <c r="M53" s="668">
        <f t="shared" si="11"/>
        <v>0.24137924800000005</v>
      </c>
      <c r="N53" s="624">
        <f t="shared" si="9"/>
        <v>8676.7769092693761</v>
      </c>
    </row>
    <row r="54" spans="1:14" x14ac:dyDescent="0.2">
      <c r="A54" s="624">
        <v>51</v>
      </c>
      <c r="B54" s="624">
        <v>21.3</v>
      </c>
      <c r="C54" s="628">
        <f t="shared" si="2"/>
        <v>34.279027200000002</v>
      </c>
      <c r="D54" s="665">
        <f t="shared" si="0"/>
        <v>34.279027200000002</v>
      </c>
      <c r="E54" s="629">
        <f t="shared" si="3"/>
        <v>1175.05170577834</v>
      </c>
      <c r="F54" s="665">
        <f t="shared" si="1"/>
        <v>30.577536000000002</v>
      </c>
      <c r="G54" s="629">
        <f t="shared" si="4"/>
        <v>934.98570783129617</v>
      </c>
      <c r="H54" s="666">
        <f t="shared" si="5"/>
        <v>32.428281600000005</v>
      </c>
      <c r="I54" s="667">
        <f t="shared" si="6"/>
        <v>9.0078560000000016E-3</v>
      </c>
      <c r="J54" s="624">
        <f t="shared" si="7"/>
        <v>-240.0659979470438</v>
      </c>
      <c r="K54" s="624">
        <f t="shared" si="8"/>
        <v>0</v>
      </c>
      <c r="L54" s="624">
        <f t="shared" si="10"/>
        <v>2094.3938854232065</v>
      </c>
      <c r="M54" s="668">
        <f t="shared" si="11"/>
        <v>0.25038710400000003</v>
      </c>
      <c r="N54" s="624">
        <f t="shared" si="9"/>
        <v>8364.623624638456</v>
      </c>
    </row>
    <row r="55" spans="1:14" x14ac:dyDescent="0.2">
      <c r="A55" s="624">
        <v>52</v>
      </c>
      <c r="B55" s="624">
        <v>19</v>
      </c>
      <c r="C55" s="628">
        <f t="shared" si="2"/>
        <v>30.577536000000002</v>
      </c>
      <c r="D55" s="665">
        <f t="shared" si="0"/>
        <v>30.577536000000002</v>
      </c>
      <c r="E55" s="629">
        <f t="shared" si="3"/>
        <v>934.98570783129617</v>
      </c>
      <c r="F55" s="665">
        <f t="shared" si="1"/>
        <v>27.519782400000004</v>
      </c>
      <c r="G55" s="629">
        <f t="shared" si="4"/>
        <v>757.33842334334997</v>
      </c>
      <c r="H55" s="666">
        <f t="shared" si="5"/>
        <v>29.048659200000003</v>
      </c>
      <c r="I55" s="667">
        <f t="shared" si="6"/>
        <v>8.0690720000000001E-3</v>
      </c>
      <c r="J55" s="624">
        <f t="shared" si="7"/>
        <v>-177.64728448794619</v>
      </c>
      <c r="K55" s="624">
        <f t="shared" si="8"/>
        <v>0</v>
      </c>
      <c r="L55" s="624">
        <f t="shared" si="10"/>
        <v>2094.3938854232065</v>
      </c>
      <c r="M55" s="668">
        <f t="shared" si="11"/>
        <v>0.25845617600000004</v>
      </c>
      <c r="N55" s="624">
        <f t="shared" si="9"/>
        <v>8103.4778036149783</v>
      </c>
    </row>
    <row r="56" spans="1:14" x14ac:dyDescent="0.2">
      <c r="A56" s="624">
        <v>53</v>
      </c>
      <c r="B56" s="624">
        <v>17.100000000000001</v>
      </c>
      <c r="C56" s="628">
        <f t="shared" si="2"/>
        <v>27.519782400000004</v>
      </c>
      <c r="D56" s="665">
        <f t="shared" si="0"/>
        <v>27.519782400000004</v>
      </c>
      <c r="E56" s="629">
        <f t="shared" si="3"/>
        <v>757.33842334334997</v>
      </c>
      <c r="F56" s="665">
        <f t="shared" si="1"/>
        <v>25.427635200000005</v>
      </c>
      <c r="G56" s="629">
        <f t="shared" si="4"/>
        <v>646.56463186427925</v>
      </c>
      <c r="H56" s="666">
        <f t="shared" si="5"/>
        <v>26.473708800000004</v>
      </c>
      <c r="I56" s="667">
        <f t="shared" si="6"/>
        <v>7.3538080000000016E-3</v>
      </c>
      <c r="J56" s="624">
        <f t="shared" si="7"/>
        <v>-110.77379147907072</v>
      </c>
      <c r="K56" s="624">
        <f t="shared" si="8"/>
        <v>0</v>
      </c>
      <c r="L56" s="624">
        <f t="shared" si="10"/>
        <v>2094.3938854232065</v>
      </c>
      <c r="M56" s="668">
        <f t="shared" si="11"/>
        <v>0.26580998400000005</v>
      </c>
      <c r="N56" s="624">
        <f t="shared" si="9"/>
        <v>7879.2897614530766</v>
      </c>
    </row>
    <row r="57" spans="1:14" x14ac:dyDescent="0.2">
      <c r="A57" s="624">
        <v>54</v>
      </c>
      <c r="B57" s="624">
        <v>15.8</v>
      </c>
      <c r="C57" s="628">
        <f t="shared" si="2"/>
        <v>25.427635200000005</v>
      </c>
      <c r="D57" s="665">
        <f t="shared" si="0"/>
        <v>25.427635200000005</v>
      </c>
      <c r="E57" s="629">
        <f t="shared" si="3"/>
        <v>646.56463186427925</v>
      </c>
      <c r="F57" s="665">
        <f t="shared" si="1"/>
        <v>25.427635200000005</v>
      </c>
      <c r="G57" s="629">
        <f t="shared" si="4"/>
        <v>646.56463186427925</v>
      </c>
      <c r="H57" s="666">
        <f t="shared" si="5"/>
        <v>25.427635200000005</v>
      </c>
      <c r="I57" s="667">
        <f t="shared" si="6"/>
        <v>7.0632320000000009E-3</v>
      </c>
      <c r="J57" s="624">
        <f t="shared" si="7"/>
        <v>0</v>
      </c>
      <c r="K57" s="624">
        <f t="shared" si="8"/>
        <v>0</v>
      </c>
      <c r="L57" s="624">
        <f t="shared" si="10"/>
        <v>2094.3938854232065</v>
      </c>
      <c r="M57" s="668">
        <f t="shared" si="11"/>
        <v>0.27287321600000003</v>
      </c>
      <c r="N57" s="624">
        <f t="shared" si="9"/>
        <v>7675.3369792922667</v>
      </c>
    </row>
    <row r="58" spans="1:14" x14ac:dyDescent="0.2">
      <c r="A58" s="624">
        <v>55</v>
      </c>
      <c r="B58" s="624">
        <v>15.8</v>
      </c>
      <c r="C58" s="628">
        <f t="shared" si="2"/>
        <v>25.427635200000005</v>
      </c>
      <c r="D58" s="665">
        <f t="shared" si="0"/>
        <v>25.427635200000005</v>
      </c>
      <c r="E58" s="629">
        <f t="shared" si="3"/>
        <v>646.56463186427925</v>
      </c>
      <c r="F58" s="665">
        <f t="shared" si="1"/>
        <v>28.485388799999999</v>
      </c>
      <c r="G58" s="629">
        <f t="shared" si="4"/>
        <v>811.4173750871654</v>
      </c>
      <c r="H58" s="666">
        <f t="shared" si="5"/>
        <v>26.956512000000004</v>
      </c>
      <c r="I58" s="667">
        <f t="shared" si="6"/>
        <v>7.4879200000000012E-3</v>
      </c>
      <c r="J58" s="624">
        <f t="shared" si="7"/>
        <v>164.85274322288615</v>
      </c>
      <c r="K58" s="624">
        <f t="shared" si="8"/>
        <v>164.85274322288615</v>
      </c>
      <c r="L58" s="624">
        <f t="shared" si="10"/>
        <v>2259.2466286460926</v>
      </c>
      <c r="M58" s="668">
        <f t="shared" si="11"/>
        <v>0.28036113600000001</v>
      </c>
      <c r="N58" s="624">
        <f t="shared" si="9"/>
        <v>8058.344536905046</v>
      </c>
    </row>
    <row r="59" spans="1:14" x14ac:dyDescent="0.2">
      <c r="A59" s="624">
        <v>56</v>
      </c>
      <c r="B59" s="624">
        <v>17.7</v>
      </c>
      <c r="C59" s="628">
        <f t="shared" si="2"/>
        <v>28.485388799999999</v>
      </c>
      <c r="D59" s="665">
        <f t="shared" si="0"/>
        <v>28.485388799999999</v>
      </c>
      <c r="E59" s="629">
        <f t="shared" si="3"/>
        <v>811.4173750871654</v>
      </c>
      <c r="F59" s="665">
        <f t="shared" si="1"/>
        <v>31.865011200000005</v>
      </c>
      <c r="G59" s="629">
        <f t="shared" si="4"/>
        <v>1015.3789387761258</v>
      </c>
      <c r="H59" s="666">
        <f t="shared" si="5"/>
        <v>30.175200000000004</v>
      </c>
      <c r="I59" s="667">
        <f t="shared" si="6"/>
        <v>8.3820000000000006E-3</v>
      </c>
      <c r="J59" s="624">
        <f t="shared" si="7"/>
        <v>203.96156368896038</v>
      </c>
      <c r="K59" s="624">
        <f t="shared" si="8"/>
        <v>203.96156368896038</v>
      </c>
      <c r="L59" s="624">
        <f t="shared" si="10"/>
        <v>2463.2081923350529</v>
      </c>
      <c r="M59" s="668">
        <f t="shared" si="11"/>
        <v>0.28874313600000001</v>
      </c>
      <c r="N59" s="624">
        <f t="shared" si="9"/>
        <v>8530.7939314444957</v>
      </c>
    </row>
    <row r="60" spans="1:14" x14ac:dyDescent="0.2">
      <c r="A60" s="624">
        <v>57</v>
      </c>
      <c r="B60" s="624">
        <v>19.8</v>
      </c>
      <c r="C60" s="628">
        <f t="shared" si="2"/>
        <v>31.865011200000005</v>
      </c>
      <c r="D60" s="665">
        <f t="shared" si="0"/>
        <v>31.865011200000005</v>
      </c>
      <c r="E60" s="629">
        <f t="shared" si="3"/>
        <v>1015.3789387761258</v>
      </c>
      <c r="F60" s="665">
        <f t="shared" si="1"/>
        <v>34.761830400000008</v>
      </c>
      <c r="G60" s="629">
        <f t="shared" si="4"/>
        <v>1208.3848527583648</v>
      </c>
      <c r="H60" s="666">
        <f t="shared" si="5"/>
        <v>33.313420800000003</v>
      </c>
      <c r="I60" s="667">
        <f t="shared" si="6"/>
        <v>9.253728000000001E-3</v>
      </c>
      <c r="J60" s="624">
        <f t="shared" si="7"/>
        <v>193.00591398223901</v>
      </c>
      <c r="K60" s="624">
        <f t="shared" si="8"/>
        <v>193.00591398223901</v>
      </c>
      <c r="L60" s="624">
        <f t="shared" si="10"/>
        <v>2656.2141063172921</v>
      </c>
      <c r="M60" s="668">
        <f t="shared" si="11"/>
        <v>0.29799686400000003</v>
      </c>
      <c r="N60" s="624">
        <f t="shared" si="9"/>
        <v>8913.5639572277232</v>
      </c>
    </row>
    <row r="61" spans="1:14" x14ac:dyDescent="0.2">
      <c r="A61" s="624">
        <v>58</v>
      </c>
      <c r="B61" s="624">
        <v>21.6</v>
      </c>
      <c r="C61" s="628">
        <f t="shared" si="2"/>
        <v>34.761830400000008</v>
      </c>
      <c r="D61" s="665">
        <f t="shared" si="0"/>
        <v>34.761830400000008</v>
      </c>
      <c r="E61" s="629">
        <f t="shared" si="3"/>
        <v>1208.3848527583648</v>
      </c>
      <c r="F61" s="665">
        <f t="shared" si="1"/>
        <v>37.3367808</v>
      </c>
      <c r="G61" s="629">
        <f t="shared" si="4"/>
        <v>1394.0352005072486</v>
      </c>
      <c r="H61" s="666">
        <f t="shared" si="5"/>
        <v>36.049305600000004</v>
      </c>
      <c r="I61" s="667">
        <f t="shared" si="6"/>
        <v>1.0013696000000001E-2</v>
      </c>
      <c r="J61" s="624">
        <f t="shared" si="7"/>
        <v>185.65034774888386</v>
      </c>
      <c r="K61" s="624">
        <f t="shared" si="8"/>
        <v>185.65034774888386</v>
      </c>
      <c r="L61" s="624">
        <f t="shared" si="10"/>
        <v>2841.8644540661762</v>
      </c>
      <c r="M61" s="668">
        <f t="shared" si="11"/>
        <v>0.30801056000000004</v>
      </c>
      <c r="N61" s="624">
        <f t="shared" si="9"/>
        <v>9226.5163053701017</v>
      </c>
    </row>
    <row r="62" spans="1:14" x14ac:dyDescent="0.2">
      <c r="A62" s="624">
        <v>59</v>
      </c>
      <c r="B62" s="624">
        <v>23.2</v>
      </c>
      <c r="C62" s="628">
        <f t="shared" si="2"/>
        <v>37.3367808</v>
      </c>
      <c r="D62" s="665">
        <f t="shared" si="0"/>
        <v>37.3367808</v>
      </c>
      <c r="E62" s="629">
        <f t="shared" si="3"/>
        <v>1394.0352005072486</v>
      </c>
      <c r="F62" s="665">
        <f t="shared" si="1"/>
        <v>38.9461248</v>
      </c>
      <c r="G62" s="629">
        <f t="shared" si="4"/>
        <v>1516.8006369371751</v>
      </c>
      <c r="H62" s="666">
        <f t="shared" si="5"/>
        <v>38.141452799999996</v>
      </c>
      <c r="I62" s="667">
        <f t="shared" si="6"/>
        <v>1.0594847999999999E-2</v>
      </c>
      <c r="J62" s="624">
        <f t="shared" si="7"/>
        <v>122.76543642992647</v>
      </c>
      <c r="K62" s="624">
        <f t="shared" si="8"/>
        <v>122.76543642992647</v>
      </c>
      <c r="L62" s="624">
        <f t="shared" si="10"/>
        <v>2964.6298904961027</v>
      </c>
      <c r="M62" s="668">
        <f t="shared" si="11"/>
        <v>0.31860540800000003</v>
      </c>
      <c r="N62" s="624">
        <f t="shared" si="9"/>
        <v>9305.0206181563062</v>
      </c>
    </row>
    <row r="63" spans="1:14" x14ac:dyDescent="0.2">
      <c r="A63" s="624">
        <v>60</v>
      </c>
      <c r="B63" s="624">
        <v>24.2</v>
      </c>
      <c r="C63" s="628">
        <f t="shared" si="2"/>
        <v>38.9461248</v>
      </c>
      <c r="D63" s="665">
        <f t="shared" si="0"/>
        <v>38.9461248</v>
      </c>
      <c r="E63" s="629">
        <f t="shared" si="3"/>
        <v>1516.8006369371751</v>
      </c>
      <c r="F63" s="665">
        <f t="shared" si="1"/>
        <v>39.589862400000008</v>
      </c>
      <c r="G63" s="629">
        <f t="shared" si="4"/>
        <v>1567.3572048509345</v>
      </c>
      <c r="H63" s="666">
        <f t="shared" si="5"/>
        <v>39.267993600000004</v>
      </c>
      <c r="I63" s="667">
        <f t="shared" si="6"/>
        <v>1.0907776000000001E-2</v>
      </c>
      <c r="J63" s="624">
        <f t="shared" si="7"/>
        <v>50.556567913759409</v>
      </c>
      <c r="K63" s="624">
        <f t="shared" si="8"/>
        <v>50.556567913759409</v>
      </c>
      <c r="L63" s="624">
        <f t="shared" si="10"/>
        <v>3015.1864584098621</v>
      </c>
      <c r="M63" s="668">
        <f t="shared" si="11"/>
        <v>0.32951318400000001</v>
      </c>
      <c r="N63" s="624">
        <f t="shared" si="9"/>
        <v>9150.4273723076949</v>
      </c>
    </row>
    <row r="64" spans="1:14" x14ac:dyDescent="0.2">
      <c r="A64" s="624">
        <v>61</v>
      </c>
      <c r="B64" s="624">
        <v>24.6</v>
      </c>
      <c r="C64" s="628">
        <f t="shared" si="2"/>
        <v>39.589862400000008</v>
      </c>
      <c r="D64" s="665">
        <f t="shared" si="0"/>
        <v>39.589862400000008</v>
      </c>
      <c r="E64" s="629">
        <f t="shared" si="3"/>
        <v>1567.3572048509345</v>
      </c>
      <c r="F64" s="665">
        <f t="shared" si="1"/>
        <v>40.072665600000001</v>
      </c>
      <c r="G64" s="629">
        <f t="shared" si="4"/>
        <v>1605.8185282894235</v>
      </c>
      <c r="H64" s="666">
        <f t="shared" si="5"/>
        <v>39.831264000000004</v>
      </c>
      <c r="I64" s="667">
        <f t="shared" si="6"/>
        <v>1.1064240000000001E-2</v>
      </c>
      <c r="J64" s="624">
        <f t="shared" si="7"/>
        <v>38.461323438488989</v>
      </c>
      <c r="K64" s="624">
        <f t="shared" si="8"/>
        <v>38.461323438488989</v>
      </c>
      <c r="L64" s="624">
        <f t="shared" si="10"/>
        <v>3053.6477818483509</v>
      </c>
      <c r="M64" s="668">
        <f t="shared" si="11"/>
        <v>0.34057742400000002</v>
      </c>
      <c r="N64" s="624">
        <f t="shared" si="9"/>
        <v>8966.0898423154158</v>
      </c>
    </row>
    <row r="65" spans="1:14" x14ac:dyDescent="0.2">
      <c r="A65" s="624">
        <v>62</v>
      </c>
      <c r="B65" s="624">
        <v>24.9</v>
      </c>
      <c r="C65" s="628">
        <f t="shared" si="2"/>
        <v>40.072665600000001</v>
      </c>
      <c r="D65" s="665">
        <f t="shared" si="0"/>
        <v>40.072665600000001</v>
      </c>
      <c r="E65" s="629">
        <f t="shared" si="3"/>
        <v>1605.8185282894235</v>
      </c>
      <c r="F65" s="665">
        <f t="shared" si="1"/>
        <v>40.233600000000003</v>
      </c>
      <c r="G65" s="629">
        <f t="shared" si="4"/>
        <v>1618.7425689600002</v>
      </c>
      <c r="H65" s="666">
        <f t="shared" si="5"/>
        <v>40.153132800000002</v>
      </c>
      <c r="I65" s="667">
        <f t="shared" si="6"/>
        <v>1.1153648E-2</v>
      </c>
      <c r="J65" s="624">
        <f t="shared" si="7"/>
        <v>12.924040670576687</v>
      </c>
      <c r="K65" s="624">
        <f t="shared" si="8"/>
        <v>12.924040670576687</v>
      </c>
      <c r="L65" s="624">
        <f t="shared" si="10"/>
        <v>3066.5718225189275</v>
      </c>
      <c r="M65" s="668">
        <f t="shared" si="11"/>
        <v>0.35173107200000003</v>
      </c>
      <c r="N65" s="624">
        <f t="shared" si="9"/>
        <v>8718.5127122318245</v>
      </c>
    </row>
    <row r="66" spans="1:14" x14ac:dyDescent="0.2">
      <c r="A66" s="624">
        <v>63</v>
      </c>
      <c r="B66" s="624">
        <v>25</v>
      </c>
      <c r="C66" s="628">
        <f t="shared" si="2"/>
        <v>40.233600000000003</v>
      </c>
      <c r="D66" s="665">
        <f t="shared" si="0"/>
        <v>40.233600000000003</v>
      </c>
      <c r="E66" s="629">
        <f t="shared" si="3"/>
        <v>1618.7425689600002</v>
      </c>
      <c r="F66" s="665">
        <f t="shared" si="1"/>
        <v>39.589862400000008</v>
      </c>
      <c r="G66" s="629">
        <f t="shared" si="4"/>
        <v>1567.3572048509345</v>
      </c>
      <c r="H66" s="666">
        <f t="shared" si="5"/>
        <v>39.911731200000006</v>
      </c>
      <c r="I66" s="667">
        <f t="shared" si="6"/>
        <v>1.1086592000000001E-2</v>
      </c>
      <c r="J66" s="624">
        <f t="shared" si="7"/>
        <v>-51.385364109065677</v>
      </c>
      <c r="K66" s="624">
        <f t="shared" si="8"/>
        <v>0</v>
      </c>
      <c r="L66" s="624">
        <f t="shared" si="10"/>
        <v>3066.5718225189275</v>
      </c>
      <c r="M66" s="668">
        <f t="shared" si="11"/>
        <v>0.36281766400000004</v>
      </c>
      <c r="N66" s="624">
        <f t="shared" si="9"/>
        <v>8452.1017767175945</v>
      </c>
    </row>
    <row r="67" spans="1:14" x14ac:dyDescent="0.2">
      <c r="A67" s="624">
        <v>64</v>
      </c>
      <c r="B67" s="624">
        <v>24.6</v>
      </c>
      <c r="C67" s="628">
        <f t="shared" si="2"/>
        <v>39.589862400000008</v>
      </c>
      <c r="D67" s="665">
        <f t="shared" si="0"/>
        <v>39.589862400000008</v>
      </c>
      <c r="E67" s="629">
        <f t="shared" si="3"/>
        <v>1567.3572048509345</v>
      </c>
      <c r="F67" s="665">
        <f t="shared" si="1"/>
        <v>39.428927999999999</v>
      </c>
      <c r="G67" s="629">
        <f t="shared" si="4"/>
        <v>1554.640363229184</v>
      </c>
      <c r="H67" s="666">
        <f t="shared" si="5"/>
        <v>39.5093952</v>
      </c>
      <c r="I67" s="667">
        <f t="shared" si="6"/>
        <v>1.0974832E-2</v>
      </c>
      <c r="J67" s="624">
        <f t="shared" si="7"/>
        <v>-12.716841621750518</v>
      </c>
      <c r="K67" s="624">
        <f t="shared" si="8"/>
        <v>0</v>
      </c>
      <c r="L67" s="624">
        <f t="shared" si="10"/>
        <v>3066.5718225189275</v>
      </c>
      <c r="M67" s="668">
        <f t="shared" si="11"/>
        <v>0.37379249600000003</v>
      </c>
      <c r="N67" s="624">
        <f t="shared" si="9"/>
        <v>8203.9416396388206</v>
      </c>
    </row>
    <row r="68" spans="1:14" x14ac:dyDescent="0.2">
      <c r="A68" s="624">
        <v>65</v>
      </c>
      <c r="B68" s="624">
        <v>24.5</v>
      </c>
      <c r="C68" s="628">
        <f t="shared" si="2"/>
        <v>39.428927999999999</v>
      </c>
      <c r="D68" s="665">
        <f t="shared" ref="D68:D131" si="12">C68</f>
        <v>39.428927999999999</v>
      </c>
      <c r="E68" s="629">
        <f t="shared" si="3"/>
        <v>1554.640363229184</v>
      </c>
      <c r="F68" s="665">
        <f t="shared" ref="F68:F131" si="13">C69</f>
        <v>39.750796800000003</v>
      </c>
      <c r="G68" s="629">
        <f t="shared" si="4"/>
        <v>1580.1258462348906</v>
      </c>
      <c r="H68" s="666">
        <f t="shared" si="5"/>
        <v>39.589862400000001</v>
      </c>
      <c r="I68" s="667">
        <f t="shared" si="6"/>
        <v>1.0997184E-2</v>
      </c>
      <c r="J68" s="624">
        <f t="shared" si="7"/>
        <v>25.485483005706556</v>
      </c>
      <c r="K68" s="624">
        <f t="shared" si="8"/>
        <v>25.485483005706556</v>
      </c>
      <c r="L68" s="624">
        <f t="shared" si="10"/>
        <v>3092.0573055246341</v>
      </c>
      <c r="M68" s="668">
        <f t="shared" si="11"/>
        <v>0.38478968000000002</v>
      </c>
      <c r="N68" s="624">
        <f t="shared" si="9"/>
        <v>8035.7074688817902</v>
      </c>
    </row>
    <row r="69" spans="1:14" x14ac:dyDescent="0.2">
      <c r="A69" s="624">
        <v>66</v>
      </c>
      <c r="B69" s="624">
        <v>24.7</v>
      </c>
      <c r="C69" s="628">
        <f t="shared" ref="C69:C132" si="14">B69*1.609344</f>
        <v>39.750796800000003</v>
      </c>
      <c r="D69" s="665">
        <f t="shared" si="12"/>
        <v>39.750796800000003</v>
      </c>
      <c r="E69" s="629">
        <f t="shared" ref="E69:E132" si="15">(D69)^2</f>
        <v>1580.1258462348906</v>
      </c>
      <c r="F69" s="665">
        <f t="shared" si="13"/>
        <v>39.911731200000006</v>
      </c>
      <c r="G69" s="629">
        <f t="shared" ref="G69:G132" si="16">(F69)^2</f>
        <v>1592.9462873810539</v>
      </c>
      <c r="H69" s="666">
        <f t="shared" ref="H69:H132" si="17">(D69+F69)/2</f>
        <v>39.831264000000004</v>
      </c>
      <c r="I69" s="667">
        <f t="shared" ref="I69:I132" si="18">H69/3600</f>
        <v>1.1064240000000001E-2</v>
      </c>
      <c r="J69" s="624">
        <f t="shared" ref="J69:J132" si="19">IF(I69=0,0,(G69-E69))</f>
        <v>12.820441146163375</v>
      </c>
      <c r="K69" s="624">
        <f t="shared" ref="K69:K132" si="20">MAX(0,J69)</f>
        <v>12.820441146163375</v>
      </c>
      <c r="L69" s="624">
        <f t="shared" si="10"/>
        <v>3104.8777466707975</v>
      </c>
      <c r="M69" s="668">
        <f t="shared" si="11"/>
        <v>0.39585392000000003</v>
      </c>
      <c r="N69" s="624">
        <f t="shared" ref="N69:N132" si="21">IF(M69=0,0,(L69)/M69)</f>
        <v>7843.4937480745357</v>
      </c>
    </row>
    <row r="70" spans="1:14" x14ac:dyDescent="0.2">
      <c r="A70" s="624">
        <v>67</v>
      </c>
      <c r="B70" s="624">
        <v>24.8</v>
      </c>
      <c r="C70" s="628">
        <f t="shared" si="14"/>
        <v>39.911731200000006</v>
      </c>
      <c r="D70" s="665">
        <f t="shared" si="12"/>
        <v>39.911731200000006</v>
      </c>
      <c r="E70" s="629">
        <f t="shared" si="15"/>
        <v>1592.9462873810539</v>
      </c>
      <c r="F70" s="665">
        <f t="shared" si="13"/>
        <v>39.750796800000003</v>
      </c>
      <c r="G70" s="629">
        <f t="shared" si="16"/>
        <v>1580.1258462348906</v>
      </c>
      <c r="H70" s="666">
        <f t="shared" si="17"/>
        <v>39.831264000000004</v>
      </c>
      <c r="I70" s="667">
        <f t="shared" si="18"/>
        <v>1.1064240000000001E-2</v>
      </c>
      <c r="J70" s="624">
        <f t="shared" si="19"/>
        <v>-12.820441146163375</v>
      </c>
      <c r="K70" s="624">
        <f t="shared" si="20"/>
        <v>0</v>
      </c>
      <c r="L70" s="624">
        <f t="shared" ref="L70:L133" si="22">L69+K70</f>
        <v>3104.8777466707975</v>
      </c>
      <c r="M70" s="668">
        <f t="shared" ref="M70:M133" si="23">M69+I70</f>
        <v>0.40691816000000003</v>
      </c>
      <c r="N70" s="624">
        <f t="shared" si="21"/>
        <v>7630.2265464652583</v>
      </c>
    </row>
    <row r="71" spans="1:14" x14ac:dyDescent="0.2">
      <c r="A71" s="624">
        <v>68</v>
      </c>
      <c r="B71" s="624">
        <v>24.7</v>
      </c>
      <c r="C71" s="628">
        <f t="shared" si="14"/>
        <v>39.750796800000003</v>
      </c>
      <c r="D71" s="665">
        <f t="shared" si="12"/>
        <v>39.750796800000003</v>
      </c>
      <c r="E71" s="629">
        <f t="shared" si="15"/>
        <v>1580.1258462348906</v>
      </c>
      <c r="F71" s="665">
        <f t="shared" si="13"/>
        <v>39.589862400000008</v>
      </c>
      <c r="G71" s="629">
        <f t="shared" si="16"/>
        <v>1567.3572048509345</v>
      </c>
      <c r="H71" s="666">
        <f t="shared" si="17"/>
        <v>39.670329600000002</v>
      </c>
      <c r="I71" s="667">
        <f t="shared" si="18"/>
        <v>1.1019536E-2</v>
      </c>
      <c r="J71" s="624">
        <f t="shared" si="19"/>
        <v>-12.768641383956037</v>
      </c>
      <c r="K71" s="624">
        <f t="shared" si="20"/>
        <v>0</v>
      </c>
      <c r="L71" s="624">
        <f t="shared" si="22"/>
        <v>3104.8777466707975</v>
      </c>
      <c r="M71" s="668">
        <f t="shared" si="23"/>
        <v>0.41793769600000003</v>
      </c>
      <c r="N71" s="624">
        <f t="shared" si="21"/>
        <v>7429.0445116269129</v>
      </c>
    </row>
    <row r="72" spans="1:14" x14ac:dyDescent="0.2">
      <c r="A72" s="624">
        <v>69</v>
      </c>
      <c r="B72" s="624">
        <v>24.6</v>
      </c>
      <c r="C72" s="628">
        <f t="shared" si="14"/>
        <v>39.589862400000008</v>
      </c>
      <c r="D72" s="665">
        <f t="shared" si="12"/>
        <v>39.589862400000008</v>
      </c>
      <c r="E72" s="629">
        <f t="shared" si="15"/>
        <v>1567.3572048509345</v>
      </c>
      <c r="F72" s="665">
        <f t="shared" si="13"/>
        <v>39.589862400000008</v>
      </c>
      <c r="G72" s="629">
        <f t="shared" si="16"/>
        <v>1567.3572048509345</v>
      </c>
      <c r="H72" s="666">
        <f t="shared" si="17"/>
        <v>39.589862400000008</v>
      </c>
      <c r="I72" s="667">
        <f t="shared" si="18"/>
        <v>1.0997184000000002E-2</v>
      </c>
      <c r="J72" s="624">
        <f t="shared" si="19"/>
        <v>0</v>
      </c>
      <c r="K72" s="624">
        <f t="shared" si="20"/>
        <v>0</v>
      </c>
      <c r="L72" s="624">
        <f t="shared" si="22"/>
        <v>3104.8777466707975</v>
      </c>
      <c r="M72" s="668">
        <f t="shared" si="23"/>
        <v>0.42893488000000002</v>
      </c>
      <c r="N72" s="624">
        <f t="shared" si="21"/>
        <v>7238.5760436894225</v>
      </c>
    </row>
    <row r="73" spans="1:14" x14ac:dyDescent="0.2">
      <c r="A73" s="624">
        <v>70</v>
      </c>
      <c r="B73" s="624">
        <v>24.6</v>
      </c>
      <c r="C73" s="628">
        <f t="shared" si="14"/>
        <v>39.589862400000008</v>
      </c>
      <c r="D73" s="665">
        <f t="shared" si="12"/>
        <v>39.589862400000008</v>
      </c>
      <c r="E73" s="629">
        <f t="shared" si="15"/>
        <v>1567.3572048509345</v>
      </c>
      <c r="F73" s="665">
        <f t="shared" si="13"/>
        <v>40.394534400000005</v>
      </c>
      <c r="G73" s="629">
        <f t="shared" si="16"/>
        <v>1631.7184093927838</v>
      </c>
      <c r="H73" s="666">
        <f t="shared" si="17"/>
        <v>39.992198400000007</v>
      </c>
      <c r="I73" s="667">
        <f t="shared" si="18"/>
        <v>1.1108944000000003E-2</v>
      </c>
      <c r="J73" s="624">
        <f t="shared" si="19"/>
        <v>64.361204541849247</v>
      </c>
      <c r="K73" s="624">
        <f t="shared" si="20"/>
        <v>64.361204541849247</v>
      </c>
      <c r="L73" s="624">
        <f t="shared" si="22"/>
        <v>3169.2389512126465</v>
      </c>
      <c r="M73" s="668">
        <f t="shared" si="23"/>
        <v>0.44004382400000003</v>
      </c>
      <c r="N73" s="624">
        <f t="shared" si="21"/>
        <v>7202.098469203027</v>
      </c>
    </row>
    <row r="74" spans="1:14" x14ac:dyDescent="0.2">
      <c r="A74" s="624">
        <v>71</v>
      </c>
      <c r="B74" s="624">
        <v>25.1</v>
      </c>
      <c r="C74" s="628">
        <f t="shared" si="14"/>
        <v>40.394534400000005</v>
      </c>
      <c r="D74" s="665">
        <f t="shared" si="12"/>
        <v>40.394534400000005</v>
      </c>
      <c r="E74" s="629">
        <f t="shared" si="15"/>
        <v>1631.7184093927838</v>
      </c>
      <c r="F74" s="665">
        <f t="shared" si="13"/>
        <v>41.199206400000008</v>
      </c>
      <c r="G74" s="629">
        <f t="shared" si="16"/>
        <v>1697.3746079898017</v>
      </c>
      <c r="H74" s="666">
        <f t="shared" si="17"/>
        <v>40.796870400000003</v>
      </c>
      <c r="I74" s="667">
        <f t="shared" si="18"/>
        <v>1.1332464E-2</v>
      </c>
      <c r="J74" s="624">
        <f t="shared" si="19"/>
        <v>65.656198597017919</v>
      </c>
      <c r="K74" s="624">
        <f t="shared" si="20"/>
        <v>65.656198597017919</v>
      </c>
      <c r="L74" s="624">
        <f t="shared" si="22"/>
        <v>3234.8951498096644</v>
      </c>
      <c r="M74" s="668">
        <f t="shared" si="23"/>
        <v>0.45137628800000001</v>
      </c>
      <c r="N74" s="624">
        <f t="shared" si="21"/>
        <v>7166.7370125779944</v>
      </c>
    </row>
    <row r="75" spans="1:14" x14ac:dyDescent="0.2">
      <c r="A75" s="624">
        <v>72</v>
      </c>
      <c r="B75" s="624">
        <v>25.6</v>
      </c>
      <c r="C75" s="628">
        <f t="shared" si="14"/>
        <v>41.199206400000008</v>
      </c>
      <c r="D75" s="665">
        <f t="shared" si="12"/>
        <v>41.199206400000008</v>
      </c>
      <c r="E75" s="629">
        <f t="shared" si="15"/>
        <v>1697.3746079898017</v>
      </c>
      <c r="F75" s="665">
        <f t="shared" si="13"/>
        <v>41.360140800000003</v>
      </c>
      <c r="G75" s="629">
        <f t="shared" si="16"/>
        <v>1710.661246995825</v>
      </c>
      <c r="H75" s="666">
        <f t="shared" si="17"/>
        <v>41.27967360000001</v>
      </c>
      <c r="I75" s="667">
        <f t="shared" si="18"/>
        <v>1.1466576000000003E-2</v>
      </c>
      <c r="J75" s="624">
        <f t="shared" si="19"/>
        <v>13.286639006023279</v>
      </c>
      <c r="K75" s="624">
        <f t="shared" si="20"/>
        <v>13.286639006023279</v>
      </c>
      <c r="L75" s="624">
        <f t="shared" si="22"/>
        <v>3248.1817888156875</v>
      </c>
      <c r="M75" s="668">
        <f t="shared" si="23"/>
        <v>0.46284286400000002</v>
      </c>
      <c r="N75" s="624">
        <f t="shared" si="21"/>
        <v>7017.8932019046688</v>
      </c>
    </row>
    <row r="76" spans="1:14" x14ac:dyDescent="0.2">
      <c r="A76" s="624">
        <v>73</v>
      </c>
      <c r="B76" s="624">
        <v>25.7</v>
      </c>
      <c r="C76" s="628">
        <f t="shared" si="14"/>
        <v>41.360140800000003</v>
      </c>
      <c r="D76" s="665">
        <f t="shared" si="12"/>
        <v>41.360140800000003</v>
      </c>
      <c r="E76" s="629">
        <f t="shared" si="15"/>
        <v>1710.661246995825</v>
      </c>
      <c r="F76" s="665">
        <f t="shared" si="13"/>
        <v>40.877337599999997</v>
      </c>
      <c r="G76" s="629">
        <f t="shared" si="16"/>
        <v>1670.9567292643735</v>
      </c>
      <c r="H76" s="666">
        <f t="shared" si="17"/>
        <v>41.1187392</v>
      </c>
      <c r="I76" s="667">
        <f t="shared" si="18"/>
        <v>1.1421872E-2</v>
      </c>
      <c r="J76" s="624">
        <f t="shared" si="19"/>
        <v>-39.70451773145146</v>
      </c>
      <c r="K76" s="624">
        <f t="shared" si="20"/>
        <v>0</v>
      </c>
      <c r="L76" s="624">
        <f t="shared" si="22"/>
        <v>3248.1817888156875</v>
      </c>
      <c r="M76" s="668">
        <f t="shared" si="23"/>
        <v>0.47426473600000002</v>
      </c>
      <c r="N76" s="624">
        <f t="shared" si="21"/>
        <v>6848.878995750777</v>
      </c>
    </row>
    <row r="77" spans="1:14" x14ac:dyDescent="0.2">
      <c r="A77" s="624">
        <v>74</v>
      </c>
      <c r="B77" s="624">
        <v>25.4</v>
      </c>
      <c r="C77" s="628">
        <f t="shared" si="14"/>
        <v>40.877337599999997</v>
      </c>
      <c r="D77" s="665">
        <f t="shared" si="12"/>
        <v>40.877337599999997</v>
      </c>
      <c r="E77" s="629">
        <f t="shared" si="15"/>
        <v>1670.9567292643735</v>
      </c>
      <c r="F77" s="665">
        <f t="shared" si="13"/>
        <v>40.072665600000001</v>
      </c>
      <c r="G77" s="629">
        <f t="shared" si="16"/>
        <v>1605.8185282894235</v>
      </c>
      <c r="H77" s="666">
        <f t="shared" si="17"/>
        <v>40.475001599999999</v>
      </c>
      <c r="I77" s="667">
        <f t="shared" si="18"/>
        <v>1.1243056E-2</v>
      </c>
      <c r="J77" s="624">
        <f t="shared" si="19"/>
        <v>-65.138200974949996</v>
      </c>
      <c r="K77" s="624">
        <f t="shared" si="20"/>
        <v>0</v>
      </c>
      <c r="L77" s="624">
        <f t="shared" si="22"/>
        <v>3248.1817888156875</v>
      </c>
      <c r="M77" s="668">
        <f t="shared" si="23"/>
        <v>0.48550779199999999</v>
      </c>
      <c r="N77" s="624">
        <f t="shared" si="21"/>
        <v>6690.2773597826981</v>
      </c>
    </row>
    <row r="78" spans="1:14" x14ac:dyDescent="0.2">
      <c r="A78" s="624">
        <v>75</v>
      </c>
      <c r="B78" s="624">
        <v>24.9</v>
      </c>
      <c r="C78" s="628">
        <f t="shared" si="14"/>
        <v>40.072665600000001</v>
      </c>
      <c r="D78" s="665">
        <f t="shared" si="12"/>
        <v>40.072665600000001</v>
      </c>
      <c r="E78" s="629">
        <f t="shared" si="15"/>
        <v>1605.8185282894235</v>
      </c>
      <c r="F78" s="665">
        <f t="shared" si="13"/>
        <v>40.233600000000003</v>
      </c>
      <c r="G78" s="629">
        <f t="shared" si="16"/>
        <v>1618.7425689600002</v>
      </c>
      <c r="H78" s="666">
        <f t="shared" si="17"/>
        <v>40.153132800000002</v>
      </c>
      <c r="I78" s="667">
        <f t="shared" si="18"/>
        <v>1.1153648E-2</v>
      </c>
      <c r="J78" s="624">
        <f t="shared" si="19"/>
        <v>12.924040670576687</v>
      </c>
      <c r="K78" s="624">
        <f t="shared" si="20"/>
        <v>12.924040670576687</v>
      </c>
      <c r="L78" s="624">
        <f t="shared" si="22"/>
        <v>3261.1058294862642</v>
      </c>
      <c r="M78" s="668">
        <f t="shared" si="23"/>
        <v>0.49666144000000001</v>
      </c>
      <c r="N78" s="624">
        <f t="shared" si="21"/>
        <v>6566.0539893861378</v>
      </c>
    </row>
    <row r="79" spans="1:14" x14ac:dyDescent="0.2">
      <c r="A79" s="624">
        <v>76</v>
      </c>
      <c r="B79" s="624">
        <v>25</v>
      </c>
      <c r="C79" s="628">
        <f t="shared" si="14"/>
        <v>40.233600000000003</v>
      </c>
      <c r="D79" s="665">
        <f t="shared" si="12"/>
        <v>40.233600000000003</v>
      </c>
      <c r="E79" s="629">
        <f t="shared" si="15"/>
        <v>1618.7425689600002</v>
      </c>
      <c r="F79" s="665">
        <f t="shared" si="13"/>
        <v>40.877337599999997</v>
      </c>
      <c r="G79" s="629">
        <f t="shared" si="16"/>
        <v>1670.9567292643735</v>
      </c>
      <c r="H79" s="666">
        <f t="shared" si="17"/>
        <v>40.5554688</v>
      </c>
      <c r="I79" s="667">
        <f t="shared" si="18"/>
        <v>1.1265407999999999E-2</v>
      </c>
      <c r="J79" s="624">
        <f t="shared" si="19"/>
        <v>52.214160304373308</v>
      </c>
      <c r="K79" s="624">
        <f t="shared" si="20"/>
        <v>52.214160304373308</v>
      </c>
      <c r="L79" s="624">
        <f t="shared" si="22"/>
        <v>3313.3199897906375</v>
      </c>
      <c r="M79" s="668">
        <f t="shared" si="23"/>
        <v>0.50792684799999999</v>
      </c>
      <c r="N79" s="624">
        <f t="shared" si="21"/>
        <v>6523.2227885513103</v>
      </c>
    </row>
    <row r="80" spans="1:14" x14ac:dyDescent="0.2">
      <c r="A80" s="624">
        <v>77</v>
      </c>
      <c r="B80" s="624">
        <v>25.4</v>
      </c>
      <c r="C80" s="628">
        <f t="shared" si="14"/>
        <v>40.877337599999997</v>
      </c>
      <c r="D80" s="665">
        <f t="shared" si="12"/>
        <v>40.877337599999997</v>
      </c>
      <c r="E80" s="629">
        <f t="shared" si="15"/>
        <v>1670.9567292643735</v>
      </c>
      <c r="F80" s="665">
        <f t="shared" si="13"/>
        <v>41.842944000000003</v>
      </c>
      <c r="G80" s="629">
        <f t="shared" si="16"/>
        <v>1750.8319625871363</v>
      </c>
      <c r="H80" s="666">
        <f t="shared" si="17"/>
        <v>41.360140799999996</v>
      </c>
      <c r="I80" s="667">
        <f t="shared" si="18"/>
        <v>1.1488927999999999E-2</v>
      </c>
      <c r="J80" s="624">
        <f t="shared" si="19"/>
        <v>79.875233322762824</v>
      </c>
      <c r="K80" s="624">
        <f t="shared" si="20"/>
        <v>79.875233322762824</v>
      </c>
      <c r="L80" s="624">
        <f t="shared" si="22"/>
        <v>3393.1952231134001</v>
      </c>
      <c r="M80" s="668">
        <f t="shared" si="23"/>
        <v>0.519415776</v>
      </c>
      <c r="N80" s="624">
        <f t="shared" si="21"/>
        <v>6532.7149846010843</v>
      </c>
    </row>
    <row r="81" spans="1:14" x14ac:dyDescent="0.2">
      <c r="A81" s="624">
        <v>78</v>
      </c>
      <c r="B81" s="624">
        <v>26</v>
      </c>
      <c r="C81" s="628">
        <f t="shared" si="14"/>
        <v>41.842944000000003</v>
      </c>
      <c r="D81" s="665">
        <f t="shared" si="12"/>
        <v>41.842944000000003</v>
      </c>
      <c r="E81" s="629">
        <f t="shared" si="15"/>
        <v>1750.8319625871363</v>
      </c>
      <c r="F81" s="665">
        <f t="shared" si="13"/>
        <v>41.842944000000003</v>
      </c>
      <c r="G81" s="629">
        <f t="shared" si="16"/>
        <v>1750.8319625871363</v>
      </c>
      <c r="H81" s="666">
        <f t="shared" si="17"/>
        <v>41.842944000000003</v>
      </c>
      <c r="I81" s="667">
        <f t="shared" si="18"/>
        <v>1.1623040000000001E-2</v>
      </c>
      <c r="J81" s="624">
        <f t="shared" si="19"/>
        <v>0</v>
      </c>
      <c r="K81" s="624">
        <f t="shared" si="20"/>
        <v>0</v>
      </c>
      <c r="L81" s="624">
        <f t="shared" si="22"/>
        <v>3393.1952231134001</v>
      </c>
      <c r="M81" s="668">
        <f t="shared" si="23"/>
        <v>0.53103881600000002</v>
      </c>
      <c r="N81" s="624">
        <f t="shared" si="21"/>
        <v>6389.7310721508538</v>
      </c>
    </row>
    <row r="82" spans="1:14" x14ac:dyDescent="0.2">
      <c r="A82" s="624">
        <v>79</v>
      </c>
      <c r="B82" s="624">
        <v>26</v>
      </c>
      <c r="C82" s="628">
        <f t="shared" si="14"/>
        <v>41.842944000000003</v>
      </c>
      <c r="D82" s="665">
        <f t="shared" si="12"/>
        <v>41.842944000000003</v>
      </c>
      <c r="E82" s="629">
        <f t="shared" si="15"/>
        <v>1750.8319625871363</v>
      </c>
      <c r="F82" s="665">
        <f t="shared" si="13"/>
        <v>41.360140800000003</v>
      </c>
      <c r="G82" s="629">
        <f t="shared" si="16"/>
        <v>1710.661246995825</v>
      </c>
      <c r="H82" s="666">
        <f t="shared" si="17"/>
        <v>41.6015424</v>
      </c>
      <c r="I82" s="667">
        <f t="shared" si="18"/>
        <v>1.1555984E-2</v>
      </c>
      <c r="J82" s="624">
        <f t="shared" si="19"/>
        <v>-40.170715591311364</v>
      </c>
      <c r="K82" s="624">
        <f t="shared" si="20"/>
        <v>0</v>
      </c>
      <c r="L82" s="624">
        <f t="shared" si="22"/>
        <v>3393.1952231134001</v>
      </c>
      <c r="M82" s="668">
        <f t="shared" si="23"/>
        <v>0.54259480000000004</v>
      </c>
      <c r="N82" s="624">
        <f t="shared" si="21"/>
        <v>6253.6449356193607</v>
      </c>
    </row>
    <row r="83" spans="1:14" x14ac:dyDescent="0.2">
      <c r="A83" s="624">
        <v>80</v>
      </c>
      <c r="B83" s="624">
        <v>25.7</v>
      </c>
      <c r="C83" s="628">
        <f t="shared" si="14"/>
        <v>41.360140800000003</v>
      </c>
      <c r="D83" s="665">
        <f t="shared" si="12"/>
        <v>41.360140800000003</v>
      </c>
      <c r="E83" s="629">
        <f t="shared" si="15"/>
        <v>1710.661246995825</v>
      </c>
      <c r="F83" s="665">
        <f t="shared" si="13"/>
        <v>42.003878400000005</v>
      </c>
      <c r="G83" s="629">
        <f t="shared" si="16"/>
        <v>1764.3258006419869</v>
      </c>
      <c r="H83" s="666">
        <f t="shared" si="17"/>
        <v>41.682009600000001</v>
      </c>
      <c r="I83" s="667">
        <f t="shared" si="18"/>
        <v>1.1578336E-2</v>
      </c>
      <c r="J83" s="624">
        <f t="shared" si="19"/>
        <v>53.664553646161949</v>
      </c>
      <c r="K83" s="624">
        <f t="shared" si="20"/>
        <v>53.664553646161949</v>
      </c>
      <c r="L83" s="624">
        <f t="shared" si="22"/>
        <v>3446.859776759562</v>
      </c>
      <c r="M83" s="668">
        <f t="shared" si="23"/>
        <v>0.55417313600000007</v>
      </c>
      <c r="N83" s="624">
        <f t="shared" si="21"/>
        <v>6219.8247313806305</v>
      </c>
    </row>
    <row r="84" spans="1:14" x14ac:dyDescent="0.2">
      <c r="A84" s="624">
        <v>81</v>
      </c>
      <c r="B84" s="624">
        <v>26.1</v>
      </c>
      <c r="C84" s="628">
        <f t="shared" si="14"/>
        <v>42.003878400000005</v>
      </c>
      <c r="D84" s="665">
        <f t="shared" si="12"/>
        <v>42.003878400000005</v>
      </c>
      <c r="E84" s="629">
        <f t="shared" si="15"/>
        <v>1764.3258006419869</v>
      </c>
      <c r="F84" s="665">
        <f t="shared" si="13"/>
        <v>42.969484800000004</v>
      </c>
      <c r="G84" s="629">
        <f t="shared" si="16"/>
        <v>1846.3766239774313</v>
      </c>
      <c r="H84" s="666">
        <f t="shared" si="17"/>
        <v>42.486681600000004</v>
      </c>
      <c r="I84" s="667">
        <f t="shared" si="18"/>
        <v>1.1801856000000001E-2</v>
      </c>
      <c r="J84" s="624">
        <f t="shared" si="19"/>
        <v>82.05082333544442</v>
      </c>
      <c r="K84" s="624">
        <f t="shared" si="20"/>
        <v>82.05082333544442</v>
      </c>
      <c r="L84" s="624">
        <f t="shared" si="22"/>
        <v>3528.9106000950064</v>
      </c>
      <c r="M84" s="668">
        <f t="shared" si="23"/>
        <v>0.56597499200000012</v>
      </c>
      <c r="N84" s="624">
        <f t="shared" si="21"/>
        <v>6235.0998718597193</v>
      </c>
    </row>
    <row r="85" spans="1:14" x14ac:dyDescent="0.2">
      <c r="A85" s="624">
        <v>82</v>
      </c>
      <c r="B85" s="624">
        <v>26.7</v>
      </c>
      <c r="C85" s="628">
        <f t="shared" si="14"/>
        <v>42.969484800000004</v>
      </c>
      <c r="D85" s="665">
        <f t="shared" si="12"/>
        <v>42.969484800000004</v>
      </c>
      <c r="E85" s="629">
        <f t="shared" si="15"/>
        <v>1846.3766239774313</v>
      </c>
      <c r="F85" s="665">
        <f t="shared" si="13"/>
        <v>44.256960000000007</v>
      </c>
      <c r="G85" s="629">
        <f t="shared" si="16"/>
        <v>1958.6785084416006</v>
      </c>
      <c r="H85" s="666">
        <f t="shared" si="17"/>
        <v>43.613222400000005</v>
      </c>
      <c r="I85" s="667">
        <f t="shared" si="18"/>
        <v>1.2114784000000002E-2</v>
      </c>
      <c r="J85" s="624">
        <f t="shared" si="19"/>
        <v>112.30188446416923</v>
      </c>
      <c r="K85" s="624">
        <f t="shared" si="20"/>
        <v>112.30188446416923</v>
      </c>
      <c r="L85" s="624">
        <f t="shared" si="22"/>
        <v>3641.2124845591757</v>
      </c>
      <c r="M85" s="668">
        <f t="shared" si="23"/>
        <v>0.57808977600000011</v>
      </c>
      <c r="N85" s="624">
        <f t="shared" si="21"/>
        <v>6298.6972538313412</v>
      </c>
    </row>
    <row r="86" spans="1:14" x14ac:dyDescent="0.2">
      <c r="A86" s="624">
        <v>83</v>
      </c>
      <c r="B86" s="624">
        <v>27.5</v>
      </c>
      <c r="C86" s="628">
        <f t="shared" si="14"/>
        <v>44.256960000000007</v>
      </c>
      <c r="D86" s="665">
        <f t="shared" si="12"/>
        <v>44.256960000000007</v>
      </c>
      <c r="E86" s="629">
        <f t="shared" si="15"/>
        <v>1958.6785084416006</v>
      </c>
      <c r="F86" s="665">
        <f t="shared" si="13"/>
        <v>46.027238400000009</v>
      </c>
      <c r="G86" s="629">
        <f t="shared" si="16"/>
        <v>2118.5066747304354</v>
      </c>
      <c r="H86" s="666">
        <f t="shared" si="17"/>
        <v>45.142099200000004</v>
      </c>
      <c r="I86" s="667">
        <f t="shared" si="18"/>
        <v>1.2539472000000001E-2</v>
      </c>
      <c r="J86" s="624">
        <f t="shared" si="19"/>
        <v>159.82816628883484</v>
      </c>
      <c r="K86" s="624">
        <f t="shared" si="20"/>
        <v>159.82816628883484</v>
      </c>
      <c r="L86" s="624">
        <f t="shared" si="22"/>
        <v>3801.0406508480105</v>
      </c>
      <c r="M86" s="668">
        <f t="shared" si="23"/>
        <v>0.59062924800000016</v>
      </c>
      <c r="N86" s="624">
        <f t="shared" si="21"/>
        <v>6435.5780952588539</v>
      </c>
    </row>
    <row r="87" spans="1:14" x14ac:dyDescent="0.2">
      <c r="A87" s="624">
        <v>84</v>
      </c>
      <c r="B87" s="624">
        <v>28.6</v>
      </c>
      <c r="C87" s="628">
        <f t="shared" si="14"/>
        <v>46.027238400000009</v>
      </c>
      <c r="D87" s="665">
        <f t="shared" si="12"/>
        <v>46.027238400000009</v>
      </c>
      <c r="E87" s="629">
        <f t="shared" si="15"/>
        <v>2118.5066747304354</v>
      </c>
      <c r="F87" s="665">
        <f t="shared" si="13"/>
        <v>47.153779200000002</v>
      </c>
      <c r="G87" s="629">
        <f t="shared" si="16"/>
        <v>2223.4788928423527</v>
      </c>
      <c r="H87" s="666">
        <f t="shared" si="17"/>
        <v>46.590508800000009</v>
      </c>
      <c r="I87" s="667">
        <f t="shared" si="18"/>
        <v>1.2941808000000003E-2</v>
      </c>
      <c r="J87" s="624">
        <f t="shared" si="19"/>
        <v>104.9722181119173</v>
      </c>
      <c r="K87" s="624">
        <f t="shared" si="20"/>
        <v>104.9722181119173</v>
      </c>
      <c r="L87" s="624">
        <f t="shared" si="22"/>
        <v>3906.0128689599278</v>
      </c>
      <c r="M87" s="668">
        <f t="shared" si="23"/>
        <v>0.60357105600000016</v>
      </c>
      <c r="N87" s="624">
        <f t="shared" si="21"/>
        <v>6471.5046060126624</v>
      </c>
    </row>
    <row r="88" spans="1:14" x14ac:dyDescent="0.2">
      <c r="A88" s="624">
        <v>85</v>
      </c>
      <c r="B88" s="624">
        <v>29.3</v>
      </c>
      <c r="C88" s="628">
        <f t="shared" si="14"/>
        <v>47.153779200000002</v>
      </c>
      <c r="D88" s="665">
        <f t="shared" si="12"/>
        <v>47.153779200000002</v>
      </c>
      <c r="E88" s="629">
        <f t="shared" si="15"/>
        <v>2223.4788928423527</v>
      </c>
      <c r="F88" s="665">
        <f t="shared" si="13"/>
        <v>47.958451200000006</v>
      </c>
      <c r="G88" s="629">
        <f t="shared" si="16"/>
        <v>2300.013041502782</v>
      </c>
      <c r="H88" s="666">
        <f t="shared" si="17"/>
        <v>47.556115200000008</v>
      </c>
      <c r="I88" s="667">
        <f t="shared" si="18"/>
        <v>1.3210032000000002E-2</v>
      </c>
      <c r="J88" s="624">
        <f t="shared" si="19"/>
        <v>76.53414866042931</v>
      </c>
      <c r="K88" s="624">
        <f t="shared" si="20"/>
        <v>76.53414866042931</v>
      </c>
      <c r="L88" s="624">
        <f t="shared" si="22"/>
        <v>3982.5470176203571</v>
      </c>
      <c r="M88" s="668">
        <f t="shared" si="23"/>
        <v>0.6167810880000002</v>
      </c>
      <c r="N88" s="624">
        <f t="shared" si="21"/>
        <v>6456.9862713111524</v>
      </c>
    </row>
    <row r="89" spans="1:14" x14ac:dyDescent="0.2">
      <c r="A89" s="624">
        <v>86</v>
      </c>
      <c r="B89" s="624">
        <v>29.8</v>
      </c>
      <c r="C89" s="628">
        <f t="shared" si="14"/>
        <v>47.958451200000006</v>
      </c>
      <c r="D89" s="665">
        <f t="shared" si="12"/>
        <v>47.958451200000006</v>
      </c>
      <c r="E89" s="629">
        <f t="shared" si="15"/>
        <v>2300.013041502782</v>
      </c>
      <c r="F89" s="665">
        <f t="shared" si="13"/>
        <v>48.441254400000005</v>
      </c>
      <c r="G89" s="629">
        <f t="shared" si="16"/>
        <v>2346.55512784552</v>
      </c>
      <c r="H89" s="666">
        <f t="shared" si="17"/>
        <v>48.199852800000002</v>
      </c>
      <c r="I89" s="667">
        <f t="shared" si="18"/>
        <v>1.3388848E-2</v>
      </c>
      <c r="J89" s="624">
        <f t="shared" si="19"/>
        <v>46.542086342738003</v>
      </c>
      <c r="K89" s="624">
        <f t="shared" si="20"/>
        <v>46.542086342738003</v>
      </c>
      <c r="L89" s="624">
        <f t="shared" si="22"/>
        <v>4029.0891039630951</v>
      </c>
      <c r="M89" s="668">
        <f t="shared" si="23"/>
        <v>0.63016993600000015</v>
      </c>
      <c r="N89" s="624">
        <f t="shared" si="21"/>
        <v>6393.65490765509</v>
      </c>
    </row>
    <row r="90" spans="1:14" x14ac:dyDescent="0.2">
      <c r="A90" s="624">
        <v>87</v>
      </c>
      <c r="B90" s="624">
        <v>30.1</v>
      </c>
      <c r="C90" s="628">
        <f t="shared" si="14"/>
        <v>48.441254400000005</v>
      </c>
      <c r="D90" s="665">
        <f t="shared" si="12"/>
        <v>48.441254400000005</v>
      </c>
      <c r="E90" s="629">
        <f t="shared" si="15"/>
        <v>2346.55512784552</v>
      </c>
      <c r="F90" s="665">
        <f t="shared" si="13"/>
        <v>48.924057599999998</v>
      </c>
      <c r="G90" s="629">
        <f t="shared" si="16"/>
        <v>2393.5634120481177</v>
      </c>
      <c r="H90" s="666">
        <f t="shared" si="17"/>
        <v>48.682656000000001</v>
      </c>
      <c r="I90" s="667">
        <f t="shared" si="18"/>
        <v>1.3522960000000001E-2</v>
      </c>
      <c r="J90" s="624">
        <f t="shared" si="19"/>
        <v>47.008284202597679</v>
      </c>
      <c r="K90" s="624">
        <f t="shared" si="20"/>
        <v>47.008284202597679</v>
      </c>
      <c r="L90" s="624">
        <f t="shared" si="22"/>
        <v>4076.0973881656928</v>
      </c>
      <c r="M90" s="668">
        <f t="shared" si="23"/>
        <v>0.64369289600000013</v>
      </c>
      <c r="N90" s="624">
        <f t="shared" si="21"/>
        <v>6332.3634818640157</v>
      </c>
    </row>
    <row r="91" spans="1:14" x14ac:dyDescent="0.2">
      <c r="A91" s="624">
        <v>88</v>
      </c>
      <c r="B91" s="624">
        <v>30.4</v>
      </c>
      <c r="C91" s="628">
        <f t="shared" si="14"/>
        <v>48.924057599999998</v>
      </c>
      <c r="D91" s="665">
        <f t="shared" si="12"/>
        <v>48.924057599999998</v>
      </c>
      <c r="E91" s="629">
        <f t="shared" si="15"/>
        <v>2393.5634120481177</v>
      </c>
      <c r="F91" s="665">
        <f t="shared" si="13"/>
        <v>49.406860800000004</v>
      </c>
      <c r="G91" s="629">
        <f t="shared" si="16"/>
        <v>2441.0378941105769</v>
      </c>
      <c r="H91" s="666">
        <f t="shared" si="17"/>
        <v>49.165459200000001</v>
      </c>
      <c r="I91" s="667">
        <f t="shared" si="18"/>
        <v>1.3657072000000001E-2</v>
      </c>
      <c r="J91" s="624">
        <f t="shared" si="19"/>
        <v>47.474482062459174</v>
      </c>
      <c r="K91" s="624">
        <f t="shared" si="20"/>
        <v>47.474482062459174</v>
      </c>
      <c r="L91" s="624">
        <f t="shared" si="22"/>
        <v>4123.571870228152</v>
      </c>
      <c r="M91" s="668">
        <f t="shared" si="23"/>
        <v>0.65734996800000012</v>
      </c>
      <c r="N91" s="624">
        <f t="shared" si="21"/>
        <v>6273.0236114169111</v>
      </c>
    </row>
    <row r="92" spans="1:14" x14ac:dyDescent="0.2">
      <c r="A92" s="624">
        <v>89</v>
      </c>
      <c r="B92" s="624">
        <v>30.7</v>
      </c>
      <c r="C92" s="628">
        <f t="shared" si="14"/>
        <v>49.406860800000004</v>
      </c>
      <c r="D92" s="665">
        <f t="shared" si="12"/>
        <v>49.406860800000004</v>
      </c>
      <c r="E92" s="629">
        <f t="shared" si="15"/>
        <v>2441.0378941105769</v>
      </c>
      <c r="F92" s="665">
        <f t="shared" si="13"/>
        <v>49.406860800000004</v>
      </c>
      <c r="G92" s="629">
        <f t="shared" si="16"/>
        <v>2441.0378941105769</v>
      </c>
      <c r="H92" s="666">
        <f t="shared" si="17"/>
        <v>49.406860800000004</v>
      </c>
      <c r="I92" s="667">
        <f t="shared" si="18"/>
        <v>1.3724128E-2</v>
      </c>
      <c r="J92" s="624">
        <f t="shared" si="19"/>
        <v>0</v>
      </c>
      <c r="K92" s="624">
        <f t="shared" si="20"/>
        <v>0</v>
      </c>
      <c r="L92" s="624">
        <f t="shared" si="22"/>
        <v>4123.571870228152</v>
      </c>
      <c r="M92" s="668">
        <f t="shared" si="23"/>
        <v>0.67107409600000012</v>
      </c>
      <c r="N92" s="624">
        <f t="shared" si="21"/>
        <v>6144.7340834746674</v>
      </c>
    </row>
    <row r="93" spans="1:14" x14ac:dyDescent="0.2">
      <c r="A93" s="624">
        <v>90</v>
      </c>
      <c r="B93" s="624">
        <v>30.7</v>
      </c>
      <c r="C93" s="628">
        <f t="shared" si="14"/>
        <v>49.406860800000004</v>
      </c>
      <c r="D93" s="665">
        <f t="shared" si="12"/>
        <v>49.406860800000004</v>
      </c>
      <c r="E93" s="629">
        <f t="shared" si="15"/>
        <v>2441.0378941105769</v>
      </c>
      <c r="F93" s="665">
        <f t="shared" si="13"/>
        <v>49.084992</v>
      </c>
      <c r="G93" s="629">
        <f t="shared" si="16"/>
        <v>2409.3364396400639</v>
      </c>
      <c r="H93" s="666">
        <f t="shared" si="17"/>
        <v>49.245926400000002</v>
      </c>
      <c r="I93" s="667">
        <f t="shared" si="18"/>
        <v>1.3679424000000001E-2</v>
      </c>
      <c r="J93" s="624">
        <f t="shared" si="19"/>
        <v>-31.701454470512999</v>
      </c>
      <c r="K93" s="624">
        <f t="shared" si="20"/>
        <v>0</v>
      </c>
      <c r="L93" s="624">
        <f t="shared" si="22"/>
        <v>4123.571870228152</v>
      </c>
      <c r="M93" s="668">
        <f t="shared" si="23"/>
        <v>0.68475352000000012</v>
      </c>
      <c r="N93" s="624">
        <f t="shared" si="21"/>
        <v>6021.9798070233373</v>
      </c>
    </row>
    <row r="94" spans="1:14" x14ac:dyDescent="0.2">
      <c r="A94" s="624">
        <v>91</v>
      </c>
      <c r="B94" s="624">
        <v>30.5</v>
      </c>
      <c r="C94" s="628">
        <f t="shared" si="14"/>
        <v>49.084992</v>
      </c>
      <c r="D94" s="665">
        <f t="shared" si="12"/>
        <v>49.084992</v>
      </c>
      <c r="E94" s="629">
        <f t="shared" si="15"/>
        <v>2409.3364396400639</v>
      </c>
      <c r="F94" s="665">
        <f t="shared" si="13"/>
        <v>48.924057599999998</v>
      </c>
      <c r="G94" s="629">
        <f t="shared" si="16"/>
        <v>2393.5634120481177</v>
      </c>
      <c r="H94" s="666">
        <f t="shared" si="17"/>
        <v>49.004524799999999</v>
      </c>
      <c r="I94" s="667">
        <f t="shared" si="18"/>
        <v>1.3612368E-2</v>
      </c>
      <c r="J94" s="624">
        <f t="shared" si="19"/>
        <v>-15.773027591946175</v>
      </c>
      <c r="K94" s="624">
        <f t="shared" si="20"/>
        <v>0</v>
      </c>
      <c r="L94" s="624">
        <f t="shared" si="22"/>
        <v>4123.571870228152</v>
      </c>
      <c r="M94" s="668">
        <f t="shared" si="23"/>
        <v>0.6983658880000001</v>
      </c>
      <c r="N94" s="624">
        <f t="shared" si="21"/>
        <v>5904.6009277992562</v>
      </c>
    </row>
    <row r="95" spans="1:14" x14ac:dyDescent="0.2">
      <c r="A95" s="624">
        <v>92</v>
      </c>
      <c r="B95" s="624">
        <v>30.4</v>
      </c>
      <c r="C95" s="628">
        <f t="shared" si="14"/>
        <v>48.924057599999998</v>
      </c>
      <c r="D95" s="665">
        <f t="shared" si="12"/>
        <v>48.924057599999998</v>
      </c>
      <c r="E95" s="629">
        <f t="shared" si="15"/>
        <v>2393.5634120481177</v>
      </c>
      <c r="F95" s="665">
        <f t="shared" si="13"/>
        <v>48.763123200000003</v>
      </c>
      <c r="G95" s="629">
        <f t="shared" si="16"/>
        <v>2377.8421842183784</v>
      </c>
      <c r="H95" s="666">
        <f t="shared" si="17"/>
        <v>48.843590399999997</v>
      </c>
      <c r="I95" s="667">
        <f t="shared" si="18"/>
        <v>1.3567663999999998E-2</v>
      </c>
      <c r="J95" s="624">
        <f t="shared" si="19"/>
        <v>-15.721227829739291</v>
      </c>
      <c r="K95" s="624">
        <f t="shared" si="20"/>
        <v>0</v>
      </c>
      <c r="L95" s="624">
        <f t="shared" si="22"/>
        <v>4123.571870228152</v>
      </c>
      <c r="M95" s="668">
        <f t="shared" si="23"/>
        <v>0.71193355200000008</v>
      </c>
      <c r="N95" s="624">
        <f t="shared" si="21"/>
        <v>5792.0740757954209</v>
      </c>
    </row>
    <row r="96" spans="1:14" x14ac:dyDescent="0.2">
      <c r="A96" s="624">
        <v>93</v>
      </c>
      <c r="B96" s="624">
        <v>30.3</v>
      </c>
      <c r="C96" s="628">
        <f t="shared" si="14"/>
        <v>48.763123200000003</v>
      </c>
      <c r="D96" s="665">
        <f t="shared" si="12"/>
        <v>48.763123200000003</v>
      </c>
      <c r="E96" s="629">
        <f t="shared" si="15"/>
        <v>2377.8421842183784</v>
      </c>
      <c r="F96" s="665">
        <f t="shared" si="13"/>
        <v>48.924057599999998</v>
      </c>
      <c r="G96" s="629">
        <f t="shared" si="16"/>
        <v>2393.5634120481177</v>
      </c>
      <c r="H96" s="666">
        <f t="shared" si="17"/>
        <v>48.843590399999997</v>
      </c>
      <c r="I96" s="667">
        <f t="shared" si="18"/>
        <v>1.3567663999999998E-2</v>
      </c>
      <c r="J96" s="624">
        <f t="shared" si="19"/>
        <v>15.721227829739291</v>
      </c>
      <c r="K96" s="624">
        <f t="shared" si="20"/>
        <v>15.721227829739291</v>
      </c>
      <c r="L96" s="624">
        <f t="shared" si="22"/>
        <v>4139.2930980578913</v>
      </c>
      <c r="M96" s="668">
        <f t="shared" si="23"/>
        <v>0.72550121600000006</v>
      </c>
      <c r="N96" s="624">
        <f t="shared" si="21"/>
        <v>5705.4254448801512</v>
      </c>
    </row>
    <row r="97" spans="1:14" x14ac:dyDescent="0.2">
      <c r="A97" s="624">
        <v>94</v>
      </c>
      <c r="B97" s="624">
        <v>30.4</v>
      </c>
      <c r="C97" s="628">
        <f t="shared" si="14"/>
        <v>48.924057599999998</v>
      </c>
      <c r="D97" s="665">
        <f t="shared" si="12"/>
        <v>48.924057599999998</v>
      </c>
      <c r="E97" s="629">
        <f t="shared" si="15"/>
        <v>2393.5634120481177</v>
      </c>
      <c r="F97" s="665">
        <f t="shared" si="13"/>
        <v>49.567795200000006</v>
      </c>
      <c r="G97" s="629">
        <f t="shared" si="16"/>
        <v>2456.9663209891437</v>
      </c>
      <c r="H97" s="666">
        <f t="shared" si="17"/>
        <v>49.245926400000002</v>
      </c>
      <c r="I97" s="667">
        <f t="shared" si="18"/>
        <v>1.3679424000000001E-2</v>
      </c>
      <c r="J97" s="624">
        <f t="shared" si="19"/>
        <v>63.402908941025999</v>
      </c>
      <c r="K97" s="624">
        <f t="shared" si="20"/>
        <v>63.402908941025999</v>
      </c>
      <c r="L97" s="624">
        <f t="shared" si="22"/>
        <v>4202.6960069989173</v>
      </c>
      <c r="M97" s="668">
        <f t="shared" si="23"/>
        <v>0.73918064000000006</v>
      </c>
      <c r="N97" s="624">
        <f t="shared" si="21"/>
        <v>5685.6142863791956</v>
      </c>
    </row>
    <row r="98" spans="1:14" x14ac:dyDescent="0.2">
      <c r="A98" s="624">
        <v>95</v>
      </c>
      <c r="B98" s="624">
        <v>30.8</v>
      </c>
      <c r="C98" s="628">
        <f t="shared" si="14"/>
        <v>49.567795200000006</v>
      </c>
      <c r="D98" s="665">
        <f t="shared" si="12"/>
        <v>49.567795200000006</v>
      </c>
      <c r="E98" s="629">
        <f t="shared" si="15"/>
        <v>2456.9663209891437</v>
      </c>
      <c r="F98" s="665">
        <f t="shared" si="13"/>
        <v>48.924057599999998</v>
      </c>
      <c r="G98" s="629">
        <f t="shared" si="16"/>
        <v>2393.5634120481177</v>
      </c>
      <c r="H98" s="666">
        <f t="shared" si="17"/>
        <v>49.245926400000002</v>
      </c>
      <c r="I98" s="667">
        <f t="shared" si="18"/>
        <v>1.3679424000000001E-2</v>
      </c>
      <c r="J98" s="624">
        <f t="shared" si="19"/>
        <v>-63.402908941025999</v>
      </c>
      <c r="K98" s="624">
        <f t="shared" si="20"/>
        <v>0</v>
      </c>
      <c r="L98" s="624">
        <f t="shared" si="22"/>
        <v>4202.6960069989173</v>
      </c>
      <c r="M98" s="668">
        <f t="shared" si="23"/>
        <v>0.75286006400000005</v>
      </c>
      <c r="N98" s="624">
        <f t="shared" si="21"/>
        <v>5582.3070022730244</v>
      </c>
    </row>
    <row r="99" spans="1:14" x14ac:dyDescent="0.2">
      <c r="A99" s="624">
        <v>96</v>
      </c>
      <c r="B99" s="624">
        <v>30.4</v>
      </c>
      <c r="C99" s="628">
        <f t="shared" si="14"/>
        <v>48.924057599999998</v>
      </c>
      <c r="D99" s="665">
        <f t="shared" si="12"/>
        <v>48.924057599999998</v>
      </c>
      <c r="E99" s="629">
        <f t="shared" si="15"/>
        <v>2393.5634120481177</v>
      </c>
      <c r="F99" s="665">
        <f t="shared" si="13"/>
        <v>48.119385600000001</v>
      </c>
      <c r="G99" s="629">
        <f t="shared" si="16"/>
        <v>2315.4752705214873</v>
      </c>
      <c r="H99" s="666">
        <f t="shared" si="17"/>
        <v>48.521721599999999</v>
      </c>
      <c r="I99" s="667">
        <f t="shared" si="18"/>
        <v>1.3478255999999999E-2</v>
      </c>
      <c r="J99" s="624">
        <f t="shared" si="19"/>
        <v>-78.088141526630352</v>
      </c>
      <c r="K99" s="624">
        <f t="shared" si="20"/>
        <v>0</v>
      </c>
      <c r="L99" s="624">
        <f t="shared" si="22"/>
        <v>4202.6960069989173</v>
      </c>
      <c r="M99" s="668">
        <f t="shared" si="23"/>
        <v>0.76633832000000002</v>
      </c>
      <c r="N99" s="624">
        <f t="shared" si="21"/>
        <v>5484.1261324357592</v>
      </c>
    </row>
    <row r="100" spans="1:14" x14ac:dyDescent="0.2">
      <c r="A100" s="624">
        <v>97</v>
      </c>
      <c r="B100" s="624">
        <v>29.9</v>
      </c>
      <c r="C100" s="628">
        <f t="shared" si="14"/>
        <v>48.119385600000001</v>
      </c>
      <c r="D100" s="665">
        <f t="shared" si="12"/>
        <v>48.119385600000001</v>
      </c>
      <c r="E100" s="629">
        <f t="shared" si="15"/>
        <v>2315.4752705214873</v>
      </c>
      <c r="F100" s="665">
        <f t="shared" si="13"/>
        <v>47.475648000000007</v>
      </c>
      <c r="G100" s="629">
        <f t="shared" si="16"/>
        <v>2253.9371530199046</v>
      </c>
      <c r="H100" s="666">
        <f t="shared" si="17"/>
        <v>47.797516800000004</v>
      </c>
      <c r="I100" s="667">
        <f t="shared" si="18"/>
        <v>1.3277088000000001E-2</v>
      </c>
      <c r="J100" s="624">
        <f t="shared" si="19"/>
        <v>-61.538117501582747</v>
      </c>
      <c r="K100" s="624">
        <f t="shared" si="20"/>
        <v>0</v>
      </c>
      <c r="L100" s="624">
        <f t="shared" si="22"/>
        <v>4202.6960069989173</v>
      </c>
      <c r="M100" s="668">
        <f t="shared" si="23"/>
        <v>0.77961540800000007</v>
      </c>
      <c r="N100" s="624">
        <f t="shared" si="21"/>
        <v>5390.7297930147079</v>
      </c>
    </row>
    <row r="101" spans="1:14" x14ac:dyDescent="0.2">
      <c r="A101" s="624">
        <v>98</v>
      </c>
      <c r="B101" s="624">
        <v>29.5</v>
      </c>
      <c r="C101" s="628">
        <f t="shared" si="14"/>
        <v>47.475648000000007</v>
      </c>
      <c r="D101" s="665">
        <f t="shared" si="12"/>
        <v>47.475648000000007</v>
      </c>
      <c r="E101" s="629">
        <f t="shared" si="15"/>
        <v>2253.9371530199046</v>
      </c>
      <c r="F101" s="665">
        <f t="shared" si="13"/>
        <v>47.958451200000006</v>
      </c>
      <c r="G101" s="629">
        <f t="shared" si="16"/>
        <v>2300.013041502782</v>
      </c>
      <c r="H101" s="666">
        <f t="shared" si="17"/>
        <v>47.71704960000001</v>
      </c>
      <c r="I101" s="667">
        <f t="shared" si="18"/>
        <v>1.3254736000000003E-2</v>
      </c>
      <c r="J101" s="624">
        <f t="shared" si="19"/>
        <v>46.075888482877417</v>
      </c>
      <c r="K101" s="624">
        <f t="shared" si="20"/>
        <v>46.075888482877417</v>
      </c>
      <c r="L101" s="624">
        <f t="shared" si="22"/>
        <v>4248.7718954817947</v>
      </c>
      <c r="M101" s="668">
        <f t="shared" si="23"/>
        <v>0.79287014400000011</v>
      </c>
      <c r="N101" s="624">
        <f t="shared" si="21"/>
        <v>5358.7235282273332</v>
      </c>
    </row>
    <row r="102" spans="1:14" x14ac:dyDescent="0.2">
      <c r="A102" s="624">
        <v>99</v>
      </c>
      <c r="B102" s="624">
        <v>29.8</v>
      </c>
      <c r="C102" s="628">
        <f t="shared" si="14"/>
        <v>47.958451200000006</v>
      </c>
      <c r="D102" s="665">
        <f t="shared" si="12"/>
        <v>47.958451200000006</v>
      </c>
      <c r="E102" s="629">
        <f t="shared" si="15"/>
        <v>2300.013041502782</v>
      </c>
      <c r="F102" s="665">
        <f t="shared" si="13"/>
        <v>48.763123200000003</v>
      </c>
      <c r="G102" s="629">
        <f t="shared" si="16"/>
        <v>2377.8421842183784</v>
      </c>
      <c r="H102" s="666">
        <f t="shared" si="17"/>
        <v>48.360787200000004</v>
      </c>
      <c r="I102" s="667">
        <f t="shared" si="18"/>
        <v>1.3433552000000001E-2</v>
      </c>
      <c r="J102" s="624">
        <f t="shared" si="19"/>
        <v>77.82914271559639</v>
      </c>
      <c r="K102" s="624">
        <f t="shared" si="20"/>
        <v>77.82914271559639</v>
      </c>
      <c r="L102" s="624">
        <f t="shared" si="22"/>
        <v>4326.6010381973911</v>
      </c>
      <c r="M102" s="668">
        <f t="shared" si="23"/>
        <v>0.80630369600000007</v>
      </c>
      <c r="N102" s="624">
        <f t="shared" si="21"/>
        <v>5365.9694971773897</v>
      </c>
    </row>
    <row r="103" spans="1:14" x14ac:dyDescent="0.2">
      <c r="A103" s="624">
        <v>100</v>
      </c>
      <c r="B103" s="624">
        <v>30.3</v>
      </c>
      <c r="C103" s="628">
        <f t="shared" si="14"/>
        <v>48.763123200000003</v>
      </c>
      <c r="D103" s="665">
        <f t="shared" si="12"/>
        <v>48.763123200000003</v>
      </c>
      <c r="E103" s="629">
        <f t="shared" si="15"/>
        <v>2377.8421842183784</v>
      </c>
      <c r="F103" s="665">
        <f t="shared" si="13"/>
        <v>49.406860800000004</v>
      </c>
      <c r="G103" s="629">
        <f t="shared" si="16"/>
        <v>2441.0378941105769</v>
      </c>
      <c r="H103" s="666">
        <f t="shared" si="17"/>
        <v>49.084992</v>
      </c>
      <c r="I103" s="667">
        <f t="shared" si="18"/>
        <v>1.3634719999999999E-2</v>
      </c>
      <c r="J103" s="624">
        <f t="shared" si="19"/>
        <v>63.195709892198465</v>
      </c>
      <c r="K103" s="624">
        <f t="shared" si="20"/>
        <v>63.195709892198465</v>
      </c>
      <c r="L103" s="624">
        <f t="shared" si="22"/>
        <v>4389.7967480895895</v>
      </c>
      <c r="M103" s="668">
        <f t="shared" si="23"/>
        <v>0.81993841600000006</v>
      </c>
      <c r="N103" s="624">
        <f t="shared" si="21"/>
        <v>5353.8127527977531</v>
      </c>
    </row>
    <row r="104" spans="1:14" x14ac:dyDescent="0.2">
      <c r="A104" s="624">
        <v>101</v>
      </c>
      <c r="B104" s="624">
        <v>30.7</v>
      </c>
      <c r="C104" s="628">
        <f t="shared" si="14"/>
        <v>49.406860800000004</v>
      </c>
      <c r="D104" s="665">
        <f t="shared" si="12"/>
        <v>49.406860800000004</v>
      </c>
      <c r="E104" s="629">
        <f t="shared" si="15"/>
        <v>2441.0378941105769</v>
      </c>
      <c r="F104" s="665">
        <f t="shared" si="13"/>
        <v>49.728729600000001</v>
      </c>
      <c r="G104" s="629">
        <f t="shared" si="16"/>
        <v>2472.9465476299165</v>
      </c>
      <c r="H104" s="666">
        <f t="shared" si="17"/>
        <v>49.567795200000006</v>
      </c>
      <c r="I104" s="667">
        <f t="shared" si="18"/>
        <v>1.3768832000000002E-2</v>
      </c>
      <c r="J104" s="624">
        <f t="shared" si="19"/>
        <v>31.908653519339623</v>
      </c>
      <c r="K104" s="624">
        <f t="shared" si="20"/>
        <v>31.908653519339623</v>
      </c>
      <c r="L104" s="624">
        <f t="shared" si="22"/>
        <v>4421.7054016089296</v>
      </c>
      <c r="M104" s="668">
        <f t="shared" si="23"/>
        <v>0.83370724800000007</v>
      </c>
      <c r="N104" s="624">
        <f t="shared" si="21"/>
        <v>5303.6667393935495</v>
      </c>
    </row>
    <row r="105" spans="1:14" x14ac:dyDescent="0.2">
      <c r="A105" s="624">
        <v>102</v>
      </c>
      <c r="B105" s="624">
        <v>30.9</v>
      </c>
      <c r="C105" s="628">
        <f t="shared" si="14"/>
        <v>49.728729600000001</v>
      </c>
      <c r="D105" s="665">
        <f t="shared" si="12"/>
        <v>49.728729600000001</v>
      </c>
      <c r="E105" s="629">
        <f t="shared" si="15"/>
        <v>2472.9465476299165</v>
      </c>
      <c r="F105" s="665">
        <f t="shared" si="13"/>
        <v>49.889664000000003</v>
      </c>
      <c r="G105" s="629">
        <f t="shared" si="16"/>
        <v>2488.9785740328962</v>
      </c>
      <c r="H105" s="666">
        <f t="shared" si="17"/>
        <v>49.809196800000002</v>
      </c>
      <c r="I105" s="667">
        <f t="shared" si="18"/>
        <v>1.3835888000000001E-2</v>
      </c>
      <c r="J105" s="624">
        <f t="shared" si="19"/>
        <v>16.032026402979682</v>
      </c>
      <c r="K105" s="624">
        <f t="shared" si="20"/>
        <v>16.032026402979682</v>
      </c>
      <c r="L105" s="624">
        <f t="shared" si="22"/>
        <v>4437.7374280119093</v>
      </c>
      <c r="M105" s="668">
        <f t="shared" si="23"/>
        <v>0.84754313600000009</v>
      </c>
      <c r="N105" s="624">
        <f t="shared" si="21"/>
        <v>5236.0018499541111</v>
      </c>
    </row>
    <row r="106" spans="1:14" x14ac:dyDescent="0.2">
      <c r="A106" s="624">
        <v>103</v>
      </c>
      <c r="B106" s="624">
        <v>31</v>
      </c>
      <c r="C106" s="628">
        <f t="shared" si="14"/>
        <v>49.889664000000003</v>
      </c>
      <c r="D106" s="665">
        <f t="shared" si="12"/>
        <v>49.889664000000003</v>
      </c>
      <c r="E106" s="629">
        <f t="shared" si="15"/>
        <v>2488.9785740328962</v>
      </c>
      <c r="F106" s="665">
        <f t="shared" si="13"/>
        <v>49.728729600000001</v>
      </c>
      <c r="G106" s="629">
        <f t="shared" si="16"/>
        <v>2472.9465476299165</v>
      </c>
      <c r="H106" s="666">
        <f t="shared" si="17"/>
        <v>49.809196800000002</v>
      </c>
      <c r="I106" s="667">
        <f t="shared" si="18"/>
        <v>1.3835888000000001E-2</v>
      </c>
      <c r="J106" s="624">
        <f t="shared" si="19"/>
        <v>-16.032026402979682</v>
      </c>
      <c r="K106" s="624">
        <f t="shared" si="20"/>
        <v>0</v>
      </c>
      <c r="L106" s="624">
        <f t="shared" si="22"/>
        <v>4437.7374280119093</v>
      </c>
      <c r="M106" s="668">
        <f t="shared" si="23"/>
        <v>0.8613790240000001</v>
      </c>
      <c r="N106" s="624">
        <f t="shared" si="21"/>
        <v>5151.8986466658016</v>
      </c>
    </row>
    <row r="107" spans="1:14" x14ac:dyDescent="0.2">
      <c r="A107" s="624">
        <v>104</v>
      </c>
      <c r="B107" s="624">
        <v>30.9</v>
      </c>
      <c r="C107" s="628">
        <f t="shared" si="14"/>
        <v>49.728729600000001</v>
      </c>
      <c r="D107" s="665">
        <f t="shared" si="12"/>
        <v>49.728729600000001</v>
      </c>
      <c r="E107" s="629">
        <f t="shared" si="15"/>
        <v>2472.9465476299165</v>
      </c>
      <c r="F107" s="665">
        <f t="shared" si="13"/>
        <v>48.924057599999998</v>
      </c>
      <c r="G107" s="629">
        <f t="shared" si="16"/>
        <v>2393.5634120481177</v>
      </c>
      <c r="H107" s="666">
        <f t="shared" si="17"/>
        <v>49.326393600000003</v>
      </c>
      <c r="I107" s="667">
        <f t="shared" si="18"/>
        <v>1.3701776000000001E-2</v>
      </c>
      <c r="J107" s="624">
        <f t="shared" si="19"/>
        <v>-79.383135581798797</v>
      </c>
      <c r="K107" s="624">
        <f t="shared" si="20"/>
        <v>0</v>
      </c>
      <c r="L107" s="624">
        <f t="shared" si="22"/>
        <v>4437.7374280119093</v>
      </c>
      <c r="M107" s="668">
        <f t="shared" si="23"/>
        <v>0.8750808000000001</v>
      </c>
      <c r="N107" s="624">
        <f t="shared" si="21"/>
        <v>5071.2316257103448</v>
      </c>
    </row>
    <row r="108" spans="1:14" x14ac:dyDescent="0.2">
      <c r="A108" s="624">
        <v>105</v>
      </c>
      <c r="B108" s="624">
        <v>30.4</v>
      </c>
      <c r="C108" s="628">
        <f t="shared" si="14"/>
        <v>48.924057599999998</v>
      </c>
      <c r="D108" s="665">
        <f t="shared" si="12"/>
        <v>48.924057599999998</v>
      </c>
      <c r="E108" s="629">
        <f t="shared" si="15"/>
        <v>2393.5634120481177</v>
      </c>
      <c r="F108" s="665">
        <f t="shared" si="13"/>
        <v>47.958451200000006</v>
      </c>
      <c r="G108" s="629">
        <f t="shared" si="16"/>
        <v>2300.013041502782</v>
      </c>
      <c r="H108" s="666">
        <f t="shared" si="17"/>
        <v>48.441254400000005</v>
      </c>
      <c r="I108" s="667">
        <f t="shared" si="18"/>
        <v>1.3455904000000001E-2</v>
      </c>
      <c r="J108" s="624">
        <f t="shared" si="19"/>
        <v>-93.550370545335682</v>
      </c>
      <c r="K108" s="624">
        <f t="shared" si="20"/>
        <v>0</v>
      </c>
      <c r="L108" s="624">
        <f t="shared" si="22"/>
        <v>4437.7374280119093</v>
      </c>
      <c r="M108" s="668">
        <f t="shared" si="23"/>
        <v>0.88853670400000007</v>
      </c>
      <c r="N108" s="624">
        <f t="shared" si="21"/>
        <v>4994.4334409981884</v>
      </c>
    </row>
    <row r="109" spans="1:14" x14ac:dyDescent="0.2">
      <c r="A109" s="624">
        <v>106</v>
      </c>
      <c r="B109" s="624">
        <v>29.8</v>
      </c>
      <c r="C109" s="628">
        <f t="shared" si="14"/>
        <v>47.958451200000006</v>
      </c>
      <c r="D109" s="665">
        <f t="shared" si="12"/>
        <v>47.958451200000006</v>
      </c>
      <c r="E109" s="629">
        <f t="shared" si="15"/>
        <v>2300.013041502782</v>
      </c>
      <c r="F109" s="665">
        <f t="shared" si="13"/>
        <v>48.119385600000001</v>
      </c>
      <c r="G109" s="629">
        <f t="shared" si="16"/>
        <v>2315.4752705214873</v>
      </c>
      <c r="H109" s="666">
        <f t="shared" si="17"/>
        <v>48.0389184</v>
      </c>
      <c r="I109" s="667">
        <f t="shared" si="18"/>
        <v>1.3344144E-2</v>
      </c>
      <c r="J109" s="624">
        <f t="shared" si="19"/>
        <v>15.46222901870533</v>
      </c>
      <c r="K109" s="624">
        <f t="shared" si="20"/>
        <v>15.46222901870533</v>
      </c>
      <c r="L109" s="624">
        <f t="shared" si="22"/>
        <v>4453.1996570306146</v>
      </c>
      <c r="M109" s="668">
        <f t="shared" si="23"/>
        <v>0.90188084800000001</v>
      </c>
      <c r="N109" s="624">
        <f t="shared" si="21"/>
        <v>4937.6807001789384</v>
      </c>
    </row>
    <row r="110" spans="1:14" x14ac:dyDescent="0.2">
      <c r="A110" s="624">
        <v>107</v>
      </c>
      <c r="B110" s="624">
        <v>29.9</v>
      </c>
      <c r="C110" s="628">
        <f t="shared" si="14"/>
        <v>48.119385600000001</v>
      </c>
      <c r="D110" s="665">
        <f t="shared" si="12"/>
        <v>48.119385600000001</v>
      </c>
      <c r="E110" s="629">
        <f t="shared" si="15"/>
        <v>2315.4752705214873</v>
      </c>
      <c r="F110" s="665">
        <f t="shared" si="13"/>
        <v>48.6021888</v>
      </c>
      <c r="G110" s="629">
        <f t="shared" si="16"/>
        <v>2362.1727561508455</v>
      </c>
      <c r="H110" s="666">
        <f t="shared" si="17"/>
        <v>48.360787200000004</v>
      </c>
      <c r="I110" s="667">
        <f t="shared" si="18"/>
        <v>1.3433552000000001E-2</v>
      </c>
      <c r="J110" s="624">
        <f t="shared" si="19"/>
        <v>46.697485629358198</v>
      </c>
      <c r="K110" s="624">
        <f t="shared" si="20"/>
        <v>46.697485629358198</v>
      </c>
      <c r="L110" s="624">
        <f t="shared" si="22"/>
        <v>4499.8971426599728</v>
      </c>
      <c r="M110" s="668">
        <f t="shared" si="23"/>
        <v>0.91531439999999997</v>
      </c>
      <c r="N110" s="624">
        <f t="shared" si="21"/>
        <v>4916.2311252395602</v>
      </c>
    </row>
    <row r="111" spans="1:14" x14ac:dyDescent="0.2">
      <c r="A111" s="624">
        <v>108</v>
      </c>
      <c r="B111" s="624">
        <v>30.2</v>
      </c>
      <c r="C111" s="628">
        <f t="shared" si="14"/>
        <v>48.6021888</v>
      </c>
      <c r="D111" s="665">
        <f t="shared" si="12"/>
        <v>48.6021888</v>
      </c>
      <c r="E111" s="629">
        <f t="shared" si="15"/>
        <v>2362.1727561508455</v>
      </c>
      <c r="F111" s="665">
        <f t="shared" si="13"/>
        <v>49.406860800000004</v>
      </c>
      <c r="G111" s="629">
        <f t="shared" si="16"/>
        <v>2441.0378941105769</v>
      </c>
      <c r="H111" s="666">
        <f t="shared" si="17"/>
        <v>49.004524799999999</v>
      </c>
      <c r="I111" s="667">
        <f t="shared" si="18"/>
        <v>1.3612368E-2</v>
      </c>
      <c r="J111" s="624">
        <f t="shared" si="19"/>
        <v>78.865137959731328</v>
      </c>
      <c r="K111" s="624">
        <f t="shared" si="20"/>
        <v>78.865137959731328</v>
      </c>
      <c r="L111" s="624">
        <f t="shared" si="22"/>
        <v>4578.7622806197041</v>
      </c>
      <c r="M111" s="668">
        <f t="shared" si="23"/>
        <v>0.92892676799999996</v>
      </c>
      <c r="N111" s="624">
        <f t="shared" si="21"/>
        <v>4929.0885335104313</v>
      </c>
    </row>
    <row r="112" spans="1:14" x14ac:dyDescent="0.2">
      <c r="A112" s="624">
        <v>109</v>
      </c>
      <c r="B112" s="624">
        <v>30.7</v>
      </c>
      <c r="C112" s="628">
        <f t="shared" si="14"/>
        <v>49.406860800000004</v>
      </c>
      <c r="D112" s="665">
        <f t="shared" si="12"/>
        <v>49.406860800000004</v>
      </c>
      <c r="E112" s="629">
        <f t="shared" si="15"/>
        <v>2441.0378941105769</v>
      </c>
      <c r="F112" s="665">
        <f t="shared" si="13"/>
        <v>50.211532800000001</v>
      </c>
      <c r="G112" s="629">
        <f t="shared" si="16"/>
        <v>2521.1980261254757</v>
      </c>
      <c r="H112" s="666">
        <f t="shared" si="17"/>
        <v>49.809196800000002</v>
      </c>
      <c r="I112" s="667">
        <f t="shared" si="18"/>
        <v>1.3835888000000001E-2</v>
      </c>
      <c r="J112" s="624">
        <f t="shared" si="19"/>
        <v>80.160132014898863</v>
      </c>
      <c r="K112" s="624">
        <f t="shared" si="20"/>
        <v>80.160132014898863</v>
      </c>
      <c r="L112" s="624">
        <f t="shared" si="22"/>
        <v>4658.9224126346035</v>
      </c>
      <c r="M112" s="668">
        <f t="shared" si="23"/>
        <v>0.94276265599999998</v>
      </c>
      <c r="N112" s="624">
        <f t="shared" si="21"/>
        <v>4941.7765786372047</v>
      </c>
    </row>
    <row r="113" spans="1:14" x14ac:dyDescent="0.2">
      <c r="A113" s="624">
        <v>110</v>
      </c>
      <c r="B113" s="624">
        <v>31.2</v>
      </c>
      <c r="C113" s="628">
        <f t="shared" si="14"/>
        <v>50.211532800000001</v>
      </c>
      <c r="D113" s="665">
        <f t="shared" si="12"/>
        <v>50.211532800000001</v>
      </c>
      <c r="E113" s="629">
        <f t="shared" si="15"/>
        <v>2521.1980261254757</v>
      </c>
      <c r="F113" s="665">
        <f t="shared" si="13"/>
        <v>51.177139200000006</v>
      </c>
      <c r="G113" s="629">
        <f t="shared" si="16"/>
        <v>2619.0995766961773</v>
      </c>
      <c r="H113" s="666">
        <f t="shared" si="17"/>
        <v>50.694336000000007</v>
      </c>
      <c r="I113" s="667">
        <f t="shared" si="18"/>
        <v>1.4081760000000002E-2</v>
      </c>
      <c r="J113" s="624">
        <f t="shared" si="19"/>
        <v>97.901550570701602</v>
      </c>
      <c r="K113" s="624">
        <f t="shared" si="20"/>
        <v>97.901550570701602</v>
      </c>
      <c r="L113" s="624">
        <f t="shared" si="22"/>
        <v>4756.8239632053046</v>
      </c>
      <c r="M113" s="668">
        <f t="shared" si="23"/>
        <v>0.95684441600000003</v>
      </c>
      <c r="N113" s="624">
        <f t="shared" si="21"/>
        <v>4971.3661737095872</v>
      </c>
    </row>
    <row r="114" spans="1:14" x14ac:dyDescent="0.2">
      <c r="A114" s="624">
        <v>111</v>
      </c>
      <c r="B114" s="624">
        <v>31.8</v>
      </c>
      <c r="C114" s="628">
        <f t="shared" si="14"/>
        <v>51.177139200000006</v>
      </c>
      <c r="D114" s="665">
        <f t="shared" si="12"/>
        <v>51.177139200000006</v>
      </c>
      <c r="E114" s="629">
        <f t="shared" si="15"/>
        <v>2619.0995766961773</v>
      </c>
      <c r="F114" s="665">
        <f t="shared" si="13"/>
        <v>51.820876800000008</v>
      </c>
      <c r="G114" s="629">
        <f t="shared" si="16"/>
        <v>2685.4032723207793</v>
      </c>
      <c r="H114" s="666">
        <f t="shared" si="17"/>
        <v>51.499008000000003</v>
      </c>
      <c r="I114" s="667">
        <f t="shared" si="18"/>
        <v>1.4305280000000002E-2</v>
      </c>
      <c r="J114" s="624">
        <f t="shared" si="19"/>
        <v>66.303695624601914</v>
      </c>
      <c r="K114" s="624">
        <f t="shared" si="20"/>
        <v>66.303695624601914</v>
      </c>
      <c r="L114" s="624">
        <f t="shared" si="22"/>
        <v>4823.1276588299061</v>
      </c>
      <c r="M114" s="668">
        <f t="shared" si="23"/>
        <v>0.97114969600000001</v>
      </c>
      <c r="N114" s="624">
        <f t="shared" si="21"/>
        <v>4966.4101000036826</v>
      </c>
    </row>
    <row r="115" spans="1:14" x14ac:dyDescent="0.2">
      <c r="A115" s="624">
        <v>112</v>
      </c>
      <c r="B115" s="624">
        <v>32.200000000000003</v>
      </c>
      <c r="C115" s="628">
        <f t="shared" si="14"/>
        <v>51.820876800000008</v>
      </c>
      <c r="D115" s="665">
        <f t="shared" si="12"/>
        <v>51.820876800000008</v>
      </c>
      <c r="E115" s="629">
        <f t="shared" si="15"/>
        <v>2685.4032723207793</v>
      </c>
      <c r="F115" s="665">
        <f t="shared" si="13"/>
        <v>52.142745599999998</v>
      </c>
      <c r="G115" s="629">
        <f t="shared" si="16"/>
        <v>2718.865918706319</v>
      </c>
      <c r="H115" s="666">
        <f t="shared" si="17"/>
        <v>51.981811200000003</v>
      </c>
      <c r="I115" s="667">
        <f t="shared" si="18"/>
        <v>1.4439392000000001E-2</v>
      </c>
      <c r="J115" s="624">
        <f t="shared" si="19"/>
        <v>33.462646385539756</v>
      </c>
      <c r="K115" s="624">
        <f t="shared" si="20"/>
        <v>33.462646385539756</v>
      </c>
      <c r="L115" s="624">
        <f t="shared" si="22"/>
        <v>4856.5903052154463</v>
      </c>
      <c r="M115" s="668">
        <f t="shared" si="23"/>
        <v>0.985589088</v>
      </c>
      <c r="N115" s="624">
        <f t="shared" si="21"/>
        <v>4927.6015373411337</v>
      </c>
    </row>
    <row r="116" spans="1:14" x14ac:dyDescent="0.2">
      <c r="A116" s="624">
        <v>113</v>
      </c>
      <c r="B116" s="624">
        <v>32.4</v>
      </c>
      <c r="C116" s="628">
        <f t="shared" si="14"/>
        <v>52.142745599999998</v>
      </c>
      <c r="D116" s="665">
        <f t="shared" si="12"/>
        <v>52.142745599999998</v>
      </c>
      <c r="E116" s="629">
        <f t="shared" si="15"/>
        <v>2718.865918706319</v>
      </c>
      <c r="F116" s="665">
        <f t="shared" si="13"/>
        <v>51.820876800000008</v>
      </c>
      <c r="G116" s="629">
        <f t="shared" si="16"/>
        <v>2685.4032723207793</v>
      </c>
      <c r="H116" s="666">
        <f t="shared" si="17"/>
        <v>51.981811200000003</v>
      </c>
      <c r="I116" s="667">
        <f t="shared" si="18"/>
        <v>1.4439392000000001E-2</v>
      </c>
      <c r="J116" s="624">
        <f t="shared" si="19"/>
        <v>-33.462646385539756</v>
      </c>
      <c r="K116" s="624">
        <f t="shared" si="20"/>
        <v>0</v>
      </c>
      <c r="L116" s="624">
        <f t="shared" si="22"/>
        <v>4856.5903052154463</v>
      </c>
      <c r="M116" s="668">
        <f t="shared" si="23"/>
        <v>1.0000284800000001</v>
      </c>
      <c r="N116" s="624">
        <f t="shared" si="21"/>
        <v>4856.4519934626724</v>
      </c>
    </row>
    <row r="117" spans="1:14" x14ac:dyDescent="0.2">
      <c r="A117" s="624">
        <v>114</v>
      </c>
      <c r="B117" s="624">
        <v>32.200000000000003</v>
      </c>
      <c r="C117" s="628">
        <f t="shared" si="14"/>
        <v>51.820876800000008</v>
      </c>
      <c r="D117" s="665">
        <f t="shared" si="12"/>
        <v>51.820876800000008</v>
      </c>
      <c r="E117" s="629">
        <f t="shared" si="15"/>
        <v>2685.4032723207793</v>
      </c>
      <c r="F117" s="665">
        <f t="shared" si="13"/>
        <v>51.016204800000004</v>
      </c>
      <c r="G117" s="629">
        <f t="shared" si="16"/>
        <v>2602.6531521955435</v>
      </c>
      <c r="H117" s="666">
        <f t="shared" si="17"/>
        <v>51.418540800000002</v>
      </c>
      <c r="I117" s="667">
        <f t="shared" si="18"/>
        <v>1.4282928E-2</v>
      </c>
      <c r="J117" s="624">
        <f t="shared" si="19"/>
        <v>-82.750120125235753</v>
      </c>
      <c r="K117" s="624">
        <f t="shared" si="20"/>
        <v>0</v>
      </c>
      <c r="L117" s="624">
        <f t="shared" si="22"/>
        <v>4856.5903052154463</v>
      </c>
      <c r="M117" s="668">
        <f t="shared" si="23"/>
        <v>1.0143114080000002</v>
      </c>
      <c r="N117" s="624">
        <f t="shared" si="21"/>
        <v>4788.0663343731667</v>
      </c>
    </row>
    <row r="118" spans="1:14" x14ac:dyDescent="0.2">
      <c r="A118" s="624">
        <v>115</v>
      </c>
      <c r="B118" s="624">
        <v>31.7</v>
      </c>
      <c r="C118" s="628">
        <f t="shared" si="14"/>
        <v>51.016204800000004</v>
      </c>
      <c r="D118" s="665">
        <f t="shared" si="12"/>
        <v>51.016204800000004</v>
      </c>
      <c r="E118" s="629">
        <f t="shared" si="15"/>
        <v>2602.6531521955435</v>
      </c>
      <c r="F118" s="665">
        <f t="shared" si="13"/>
        <v>46.027238400000009</v>
      </c>
      <c r="G118" s="629">
        <f t="shared" si="16"/>
        <v>2118.5066747304354</v>
      </c>
      <c r="H118" s="666">
        <f t="shared" si="17"/>
        <v>48.521721600000006</v>
      </c>
      <c r="I118" s="667">
        <f t="shared" si="18"/>
        <v>1.3478256000000001E-2</v>
      </c>
      <c r="J118" s="624">
        <f t="shared" si="19"/>
        <v>-484.14647746510809</v>
      </c>
      <c r="K118" s="624">
        <f t="shared" si="20"/>
        <v>0</v>
      </c>
      <c r="L118" s="624">
        <f t="shared" si="22"/>
        <v>4856.5903052154463</v>
      </c>
      <c r="M118" s="668">
        <f t="shared" si="23"/>
        <v>1.0277896640000002</v>
      </c>
      <c r="N118" s="624">
        <f t="shared" si="21"/>
        <v>4725.2764600826395</v>
      </c>
    </row>
    <row r="119" spans="1:14" x14ac:dyDescent="0.2">
      <c r="A119" s="624">
        <v>116</v>
      </c>
      <c r="B119" s="624">
        <v>28.6</v>
      </c>
      <c r="C119" s="628">
        <f t="shared" si="14"/>
        <v>46.027238400000009</v>
      </c>
      <c r="D119" s="665">
        <f t="shared" si="12"/>
        <v>46.027238400000009</v>
      </c>
      <c r="E119" s="629">
        <f t="shared" si="15"/>
        <v>2118.5066747304354</v>
      </c>
      <c r="F119" s="665">
        <f t="shared" si="13"/>
        <v>40.716403200000002</v>
      </c>
      <c r="G119" s="629">
        <f t="shared" si="16"/>
        <v>1657.8254895449704</v>
      </c>
      <c r="H119" s="666">
        <f t="shared" si="17"/>
        <v>43.371820800000009</v>
      </c>
      <c r="I119" s="667">
        <f t="shared" si="18"/>
        <v>1.2047728000000002E-2</v>
      </c>
      <c r="J119" s="624">
        <f t="shared" si="19"/>
        <v>-460.68118518546498</v>
      </c>
      <c r="K119" s="624">
        <f t="shared" si="20"/>
        <v>0</v>
      </c>
      <c r="L119" s="624">
        <f t="shared" si="22"/>
        <v>4856.5903052154463</v>
      </c>
      <c r="M119" s="668">
        <f t="shared" si="23"/>
        <v>1.0398373920000001</v>
      </c>
      <c r="N119" s="624">
        <f t="shared" si="21"/>
        <v>4670.528625513638</v>
      </c>
    </row>
    <row r="120" spans="1:14" x14ac:dyDescent="0.2">
      <c r="A120" s="624">
        <v>117</v>
      </c>
      <c r="B120" s="624">
        <v>25.3</v>
      </c>
      <c r="C120" s="628">
        <f t="shared" si="14"/>
        <v>40.716403200000002</v>
      </c>
      <c r="D120" s="665">
        <f t="shared" si="12"/>
        <v>40.716403200000002</v>
      </c>
      <c r="E120" s="629">
        <f t="shared" si="15"/>
        <v>1657.8254895449704</v>
      </c>
      <c r="F120" s="665">
        <f t="shared" si="13"/>
        <v>35.405568000000002</v>
      </c>
      <c r="G120" s="629">
        <f t="shared" si="16"/>
        <v>1253.5542454026242</v>
      </c>
      <c r="H120" s="666">
        <f t="shared" si="17"/>
        <v>38.060985600000002</v>
      </c>
      <c r="I120" s="667">
        <f t="shared" si="18"/>
        <v>1.0572496000000001E-2</v>
      </c>
      <c r="J120" s="624">
        <f t="shared" si="19"/>
        <v>-404.27124414234618</v>
      </c>
      <c r="K120" s="624">
        <f t="shared" si="20"/>
        <v>0</v>
      </c>
      <c r="L120" s="624">
        <f t="shared" si="22"/>
        <v>4856.5903052154463</v>
      </c>
      <c r="M120" s="668">
        <f t="shared" si="23"/>
        <v>1.0504098880000001</v>
      </c>
      <c r="N120" s="624">
        <f t="shared" si="21"/>
        <v>4623.5192192092591</v>
      </c>
    </row>
    <row r="121" spans="1:14" x14ac:dyDescent="0.2">
      <c r="A121" s="624">
        <v>118</v>
      </c>
      <c r="B121" s="624">
        <v>22</v>
      </c>
      <c r="C121" s="628">
        <f t="shared" si="14"/>
        <v>35.405568000000002</v>
      </c>
      <c r="D121" s="665">
        <f t="shared" si="12"/>
        <v>35.405568000000002</v>
      </c>
      <c r="E121" s="629">
        <f t="shared" si="15"/>
        <v>1253.5542454026242</v>
      </c>
      <c r="F121" s="665">
        <f t="shared" si="13"/>
        <v>30.094732799999999</v>
      </c>
      <c r="G121" s="629">
        <f t="shared" si="16"/>
        <v>905.69294230339574</v>
      </c>
      <c r="H121" s="666">
        <f t="shared" si="17"/>
        <v>32.750150400000003</v>
      </c>
      <c r="I121" s="667">
        <f t="shared" si="18"/>
        <v>9.0972640000000007E-3</v>
      </c>
      <c r="J121" s="624">
        <f t="shared" si="19"/>
        <v>-347.86130309922851</v>
      </c>
      <c r="K121" s="624">
        <f t="shared" si="20"/>
        <v>0</v>
      </c>
      <c r="L121" s="624">
        <f t="shared" si="22"/>
        <v>4856.5903052154463</v>
      </c>
      <c r="M121" s="668">
        <f t="shared" si="23"/>
        <v>1.0595071520000001</v>
      </c>
      <c r="N121" s="624">
        <f t="shared" si="21"/>
        <v>4583.8202187194347</v>
      </c>
    </row>
    <row r="122" spans="1:14" x14ac:dyDescent="0.2">
      <c r="A122" s="624">
        <v>119</v>
      </c>
      <c r="B122" s="624">
        <v>18.7</v>
      </c>
      <c r="C122" s="628">
        <f t="shared" si="14"/>
        <v>30.094732799999999</v>
      </c>
      <c r="D122" s="665">
        <f t="shared" si="12"/>
        <v>30.094732799999999</v>
      </c>
      <c r="E122" s="629">
        <f t="shared" si="15"/>
        <v>905.69294230339574</v>
      </c>
      <c r="F122" s="665">
        <f t="shared" si="13"/>
        <v>24.783897600000003</v>
      </c>
      <c r="G122" s="629">
        <f t="shared" si="16"/>
        <v>614.24158024728592</v>
      </c>
      <c r="H122" s="666">
        <f t="shared" si="17"/>
        <v>27.439315200000003</v>
      </c>
      <c r="I122" s="667">
        <f t="shared" si="18"/>
        <v>7.6220320000000008E-3</v>
      </c>
      <c r="J122" s="624">
        <f t="shared" si="19"/>
        <v>-291.45136205610982</v>
      </c>
      <c r="K122" s="624">
        <f t="shared" si="20"/>
        <v>0</v>
      </c>
      <c r="L122" s="624">
        <f t="shared" si="22"/>
        <v>4856.5903052154463</v>
      </c>
      <c r="M122" s="668">
        <f t="shared" si="23"/>
        <v>1.0671291840000001</v>
      </c>
      <c r="N122" s="624">
        <f t="shared" si="21"/>
        <v>4551.0800173331645</v>
      </c>
    </row>
    <row r="123" spans="1:14" x14ac:dyDescent="0.2">
      <c r="A123" s="624">
        <v>120</v>
      </c>
      <c r="B123" s="624">
        <v>15.4</v>
      </c>
      <c r="C123" s="628">
        <f t="shared" si="14"/>
        <v>24.783897600000003</v>
      </c>
      <c r="D123" s="665">
        <f t="shared" si="12"/>
        <v>24.783897600000003</v>
      </c>
      <c r="E123" s="629">
        <f t="shared" si="15"/>
        <v>614.24158024728592</v>
      </c>
      <c r="F123" s="665">
        <f t="shared" si="13"/>
        <v>19.4730624</v>
      </c>
      <c r="G123" s="629">
        <f t="shared" si="16"/>
        <v>379.20015923429378</v>
      </c>
      <c r="H123" s="666">
        <f t="shared" si="17"/>
        <v>22.128480000000003</v>
      </c>
      <c r="I123" s="667">
        <f t="shared" si="18"/>
        <v>6.1468000000000009E-3</v>
      </c>
      <c r="J123" s="624">
        <f t="shared" si="19"/>
        <v>-235.04142101299215</v>
      </c>
      <c r="K123" s="624">
        <f t="shared" si="20"/>
        <v>0</v>
      </c>
      <c r="L123" s="624">
        <f t="shared" si="22"/>
        <v>4856.5903052154463</v>
      </c>
      <c r="M123" s="668">
        <f t="shared" si="23"/>
        <v>1.0732759840000001</v>
      </c>
      <c r="N123" s="624">
        <f t="shared" si="21"/>
        <v>4525.01535263594</v>
      </c>
    </row>
    <row r="124" spans="1:14" x14ac:dyDescent="0.2">
      <c r="A124" s="624">
        <v>121</v>
      </c>
      <c r="B124" s="624">
        <v>12.1</v>
      </c>
      <c r="C124" s="628">
        <f t="shared" si="14"/>
        <v>19.4730624</v>
      </c>
      <c r="D124" s="665">
        <f t="shared" si="12"/>
        <v>19.4730624</v>
      </c>
      <c r="E124" s="629">
        <f t="shared" si="15"/>
        <v>379.20015923429378</v>
      </c>
      <c r="F124" s="665">
        <f t="shared" si="13"/>
        <v>14.162227200000002</v>
      </c>
      <c r="G124" s="629">
        <f t="shared" si="16"/>
        <v>200.5686792644199</v>
      </c>
      <c r="H124" s="666">
        <f t="shared" si="17"/>
        <v>16.8176448</v>
      </c>
      <c r="I124" s="667">
        <f t="shared" si="18"/>
        <v>4.6715680000000001E-3</v>
      </c>
      <c r="J124" s="624">
        <f t="shared" si="19"/>
        <v>-178.63147996987388</v>
      </c>
      <c r="K124" s="624">
        <f t="shared" si="20"/>
        <v>0</v>
      </c>
      <c r="L124" s="624">
        <f t="shared" si="22"/>
        <v>4856.5903052154463</v>
      </c>
      <c r="M124" s="668">
        <f t="shared" si="23"/>
        <v>1.0779475520000001</v>
      </c>
      <c r="N124" s="624">
        <f t="shared" si="21"/>
        <v>4505.4050136341384</v>
      </c>
    </row>
    <row r="125" spans="1:14" x14ac:dyDescent="0.2">
      <c r="A125" s="624">
        <v>122</v>
      </c>
      <c r="B125" s="624">
        <v>8.8000000000000007</v>
      </c>
      <c r="C125" s="628">
        <f t="shared" si="14"/>
        <v>14.162227200000002</v>
      </c>
      <c r="D125" s="665">
        <f t="shared" si="12"/>
        <v>14.162227200000002</v>
      </c>
      <c r="E125" s="629">
        <f t="shared" si="15"/>
        <v>200.5686792644199</v>
      </c>
      <c r="F125" s="665">
        <f t="shared" si="13"/>
        <v>8.8513920000000006</v>
      </c>
      <c r="G125" s="629">
        <f t="shared" si="16"/>
        <v>78.347140337664015</v>
      </c>
      <c r="H125" s="666">
        <f t="shared" si="17"/>
        <v>11.5068096</v>
      </c>
      <c r="I125" s="667">
        <f t="shared" si="18"/>
        <v>3.1963360000000001E-3</v>
      </c>
      <c r="J125" s="624">
        <f t="shared" si="19"/>
        <v>-122.22153892675588</v>
      </c>
      <c r="K125" s="624">
        <f t="shared" si="20"/>
        <v>0</v>
      </c>
      <c r="L125" s="624">
        <f t="shared" si="22"/>
        <v>4856.5903052154463</v>
      </c>
      <c r="M125" s="668">
        <f t="shared" si="23"/>
        <v>1.0811438880000002</v>
      </c>
      <c r="N125" s="624">
        <f t="shared" si="21"/>
        <v>4492.0850583539032</v>
      </c>
    </row>
    <row r="126" spans="1:14" x14ac:dyDescent="0.2">
      <c r="A126" s="624">
        <v>123</v>
      </c>
      <c r="B126" s="624">
        <v>5.5</v>
      </c>
      <c r="C126" s="628">
        <f t="shared" si="14"/>
        <v>8.8513920000000006</v>
      </c>
      <c r="D126" s="665">
        <f t="shared" si="12"/>
        <v>8.8513920000000006</v>
      </c>
      <c r="E126" s="629">
        <f t="shared" si="15"/>
        <v>78.347140337664015</v>
      </c>
      <c r="F126" s="665">
        <f t="shared" si="13"/>
        <v>3.5405568000000005</v>
      </c>
      <c r="G126" s="629">
        <f t="shared" si="16"/>
        <v>12.535542454026244</v>
      </c>
      <c r="H126" s="666">
        <f t="shared" si="17"/>
        <v>6.1959744000000008</v>
      </c>
      <c r="I126" s="667">
        <f t="shared" si="18"/>
        <v>1.7211040000000002E-3</v>
      </c>
      <c r="J126" s="624">
        <f t="shared" si="19"/>
        <v>-65.811597883637774</v>
      </c>
      <c r="K126" s="624">
        <f t="shared" si="20"/>
        <v>0</v>
      </c>
      <c r="L126" s="624">
        <f t="shared" si="22"/>
        <v>4856.5903052154463</v>
      </c>
      <c r="M126" s="668">
        <f t="shared" si="23"/>
        <v>1.0828649920000002</v>
      </c>
      <c r="N126" s="624">
        <f t="shared" si="21"/>
        <v>4484.9453450753399</v>
      </c>
    </row>
    <row r="127" spans="1:14" x14ac:dyDescent="0.2">
      <c r="A127" s="624">
        <v>124</v>
      </c>
      <c r="B127" s="624">
        <v>2.2000000000000002</v>
      </c>
      <c r="C127" s="628">
        <f t="shared" si="14"/>
        <v>3.5405568000000005</v>
      </c>
      <c r="D127" s="665">
        <f t="shared" si="12"/>
        <v>3.5405568000000005</v>
      </c>
      <c r="E127" s="629">
        <f t="shared" si="15"/>
        <v>12.535542454026244</v>
      </c>
      <c r="F127" s="665">
        <f t="shared" si="13"/>
        <v>0</v>
      </c>
      <c r="G127" s="629">
        <f t="shared" si="16"/>
        <v>0</v>
      </c>
      <c r="H127" s="666">
        <f t="shared" si="17"/>
        <v>1.7702784000000003</v>
      </c>
      <c r="I127" s="667">
        <f t="shared" si="18"/>
        <v>4.9174400000000012E-4</v>
      </c>
      <c r="J127" s="624">
        <f t="shared" si="19"/>
        <v>-12.535542454026244</v>
      </c>
      <c r="K127" s="624">
        <f t="shared" si="20"/>
        <v>0</v>
      </c>
      <c r="L127" s="624">
        <f t="shared" si="22"/>
        <v>4856.5903052154463</v>
      </c>
      <c r="M127" s="668">
        <f t="shared" si="23"/>
        <v>1.0833567360000003</v>
      </c>
      <c r="N127" s="624">
        <f t="shared" si="21"/>
        <v>4482.909593701409</v>
      </c>
    </row>
    <row r="128" spans="1:14" x14ac:dyDescent="0.2">
      <c r="A128" s="624">
        <v>125</v>
      </c>
      <c r="B128" s="624">
        <v>0</v>
      </c>
      <c r="C128" s="628">
        <f t="shared" si="14"/>
        <v>0</v>
      </c>
      <c r="D128" s="665">
        <f t="shared" si="12"/>
        <v>0</v>
      </c>
      <c r="E128" s="629">
        <f t="shared" si="15"/>
        <v>0</v>
      </c>
      <c r="F128" s="665">
        <f t="shared" si="13"/>
        <v>0</v>
      </c>
      <c r="G128" s="629">
        <f t="shared" si="16"/>
        <v>0</v>
      </c>
      <c r="H128" s="666">
        <f t="shared" si="17"/>
        <v>0</v>
      </c>
      <c r="I128" s="667">
        <f t="shared" si="18"/>
        <v>0</v>
      </c>
      <c r="J128" s="624">
        <f t="shared" si="19"/>
        <v>0</v>
      </c>
      <c r="K128" s="624">
        <f t="shared" si="20"/>
        <v>0</v>
      </c>
      <c r="L128" s="624">
        <f t="shared" si="22"/>
        <v>4856.5903052154463</v>
      </c>
      <c r="M128" s="668">
        <f t="shared" si="23"/>
        <v>1.0833567360000003</v>
      </c>
      <c r="N128" s="624">
        <f t="shared" si="21"/>
        <v>4482.909593701409</v>
      </c>
    </row>
    <row r="129" spans="1:14" x14ac:dyDescent="0.2">
      <c r="A129" s="624">
        <v>126</v>
      </c>
      <c r="B129" s="624">
        <v>0</v>
      </c>
      <c r="C129" s="628">
        <f t="shared" si="14"/>
        <v>0</v>
      </c>
      <c r="D129" s="665">
        <f t="shared" si="12"/>
        <v>0</v>
      </c>
      <c r="E129" s="629">
        <f t="shared" si="15"/>
        <v>0</v>
      </c>
      <c r="F129" s="665">
        <f t="shared" si="13"/>
        <v>0</v>
      </c>
      <c r="G129" s="629">
        <f t="shared" si="16"/>
        <v>0</v>
      </c>
      <c r="H129" s="666">
        <f t="shared" si="17"/>
        <v>0</v>
      </c>
      <c r="I129" s="667">
        <f t="shared" si="18"/>
        <v>0</v>
      </c>
      <c r="J129" s="624">
        <f t="shared" si="19"/>
        <v>0</v>
      </c>
      <c r="K129" s="624">
        <f t="shared" si="20"/>
        <v>0</v>
      </c>
      <c r="L129" s="624">
        <f t="shared" si="22"/>
        <v>4856.5903052154463</v>
      </c>
      <c r="M129" s="668">
        <f t="shared" si="23"/>
        <v>1.0833567360000003</v>
      </c>
      <c r="N129" s="624">
        <f t="shared" si="21"/>
        <v>4482.909593701409</v>
      </c>
    </row>
    <row r="130" spans="1:14" x14ac:dyDescent="0.2">
      <c r="A130" s="624">
        <v>127</v>
      </c>
      <c r="B130" s="624">
        <v>0</v>
      </c>
      <c r="C130" s="628">
        <f t="shared" si="14"/>
        <v>0</v>
      </c>
      <c r="D130" s="665">
        <f t="shared" si="12"/>
        <v>0</v>
      </c>
      <c r="E130" s="629">
        <f t="shared" si="15"/>
        <v>0</v>
      </c>
      <c r="F130" s="665">
        <f t="shared" si="13"/>
        <v>0</v>
      </c>
      <c r="G130" s="629">
        <f t="shared" si="16"/>
        <v>0</v>
      </c>
      <c r="H130" s="666">
        <f t="shared" si="17"/>
        <v>0</v>
      </c>
      <c r="I130" s="667">
        <f t="shared" si="18"/>
        <v>0</v>
      </c>
      <c r="J130" s="624">
        <f t="shared" si="19"/>
        <v>0</v>
      </c>
      <c r="K130" s="624">
        <f t="shared" si="20"/>
        <v>0</v>
      </c>
      <c r="L130" s="624">
        <f t="shared" si="22"/>
        <v>4856.5903052154463</v>
      </c>
      <c r="M130" s="668">
        <f t="shared" si="23"/>
        <v>1.0833567360000003</v>
      </c>
      <c r="N130" s="624">
        <f t="shared" si="21"/>
        <v>4482.909593701409</v>
      </c>
    </row>
    <row r="131" spans="1:14" x14ac:dyDescent="0.2">
      <c r="A131" s="624">
        <v>128</v>
      </c>
      <c r="B131" s="624">
        <v>0</v>
      </c>
      <c r="C131" s="628">
        <f t="shared" si="14"/>
        <v>0</v>
      </c>
      <c r="D131" s="665">
        <f t="shared" si="12"/>
        <v>0</v>
      </c>
      <c r="E131" s="629">
        <f t="shared" si="15"/>
        <v>0</v>
      </c>
      <c r="F131" s="665">
        <f t="shared" si="13"/>
        <v>0</v>
      </c>
      <c r="G131" s="629">
        <f t="shared" si="16"/>
        <v>0</v>
      </c>
      <c r="H131" s="666">
        <f t="shared" si="17"/>
        <v>0</v>
      </c>
      <c r="I131" s="667">
        <f t="shared" si="18"/>
        <v>0</v>
      </c>
      <c r="J131" s="624">
        <f t="shared" si="19"/>
        <v>0</v>
      </c>
      <c r="K131" s="624">
        <f t="shared" si="20"/>
        <v>0</v>
      </c>
      <c r="L131" s="624">
        <f t="shared" si="22"/>
        <v>4856.5903052154463</v>
      </c>
      <c r="M131" s="668">
        <f t="shared" si="23"/>
        <v>1.0833567360000003</v>
      </c>
      <c r="N131" s="624">
        <f t="shared" si="21"/>
        <v>4482.909593701409</v>
      </c>
    </row>
    <row r="132" spans="1:14" x14ac:dyDescent="0.2">
      <c r="A132" s="624">
        <v>129</v>
      </c>
      <c r="B132" s="624">
        <v>0</v>
      </c>
      <c r="C132" s="628">
        <f t="shared" si="14"/>
        <v>0</v>
      </c>
      <c r="D132" s="665">
        <f t="shared" ref="D132:D195" si="24">C132</f>
        <v>0</v>
      </c>
      <c r="E132" s="629">
        <f t="shared" si="15"/>
        <v>0</v>
      </c>
      <c r="F132" s="665">
        <f t="shared" ref="F132:F195" si="25">C133</f>
        <v>0</v>
      </c>
      <c r="G132" s="629">
        <f t="shared" si="16"/>
        <v>0</v>
      </c>
      <c r="H132" s="666">
        <f t="shared" si="17"/>
        <v>0</v>
      </c>
      <c r="I132" s="667">
        <f t="shared" si="18"/>
        <v>0</v>
      </c>
      <c r="J132" s="624">
        <f t="shared" si="19"/>
        <v>0</v>
      </c>
      <c r="K132" s="624">
        <f t="shared" si="20"/>
        <v>0</v>
      </c>
      <c r="L132" s="624">
        <f t="shared" si="22"/>
        <v>4856.5903052154463</v>
      </c>
      <c r="M132" s="668">
        <f t="shared" si="23"/>
        <v>1.0833567360000003</v>
      </c>
      <c r="N132" s="624">
        <f t="shared" si="21"/>
        <v>4482.909593701409</v>
      </c>
    </row>
    <row r="133" spans="1:14" x14ac:dyDescent="0.2">
      <c r="A133" s="624">
        <v>130</v>
      </c>
      <c r="B133" s="624">
        <v>0</v>
      </c>
      <c r="C133" s="628">
        <f t="shared" ref="C133:C196" si="26">B133*1.609344</f>
        <v>0</v>
      </c>
      <c r="D133" s="665">
        <f t="shared" si="24"/>
        <v>0</v>
      </c>
      <c r="E133" s="629">
        <f t="shared" ref="E133:E196" si="27">(D133)^2</f>
        <v>0</v>
      </c>
      <c r="F133" s="665">
        <f t="shared" si="25"/>
        <v>0</v>
      </c>
      <c r="G133" s="629">
        <f t="shared" ref="G133:G196" si="28">(F133)^2</f>
        <v>0</v>
      </c>
      <c r="H133" s="666">
        <f t="shared" ref="H133:H196" si="29">(D133+F133)/2</f>
        <v>0</v>
      </c>
      <c r="I133" s="667">
        <f t="shared" ref="I133:I196" si="30">H133/3600</f>
        <v>0</v>
      </c>
      <c r="J133" s="624">
        <f t="shared" ref="J133:J196" si="31">IF(I133=0,0,(G133-E133))</f>
        <v>0</v>
      </c>
      <c r="K133" s="624">
        <f t="shared" ref="K133:K196" si="32">MAX(0,J133)</f>
        <v>0</v>
      </c>
      <c r="L133" s="624">
        <f t="shared" si="22"/>
        <v>4856.5903052154463</v>
      </c>
      <c r="M133" s="668">
        <f t="shared" si="23"/>
        <v>1.0833567360000003</v>
      </c>
      <c r="N133" s="624">
        <f t="shared" ref="N133:N196" si="33">IF(M133=0,0,(L133)/M133)</f>
        <v>4482.909593701409</v>
      </c>
    </row>
    <row r="134" spans="1:14" x14ac:dyDescent="0.2">
      <c r="A134" s="624">
        <v>131</v>
      </c>
      <c r="B134" s="624">
        <v>0</v>
      </c>
      <c r="C134" s="628">
        <f t="shared" si="26"/>
        <v>0</v>
      </c>
      <c r="D134" s="665">
        <f t="shared" si="24"/>
        <v>0</v>
      </c>
      <c r="E134" s="629">
        <f t="shared" si="27"/>
        <v>0</v>
      </c>
      <c r="F134" s="665">
        <f t="shared" si="25"/>
        <v>0</v>
      </c>
      <c r="G134" s="629">
        <f t="shared" si="28"/>
        <v>0</v>
      </c>
      <c r="H134" s="666">
        <f t="shared" si="29"/>
        <v>0</v>
      </c>
      <c r="I134" s="667">
        <f t="shared" si="30"/>
        <v>0</v>
      </c>
      <c r="J134" s="624">
        <f t="shared" si="31"/>
        <v>0</v>
      </c>
      <c r="K134" s="624">
        <f t="shared" si="32"/>
        <v>0</v>
      </c>
      <c r="L134" s="624">
        <f t="shared" ref="L134:L197" si="34">L133+K134</f>
        <v>4856.5903052154463</v>
      </c>
      <c r="M134" s="668">
        <f t="shared" ref="M134:M197" si="35">M133+I134</f>
        <v>1.0833567360000003</v>
      </c>
      <c r="N134" s="624">
        <f t="shared" si="33"/>
        <v>4482.909593701409</v>
      </c>
    </row>
    <row r="135" spans="1:14" x14ac:dyDescent="0.2">
      <c r="A135" s="624">
        <v>132</v>
      </c>
      <c r="B135" s="624">
        <v>0</v>
      </c>
      <c r="C135" s="628">
        <f t="shared" si="26"/>
        <v>0</v>
      </c>
      <c r="D135" s="665">
        <f t="shared" si="24"/>
        <v>0</v>
      </c>
      <c r="E135" s="629">
        <f t="shared" si="27"/>
        <v>0</v>
      </c>
      <c r="F135" s="665">
        <f t="shared" si="25"/>
        <v>0</v>
      </c>
      <c r="G135" s="629">
        <f t="shared" si="28"/>
        <v>0</v>
      </c>
      <c r="H135" s="666">
        <f t="shared" si="29"/>
        <v>0</v>
      </c>
      <c r="I135" s="667">
        <f t="shared" si="30"/>
        <v>0</v>
      </c>
      <c r="J135" s="624">
        <f t="shared" si="31"/>
        <v>0</v>
      </c>
      <c r="K135" s="624">
        <f t="shared" si="32"/>
        <v>0</v>
      </c>
      <c r="L135" s="624">
        <f t="shared" si="34"/>
        <v>4856.5903052154463</v>
      </c>
      <c r="M135" s="668">
        <f t="shared" si="35"/>
        <v>1.0833567360000003</v>
      </c>
      <c r="N135" s="624">
        <f t="shared" si="33"/>
        <v>4482.909593701409</v>
      </c>
    </row>
    <row r="136" spans="1:14" x14ac:dyDescent="0.2">
      <c r="A136" s="624">
        <v>133</v>
      </c>
      <c r="B136" s="624">
        <v>0</v>
      </c>
      <c r="C136" s="628">
        <f t="shared" si="26"/>
        <v>0</v>
      </c>
      <c r="D136" s="665">
        <f t="shared" si="24"/>
        <v>0</v>
      </c>
      <c r="E136" s="629">
        <f t="shared" si="27"/>
        <v>0</v>
      </c>
      <c r="F136" s="665">
        <f t="shared" si="25"/>
        <v>0</v>
      </c>
      <c r="G136" s="629">
        <f t="shared" si="28"/>
        <v>0</v>
      </c>
      <c r="H136" s="666">
        <f t="shared" si="29"/>
        <v>0</v>
      </c>
      <c r="I136" s="667">
        <f t="shared" si="30"/>
        <v>0</v>
      </c>
      <c r="J136" s="624">
        <f t="shared" si="31"/>
        <v>0</v>
      </c>
      <c r="K136" s="624">
        <f t="shared" si="32"/>
        <v>0</v>
      </c>
      <c r="L136" s="624">
        <f t="shared" si="34"/>
        <v>4856.5903052154463</v>
      </c>
      <c r="M136" s="668">
        <f t="shared" si="35"/>
        <v>1.0833567360000003</v>
      </c>
      <c r="N136" s="624">
        <f t="shared" si="33"/>
        <v>4482.909593701409</v>
      </c>
    </row>
    <row r="137" spans="1:14" x14ac:dyDescent="0.2">
      <c r="A137" s="624">
        <v>134</v>
      </c>
      <c r="B137" s="624">
        <v>0</v>
      </c>
      <c r="C137" s="628">
        <f t="shared" si="26"/>
        <v>0</v>
      </c>
      <c r="D137" s="665">
        <f t="shared" si="24"/>
        <v>0</v>
      </c>
      <c r="E137" s="629">
        <f t="shared" si="27"/>
        <v>0</v>
      </c>
      <c r="F137" s="665">
        <f t="shared" si="25"/>
        <v>0</v>
      </c>
      <c r="G137" s="629">
        <f t="shared" si="28"/>
        <v>0</v>
      </c>
      <c r="H137" s="666">
        <f t="shared" si="29"/>
        <v>0</v>
      </c>
      <c r="I137" s="667">
        <f t="shared" si="30"/>
        <v>0</v>
      </c>
      <c r="J137" s="624">
        <f t="shared" si="31"/>
        <v>0</v>
      </c>
      <c r="K137" s="624">
        <f t="shared" si="32"/>
        <v>0</v>
      </c>
      <c r="L137" s="624">
        <f t="shared" si="34"/>
        <v>4856.5903052154463</v>
      </c>
      <c r="M137" s="668">
        <f t="shared" si="35"/>
        <v>1.0833567360000003</v>
      </c>
      <c r="N137" s="624">
        <f t="shared" si="33"/>
        <v>4482.909593701409</v>
      </c>
    </row>
    <row r="138" spans="1:14" x14ac:dyDescent="0.2">
      <c r="A138" s="624">
        <v>135</v>
      </c>
      <c r="B138" s="624">
        <v>0</v>
      </c>
      <c r="C138" s="628">
        <f t="shared" si="26"/>
        <v>0</v>
      </c>
      <c r="D138" s="665">
        <f t="shared" si="24"/>
        <v>0</v>
      </c>
      <c r="E138" s="629">
        <f t="shared" si="27"/>
        <v>0</v>
      </c>
      <c r="F138" s="665">
        <f t="shared" si="25"/>
        <v>0</v>
      </c>
      <c r="G138" s="629">
        <f t="shared" si="28"/>
        <v>0</v>
      </c>
      <c r="H138" s="666">
        <f t="shared" si="29"/>
        <v>0</v>
      </c>
      <c r="I138" s="667">
        <f t="shared" si="30"/>
        <v>0</v>
      </c>
      <c r="J138" s="624">
        <f t="shared" si="31"/>
        <v>0</v>
      </c>
      <c r="K138" s="624">
        <f t="shared" si="32"/>
        <v>0</v>
      </c>
      <c r="L138" s="624">
        <f t="shared" si="34"/>
        <v>4856.5903052154463</v>
      </c>
      <c r="M138" s="668">
        <f t="shared" si="35"/>
        <v>1.0833567360000003</v>
      </c>
      <c r="N138" s="624">
        <f t="shared" si="33"/>
        <v>4482.909593701409</v>
      </c>
    </row>
    <row r="139" spans="1:14" x14ac:dyDescent="0.2">
      <c r="A139" s="624">
        <v>136</v>
      </c>
      <c r="B139" s="624">
        <v>0</v>
      </c>
      <c r="C139" s="628">
        <f t="shared" si="26"/>
        <v>0</v>
      </c>
      <c r="D139" s="665">
        <f t="shared" si="24"/>
        <v>0</v>
      </c>
      <c r="E139" s="629">
        <f t="shared" si="27"/>
        <v>0</v>
      </c>
      <c r="F139" s="665">
        <f t="shared" si="25"/>
        <v>0</v>
      </c>
      <c r="G139" s="629">
        <f t="shared" si="28"/>
        <v>0</v>
      </c>
      <c r="H139" s="666">
        <f t="shared" si="29"/>
        <v>0</v>
      </c>
      <c r="I139" s="667">
        <f t="shared" si="30"/>
        <v>0</v>
      </c>
      <c r="J139" s="624">
        <f t="shared" si="31"/>
        <v>0</v>
      </c>
      <c r="K139" s="624">
        <f t="shared" si="32"/>
        <v>0</v>
      </c>
      <c r="L139" s="624">
        <f t="shared" si="34"/>
        <v>4856.5903052154463</v>
      </c>
      <c r="M139" s="668">
        <f t="shared" si="35"/>
        <v>1.0833567360000003</v>
      </c>
      <c r="N139" s="624">
        <f t="shared" si="33"/>
        <v>4482.909593701409</v>
      </c>
    </row>
    <row r="140" spans="1:14" x14ac:dyDescent="0.2">
      <c r="A140" s="624">
        <v>137</v>
      </c>
      <c r="B140" s="624">
        <v>0</v>
      </c>
      <c r="C140" s="628">
        <f t="shared" si="26"/>
        <v>0</v>
      </c>
      <c r="D140" s="665">
        <f t="shared" si="24"/>
        <v>0</v>
      </c>
      <c r="E140" s="629">
        <f t="shared" si="27"/>
        <v>0</v>
      </c>
      <c r="F140" s="665">
        <f t="shared" si="25"/>
        <v>0</v>
      </c>
      <c r="G140" s="629">
        <f t="shared" si="28"/>
        <v>0</v>
      </c>
      <c r="H140" s="666">
        <f t="shared" si="29"/>
        <v>0</v>
      </c>
      <c r="I140" s="667">
        <f t="shared" si="30"/>
        <v>0</v>
      </c>
      <c r="J140" s="624">
        <f t="shared" si="31"/>
        <v>0</v>
      </c>
      <c r="K140" s="624">
        <f t="shared" si="32"/>
        <v>0</v>
      </c>
      <c r="L140" s="624">
        <f t="shared" si="34"/>
        <v>4856.5903052154463</v>
      </c>
      <c r="M140" s="668">
        <f t="shared" si="35"/>
        <v>1.0833567360000003</v>
      </c>
      <c r="N140" s="624">
        <f t="shared" si="33"/>
        <v>4482.909593701409</v>
      </c>
    </row>
    <row r="141" spans="1:14" x14ac:dyDescent="0.2">
      <c r="A141" s="624">
        <v>138</v>
      </c>
      <c r="B141" s="624">
        <v>0</v>
      </c>
      <c r="C141" s="628">
        <f t="shared" si="26"/>
        <v>0</v>
      </c>
      <c r="D141" s="665">
        <f t="shared" si="24"/>
        <v>0</v>
      </c>
      <c r="E141" s="629">
        <f t="shared" si="27"/>
        <v>0</v>
      </c>
      <c r="F141" s="665">
        <f t="shared" si="25"/>
        <v>0</v>
      </c>
      <c r="G141" s="629">
        <f t="shared" si="28"/>
        <v>0</v>
      </c>
      <c r="H141" s="666">
        <f t="shared" si="29"/>
        <v>0</v>
      </c>
      <c r="I141" s="667">
        <f t="shared" si="30"/>
        <v>0</v>
      </c>
      <c r="J141" s="624">
        <f t="shared" si="31"/>
        <v>0</v>
      </c>
      <c r="K141" s="624">
        <f t="shared" si="32"/>
        <v>0</v>
      </c>
      <c r="L141" s="624">
        <f t="shared" si="34"/>
        <v>4856.5903052154463</v>
      </c>
      <c r="M141" s="668">
        <f t="shared" si="35"/>
        <v>1.0833567360000003</v>
      </c>
      <c r="N141" s="624">
        <f t="shared" si="33"/>
        <v>4482.909593701409</v>
      </c>
    </row>
    <row r="142" spans="1:14" x14ac:dyDescent="0.2">
      <c r="A142" s="624">
        <v>139</v>
      </c>
      <c r="B142" s="624">
        <v>0</v>
      </c>
      <c r="C142" s="628">
        <f t="shared" si="26"/>
        <v>0</v>
      </c>
      <c r="D142" s="665">
        <f t="shared" si="24"/>
        <v>0</v>
      </c>
      <c r="E142" s="629">
        <f t="shared" si="27"/>
        <v>0</v>
      </c>
      <c r="F142" s="665">
        <f t="shared" si="25"/>
        <v>0</v>
      </c>
      <c r="G142" s="629">
        <f t="shared" si="28"/>
        <v>0</v>
      </c>
      <c r="H142" s="666">
        <f t="shared" si="29"/>
        <v>0</v>
      </c>
      <c r="I142" s="667">
        <f t="shared" si="30"/>
        <v>0</v>
      </c>
      <c r="J142" s="624">
        <f t="shared" si="31"/>
        <v>0</v>
      </c>
      <c r="K142" s="624">
        <f t="shared" si="32"/>
        <v>0</v>
      </c>
      <c r="L142" s="624">
        <f t="shared" si="34"/>
        <v>4856.5903052154463</v>
      </c>
      <c r="M142" s="668">
        <f t="shared" si="35"/>
        <v>1.0833567360000003</v>
      </c>
      <c r="N142" s="624">
        <f t="shared" si="33"/>
        <v>4482.909593701409</v>
      </c>
    </row>
    <row r="143" spans="1:14" x14ac:dyDescent="0.2">
      <c r="A143" s="624">
        <v>140</v>
      </c>
      <c r="B143" s="624">
        <v>0</v>
      </c>
      <c r="C143" s="628">
        <f t="shared" si="26"/>
        <v>0</v>
      </c>
      <c r="D143" s="665">
        <f t="shared" si="24"/>
        <v>0</v>
      </c>
      <c r="E143" s="629">
        <f t="shared" si="27"/>
        <v>0</v>
      </c>
      <c r="F143" s="665">
        <f t="shared" si="25"/>
        <v>0</v>
      </c>
      <c r="G143" s="629">
        <f t="shared" si="28"/>
        <v>0</v>
      </c>
      <c r="H143" s="666">
        <f t="shared" si="29"/>
        <v>0</v>
      </c>
      <c r="I143" s="667">
        <f t="shared" si="30"/>
        <v>0</v>
      </c>
      <c r="J143" s="624">
        <f t="shared" si="31"/>
        <v>0</v>
      </c>
      <c r="K143" s="624">
        <f t="shared" si="32"/>
        <v>0</v>
      </c>
      <c r="L143" s="624">
        <f t="shared" si="34"/>
        <v>4856.5903052154463</v>
      </c>
      <c r="M143" s="668">
        <f t="shared" si="35"/>
        <v>1.0833567360000003</v>
      </c>
      <c r="N143" s="624">
        <f t="shared" si="33"/>
        <v>4482.909593701409</v>
      </c>
    </row>
    <row r="144" spans="1:14" x14ac:dyDescent="0.2">
      <c r="A144" s="624">
        <v>141</v>
      </c>
      <c r="B144" s="624">
        <v>0</v>
      </c>
      <c r="C144" s="628">
        <f t="shared" si="26"/>
        <v>0</v>
      </c>
      <c r="D144" s="665">
        <f t="shared" si="24"/>
        <v>0</v>
      </c>
      <c r="E144" s="629">
        <f t="shared" si="27"/>
        <v>0</v>
      </c>
      <c r="F144" s="665">
        <f t="shared" si="25"/>
        <v>0</v>
      </c>
      <c r="G144" s="629">
        <f t="shared" si="28"/>
        <v>0</v>
      </c>
      <c r="H144" s="666">
        <f t="shared" si="29"/>
        <v>0</v>
      </c>
      <c r="I144" s="667">
        <f t="shared" si="30"/>
        <v>0</v>
      </c>
      <c r="J144" s="624">
        <f t="shared" si="31"/>
        <v>0</v>
      </c>
      <c r="K144" s="624">
        <f t="shared" si="32"/>
        <v>0</v>
      </c>
      <c r="L144" s="624">
        <f t="shared" si="34"/>
        <v>4856.5903052154463</v>
      </c>
      <c r="M144" s="668">
        <f t="shared" si="35"/>
        <v>1.0833567360000003</v>
      </c>
      <c r="N144" s="624">
        <f t="shared" si="33"/>
        <v>4482.909593701409</v>
      </c>
    </row>
    <row r="145" spans="1:14" x14ac:dyDescent="0.2">
      <c r="A145" s="624">
        <v>142</v>
      </c>
      <c r="B145" s="624">
        <v>0</v>
      </c>
      <c r="C145" s="628">
        <f t="shared" si="26"/>
        <v>0</v>
      </c>
      <c r="D145" s="665">
        <f t="shared" si="24"/>
        <v>0</v>
      </c>
      <c r="E145" s="629">
        <f t="shared" si="27"/>
        <v>0</v>
      </c>
      <c r="F145" s="665">
        <f t="shared" si="25"/>
        <v>0</v>
      </c>
      <c r="G145" s="629">
        <f t="shared" si="28"/>
        <v>0</v>
      </c>
      <c r="H145" s="666">
        <f t="shared" si="29"/>
        <v>0</v>
      </c>
      <c r="I145" s="667">
        <f t="shared" si="30"/>
        <v>0</v>
      </c>
      <c r="J145" s="624">
        <f t="shared" si="31"/>
        <v>0</v>
      </c>
      <c r="K145" s="624">
        <f t="shared" si="32"/>
        <v>0</v>
      </c>
      <c r="L145" s="624">
        <f t="shared" si="34"/>
        <v>4856.5903052154463</v>
      </c>
      <c r="M145" s="668">
        <f t="shared" si="35"/>
        <v>1.0833567360000003</v>
      </c>
      <c r="N145" s="624">
        <f t="shared" si="33"/>
        <v>4482.909593701409</v>
      </c>
    </row>
    <row r="146" spans="1:14" x14ac:dyDescent="0.2">
      <c r="A146" s="624">
        <v>143</v>
      </c>
      <c r="B146" s="624">
        <v>0</v>
      </c>
      <c r="C146" s="628">
        <f t="shared" si="26"/>
        <v>0</v>
      </c>
      <c r="D146" s="665">
        <f t="shared" si="24"/>
        <v>0</v>
      </c>
      <c r="E146" s="629">
        <f t="shared" si="27"/>
        <v>0</v>
      </c>
      <c r="F146" s="665">
        <f t="shared" si="25"/>
        <v>0</v>
      </c>
      <c r="G146" s="629">
        <f t="shared" si="28"/>
        <v>0</v>
      </c>
      <c r="H146" s="666">
        <f t="shared" si="29"/>
        <v>0</v>
      </c>
      <c r="I146" s="667">
        <f t="shared" si="30"/>
        <v>0</v>
      </c>
      <c r="J146" s="624">
        <f t="shared" si="31"/>
        <v>0</v>
      </c>
      <c r="K146" s="624">
        <f t="shared" si="32"/>
        <v>0</v>
      </c>
      <c r="L146" s="624">
        <f t="shared" si="34"/>
        <v>4856.5903052154463</v>
      </c>
      <c r="M146" s="668">
        <f t="shared" si="35"/>
        <v>1.0833567360000003</v>
      </c>
      <c r="N146" s="624">
        <f t="shared" si="33"/>
        <v>4482.909593701409</v>
      </c>
    </row>
    <row r="147" spans="1:14" x14ac:dyDescent="0.2">
      <c r="A147" s="624">
        <v>144</v>
      </c>
      <c r="B147" s="624">
        <v>0</v>
      </c>
      <c r="C147" s="628">
        <f t="shared" si="26"/>
        <v>0</v>
      </c>
      <c r="D147" s="665">
        <f t="shared" si="24"/>
        <v>0</v>
      </c>
      <c r="E147" s="629">
        <f t="shared" si="27"/>
        <v>0</v>
      </c>
      <c r="F147" s="665">
        <f t="shared" si="25"/>
        <v>0</v>
      </c>
      <c r="G147" s="629">
        <f t="shared" si="28"/>
        <v>0</v>
      </c>
      <c r="H147" s="666">
        <f t="shared" si="29"/>
        <v>0</v>
      </c>
      <c r="I147" s="667">
        <f t="shared" si="30"/>
        <v>0</v>
      </c>
      <c r="J147" s="624">
        <f t="shared" si="31"/>
        <v>0</v>
      </c>
      <c r="K147" s="624">
        <f t="shared" si="32"/>
        <v>0</v>
      </c>
      <c r="L147" s="624">
        <f t="shared" si="34"/>
        <v>4856.5903052154463</v>
      </c>
      <c r="M147" s="668">
        <f t="shared" si="35"/>
        <v>1.0833567360000003</v>
      </c>
      <c r="N147" s="624">
        <f t="shared" si="33"/>
        <v>4482.909593701409</v>
      </c>
    </row>
    <row r="148" spans="1:14" x14ac:dyDescent="0.2">
      <c r="A148" s="624">
        <v>145</v>
      </c>
      <c r="B148" s="624">
        <v>0</v>
      </c>
      <c r="C148" s="628">
        <f t="shared" si="26"/>
        <v>0</v>
      </c>
      <c r="D148" s="665">
        <f t="shared" si="24"/>
        <v>0</v>
      </c>
      <c r="E148" s="629">
        <f t="shared" si="27"/>
        <v>0</v>
      </c>
      <c r="F148" s="665">
        <f t="shared" si="25"/>
        <v>0</v>
      </c>
      <c r="G148" s="629">
        <f t="shared" si="28"/>
        <v>0</v>
      </c>
      <c r="H148" s="666">
        <f t="shared" si="29"/>
        <v>0</v>
      </c>
      <c r="I148" s="667">
        <f t="shared" si="30"/>
        <v>0</v>
      </c>
      <c r="J148" s="624">
        <f t="shared" si="31"/>
        <v>0</v>
      </c>
      <c r="K148" s="624">
        <f t="shared" si="32"/>
        <v>0</v>
      </c>
      <c r="L148" s="624">
        <f t="shared" si="34"/>
        <v>4856.5903052154463</v>
      </c>
      <c r="M148" s="668">
        <f t="shared" si="35"/>
        <v>1.0833567360000003</v>
      </c>
      <c r="N148" s="624">
        <f t="shared" si="33"/>
        <v>4482.909593701409</v>
      </c>
    </row>
    <row r="149" spans="1:14" x14ac:dyDescent="0.2">
      <c r="A149" s="624">
        <v>146</v>
      </c>
      <c r="B149" s="624">
        <v>0</v>
      </c>
      <c r="C149" s="628">
        <f t="shared" si="26"/>
        <v>0</v>
      </c>
      <c r="D149" s="665">
        <f t="shared" si="24"/>
        <v>0</v>
      </c>
      <c r="E149" s="629">
        <f t="shared" si="27"/>
        <v>0</v>
      </c>
      <c r="F149" s="665">
        <f t="shared" si="25"/>
        <v>0</v>
      </c>
      <c r="G149" s="629">
        <f t="shared" si="28"/>
        <v>0</v>
      </c>
      <c r="H149" s="666">
        <f t="shared" si="29"/>
        <v>0</v>
      </c>
      <c r="I149" s="667">
        <f t="shared" si="30"/>
        <v>0</v>
      </c>
      <c r="J149" s="624">
        <f t="shared" si="31"/>
        <v>0</v>
      </c>
      <c r="K149" s="624">
        <f t="shared" si="32"/>
        <v>0</v>
      </c>
      <c r="L149" s="624">
        <f t="shared" si="34"/>
        <v>4856.5903052154463</v>
      </c>
      <c r="M149" s="668">
        <f t="shared" si="35"/>
        <v>1.0833567360000003</v>
      </c>
      <c r="N149" s="624">
        <f t="shared" si="33"/>
        <v>4482.909593701409</v>
      </c>
    </row>
    <row r="150" spans="1:14" x14ac:dyDescent="0.2">
      <c r="A150" s="624">
        <v>147</v>
      </c>
      <c r="B150" s="624">
        <v>0</v>
      </c>
      <c r="C150" s="628">
        <f t="shared" si="26"/>
        <v>0</v>
      </c>
      <c r="D150" s="665">
        <f t="shared" si="24"/>
        <v>0</v>
      </c>
      <c r="E150" s="629">
        <f t="shared" si="27"/>
        <v>0</v>
      </c>
      <c r="F150" s="665">
        <f t="shared" si="25"/>
        <v>0</v>
      </c>
      <c r="G150" s="629">
        <f t="shared" si="28"/>
        <v>0</v>
      </c>
      <c r="H150" s="666">
        <f t="shared" si="29"/>
        <v>0</v>
      </c>
      <c r="I150" s="667">
        <f t="shared" si="30"/>
        <v>0</v>
      </c>
      <c r="J150" s="624">
        <f t="shared" si="31"/>
        <v>0</v>
      </c>
      <c r="K150" s="624">
        <f t="shared" si="32"/>
        <v>0</v>
      </c>
      <c r="L150" s="624">
        <f t="shared" si="34"/>
        <v>4856.5903052154463</v>
      </c>
      <c r="M150" s="668">
        <f t="shared" si="35"/>
        <v>1.0833567360000003</v>
      </c>
      <c r="N150" s="624">
        <f t="shared" si="33"/>
        <v>4482.909593701409</v>
      </c>
    </row>
    <row r="151" spans="1:14" x14ac:dyDescent="0.2">
      <c r="A151" s="624">
        <v>148</v>
      </c>
      <c r="B151" s="624">
        <v>0</v>
      </c>
      <c r="C151" s="628">
        <f t="shared" si="26"/>
        <v>0</v>
      </c>
      <c r="D151" s="665">
        <f t="shared" si="24"/>
        <v>0</v>
      </c>
      <c r="E151" s="629">
        <f t="shared" si="27"/>
        <v>0</v>
      </c>
      <c r="F151" s="665">
        <f t="shared" si="25"/>
        <v>0</v>
      </c>
      <c r="G151" s="629">
        <f t="shared" si="28"/>
        <v>0</v>
      </c>
      <c r="H151" s="666">
        <f t="shared" si="29"/>
        <v>0</v>
      </c>
      <c r="I151" s="667">
        <f t="shared" si="30"/>
        <v>0</v>
      </c>
      <c r="J151" s="624">
        <f t="shared" si="31"/>
        <v>0</v>
      </c>
      <c r="K151" s="624">
        <f t="shared" si="32"/>
        <v>0</v>
      </c>
      <c r="L151" s="624">
        <f t="shared" si="34"/>
        <v>4856.5903052154463</v>
      </c>
      <c r="M151" s="668">
        <f t="shared" si="35"/>
        <v>1.0833567360000003</v>
      </c>
      <c r="N151" s="624">
        <f t="shared" si="33"/>
        <v>4482.909593701409</v>
      </c>
    </row>
    <row r="152" spans="1:14" x14ac:dyDescent="0.2">
      <c r="A152" s="624">
        <v>149</v>
      </c>
      <c r="B152" s="624">
        <v>0</v>
      </c>
      <c r="C152" s="628">
        <f t="shared" si="26"/>
        <v>0</v>
      </c>
      <c r="D152" s="665">
        <f t="shared" si="24"/>
        <v>0</v>
      </c>
      <c r="E152" s="629">
        <f t="shared" si="27"/>
        <v>0</v>
      </c>
      <c r="F152" s="665">
        <f t="shared" si="25"/>
        <v>0</v>
      </c>
      <c r="G152" s="629">
        <f t="shared" si="28"/>
        <v>0</v>
      </c>
      <c r="H152" s="666">
        <f t="shared" si="29"/>
        <v>0</v>
      </c>
      <c r="I152" s="667">
        <f t="shared" si="30"/>
        <v>0</v>
      </c>
      <c r="J152" s="624">
        <f t="shared" si="31"/>
        <v>0</v>
      </c>
      <c r="K152" s="624">
        <f t="shared" si="32"/>
        <v>0</v>
      </c>
      <c r="L152" s="624">
        <f t="shared" si="34"/>
        <v>4856.5903052154463</v>
      </c>
      <c r="M152" s="668">
        <f t="shared" si="35"/>
        <v>1.0833567360000003</v>
      </c>
      <c r="N152" s="624">
        <f t="shared" si="33"/>
        <v>4482.909593701409</v>
      </c>
    </row>
    <row r="153" spans="1:14" x14ac:dyDescent="0.2">
      <c r="A153" s="624">
        <v>150</v>
      </c>
      <c r="B153" s="624">
        <v>0</v>
      </c>
      <c r="C153" s="628">
        <f t="shared" si="26"/>
        <v>0</v>
      </c>
      <c r="D153" s="665">
        <f t="shared" si="24"/>
        <v>0</v>
      </c>
      <c r="E153" s="629">
        <f t="shared" si="27"/>
        <v>0</v>
      </c>
      <c r="F153" s="665">
        <f t="shared" si="25"/>
        <v>0</v>
      </c>
      <c r="G153" s="629">
        <f t="shared" si="28"/>
        <v>0</v>
      </c>
      <c r="H153" s="666">
        <f t="shared" si="29"/>
        <v>0</v>
      </c>
      <c r="I153" s="667">
        <f t="shared" si="30"/>
        <v>0</v>
      </c>
      <c r="J153" s="624">
        <f t="shared" si="31"/>
        <v>0</v>
      </c>
      <c r="K153" s="624">
        <f t="shared" si="32"/>
        <v>0</v>
      </c>
      <c r="L153" s="624">
        <f t="shared" si="34"/>
        <v>4856.5903052154463</v>
      </c>
      <c r="M153" s="668">
        <f t="shared" si="35"/>
        <v>1.0833567360000003</v>
      </c>
      <c r="N153" s="624">
        <f t="shared" si="33"/>
        <v>4482.909593701409</v>
      </c>
    </row>
    <row r="154" spans="1:14" x14ac:dyDescent="0.2">
      <c r="A154" s="624">
        <v>151</v>
      </c>
      <c r="B154" s="624">
        <v>0</v>
      </c>
      <c r="C154" s="628">
        <f t="shared" si="26"/>
        <v>0</v>
      </c>
      <c r="D154" s="665">
        <f t="shared" si="24"/>
        <v>0</v>
      </c>
      <c r="E154" s="629">
        <f t="shared" si="27"/>
        <v>0</v>
      </c>
      <c r="F154" s="665">
        <f t="shared" si="25"/>
        <v>0</v>
      </c>
      <c r="G154" s="629">
        <f t="shared" si="28"/>
        <v>0</v>
      </c>
      <c r="H154" s="666">
        <f t="shared" si="29"/>
        <v>0</v>
      </c>
      <c r="I154" s="667">
        <f t="shared" si="30"/>
        <v>0</v>
      </c>
      <c r="J154" s="624">
        <f t="shared" si="31"/>
        <v>0</v>
      </c>
      <c r="K154" s="624">
        <f t="shared" si="32"/>
        <v>0</v>
      </c>
      <c r="L154" s="624">
        <f t="shared" si="34"/>
        <v>4856.5903052154463</v>
      </c>
      <c r="M154" s="668">
        <f t="shared" si="35"/>
        <v>1.0833567360000003</v>
      </c>
      <c r="N154" s="624">
        <f t="shared" si="33"/>
        <v>4482.909593701409</v>
      </c>
    </row>
    <row r="155" spans="1:14" x14ac:dyDescent="0.2">
      <c r="A155" s="624">
        <v>152</v>
      </c>
      <c r="B155" s="624">
        <v>0</v>
      </c>
      <c r="C155" s="628">
        <f t="shared" si="26"/>
        <v>0</v>
      </c>
      <c r="D155" s="665">
        <f t="shared" si="24"/>
        <v>0</v>
      </c>
      <c r="E155" s="629">
        <f t="shared" si="27"/>
        <v>0</v>
      </c>
      <c r="F155" s="665">
        <f t="shared" si="25"/>
        <v>0</v>
      </c>
      <c r="G155" s="629">
        <f t="shared" si="28"/>
        <v>0</v>
      </c>
      <c r="H155" s="666">
        <f t="shared" si="29"/>
        <v>0</v>
      </c>
      <c r="I155" s="667">
        <f t="shared" si="30"/>
        <v>0</v>
      </c>
      <c r="J155" s="624">
        <f t="shared" si="31"/>
        <v>0</v>
      </c>
      <c r="K155" s="624">
        <f t="shared" si="32"/>
        <v>0</v>
      </c>
      <c r="L155" s="624">
        <f t="shared" si="34"/>
        <v>4856.5903052154463</v>
      </c>
      <c r="M155" s="668">
        <f t="shared" si="35"/>
        <v>1.0833567360000003</v>
      </c>
      <c r="N155" s="624">
        <f t="shared" si="33"/>
        <v>4482.909593701409</v>
      </c>
    </row>
    <row r="156" spans="1:14" x14ac:dyDescent="0.2">
      <c r="A156" s="624">
        <v>153</v>
      </c>
      <c r="B156" s="624">
        <v>0</v>
      </c>
      <c r="C156" s="628">
        <f t="shared" si="26"/>
        <v>0</v>
      </c>
      <c r="D156" s="665">
        <f t="shared" si="24"/>
        <v>0</v>
      </c>
      <c r="E156" s="629">
        <f t="shared" si="27"/>
        <v>0</v>
      </c>
      <c r="F156" s="665">
        <f t="shared" si="25"/>
        <v>0</v>
      </c>
      <c r="G156" s="629">
        <f t="shared" si="28"/>
        <v>0</v>
      </c>
      <c r="H156" s="666">
        <f t="shared" si="29"/>
        <v>0</v>
      </c>
      <c r="I156" s="667">
        <f t="shared" si="30"/>
        <v>0</v>
      </c>
      <c r="J156" s="624">
        <f t="shared" si="31"/>
        <v>0</v>
      </c>
      <c r="K156" s="624">
        <f t="shared" si="32"/>
        <v>0</v>
      </c>
      <c r="L156" s="624">
        <f t="shared" si="34"/>
        <v>4856.5903052154463</v>
      </c>
      <c r="M156" s="668">
        <f t="shared" si="35"/>
        <v>1.0833567360000003</v>
      </c>
      <c r="N156" s="624">
        <f t="shared" si="33"/>
        <v>4482.909593701409</v>
      </c>
    </row>
    <row r="157" spans="1:14" x14ac:dyDescent="0.2">
      <c r="A157" s="624">
        <v>154</v>
      </c>
      <c r="B157" s="624">
        <v>0</v>
      </c>
      <c r="C157" s="628">
        <f t="shared" si="26"/>
        <v>0</v>
      </c>
      <c r="D157" s="665">
        <f t="shared" si="24"/>
        <v>0</v>
      </c>
      <c r="E157" s="629">
        <f t="shared" si="27"/>
        <v>0</v>
      </c>
      <c r="F157" s="665">
        <f t="shared" si="25"/>
        <v>0</v>
      </c>
      <c r="G157" s="629">
        <f t="shared" si="28"/>
        <v>0</v>
      </c>
      <c r="H157" s="666">
        <f t="shared" si="29"/>
        <v>0</v>
      </c>
      <c r="I157" s="667">
        <f t="shared" si="30"/>
        <v>0</v>
      </c>
      <c r="J157" s="624">
        <f t="shared" si="31"/>
        <v>0</v>
      </c>
      <c r="K157" s="624">
        <f t="shared" si="32"/>
        <v>0</v>
      </c>
      <c r="L157" s="624">
        <f t="shared" si="34"/>
        <v>4856.5903052154463</v>
      </c>
      <c r="M157" s="668">
        <f t="shared" si="35"/>
        <v>1.0833567360000003</v>
      </c>
      <c r="N157" s="624">
        <f t="shared" si="33"/>
        <v>4482.909593701409</v>
      </c>
    </row>
    <row r="158" spans="1:14" x14ac:dyDescent="0.2">
      <c r="A158" s="624">
        <v>155</v>
      </c>
      <c r="B158" s="624">
        <v>0</v>
      </c>
      <c r="C158" s="628">
        <f t="shared" si="26"/>
        <v>0</v>
      </c>
      <c r="D158" s="665">
        <f t="shared" si="24"/>
        <v>0</v>
      </c>
      <c r="E158" s="629">
        <f t="shared" si="27"/>
        <v>0</v>
      </c>
      <c r="F158" s="665">
        <f t="shared" si="25"/>
        <v>0</v>
      </c>
      <c r="G158" s="629">
        <f t="shared" si="28"/>
        <v>0</v>
      </c>
      <c r="H158" s="666">
        <f t="shared" si="29"/>
        <v>0</v>
      </c>
      <c r="I158" s="667">
        <f t="shared" si="30"/>
        <v>0</v>
      </c>
      <c r="J158" s="624">
        <f t="shared" si="31"/>
        <v>0</v>
      </c>
      <c r="K158" s="624">
        <f t="shared" si="32"/>
        <v>0</v>
      </c>
      <c r="L158" s="624">
        <f t="shared" si="34"/>
        <v>4856.5903052154463</v>
      </c>
      <c r="M158" s="668">
        <f t="shared" si="35"/>
        <v>1.0833567360000003</v>
      </c>
      <c r="N158" s="624">
        <f t="shared" si="33"/>
        <v>4482.909593701409</v>
      </c>
    </row>
    <row r="159" spans="1:14" x14ac:dyDescent="0.2">
      <c r="A159" s="624">
        <v>156</v>
      </c>
      <c r="B159" s="624">
        <v>0</v>
      </c>
      <c r="C159" s="628">
        <f t="shared" si="26"/>
        <v>0</v>
      </c>
      <c r="D159" s="665">
        <f t="shared" si="24"/>
        <v>0</v>
      </c>
      <c r="E159" s="629">
        <f t="shared" si="27"/>
        <v>0</v>
      </c>
      <c r="F159" s="665">
        <f t="shared" si="25"/>
        <v>0</v>
      </c>
      <c r="G159" s="629">
        <f t="shared" si="28"/>
        <v>0</v>
      </c>
      <c r="H159" s="666">
        <f t="shared" si="29"/>
        <v>0</v>
      </c>
      <c r="I159" s="667">
        <f t="shared" si="30"/>
        <v>0</v>
      </c>
      <c r="J159" s="624">
        <f t="shared" si="31"/>
        <v>0</v>
      </c>
      <c r="K159" s="624">
        <f t="shared" si="32"/>
        <v>0</v>
      </c>
      <c r="L159" s="624">
        <f t="shared" si="34"/>
        <v>4856.5903052154463</v>
      </c>
      <c r="M159" s="668">
        <f t="shared" si="35"/>
        <v>1.0833567360000003</v>
      </c>
      <c r="N159" s="624">
        <f t="shared" si="33"/>
        <v>4482.909593701409</v>
      </c>
    </row>
    <row r="160" spans="1:14" x14ac:dyDescent="0.2">
      <c r="A160" s="624">
        <v>157</v>
      </c>
      <c r="B160" s="624">
        <v>0</v>
      </c>
      <c r="C160" s="628">
        <f t="shared" si="26"/>
        <v>0</v>
      </c>
      <c r="D160" s="665">
        <f t="shared" si="24"/>
        <v>0</v>
      </c>
      <c r="E160" s="629">
        <f t="shared" si="27"/>
        <v>0</v>
      </c>
      <c r="F160" s="665">
        <f t="shared" si="25"/>
        <v>0</v>
      </c>
      <c r="G160" s="629">
        <f t="shared" si="28"/>
        <v>0</v>
      </c>
      <c r="H160" s="666">
        <f t="shared" si="29"/>
        <v>0</v>
      </c>
      <c r="I160" s="667">
        <f t="shared" si="30"/>
        <v>0</v>
      </c>
      <c r="J160" s="624">
        <f t="shared" si="31"/>
        <v>0</v>
      </c>
      <c r="K160" s="624">
        <f t="shared" si="32"/>
        <v>0</v>
      </c>
      <c r="L160" s="624">
        <f t="shared" si="34"/>
        <v>4856.5903052154463</v>
      </c>
      <c r="M160" s="668">
        <f t="shared" si="35"/>
        <v>1.0833567360000003</v>
      </c>
      <c r="N160" s="624">
        <f t="shared" si="33"/>
        <v>4482.909593701409</v>
      </c>
    </row>
    <row r="161" spans="1:14" x14ac:dyDescent="0.2">
      <c r="A161" s="624">
        <v>158</v>
      </c>
      <c r="B161" s="624">
        <v>0</v>
      </c>
      <c r="C161" s="628">
        <f t="shared" si="26"/>
        <v>0</v>
      </c>
      <c r="D161" s="665">
        <f t="shared" si="24"/>
        <v>0</v>
      </c>
      <c r="E161" s="629">
        <f t="shared" si="27"/>
        <v>0</v>
      </c>
      <c r="F161" s="665">
        <f t="shared" si="25"/>
        <v>0</v>
      </c>
      <c r="G161" s="629">
        <f t="shared" si="28"/>
        <v>0</v>
      </c>
      <c r="H161" s="666">
        <f t="shared" si="29"/>
        <v>0</v>
      </c>
      <c r="I161" s="667">
        <f t="shared" si="30"/>
        <v>0</v>
      </c>
      <c r="J161" s="624">
        <f t="shared" si="31"/>
        <v>0</v>
      </c>
      <c r="K161" s="624">
        <f t="shared" si="32"/>
        <v>0</v>
      </c>
      <c r="L161" s="624">
        <f t="shared" si="34"/>
        <v>4856.5903052154463</v>
      </c>
      <c r="M161" s="668">
        <f t="shared" si="35"/>
        <v>1.0833567360000003</v>
      </c>
      <c r="N161" s="624">
        <f t="shared" si="33"/>
        <v>4482.909593701409</v>
      </c>
    </row>
    <row r="162" spans="1:14" x14ac:dyDescent="0.2">
      <c r="A162" s="624">
        <v>159</v>
      </c>
      <c r="B162" s="624">
        <v>0</v>
      </c>
      <c r="C162" s="628">
        <f t="shared" si="26"/>
        <v>0</v>
      </c>
      <c r="D162" s="665">
        <f t="shared" si="24"/>
        <v>0</v>
      </c>
      <c r="E162" s="629">
        <f t="shared" si="27"/>
        <v>0</v>
      </c>
      <c r="F162" s="665">
        <f t="shared" si="25"/>
        <v>0</v>
      </c>
      <c r="G162" s="629">
        <f t="shared" si="28"/>
        <v>0</v>
      </c>
      <c r="H162" s="666">
        <f t="shared" si="29"/>
        <v>0</v>
      </c>
      <c r="I162" s="667">
        <f t="shared" si="30"/>
        <v>0</v>
      </c>
      <c r="J162" s="624">
        <f t="shared" si="31"/>
        <v>0</v>
      </c>
      <c r="K162" s="624">
        <f t="shared" si="32"/>
        <v>0</v>
      </c>
      <c r="L162" s="624">
        <f t="shared" si="34"/>
        <v>4856.5903052154463</v>
      </c>
      <c r="M162" s="668">
        <f t="shared" si="35"/>
        <v>1.0833567360000003</v>
      </c>
      <c r="N162" s="624">
        <f t="shared" si="33"/>
        <v>4482.909593701409</v>
      </c>
    </row>
    <row r="163" spans="1:14" x14ac:dyDescent="0.2">
      <c r="A163" s="624">
        <v>160</v>
      </c>
      <c r="B163" s="624">
        <v>0</v>
      </c>
      <c r="C163" s="628">
        <f t="shared" si="26"/>
        <v>0</v>
      </c>
      <c r="D163" s="665">
        <f t="shared" si="24"/>
        <v>0</v>
      </c>
      <c r="E163" s="629">
        <f t="shared" si="27"/>
        <v>0</v>
      </c>
      <c r="F163" s="665">
        <f t="shared" si="25"/>
        <v>0</v>
      </c>
      <c r="G163" s="629">
        <f t="shared" si="28"/>
        <v>0</v>
      </c>
      <c r="H163" s="666">
        <f t="shared" si="29"/>
        <v>0</v>
      </c>
      <c r="I163" s="667">
        <f t="shared" si="30"/>
        <v>0</v>
      </c>
      <c r="J163" s="624">
        <f t="shared" si="31"/>
        <v>0</v>
      </c>
      <c r="K163" s="624">
        <f t="shared" si="32"/>
        <v>0</v>
      </c>
      <c r="L163" s="624">
        <f t="shared" si="34"/>
        <v>4856.5903052154463</v>
      </c>
      <c r="M163" s="668">
        <f t="shared" si="35"/>
        <v>1.0833567360000003</v>
      </c>
      <c r="N163" s="624">
        <f t="shared" si="33"/>
        <v>4482.909593701409</v>
      </c>
    </row>
    <row r="164" spans="1:14" x14ac:dyDescent="0.2">
      <c r="A164" s="624">
        <v>161</v>
      </c>
      <c r="B164" s="624">
        <v>0</v>
      </c>
      <c r="C164" s="628">
        <f t="shared" si="26"/>
        <v>0</v>
      </c>
      <c r="D164" s="665">
        <f t="shared" si="24"/>
        <v>0</v>
      </c>
      <c r="E164" s="629">
        <f t="shared" si="27"/>
        <v>0</v>
      </c>
      <c r="F164" s="665">
        <f t="shared" si="25"/>
        <v>0</v>
      </c>
      <c r="G164" s="629">
        <f t="shared" si="28"/>
        <v>0</v>
      </c>
      <c r="H164" s="666">
        <f t="shared" si="29"/>
        <v>0</v>
      </c>
      <c r="I164" s="667">
        <f t="shared" si="30"/>
        <v>0</v>
      </c>
      <c r="J164" s="624">
        <f t="shared" si="31"/>
        <v>0</v>
      </c>
      <c r="K164" s="624">
        <f t="shared" si="32"/>
        <v>0</v>
      </c>
      <c r="L164" s="624">
        <f t="shared" si="34"/>
        <v>4856.5903052154463</v>
      </c>
      <c r="M164" s="668">
        <f t="shared" si="35"/>
        <v>1.0833567360000003</v>
      </c>
      <c r="N164" s="624">
        <f t="shared" si="33"/>
        <v>4482.909593701409</v>
      </c>
    </row>
    <row r="165" spans="1:14" x14ac:dyDescent="0.2">
      <c r="A165" s="624">
        <v>162</v>
      </c>
      <c r="B165" s="624">
        <v>0</v>
      </c>
      <c r="C165" s="628">
        <f t="shared" si="26"/>
        <v>0</v>
      </c>
      <c r="D165" s="665">
        <f t="shared" si="24"/>
        <v>0</v>
      </c>
      <c r="E165" s="629">
        <f t="shared" si="27"/>
        <v>0</v>
      </c>
      <c r="F165" s="665">
        <f t="shared" si="25"/>
        <v>0</v>
      </c>
      <c r="G165" s="629">
        <f t="shared" si="28"/>
        <v>0</v>
      </c>
      <c r="H165" s="666">
        <f t="shared" si="29"/>
        <v>0</v>
      </c>
      <c r="I165" s="667">
        <f t="shared" si="30"/>
        <v>0</v>
      </c>
      <c r="J165" s="624">
        <f t="shared" si="31"/>
        <v>0</v>
      </c>
      <c r="K165" s="624">
        <f t="shared" si="32"/>
        <v>0</v>
      </c>
      <c r="L165" s="624">
        <f t="shared" si="34"/>
        <v>4856.5903052154463</v>
      </c>
      <c r="M165" s="668">
        <f t="shared" si="35"/>
        <v>1.0833567360000003</v>
      </c>
      <c r="N165" s="624">
        <f t="shared" si="33"/>
        <v>4482.909593701409</v>
      </c>
    </row>
    <row r="166" spans="1:14" x14ac:dyDescent="0.2">
      <c r="A166" s="624">
        <v>163</v>
      </c>
      <c r="B166" s="624">
        <v>0</v>
      </c>
      <c r="C166" s="628">
        <f t="shared" si="26"/>
        <v>0</v>
      </c>
      <c r="D166" s="665">
        <f t="shared" si="24"/>
        <v>0</v>
      </c>
      <c r="E166" s="629">
        <f t="shared" si="27"/>
        <v>0</v>
      </c>
      <c r="F166" s="665">
        <f t="shared" si="25"/>
        <v>5.3108351999999996</v>
      </c>
      <c r="G166" s="629">
        <f t="shared" si="28"/>
        <v>28.204970521559037</v>
      </c>
      <c r="H166" s="666">
        <f t="shared" si="29"/>
        <v>2.6554175999999998</v>
      </c>
      <c r="I166" s="667">
        <f t="shared" si="30"/>
        <v>7.3761599999999997E-4</v>
      </c>
      <c r="J166" s="624">
        <f t="shared" si="31"/>
        <v>28.204970521559037</v>
      </c>
      <c r="K166" s="624">
        <f t="shared" si="32"/>
        <v>28.204970521559037</v>
      </c>
      <c r="L166" s="624">
        <f t="shared" si="34"/>
        <v>4884.7952757370049</v>
      </c>
      <c r="M166" s="668">
        <f t="shared" si="35"/>
        <v>1.0840943520000004</v>
      </c>
      <c r="N166" s="624">
        <f t="shared" si="33"/>
        <v>4505.8765104026697</v>
      </c>
    </row>
    <row r="167" spans="1:14" x14ac:dyDescent="0.2">
      <c r="A167" s="624">
        <v>164</v>
      </c>
      <c r="B167" s="624">
        <v>3.3</v>
      </c>
      <c r="C167" s="628">
        <f t="shared" si="26"/>
        <v>5.3108351999999996</v>
      </c>
      <c r="D167" s="665">
        <f t="shared" si="24"/>
        <v>5.3108351999999996</v>
      </c>
      <c r="E167" s="629">
        <f t="shared" si="27"/>
        <v>28.204970521559037</v>
      </c>
      <c r="F167" s="665">
        <f t="shared" si="25"/>
        <v>10.621670399999999</v>
      </c>
      <c r="G167" s="629">
        <f t="shared" si="28"/>
        <v>112.81988208623615</v>
      </c>
      <c r="H167" s="666">
        <f t="shared" si="29"/>
        <v>7.9662527999999995</v>
      </c>
      <c r="I167" s="667">
        <f t="shared" si="30"/>
        <v>2.2128479999999999E-3</v>
      </c>
      <c r="J167" s="624">
        <f t="shared" si="31"/>
        <v>84.614911564677115</v>
      </c>
      <c r="K167" s="624">
        <f t="shared" si="32"/>
        <v>84.614911564677115</v>
      </c>
      <c r="L167" s="624">
        <f t="shared" si="34"/>
        <v>4969.4101873016816</v>
      </c>
      <c r="M167" s="668">
        <f t="shared" si="35"/>
        <v>1.0863072000000005</v>
      </c>
      <c r="N167" s="624">
        <f t="shared" si="33"/>
        <v>4574.5901226666629</v>
      </c>
    </row>
    <row r="168" spans="1:14" x14ac:dyDescent="0.2">
      <c r="A168" s="624">
        <v>165</v>
      </c>
      <c r="B168" s="624">
        <v>6.6</v>
      </c>
      <c r="C168" s="628">
        <f t="shared" si="26"/>
        <v>10.621670399999999</v>
      </c>
      <c r="D168" s="665">
        <f t="shared" si="24"/>
        <v>10.621670399999999</v>
      </c>
      <c r="E168" s="629">
        <f t="shared" si="27"/>
        <v>112.81988208623615</v>
      </c>
      <c r="F168" s="665">
        <f t="shared" si="25"/>
        <v>15.932505600000002</v>
      </c>
      <c r="G168" s="629">
        <f t="shared" si="28"/>
        <v>253.84473469403144</v>
      </c>
      <c r="H168" s="666">
        <f t="shared" si="29"/>
        <v>13.277088000000001</v>
      </c>
      <c r="I168" s="667">
        <f t="shared" si="30"/>
        <v>3.6880800000000003E-3</v>
      </c>
      <c r="J168" s="624">
        <f t="shared" si="31"/>
        <v>141.02485260779531</v>
      </c>
      <c r="K168" s="624">
        <f t="shared" si="32"/>
        <v>141.02485260779531</v>
      </c>
      <c r="L168" s="624">
        <f t="shared" si="34"/>
        <v>5110.4350399094765</v>
      </c>
      <c r="M168" s="668">
        <f t="shared" si="35"/>
        <v>1.0899952800000006</v>
      </c>
      <c r="N168" s="624">
        <f t="shared" si="33"/>
        <v>4688.4928161427215</v>
      </c>
    </row>
    <row r="169" spans="1:14" x14ac:dyDescent="0.2">
      <c r="A169" s="624">
        <v>166</v>
      </c>
      <c r="B169" s="624">
        <v>9.9</v>
      </c>
      <c r="C169" s="628">
        <f t="shared" si="26"/>
        <v>15.932505600000002</v>
      </c>
      <c r="D169" s="665">
        <f t="shared" si="24"/>
        <v>15.932505600000002</v>
      </c>
      <c r="E169" s="629">
        <f t="shared" si="27"/>
        <v>253.84473469403144</v>
      </c>
      <c r="F169" s="665">
        <f t="shared" si="25"/>
        <v>21.243340799999999</v>
      </c>
      <c r="G169" s="629">
        <f t="shared" si="28"/>
        <v>451.27952834494459</v>
      </c>
      <c r="H169" s="666">
        <f t="shared" si="29"/>
        <v>18.587923199999999</v>
      </c>
      <c r="I169" s="667">
        <f t="shared" si="30"/>
        <v>5.1633119999999998E-3</v>
      </c>
      <c r="J169" s="624">
        <f t="shared" si="31"/>
        <v>197.43479365091315</v>
      </c>
      <c r="K169" s="624">
        <f t="shared" si="32"/>
        <v>197.43479365091315</v>
      </c>
      <c r="L169" s="624">
        <f t="shared" si="34"/>
        <v>5307.8698335603895</v>
      </c>
      <c r="M169" s="668">
        <f t="shared" si="35"/>
        <v>1.0951585920000007</v>
      </c>
      <c r="N169" s="624">
        <f t="shared" si="33"/>
        <v>4846.6677541807449</v>
      </c>
    </row>
    <row r="170" spans="1:14" x14ac:dyDescent="0.2">
      <c r="A170" s="624">
        <v>167</v>
      </c>
      <c r="B170" s="624">
        <v>13.2</v>
      </c>
      <c r="C170" s="628">
        <f t="shared" si="26"/>
        <v>21.243340799999999</v>
      </c>
      <c r="D170" s="665">
        <f t="shared" si="24"/>
        <v>21.243340799999999</v>
      </c>
      <c r="E170" s="629">
        <f t="shared" si="27"/>
        <v>451.27952834494459</v>
      </c>
      <c r="F170" s="665">
        <f t="shared" si="25"/>
        <v>26.554176000000002</v>
      </c>
      <c r="G170" s="629">
        <f t="shared" si="28"/>
        <v>705.1242630389761</v>
      </c>
      <c r="H170" s="666">
        <f t="shared" si="29"/>
        <v>23.898758399999998</v>
      </c>
      <c r="I170" s="667">
        <f t="shared" si="30"/>
        <v>6.6385439999999997E-3</v>
      </c>
      <c r="J170" s="624">
        <f t="shared" si="31"/>
        <v>253.8447346940315</v>
      </c>
      <c r="K170" s="624">
        <f t="shared" si="32"/>
        <v>253.8447346940315</v>
      </c>
      <c r="L170" s="624">
        <f t="shared" si="34"/>
        <v>5561.7145682544206</v>
      </c>
      <c r="M170" s="668">
        <f t="shared" si="35"/>
        <v>1.1017971360000007</v>
      </c>
      <c r="N170" s="624">
        <f t="shared" si="33"/>
        <v>5047.8571658353058</v>
      </c>
    </row>
    <row r="171" spans="1:14" x14ac:dyDescent="0.2">
      <c r="A171" s="624">
        <v>168</v>
      </c>
      <c r="B171" s="624">
        <v>16.5</v>
      </c>
      <c r="C171" s="628">
        <f t="shared" si="26"/>
        <v>26.554176000000002</v>
      </c>
      <c r="D171" s="665">
        <f t="shared" si="24"/>
        <v>26.554176000000002</v>
      </c>
      <c r="E171" s="629">
        <f t="shared" si="27"/>
        <v>705.1242630389761</v>
      </c>
      <c r="F171" s="665">
        <f t="shared" si="25"/>
        <v>31.865011200000005</v>
      </c>
      <c r="G171" s="629">
        <f t="shared" si="28"/>
        <v>1015.3789387761258</v>
      </c>
      <c r="H171" s="666">
        <f t="shared" si="29"/>
        <v>29.209593600000005</v>
      </c>
      <c r="I171" s="667">
        <f t="shared" si="30"/>
        <v>8.1137760000000014E-3</v>
      </c>
      <c r="J171" s="624">
        <f t="shared" si="31"/>
        <v>310.25467573714968</v>
      </c>
      <c r="K171" s="624">
        <f t="shared" si="32"/>
        <v>310.25467573714968</v>
      </c>
      <c r="L171" s="624">
        <f t="shared" si="34"/>
        <v>5871.9692439915707</v>
      </c>
      <c r="M171" s="668">
        <f t="shared" si="35"/>
        <v>1.1099109120000008</v>
      </c>
      <c r="N171" s="624">
        <f t="shared" si="33"/>
        <v>5290.4869936007681</v>
      </c>
    </row>
    <row r="172" spans="1:14" x14ac:dyDescent="0.2">
      <c r="A172" s="624">
        <v>169</v>
      </c>
      <c r="B172" s="624">
        <v>19.8</v>
      </c>
      <c r="C172" s="628">
        <f t="shared" si="26"/>
        <v>31.865011200000005</v>
      </c>
      <c r="D172" s="665">
        <f t="shared" si="24"/>
        <v>31.865011200000005</v>
      </c>
      <c r="E172" s="629">
        <f t="shared" si="27"/>
        <v>1015.3789387761258</v>
      </c>
      <c r="F172" s="665">
        <f t="shared" si="25"/>
        <v>35.7274368</v>
      </c>
      <c r="G172" s="629">
        <f t="shared" si="28"/>
        <v>1276.4497402979941</v>
      </c>
      <c r="H172" s="666">
        <f t="shared" si="29"/>
        <v>33.796224000000002</v>
      </c>
      <c r="I172" s="667">
        <f t="shared" si="30"/>
        <v>9.3878400000000015E-3</v>
      </c>
      <c r="J172" s="624">
        <f t="shared" si="31"/>
        <v>261.07080152186836</v>
      </c>
      <c r="K172" s="624">
        <f t="shared" si="32"/>
        <v>261.07080152186836</v>
      </c>
      <c r="L172" s="624">
        <f t="shared" si="34"/>
        <v>6133.0400455134386</v>
      </c>
      <c r="M172" s="668">
        <f t="shared" si="35"/>
        <v>1.1192987520000008</v>
      </c>
      <c r="N172" s="624">
        <f t="shared" si="33"/>
        <v>5479.359317210633</v>
      </c>
    </row>
    <row r="173" spans="1:14" x14ac:dyDescent="0.2">
      <c r="A173" s="624">
        <v>170</v>
      </c>
      <c r="B173" s="624">
        <v>22.2</v>
      </c>
      <c r="C173" s="628">
        <f t="shared" si="26"/>
        <v>35.7274368</v>
      </c>
      <c r="D173" s="665">
        <f t="shared" si="24"/>
        <v>35.7274368</v>
      </c>
      <c r="E173" s="629">
        <f t="shared" si="27"/>
        <v>1276.4497402979941</v>
      </c>
      <c r="F173" s="665">
        <f t="shared" si="25"/>
        <v>39.107059200000002</v>
      </c>
      <c r="G173" s="629">
        <f t="shared" si="28"/>
        <v>1529.3620792723048</v>
      </c>
      <c r="H173" s="666">
        <f t="shared" si="29"/>
        <v>37.417248000000001</v>
      </c>
      <c r="I173" s="667">
        <f t="shared" si="30"/>
        <v>1.0393680000000001E-2</v>
      </c>
      <c r="J173" s="624">
        <f t="shared" si="31"/>
        <v>252.91233897431061</v>
      </c>
      <c r="K173" s="624">
        <f t="shared" si="32"/>
        <v>252.91233897431061</v>
      </c>
      <c r="L173" s="624">
        <f t="shared" si="34"/>
        <v>6385.9523844877494</v>
      </c>
      <c r="M173" s="668">
        <f t="shared" si="35"/>
        <v>1.1296924320000008</v>
      </c>
      <c r="N173" s="624">
        <f t="shared" si="33"/>
        <v>5652.8239046287117</v>
      </c>
    </row>
    <row r="174" spans="1:14" x14ac:dyDescent="0.2">
      <c r="A174" s="624">
        <v>171</v>
      </c>
      <c r="B174" s="624">
        <v>24.3</v>
      </c>
      <c r="C174" s="628">
        <f t="shared" si="26"/>
        <v>39.107059200000002</v>
      </c>
      <c r="D174" s="665">
        <f t="shared" si="24"/>
        <v>39.107059200000002</v>
      </c>
      <c r="E174" s="629">
        <f t="shared" si="27"/>
        <v>1529.3620792723048</v>
      </c>
      <c r="F174" s="665">
        <f t="shared" si="25"/>
        <v>41.521075200000006</v>
      </c>
      <c r="G174" s="629">
        <f t="shared" si="28"/>
        <v>1723.9996857640556</v>
      </c>
      <c r="H174" s="666">
        <f t="shared" si="29"/>
        <v>40.314067200000004</v>
      </c>
      <c r="I174" s="667">
        <f t="shared" si="30"/>
        <v>1.1198352000000002E-2</v>
      </c>
      <c r="J174" s="624">
        <f t="shared" si="31"/>
        <v>194.63760649175083</v>
      </c>
      <c r="K174" s="624">
        <f t="shared" si="32"/>
        <v>194.63760649175083</v>
      </c>
      <c r="L174" s="624">
        <f t="shared" si="34"/>
        <v>6580.5899909795007</v>
      </c>
      <c r="M174" s="668">
        <f t="shared" si="35"/>
        <v>1.1408907840000009</v>
      </c>
      <c r="N174" s="624">
        <f t="shared" si="33"/>
        <v>5767.9403526319447</v>
      </c>
    </row>
    <row r="175" spans="1:14" x14ac:dyDescent="0.2">
      <c r="A175" s="624">
        <v>172</v>
      </c>
      <c r="B175" s="624">
        <v>25.8</v>
      </c>
      <c r="C175" s="628">
        <f t="shared" si="26"/>
        <v>41.521075200000006</v>
      </c>
      <c r="D175" s="665">
        <f t="shared" si="24"/>
        <v>41.521075200000006</v>
      </c>
      <c r="E175" s="629">
        <f t="shared" si="27"/>
        <v>1723.9996857640556</v>
      </c>
      <c r="F175" s="665">
        <f t="shared" si="25"/>
        <v>42.486681599999997</v>
      </c>
      <c r="G175" s="629">
        <f t="shared" si="28"/>
        <v>1805.1181133797784</v>
      </c>
      <c r="H175" s="666">
        <f t="shared" si="29"/>
        <v>42.003878400000005</v>
      </c>
      <c r="I175" s="667">
        <f t="shared" si="30"/>
        <v>1.1667744000000001E-2</v>
      </c>
      <c r="J175" s="624">
        <f t="shared" si="31"/>
        <v>81.118427615722794</v>
      </c>
      <c r="K175" s="624">
        <f t="shared" si="32"/>
        <v>81.118427615722794</v>
      </c>
      <c r="L175" s="624">
        <f t="shared" si="34"/>
        <v>6661.7084185952235</v>
      </c>
      <c r="M175" s="668">
        <f t="shared" si="35"/>
        <v>1.1525585280000008</v>
      </c>
      <c r="N175" s="624">
        <f t="shared" si="33"/>
        <v>5779.9306991854728</v>
      </c>
    </row>
    <row r="176" spans="1:14" x14ac:dyDescent="0.2">
      <c r="A176" s="624">
        <v>173</v>
      </c>
      <c r="B176" s="624">
        <v>26.4</v>
      </c>
      <c r="C176" s="628">
        <f t="shared" si="26"/>
        <v>42.486681599999997</v>
      </c>
      <c r="D176" s="665">
        <f t="shared" si="24"/>
        <v>42.486681599999997</v>
      </c>
      <c r="E176" s="629">
        <f t="shared" si="27"/>
        <v>1805.1181133797784</v>
      </c>
      <c r="F176" s="665">
        <f t="shared" si="25"/>
        <v>41.360140800000003</v>
      </c>
      <c r="G176" s="629">
        <f t="shared" si="28"/>
        <v>1710.661246995825</v>
      </c>
      <c r="H176" s="666">
        <f t="shared" si="29"/>
        <v>41.923411200000004</v>
      </c>
      <c r="I176" s="667">
        <f t="shared" si="30"/>
        <v>1.1645392000000001E-2</v>
      </c>
      <c r="J176" s="624">
        <f t="shared" si="31"/>
        <v>-94.456866383953411</v>
      </c>
      <c r="K176" s="624">
        <f t="shared" si="32"/>
        <v>0</v>
      </c>
      <c r="L176" s="624">
        <f t="shared" si="34"/>
        <v>6661.7084185952235</v>
      </c>
      <c r="M176" s="668">
        <f t="shared" si="35"/>
        <v>1.1642039200000007</v>
      </c>
      <c r="N176" s="624">
        <f t="shared" si="33"/>
        <v>5722.1147465258655</v>
      </c>
    </row>
    <row r="177" spans="1:14" x14ac:dyDescent="0.2">
      <c r="A177" s="624">
        <v>174</v>
      </c>
      <c r="B177" s="624">
        <v>25.7</v>
      </c>
      <c r="C177" s="628">
        <f t="shared" si="26"/>
        <v>41.360140800000003</v>
      </c>
      <c r="D177" s="665">
        <f t="shared" si="24"/>
        <v>41.360140800000003</v>
      </c>
      <c r="E177" s="629">
        <f t="shared" si="27"/>
        <v>1710.661246995825</v>
      </c>
      <c r="F177" s="665">
        <f t="shared" si="25"/>
        <v>40.394534400000005</v>
      </c>
      <c r="G177" s="629">
        <f t="shared" si="28"/>
        <v>1631.7184093927838</v>
      </c>
      <c r="H177" s="666">
        <f t="shared" si="29"/>
        <v>40.877337600000004</v>
      </c>
      <c r="I177" s="667">
        <f t="shared" si="30"/>
        <v>1.1354816000000002E-2</v>
      </c>
      <c r="J177" s="624">
        <f t="shared" si="31"/>
        <v>-78.942837603041198</v>
      </c>
      <c r="K177" s="624">
        <f t="shared" si="32"/>
        <v>0</v>
      </c>
      <c r="L177" s="624">
        <f t="shared" si="34"/>
        <v>6661.7084185952235</v>
      </c>
      <c r="M177" s="668">
        <f t="shared" si="35"/>
        <v>1.1755587360000008</v>
      </c>
      <c r="N177" s="624">
        <f t="shared" si="33"/>
        <v>5666.8443818150645</v>
      </c>
    </row>
    <row r="178" spans="1:14" x14ac:dyDescent="0.2">
      <c r="A178" s="624">
        <v>175</v>
      </c>
      <c r="B178" s="624">
        <v>25.1</v>
      </c>
      <c r="C178" s="628">
        <f t="shared" si="26"/>
        <v>40.394534400000005</v>
      </c>
      <c r="D178" s="665">
        <f t="shared" si="24"/>
        <v>40.394534400000005</v>
      </c>
      <c r="E178" s="629">
        <f t="shared" si="27"/>
        <v>1631.7184093927838</v>
      </c>
      <c r="F178" s="665">
        <f t="shared" si="25"/>
        <v>39.750796800000003</v>
      </c>
      <c r="G178" s="629">
        <f t="shared" si="28"/>
        <v>1580.1258462348906</v>
      </c>
      <c r="H178" s="666">
        <f t="shared" si="29"/>
        <v>40.072665600000008</v>
      </c>
      <c r="I178" s="667">
        <f t="shared" si="30"/>
        <v>1.1131296000000002E-2</v>
      </c>
      <c r="J178" s="624">
        <f t="shared" si="31"/>
        <v>-51.59256315789321</v>
      </c>
      <c r="K178" s="624">
        <f t="shared" si="32"/>
        <v>0</v>
      </c>
      <c r="L178" s="624">
        <f t="shared" si="34"/>
        <v>6661.7084185952235</v>
      </c>
      <c r="M178" s="668">
        <f t="shared" si="35"/>
        <v>1.1866900320000009</v>
      </c>
      <c r="N178" s="624">
        <f t="shared" si="33"/>
        <v>5613.6886962535964</v>
      </c>
    </row>
    <row r="179" spans="1:14" x14ac:dyDescent="0.2">
      <c r="A179" s="624">
        <v>176</v>
      </c>
      <c r="B179" s="624">
        <v>24.7</v>
      </c>
      <c r="C179" s="628">
        <f t="shared" si="26"/>
        <v>39.750796800000003</v>
      </c>
      <c r="D179" s="665">
        <f t="shared" si="24"/>
        <v>39.750796800000003</v>
      </c>
      <c r="E179" s="629">
        <f t="shared" si="27"/>
        <v>1580.1258462348906</v>
      </c>
      <c r="F179" s="665">
        <f t="shared" si="25"/>
        <v>40.233600000000003</v>
      </c>
      <c r="G179" s="629">
        <f t="shared" si="28"/>
        <v>1618.7425689600002</v>
      </c>
      <c r="H179" s="666">
        <f t="shared" si="29"/>
        <v>39.992198400000007</v>
      </c>
      <c r="I179" s="667">
        <f t="shared" si="30"/>
        <v>1.1108944000000003E-2</v>
      </c>
      <c r="J179" s="624">
        <f t="shared" si="31"/>
        <v>38.616722725109639</v>
      </c>
      <c r="K179" s="624">
        <f t="shared" si="32"/>
        <v>38.616722725109639</v>
      </c>
      <c r="L179" s="624">
        <f t="shared" si="34"/>
        <v>6700.3251413203334</v>
      </c>
      <c r="M179" s="668">
        <f t="shared" si="35"/>
        <v>1.197798976000001</v>
      </c>
      <c r="N179" s="624">
        <f t="shared" si="33"/>
        <v>5593.8644760707557</v>
      </c>
    </row>
    <row r="180" spans="1:14" x14ac:dyDescent="0.2">
      <c r="A180" s="624">
        <v>177</v>
      </c>
      <c r="B180" s="624">
        <v>25</v>
      </c>
      <c r="C180" s="628">
        <f t="shared" si="26"/>
        <v>40.233600000000003</v>
      </c>
      <c r="D180" s="665">
        <f t="shared" si="24"/>
        <v>40.233600000000003</v>
      </c>
      <c r="E180" s="629">
        <f t="shared" si="27"/>
        <v>1618.7425689600002</v>
      </c>
      <c r="F180" s="665">
        <f t="shared" si="25"/>
        <v>40.5554688</v>
      </c>
      <c r="G180" s="629">
        <f t="shared" si="28"/>
        <v>1644.7460495877735</v>
      </c>
      <c r="H180" s="666">
        <f t="shared" si="29"/>
        <v>40.394534399999998</v>
      </c>
      <c r="I180" s="667">
        <f t="shared" si="30"/>
        <v>1.1220704E-2</v>
      </c>
      <c r="J180" s="624">
        <f t="shared" si="31"/>
        <v>26.003480627773342</v>
      </c>
      <c r="K180" s="624">
        <f t="shared" si="32"/>
        <v>26.003480627773342</v>
      </c>
      <c r="L180" s="624">
        <f t="shared" si="34"/>
        <v>6726.328621948107</v>
      </c>
      <c r="M180" s="668">
        <f t="shared" si="35"/>
        <v>1.209019680000001</v>
      </c>
      <c r="N180" s="624">
        <f t="shared" si="33"/>
        <v>5563.4566857903428</v>
      </c>
    </row>
    <row r="181" spans="1:14" x14ac:dyDescent="0.2">
      <c r="A181" s="624">
        <v>178</v>
      </c>
      <c r="B181" s="624">
        <v>25.2</v>
      </c>
      <c r="C181" s="628">
        <f t="shared" si="26"/>
        <v>40.5554688</v>
      </c>
      <c r="D181" s="665">
        <f t="shared" si="24"/>
        <v>40.5554688</v>
      </c>
      <c r="E181" s="629">
        <f t="shared" si="27"/>
        <v>1644.7460495877735</v>
      </c>
      <c r="F181" s="665">
        <f t="shared" si="25"/>
        <v>40.877337599999997</v>
      </c>
      <c r="G181" s="629">
        <f t="shared" si="28"/>
        <v>1670.9567292643735</v>
      </c>
      <c r="H181" s="666">
        <f t="shared" si="29"/>
        <v>40.716403200000002</v>
      </c>
      <c r="I181" s="667">
        <f t="shared" si="30"/>
        <v>1.1310112000000001E-2</v>
      </c>
      <c r="J181" s="624">
        <f t="shared" si="31"/>
        <v>26.210679676599966</v>
      </c>
      <c r="K181" s="624">
        <f t="shared" si="32"/>
        <v>26.210679676599966</v>
      </c>
      <c r="L181" s="624">
        <f t="shared" si="34"/>
        <v>6752.5393016247072</v>
      </c>
      <c r="M181" s="668">
        <f t="shared" si="35"/>
        <v>1.2203297920000011</v>
      </c>
      <c r="N181" s="624">
        <f t="shared" si="33"/>
        <v>5533.372491511459</v>
      </c>
    </row>
    <row r="182" spans="1:14" x14ac:dyDescent="0.2">
      <c r="A182" s="624">
        <v>179</v>
      </c>
      <c r="B182" s="624">
        <v>25.4</v>
      </c>
      <c r="C182" s="628">
        <f t="shared" si="26"/>
        <v>40.877337599999997</v>
      </c>
      <c r="D182" s="665">
        <f t="shared" si="24"/>
        <v>40.877337599999997</v>
      </c>
      <c r="E182" s="629">
        <f t="shared" si="27"/>
        <v>1670.9567292643735</v>
      </c>
      <c r="F182" s="665">
        <f t="shared" si="25"/>
        <v>41.521075200000006</v>
      </c>
      <c r="G182" s="629">
        <f t="shared" si="28"/>
        <v>1723.9996857640556</v>
      </c>
      <c r="H182" s="666">
        <f t="shared" si="29"/>
        <v>41.199206400000001</v>
      </c>
      <c r="I182" s="667">
        <f t="shared" si="30"/>
        <v>1.1444224000000001E-2</v>
      </c>
      <c r="J182" s="624">
        <f t="shared" si="31"/>
        <v>53.042956499682077</v>
      </c>
      <c r="K182" s="624">
        <f t="shared" si="32"/>
        <v>53.042956499682077</v>
      </c>
      <c r="L182" s="624">
        <f t="shared" si="34"/>
        <v>6805.5822581243892</v>
      </c>
      <c r="M182" s="668">
        <f t="shared" si="35"/>
        <v>1.231774016000001</v>
      </c>
      <c r="N182" s="624">
        <f t="shared" si="33"/>
        <v>5525.0250205995444</v>
      </c>
    </row>
    <row r="183" spans="1:14" x14ac:dyDescent="0.2">
      <c r="A183" s="624">
        <v>180</v>
      </c>
      <c r="B183" s="624">
        <v>25.8</v>
      </c>
      <c r="C183" s="628">
        <f t="shared" si="26"/>
        <v>41.521075200000006</v>
      </c>
      <c r="D183" s="665">
        <f t="shared" si="24"/>
        <v>41.521075200000006</v>
      </c>
      <c r="E183" s="629">
        <f t="shared" si="27"/>
        <v>1723.9996857640556</v>
      </c>
      <c r="F183" s="665">
        <f t="shared" si="25"/>
        <v>43.7741568</v>
      </c>
      <c r="G183" s="629">
        <f t="shared" si="28"/>
        <v>1916.1768035509863</v>
      </c>
      <c r="H183" s="666">
        <f t="shared" si="29"/>
        <v>42.647615999999999</v>
      </c>
      <c r="I183" s="667">
        <f t="shared" si="30"/>
        <v>1.1846559999999999E-2</v>
      </c>
      <c r="J183" s="624">
        <f t="shared" si="31"/>
        <v>192.17711778693069</v>
      </c>
      <c r="K183" s="624">
        <f t="shared" si="32"/>
        <v>192.17711778693069</v>
      </c>
      <c r="L183" s="624">
        <f t="shared" si="34"/>
        <v>6997.7593759113197</v>
      </c>
      <c r="M183" s="668">
        <f t="shared" si="35"/>
        <v>1.243620576000001</v>
      </c>
      <c r="N183" s="624">
        <f t="shared" si="33"/>
        <v>5626.9247316725923</v>
      </c>
    </row>
    <row r="184" spans="1:14" x14ac:dyDescent="0.2">
      <c r="A184" s="624">
        <v>181</v>
      </c>
      <c r="B184" s="624">
        <v>27.2</v>
      </c>
      <c r="C184" s="628">
        <f t="shared" si="26"/>
        <v>43.7741568</v>
      </c>
      <c r="D184" s="665">
        <f t="shared" si="24"/>
        <v>43.7741568</v>
      </c>
      <c r="E184" s="629">
        <f t="shared" si="27"/>
        <v>1916.1768035509863</v>
      </c>
      <c r="F184" s="665">
        <f t="shared" si="25"/>
        <v>42.647615999999999</v>
      </c>
      <c r="G184" s="629">
        <f t="shared" si="28"/>
        <v>1818.819150483456</v>
      </c>
      <c r="H184" s="666">
        <f t="shared" si="29"/>
        <v>43.2108864</v>
      </c>
      <c r="I184" s="667">
        <f t="shared" si="30"/>
        <v>1.2003023999999999E-2</v>
      </c>
      <c r="J184" s="624">
        <f t="shared" si="31"/>
        <v>-97.357653067530237</v>
      </c>
      <c r="K184" s="624">
        <f t="shared" si="32"/>
        <v>0</v>
      </c>
      <c r="L184" s="624">
        <f t="shared" si="34"/>
        <v>6997.7593759113197</v>
      </c>
      <c r="M184" s="668">
        <f t="shared" si="35"/>
        <v>1.255623600000001</v>
      </c>
      <c r="N184" s="624">
        <f t="shared" si="33"/>
        <v>5573.1346367743599</v>
      </c>
    </row>
    <row r="185" spans="1:14" x14ac:dyDescent="0.2">
      <c r="A185" s="624">
        <v>182</v>
      </c>
      <c r="B185" s="624">
        <v>26.5</v>
      </c>
      <c r="C185" s="628">
        <f t="shared" si="26"/>
        <v>42.647615999999999</v>
      </c>
      <c r="D185" s="665">
        <f t="shared" si="24"/>
        <v>42.647615999999999</v>
      </c>
      <c r="E185" s="629">
        <f t="shared" si="27"/>
        <v>1818.819150483456</v>
      </c>
      <c r="F185" s="665">
        <f t="shared" si="25"/>
        <v>38.624256000000003</v>
      </c>
      <c r="G185" s="629">
        <f t="shared" si="28"/>
        <v>1491.8331515535363</v>
      </c>
      <c r="H185" s="666">
        <f t="shared" si="29"/>
        <v>40.635936000000001</v>
      </c>
      <c r="I185" s="667">
        <f t="shared" si="30"/>
        <v>1.1287760000000001E-2</v>
      </c>
      <c r="J185" s="624">
        <f t="shared" si="31"/>
        <v>-326.98599892991979</v>
      </c>
      <c r="K185" s="624">
        <f t="shared" si="32"/>
        <v>0</v>
      </c>
      <c r="L185" s="624">
        <f t="shared" si="34"/>
        <v>6997.7593759113197</v>
      </c>
      <c r="M185" s="668">
        <f t="shared" si="35"/>
        <v>1.266911360000001</v>
      </c>
      <c r="N185" s="624">
        <f t="shared" si="33"/>
        <v>5523.4798556951246</v>
      </c>
    </row>
    <row r="186" spans="1:14" x14ac:dyDescent="0.2">
      <c r="A186" s="624">
        <v>183</v>
      </c>
      <c r="B186" s="624">
        <v>24</v>
      </c>
      <c r="C186" s="628">
        <f t="shared" si="26"/>
        <v>38.624256000000003</v>
      </c>
      <c r="D186" s="665">
        <f t="shared" si="24"/>
        <v>38.624256000000003</v>
      </c>
      <c r="E186" s="629">
        <f t="shared" si="27"/>
        <v>1491.8331515535363</v>
      </c>
      <c r="F186" s="665">
        <f t="shared" si="25"/>
        <v>36.532108800000003</v>
      </c>
      <c r="G186" s="629">
        <f t="shared" si="28"/>
        <v>1334.5949733750376</v>
      </c>
      <c r="H186" s="666">
        <f t="shared" si="29"/>
        <v>37.578182400000003</v>
      </c>
      <c r="I186" s="667">
        <f t="shared" si="30"/>
        <v>1.0438384E-2</v>
      </c>
      <c r="J186" s="624">
        <f t="shared" si="31"/>
        <v>-157.23817817849863</v>
      </c>
      <c r="K186" s="624">
        <f t="shared" si="32"/>
        <v>0</v>
      </c>
      <c r="L186" s="624">
        <f t="shared" si="34"/>
        <v>6997.7593759113197</v>
      </c>
      <c r="M186" s="668">
        <f t="shared" si="35"/>
        <v>1.277349744000001</v>
      </c>
      <c r="N186" s="624">
        <f t="shared" si="33"/>
        <v>5478.3424890335391</v>
      </c>
    </row>
    <row r="187" spans="1:14" x14ac:dyDescent="0.2">
      <c r="A187" s="624">
        <v>184</v>
      </c>
      <c r="B187" s="624">
        <v>22.7</v>
      </c>
      <c r="C187" s="628">
        <f t="shared" si="26"/>
        <v>36.532108800000003</v>
      </c>
      <c r="D187" s="665">
        <f t="shared" si="24"/>
        <v>36.532108800000003</v>
      </c>
      <c r="E187" s="629">
        <f t="shared" si="27"/>
        <v>1334.5949733750376</v>
      </c>
      <c r="F187" s="665">
        <f t="shared" si="25"/>
        <v>31.2212736</v>
      </c>
      <c r="G187" s="629">
        <f t="shared" si="28"/>
        <v>974.76792520605693</v>
      </c>
      <c r="H187" s="666">
        <f t="shared" si="29"/>
        <v>33.876691200000003</v>
      </c>
      <c r="I187" s="667">
        <f t="shared" si="30"/>
        <v>9.4101920000000013E-3</v>
      </c>
      <c r="J187" s="624">
        <f t="shared" si="31"/>
        <v>-359.8270481689807</v>
      </c>
      <c r="K187" s="624">
        <f t="shared" si="32"/>
        <v>0</v>
      </c>
      <c r="L187" s="624">
        <f t="shared" si="34"/>
        <v>6997.7593759113197</v>
      </c>
      <c r="M187" s="668">
        <f t="shared" si="35"/>
        <v>1.286759936000001</v>
      </c>
      <c r="N187" s="624">
        <f t="shared" si="33"/>
        <v>5438.2788740411279</v>
      </c>
    </row>
    <row r="188" spans="1:14" x14ac:dyDescent="0.2">
      <c r="A188" s="624">
        <v>185</v>
      </c>
      <c r="B188" s="624">
        <v>19.399999999999999</v>
      </c>
      <c r="C188" s="628">
        <f t="shared" si="26"/>
        <v>31.2212736</v>
      </c>
      <c r="D188" s="665">
        <f t="shared" si="24"/>
        <v>31.2212736</v>
      </c>
      <c r="E188" s="629">
        <f t="shared" si="27"/>
        <v>974.76792520605693</v>
      </c>
      <c r="F188" s="665">
        <f t="shared" si="25"/>
        <v>28.485388799999999</v>
      </c>
      <c r="G188" s="629">
        <f t="shared" si="28"/>
        <v>811.4173750871654</v>
      </c>
      <c r="H188" s="666">
        <f t="shared" si="29"/>
        <v>29.8533312</v>
      </c>
      <c r="I188" s="667">
        <f t="shared" si="30"/>
        <v>8.2925919999999997E-3</v>
      </c>
      <c r="J188" s="624">
        <f t="shared" si="31"/>
        <v>-163.35055011889153</v>
      </c>
      <c r="K188" s="624">
        <f t="shared" si="32"/>
        <v>0</v>
      </c>
      <c r="L188" s="624">
        <f t="shared" si="34"/>
        <v>6997.7593759113197</v>
      </c>
      <c r="M188" s="668">
        <f t="shared" si="35"/>
        <v>1.2950525280000011</v>
      </c>
      <c r="N188" s="624">
        <f t="shared" si="33"/>
        <v>5403.4560178946758</v>
      </c>
    </row>
    <row r="189" spans="1:14" x14ac:dyDescent="0.2">
      <c r="A189" s="624">
        <v>186</v>
      </c>
      <c r="B189" s="624">
        <v>17.7</v>
      </c>
      <c r="C189" s="628">
        <f t="shared" si="26"/>
        <v>28.485388799999999</v>
      </c>
      <c r="D189" s="665">
        <f t="shared" si="24"/>
        <v>28.485388799999999</v>
      </c>
      <c r="E189" s="629">
        <f t="shared" si="27"/>
        <v>811.4173750871654</v>
      </c>
      <c r="F189" s="665">
        <f t="shared" si="25"/>
        <v>27.680716799999999</v>
      </c>
      <c r="G189" s="629">
        <f t="shared" si="28"/>
        <v>766.22208256180215</v>
      </c>
      <c r="H189" s="666">
        <f t="shared" si="29"/>
        <v>28.083052799999997</v>
      </c>
      <c r="I189" s="667">
        <f t="shared" si="30"/>
        <v>7.8008479999999991E-3</v>
      </c>
      <c r="J189" s="624">
        <f t="shared" si="31"/>
        <v>-45.195292525363243</v>
      </c>
      <c r="K189" s="624">
        <f t="shared" si="32"/>
        <v>0</v>
      </c>
      <c r="L189" s="624">
        <f t="shared" si="34"/>
        <v>6997.7593759113197</v>
      </c>
      <c r="M189" s="668">
        <f t="shared" si="35"/>
        <v>1.3028533760000012</v>
      </c>
      <c r="N189" s="624">
        <f t="shared" si="33"/>
        <v>5371.1027693659007</v>
      </c>
    </row>
    <row r="190" spans="1:14" x14ac:dyDescent="0.2">
      <c r="A190" s="624">
        <v>187</v>
      </c>
      <c r="B190" s="624">
        <v>17.2</v>
      </c>
      <c r="C190" s="628">
        <f t="shared" si="26"/>
        <v>27.680716799999999</v>
      </c>
      <c r="D190" s="665">
        <f t="shared" si="24"/>
        <v>27.680716799999999</v>
      </c>
      <c r="E190" s="629">
        <f t="shared" si="27"/>
        <v>766.22208256180215</v>
      </c>
      <c r="F190" s="665">
        <f t="shared" si="25"/>
        <v>29.129126400000004</v>
      </c>
      <c r="G190" s="629">
        <f t="shared" si="28"/>
        <v>848.50600482717721</v>
      </c>
      <c r="H190" s="666">
        <f t="shared" si="29"/>
        <v>28.404921600000002</v>
      </c>
      <c r="I190" s="667">
        <f t="shared" si="30"/>
        <v>7.890256E-3</v>
      </c>
      <c r="J190" s="624">
        <f t="shared" si="31"/>
        <v>82.283922265375054</v>
      </c>
      <c r="K190" s="624">
        <f t="shared" si="32"/>
        <v>82.283922265375054</v>
      </c>
      <c r="L190" s="624">
        <f t="shared" si="34"/>
        <v>7080.0432981766944</v>
      </c>
      <c r="M190" s="668">
        <f t="shared" si="35"/>
        <v>1.3107436320000012</v>
      </c>
      <c r="N190" s="624">
        <f t="shared" si="33"/>
        <v>5401.5469732808042</v>
      </c>
    </row>
    <row r="191" spans="1:14" x14ac:dyDescent="0.2">
      <c r="A191" s="624">
        <v>188</v>
      </c>
      <c r="B191" s="624">
        <v>18.100000000000001</v>
      </c>
      <c r="C191" s="628">
        <f t="shared" si="26"/>
        <v>29.129126400000004</v>
      </c>
      <c r="D191" s="665">
        <f t="shared" si="24"/>
        <v>29.129126400000004</v>
      </c>
      <c r="E191" s="629">
        <f t="shared" si="27"/>
        <v>848.50600482717721</v>
      </c>
      <c r="F191" s="665">
        <f t="shared" si="25"/>
        <v>29.933798400000004</v>
      </c>
      <c r="G191" s="629">
        <f t="shared" si="28"/>
        <v>896.03228665184281</v>
      </c>
      <c r="H191" s="666">
        <f t="shared" si="29"/>
        <v>29.531462400000002</v>
      </c>
      <c r="I191" s="667">
        <f t="shared" si="30"/>
        <v>8.2031840000000005E-3</v>
      </c>
      <c r="J191" s="624">
        <f t="shared" si="31"/>
        <v>47.526281824665602</v>
      </c>
      <c r="K191" s="624">
        <f t="shared" si="32"/>
        <v>47.526281824665602</v>
      </c>
      <c r="L191" s="624">
        <f t="shared" si="34"/>
        <v>7127.56958000136</v>
      </c>
      <c r="M191" s="668">
        <f t="shared" si="35"/>
        <v>1.3189468160000013</v>
      </c>
      <c r="N191" s="624">
        <f t="shared" si="33"/>
        <v>5403.9855842082361</v>
      </c>
    </row>
    <row r="192" spans="1:14" x14ac:dyDescent="0.2">
      <c r="A192" s="624">
        <v>189</v>
      </c>
      <c r="B192" s="624">
        <v>18.600000000000001</v>
      </c>
      <c r="C192" s="628">
        <f t="shared" si="26"/>
        <v>29.933798400000004</v>
      </c>
      <c r="D192" s="665">
        <f t="shared" si="24"/>
        <v>29.933798400000004</v>
      </c>
      <c r="E192" s="629">
        <f t="shared" si="27"/>
        <v>896.03228665184281</v>
      </c>
      <c r="F192" s="665">
        <f t="shared" si="25"/>
        <v>32.186880000000002</v>
      </c>
      <c r="G192" s="629">
        <f t="shared" si="28"/>
        <v>1035.9952441344001</v>
      </c>
      <c r="H192" s="666">
        <f t="shared" si="29"/>
        <v>31.060339200000001</v>
      </c>
      <c r="I192" s="667">
        <f t="shared" si="30"/>
        <v>8.627872E-3</v>
      </c>
      <c r="J192" s="624">
        <f t="shared" si="31"/>
        <v>139.96295748255727</v>
      </c>
      <c r="K192" s="624">
        <f t="shared" si="32"/>
        <v>139.96295748255727</v>
      </c>
      <c r="L192" s="624">
        <f t="shared" si="34"/>
        <v>7267.5325374839176</v>
      </c>
      <c r="M192" s="668">
        <f t="shared" si="35"/>
        <v>1.3275746880000012</v>
      </c>
      <c r="N192" s="624">
        <f t="shared" si="33"/>
        <v>5474.2927860672735</v>
      </c>
    </row>
    <row r="193" spans="1:14" x14ac:dyDescent="0.2">
      <c r="A193" s="624">
        <v>190</v>
      </c>
      <c r="B193" s="624">
        <v>20</v>
      </c>
      <c r="C193" s="628">
        <f t="shared" si="26"/>
        <v>32.186880000000002</v>
      </c>
      <c r="D193" s="665">
        <f t="shared" si="24"/>
        <v>32.186880000000002</v>
      </c>
      <c r="E193" s="629">
        <f t="shared" si="27"/>
        <v>1035.9952441344001</v>
      </c>
      <c r="F193" s="665">
        <f t="shared" si="25"/>
        <v>35.7274368</v>
      </c>
      <c r="G193" s="629">
        <f t="shared" si="28"/>
        <v>1276.4497402979941</v>
      </c>
      <c r="H193" s="666">
        <f t="shared" si="29"/>
        <v>33.957158399999997</v>
      </c>
      <c r="I193" s="667">
        <f t="shared" si="30"/>
        <v>9.4325439999999993E-3</v>
      </c>
      <c r="J193" s="624">
        <f t="shared" si="31"/>
        <v>240.45449616359406</v>
      </c>
      <c r="K193" s="624">
        <f t="shared" si="32"/>
        <v>240.45449616359406</v>
      </c>
      <c r="L193" s="624">
        <f t="shared" si="34"/>
        <v>7507.9870336475115</v>
      </c>
      <c r="M193" s="668">
        <f t="shared" si="35"/>
        <v>1.3370072320000013</v>
      </c>
      <c r="N193" s="624">
        <f t="shared" si="33"/>
        <v>5615.5171445231972</v>
      </c>
    </row>
    <row r="194" spans="1:14" x14ac:dyDescent="0.2">
      <c r="A194" s="624">
        <v>191</v>
      </c>
      <c r="B194" s="624">
        <v>22.2</v>
      </c>
      <c r="C194" s="628">
        <f t="shared" si="26"/>
        <v>35.7274368</v>
      </c>
      <c r="D194" s="665">
        <f t="shared" si="24"/>
        <v>35.7274368</v>
      </c>
      <c r="E194" s="629">
        <f t="shared" si="27"/>
        <v>1276.4497402979941</v>
      </c>
      <c r="F194" s="665">
        <f t="shared" si="25"/>
        <v>39.428927999999999</v>
      </c>
      <c r="G194" s="629">
        <f t="shared" si="28"/>
        <v>1554.640363229184</v>
      </c>
      <c r="H194" s="666">
        <f t="shared" si="29"/>
        <v>37.578182400000003</v>
      </c>
      <c r="I194" s="667">
        <f t="shared" si="30"/>
        <v>1.0438384E-2</v>
      </c>
      <c r="J194" s="624">
        <f t="shared" si="31"/>
        <v>278.19062293118986</v>
      </c>
      <c r="K194" s="624">
        <f t="shared" si="32"/>
        <v>278.19062293118986</v>
      </c>
      <c r="L194" s="624">
        <f t="shared" si="34"/>
        <v>7786.1776565787013</v>
      </c>
      <c r="M194" s="668">
        <f t="shared" si="35"/>
        <v>1.3474456160000012</v>
      </c>
      <c r="N194" s="624">
        <f t="shared" si="33"/>
        <v>5778.4726627354248</v>
      </c>
    </row>
    <row r="195" spans="1:14" x14ac:dyDescent="0.2">
      <c r="A195" s="624">
        <v>192</v>
      </c>
      <c r="B195" s="624">
        <v>24.5</v>
      </c>
      <c r="C195" s="628">
        <f t="shared" si="26"/>
        <v>39.428927999999999</v>
      </c>
      <c r="D195" s="665">
        <f t="shared" si="24"/>
        <v>39.428927999999999</v>
      </c>
      <c r="E195" s="629">
        <f t="shared" si="27"/>
        <v>1554.640363229184</v>
      </c>
      <c r="F195" s="665">
        <f t="shared" si="25"/>
        <v>43.935091200000002</v>
      </c>
      <c r="G195" s="629">
        <f t="shared" si="28"/>
        <v>1930.2922387523176</v>
      </c>
      <c r="H195" s="666">
        <f t="shared" si="29"/>
        <v>41.682009600000001</v>
      </c>
      <c r="I195" s="667">
        <f t="shared" si="30"/>
        <v>1.1578336E-2</v>
      </c>
      <c r="J195" s="624">
        <f t="shared" si="31"/>
        <v>375.65187552313364</v>
      </c>
      <c r="K195" s="624">
        <f t="shared" si="32"/>
        <v>375.65187552313364</v>
      </c>
      <c r="L195" s="624">
        <f t="shared" si="34"/>
        <v>8161.829532101835</v>
      </c>
      <c r="M195" s="668">
        <f t="shared" si="35"/>
        <v>1.3590239520000011</v>
      </c>
      <c r="N195" s="624">
        <f t="shared" si="33"/>
        <v>6005.6553970888572</v>
      </c>
    </row>
    <row r="196" spans="1:14" x14ac:dyDescent="0.2">
      <c r="A196" s="624">
        <v>193</v>
      </c>
      <c r="B196" s="624">
        <v>27.3</v>
      </c>
      <c r="C196" s="628">
        <f t="shared" si="26"/>
        <v>43.935091200000002</v>
      </c>
      <c r="D196" s="665">
        <f t="shared" ref="D196:D259" si="36">C196</f>
        <v>43.935091200000002</v>
      </c>
      <c r="E196" s="629">
        <f t="shared" si="27"/>
        <v>1930.2922387523176</v>
      </c>
      <c r="F196" s="665">
        <f t="shared" ref="F196:F259" si="37">C197</f>
        <v>49.084992</v>
      </c>
      <c r="G196" s="629">
        <f t="shared" si="28"/>
        <v>2409.3364396400639</v>
      </c>
      <c r="H196" s="666">
        <f t="shared" si="29"/>
        <v>46.510041600000001</v>
      </c>
      <c r="I196" s="667">
        <f t="shared" si="30"/>
        <v>1.2919456000000001E-2</v>
      </c>
      <c r="J196" s="624">
        <f t="shared" si="31"/>
        <v>479.04420088774623</v>
      </c>
      <c r="K196" s="624">
        <f t="shared" si="32"/>
        <v>479.04420088774623</v>
      </c>
      <c r="L196" s="624">
        <f t="shared" si="34"/>
        <v>8640.8737329895812</v>
      </c>
      <c r="M196" s="668">
        <f t="shared" si="35"/>
        <v>1.3719434080000013</v>
      </c>
      <c r="N196" s="624">
        <f t="shared" si="33"/>
        <v>6298.2727148972699</v>
      </c>
    </row>
    <row r="197" spans="1:14" x14ac:dyDescent="0.2">
      <c r="A197" s="624">
        <v>194</v>
      </c>
      <c r="B197" s="624">
        <v>30.5</v>
      </c>
      <c r="C197" s="628">
        <f t="shared" ref="C197:C260" si="38">B197*1.609344</f>
        <v>49.084992</v>
      </c>
      <c r="D197" s="665">
        <f t="shared" si="36"/>
        <v>49.084992</v>
      </c>
      <c r="E197" s="629">
        <f t="shared" ref="E197:E260" si="39">(D197)^2</f>
        <v>2409.3364396400639</v>
      </c>
      <c r="F197" s="665">
        <f t="shared" si="37"/>
        <v>53.913024000000007</v>
      </c>
      <c r="G197" s="629">
        <f t="shared" ref="G197:G260" si="40">(F197)^2</f>
        <v>2906.6141568245766</v>
      </c>
      <c r="H197" s="666">
        <f t="shared" ref="H197:H260" si="41">(D197+F197)/2</f>
        <v>51.499008000000003</v>
      </c>
      <c r="I197" s="667">
        <f t="shared" ref="I197:I260" si="42">H197/3600</f>
        <v>1.4305280000000002E-2</v>
      </c>
      <c r="J197" s="624">
        <f t="shared" ref="J197:J260" si="43">IF(I197=0,0,(G197-E197))</f>
        <v>497.27771718451277</v>
      </c>
      <c r="K197" s="624">
        <f t="shared" ref="K197:K260" si="44">MAX(0,J197)</f>
        <v>497.27771718451277</v>
      </c>
      <c r="L197" s="624">
        <f t="shared" si="34"/>
        <v>9138.151450174093</v>
      </c>
      <c r="M197" s="668">
        <f t="shared" si="35"/>
        <v>1.3862486880000013</v>
      </c>
      <c r="N197" s="624">
        <f t="shared" ref="N197:N260" si="45">IF(M197=0,0,(L197)/M197)</f>
        <v>6592.0000713278105</v>
      </c>
    </row>
    <row r="198" spans="1:14" x14ac:dyDescent="0.2">
      <c r="A198" s="624">
        <v>195</v>
      </c>
      <c r="B198" s="624">
        <v>33.5</v>
      </c>
      <c r="C198" s="628">
        <f t="shared" si="38"/>
        <v>53.913024000000007</v>
      </c>
      <c r="D198" s="665">
        <f t="shared" si="36"/>
        <v>53.913024000000007</v>
      </c>
      <c r="E198" s="629">
        <f t="shared" si="39"/>
        <v>2906.6141568245766</v>
      </c>
      <c r="F198" s="665">
        <f t="shared" si="37"/>
        <v>58.258252800000008</v>
      </c>
      <c r="G198" s="629">
        <f t="shared" si="40"/>
        <v>3394.0240193087088</v>
      </c>
      <c r="H198" s="666">
        <f t="shared" si="41"/>
        <v>56.085638400000008</v>
      </c>
      <c r="I198" s="667">
        <f t="shared" si="42"/>
        <v>1.5579344000000002E-2</v>
      </c>
      <c r="J198" s="624">
        <f t="shared" si="43"/>
        <v>487.40986248413219</v>
      </c>
      <c r="K198" s="624">
        <f t="shared" si="44"/>
        <v>487.40986248413219</v>
      </c>
      <c r="L198" s="624">
        <f t="shared" ref="L198:L261" si="46">L197+K198</f>
        <v>9625.5613126582248</v>
      </c>
      <c r="M198" s="668">
        <f t="shared" ref="M198:M261" si="47">M197+I198</f>
        <v>1.4018280320000014</v>
      </c>
      <c r="N198" s="624">
        <f t="shared" si="45"/>
        <v>6866.4351781618643</v>
      </c>
    </row>
    <row r="199" spans="1:14" x14ac:dyDescent="0.2">
      <c r="A199" s="624">
        <v>196</v>
      </c>
      <c r="B199" s="624">
        <v>36.200000000000003</v>
      </c>
      <c r="C199" s="628">
        <f t="shared" si="38"/>
        <v>58.258252800000008</v>
      </c>
      <c r="D199" s="665">
        <f t="shared" si="36"/>
        <v>58.258252800000008</v>
      </c>
      <c r="E199" s="629">
        <f t="shared" si="39"/>
        <v>3394.0240193087088</v>
      </c>
      <c r="F199" s="665">
        <f t="shared" si="37"/>
        <v>60.028531199999996</v>
      </c>
      <c r="G199" s="629">
        <f t="shared" si="40"/>
        <v>3603.4245580293732</v>
      </c>
      <c r="H199" s="666">
        <f t="shared" si="41"/>
        <v>59.143392000000006</v>
      </c>
      <c r="I199" s="667">
        <f t="shared" si="42"/>
        <v>1.6428720000000001E-2</v>
      </c>
      <c r="J199" s="624">
        <f t="shared" si="43"/>
        <v>209.40053872066437</v>
      </c>
      <c r="K199" s="624">
        <f t="shared" si="44"/>
        <v>209.40053872066437</v>
      </c>
      <c r="L199" s="624">
        <f t="shared" si="46"/>
        <v>9834.9618513788882</v>
      </c>
      <c r="M199" s="668">
        <f t="shared" si="47"/>
        <v>1.4182567520000013</v>
      </c>
      <c r="N199" s="624">
        <f t="shared" si="45"/>
        <v>6934.5425907613653</v>
      </c>
    </row>
    <row r="200" spans="1:14" x14ac:dyDescent="0.2">
      <c r="A200" s="624">
        <v>197</v>
      </c>
      <c r="B200" s="624">
        <v>37.299999999999997</v>
      </c>
      <c r="C200" s="628">
        <f t="shared" si="38"/>
        <v>60.028531199999996</v>
      </c>
      <c r="D200" s="665">
        <f t="shared" si="36"/>
        <v>60.028531199999996</v>
      </c>
      <c r="E200" s="629">
        <f t="shared" si="39"/>
        <v>3603.4245580293732</v>
      </c>
      <c r="F200" s="665">
        <f t="shared" si="37"/>
        <v>63.247219199999996</v>
      </c>
      <c r="G200" s="629">
        <f t="shared" si="40"/>
        <v>4000.2107365328484</v>
      </c>
      <c r="H200" s="666">
        <f t="shared" si="41"/>
        <v>61.637875199999996</v>
      </c>
      <c r="I200" s="667">
        <f t="shared" si="42"/>
        <v>1.7121631999999998E-2</v>
      </c>
      <c r="J200" s="624">
        <f t="shared" si="43"/>
        <v>396.78617850347518</v>
      </c>
      <c r="K200" s="624">
        <f t="shared" si="44"/>
        <v>396.78617850347518</v>
      </c>
      <c r="L200" s="624">
        <f t="shared" si="46"/>
        <v>10231.748029882363</v>
      </c>
      <c r="M200" s="668">
        <f t="shared" si="47"/>
        <v>1.4353783840000014</v>
      </c>
      <c r="N200" s="624">
        <f t="shared" si="45"/>
        <v>7128.2584048460585</v>
      </c>
    </row>
    <row r="201" spans="1:14" x14ac:dyDescent="0.2">
      <c r="A201" s="624">
        <v>198</v>
      </c>
      <c r="B201" s="624">
        <v>39.299999999999997</v>
      </c>
      <c r="C201" s="628">
        <f t="shared" si="38"/>
        <v>63.247219199999996</v>
      </c>
      <c r="D201" s="665">
        <f t="shared" si="36"/>
        <v>63.247219199999996</v>
      </c>
      <c r="E201" s="629">
        <f t="shared" si="39"/>
        <v>4000.2107365328484</v>
      </c>
      <c r="F201" s="665">
        <f t="shared" si="37"/>
        <v>65.178432000000001</v>
      </c>
      <c r="G201" s="629">
        <f t="shared" si="40"/>
        <v>4248.2279979786244</v>
      </c>
      <c r="H201" s="666">
        <f t="shared" si="41"/>
        <v>64.212825600000002</v>
      </c>
      <c r="I201" s="667">
        <f t="shared" si="42"/>
        <v>1.7836896000000001E-2</v>
      </c>
      <c r="J201" s="624">
        <f t="shared" si="43"/>
        <v>248.01726144577606</v>
      </c>
      <c r="K201" s="624">
        <f t="shared" si="44"/>
        <v>248.01726144577606</v>
      </c>
      <c r="L201" s="624">
        <f t="shared" si="46"/>
        <v>10479.765291328138</v>
      </c>
      <c r="M201" s="668">
        <f t="shared" si="47"/>
        <v>1.4532152800000013</v>
      </c>
      <c r="N201" s="624">
        <f t="shared" si="45"/>
        <v>7211.4334576279216</v>
      </c>
    </row>
    <row r="202" spans="1:14" x14ac:dyDescent="0.2">
      <c r="A202" s="624">
        <v>199</v>
      </c>
      <c r="B202" s="624">
        <v>40.5</v>
      </c>
      <c r="C202" s="628">
        <f t="shared" si="38"/>
        <v>65.178432000000001</v>
      </c>
      <c r="D202" s="665">
        <f t="shared" si="36"/>
        <v>65.178432000000001</v>
      </c>
      <c r="E202" s="629">
        <f t="shared" si="39"/>
        <v>4248.2279979786244</v>
      </c>
      <c r="F202" s="665">
        <f t="shared" si="37"/>
        <v>67.753382400000007</v>
      </c>
      <c r="G202" s="629">
        <f t="shared" si="40"/>
        <v>4590.5208266406307</v>
      </c>
      <c r="H202" s="666">
        <f t="shared" si="41"/>
        <v>66.465907200000004</v>
      </c>
      <c r="I202" s="667">
        <f t="shared" si="42"/>
        <v>1.8462752000000002E-2</v>
      </c>
      <c r="J202" s="624">
        <f t="shared" si="43"/>
        <v>342.29282866200629</v>
      </c>
      <c r="K202" s="624">
        <f t="shared" si="44"/>
        <v>342.29282866200629</v>
      </c>
      <c r="L202" s="624">
        <f t="shared" si="46"/>
        <v>10822.058119990144</v>
      </c>
      <c r="M202" s="668">
        <f t="shared" si="47"/>
        <v>1.4716780320000014</v>
      </c>
      <c r="N202" s="624">
        <f t="shared" si="45"/>
        <v>7353.5500868237013</v>
      </c>
    </row>
    <row r="203" spans="1:14" x14ac:dyDescent="0.2">
      <c r="A203" s="624">
        <v>200</v>
      </c>
      <c r="B203" s="624">
        <v>42.1</v>
      </c>
      <c r="C203" s="628">
        <f t="shared" si="38"/>
        <v>67.753382400000007</v>
      </c>
      <c r="D203" s="665">
        <f t="shared" si="36"/>
        <v>67.753382400000007</v>
      </c>
      <c r="E203" s="629">
        <f t="shared" si="39"/>
        <v>4590.5208266406307</v>
      </c>
      <c r="F203" s="665">
        <f t="shared" si="37"/>
        <v>70.006464000000008</v>
      </c>
      <c r="G203" s="629">
        <f t="shared" si="40"/>
        <v>4900.9050017832969</v>
      </c>
      <c r="H203" s="666">
        <f t="shared" si="41"/>
        <v>68.879923200000007</v>
      </c>
      <c r="I203" s="667">
        <f t="shared" si="42"/>
        <v>1.9133312000000003E-2</v>
      </c>
      <c r="J203" s="624">
        <f t="shared" si="43"/>
        <v>310.38417514266621</v>
      </c>
      <c r="K203" s="624">
        <f t="shared" si="44"/>
        <v>310.38417514266621</v>
      </c>
      <c r="L203" s="624">
        <f t="shared" si="46"/>
        <v>11132.442295132811</v>
      </c>
      <c r="M203" s="668">
        <f t="shared" si="47"/>
        <v>1.4908113440000013</v>
      </c>
      <c r="N203" s="624">
        <f t="shared" si="45"/>
        <v>7467.371602675973</v>
      </c>
    </row>
    <row r="204" spans="1:14" x14ac:dyDescent="0.2">
      <c r="A204" s="624">
        <v>201</v>
      </c>
      <c r="B204" s="624">
        <v>43.5</v>
      </c>
      <c r="C204" s="628">
        <f t="shared" si="38"/>
        <v>70.006464000000008</v>
      </c>
      <c r="D204" s="665">
        <f t="shared" si="36"/>
        <v>70.006464000000008</v>
      </c>
      <c r="E204" s="629">
        <f t="shared" si="39"/>
        <v>4900.9050017832969</v>
      </c>
      <c r="F204" s="665">
        <f t="shared" si="37"/>
        <v>72.581414400000014</v>
      </c>
      <c r="G204" s="629">
        <f t="shared" si="40"/>
        <v>5268.061716304529</v>
      </c>
      <c r="H204" s="666">
        <f t="shared" si="41"/>
        <v>71.293939200000011</v>
      </c>
      <c r="I204" s="667">
        <f t="shared" si="42"/>
        <v>1.9803872000000004E-2</v>
      </c>
      <c r="J204" s="624">
        <f t="shared" si="43"/>
        <v>367.15671452123206</v>
      </c>
      <c r="K204" s="624">
        <f t="shared" si="44"/>
        <v>367.15671452123206</v>
      </c>
      <c r="L204" s="624">
        <f t="shared" si="46"/>
        <v>11499.599009654043</v>
      </c>
      <c r="M204" s="668">
        <f t="shared" si="47"/>
        <v>1.5106152160000013</v>
      </c>
      <c r="N204" s="624">
        <f t="shared" si="45"/>
        <v>7612.5269280049624</v>
      </c>
    </row>
    <row r="205" spans="1:14" x14ac:dyDescent="0.2">
      <c r="A205" s="624">
        <v>202</v>
      </c>
      <c r="B205" s="624">
        <v>45.1</v>
      </c>
      <c r="C205" s="628">
        <f t="shared" si="38"/>
        <v>72.581414400000014</v>
      </c>
      <c r="D205" s="665">
        <f t="shared" si="36"/>
        <v>72.581414400000014</v>
      </c>
      <c r="E205" s="629">
        <f t="shared" si="39"/>
        <v>5268.061716304529</v>
      </c>
      <c r="F205" s="665">
        <f t="shared" si="37"/>
        <v>74.029824000000005</v>
      </c>
      <c r="G205" s="629">
        <f t="shared" si="40"/>
        <v>5480.4148414709771</v>
      </c>
      <c r="H205" s="666">
        <f t="shared" si="41"/>
        <v>73.30561920000001</v>
      </c>
      <c r="I205" s="667">
        <f t="shared" si="42"/>
        <v>2.0362672000000002E-2</v>
      </c>
      <c r="J205" s="624">
        <f t="shared" si="43"/>
        <v>212.35312516644808</v>
      </c>
      <c r="K205" s="624">
        <f t="shared" si="44"/>
        <v>212.35312516644808</v>
      </c>
      <c r="L205" s="624">
        <f t="shared" si="46"/>
        <v>11711.952134820491</v>
      </c>
      <c r="M205" s="668">
        <f t="shared" si="47"/>
        <v>1.5309778880000013</v>
      </c>
      <c r="N205" s="624">
        <f t="shared" si="45"/>
        <v>7649.9812483382393</v>
      </c>
    </row>
    <row r="206" spans="1:14" x14ac:dyDescent="0.2">
      <c r="A206" s="624">
        <v>203</v>
      </c>
      <c r="B206" s="624">
        <v>46</v>
      </c>
      <c r="C206" s="628">
        <f t="shared" si="38"/>
        <v>74.029824000000005</v>
      </c>
      <c r="D206" s="665">
        <f t="shared" si="36"/>
        <v>74.029824000000005</v>
      </c>
      <c r="E206" s="629">
        <f t="shared" si="39"/>
        <v>5480.4148414709771</v>
      </c>
      <c r="F206" s="665">
        <f t="shared" si="37"/>
        <v>75.317299199999994</v>
      </c>
      <c r="G206" s="629">
        <f t="shared" si="40"/>
        <v>5672.6955587823195</v>
      </c>
      <c r="H206" s="666">
        <f t="shared" si="41"/>
        <v>74.673561599999999</v>
      </c>
      <c r="I206" s="667">
        <f t="shared" si="42"/>
        <v>2.0742655999999998E-2</v>
      </c>
      <c r="J206" s="624">
        <f t="shared" si="43"/>
        <v>192.28071731134241</v>
      </c>
      <c r="K206" s="624">
        <f t="shared" si="44"/>
        <v>192.28071731134241</v>
      </c>
      <c r="L206" s="624">
        <f t="shared" si="46"/>
        <v>11904.232852131834</v>
      </c>
      <c r="M206" s="668">
        <f t="shared" si="47"/>
        <v>1.5517205440000013</v>
      </c>
      <c r="N206" s="624">
        <f t="shared" si="45"/>
        <v>7671.6344951168121</v>
      </c>
    </row>
    <row r="207" spans="1:14" x14ac:dyDescent="0.2">
      <c r="A207" s="624">
        <v>204</v>
      </c>
      <c r="B207" s="624">
        <v>46.8</v>
      </c>
      <c r="C207" s="628">
        <f t="shared" si="38"/>
        <v>75.317299199999994</v>
      </c>
      <c r="D207" s="665">
        <f t="shared" si="36"/>
        <v>75.317299199999994</v>
      </c>
      <c r="E207" s="629">
        <f t="shared" si="39"/>
        <v>5672.6955587823195</v>
      </c>
      <c r="F207" s="665">
        <f t="shared" si="37"/>
        <v>76.443840000000009</v>
      </c>
      <c r="G207" s="629">
        <f t="shared" si="40"/>
        <v>5843.660673945601</v>
      </c>
      <c r="H207" s="666">
        <f t="shared" si="41"/>
        <v>75.880569600000001</v>
      </c>
      <c r="I207" s="667">
        <f t="shared" si="42"/>
        <v>2.1077936000000002E-2</v>
      </c>
      <c r="J207" s="624">
        <f t="shared" si="43"/>
        <v>170.96511516328155</v>
      </c>
      <c r="K207" s="624">
        <f t="shared" si="44"/>
        <v>170.96511516328155</v>
      </c>
      <c r="L207" s="624">
        <f t="shared" si="46"/>
        <v>12075.197967295117</v>
      </c>
      <c r="M207" s="668">
        <f t="shared" si="47"/>
        <v>1.5727984800000012</v>
      </c>
      <c r="N207" s="624">
        <f t="shared" si="45"/>
        <v>7677.5239300174726</v>
      </c>
    </row>
    <row r="208" spans="1:14" x14ac:dyDescent="0.2">
      <c r="A208" s="624">
        <v>205</v>
      </c>
      <c r="B208" s="624">
        <v>47.5</v>
      </c>
      <c r="C208" s="628">
        <f t="shared" si="38"/>
        <v>76.443840000000009</v>
      </c>
      <c r="D208" s="665">
        <f t="shared" si="36"/>
        <v>76.443840000000009</v>
      </c>
      <c r="E208" s="629">
        <f t="shared" si="39"/>
        <v>5843.660673945601</v>
      </c>
      <c r="F208" s="665">
        <f t="shared" si="37"/>
        <v>76.443840000000009</v>
      </c>
      <c r="G208" s="629">
        <f t="shared" si="40"/>
        <v>5843.660673945601</v>
      </c>
      <c r="H208" s="666">
        <f t="shared" si="41"/>
        <v>76.443840000000009</v>
      </c>
      <c r="I208" s="667">
        <f t="shared" si="42"/>
        <v>2.1234400000000004E-2</v>
      </c>
      <c r="J208" s="624">
        <f t="shared" si="43"/>
        <v>0</v>
      </c>
      <c r="K208" s="624">
        <f t="shared" si="44"/>
        <v>0</v>
      </c>
      <c r="L208" s="624">
        <f t="shared" si="46"/>
        <v>12075.197967295117</v>
      </c>
      <c r="M208" s="668">
        <f t="shared" si="47"/>
        <v>1.5940328800000012</v>
      </c>
      <c r="N208" s="624">
        <f t="shared" si="45"/>
        <v>7575.2502465915932</v>
      </c>
    </row>
    <row r="209" spans="1:14" x14ac:dyDescent="0.2">
      <c r="A209" s="624">
        <v>206</v>
      </c>
      <c r="B209" s="624">
        <v>47.5</v>
      </c>
      <c r="C209" s="628">
        <f t="shared" si="38"/>
        <v>76.443840000000009</v>
      </c>
      <c r="D209" s="665">
        <f t="shared" si="36"/>
        <v>76.443840000000009</v>
      </c>
      <c r="E209" s="629">
        <f t="shared" si="39"/>
        <v>5843.660673945601</v>
      </c>
      <c r="F209" s="665">
        <f t="shared" si="37"/>
        <v>76.121971200000004</v>
      </c>
      <c r="G209" s="629">
        <f t="shared" si="40"/>
        <v>5794.5544993736303</v>
      </c>
      <c r="H209" s="666">
        <f t="shared" si="41"/>
        <v>76.282905600000007</v>
      </c>
      <c r="I209" s="667">
        <f t="shared" si="42"/>
        <v>2.1189696000000001E-2</v>
      </c>
      <c r="J209" s="624">
        <f t="shared" si="43"/>
        <v>-49.106174571970769</v>
      </c>
      <c r="K209" s="624">
        <f t="shared" si="44"/>
        <v>0</v>
      </c>
      <c r="L209" s="624">
        <f t="shared" si="46"/>
        <v>12075.197967295117</v>
      </c>
      <c r="M209" s="668">
        <f t="shared" si="47"/>
        <v>1.6152225760000012</v>
      </c>
      <c r="N209" s="624">
        <f t="shared" si="45"/>
        <v>7475.8724566608016</v>
      </c>
    </row>
    <row r="210" spans="1:14" x14ac:dyDescent="0.2">
      <c r="A210" s="624">
        <v>207</v>
      </c>
      <c r="B210" s="624">
        <v>47.3</v>
      </c>
      <c r="C210" s="628">
        <f t="shared" si="38"/>
        <v>76.121971200000004</v>
      </c>
      <c r="D210" s="665">
        <f t="shared" si="36"/>
        <v>76.121971200000004</v>
      </c>
      <c r="E210" s="629">
        <f t="shared" si="39"/>
        <v>5794.5544993736303</v>
      </c>
      <c r="F210" s="665">
        <f t="shared" si="37"/>
        <v>75.961036800000016</v>
      </c>
      <c r="G210" s="629">
        <f t="shared" si="40"/>
        <v>5770.0791117309564</v>
      </c>
      <c r="H210" s="666">
        <f t="shared" si="41"/>
        <v>76.041504000000003</v>
      </c>
      <c r="I210" s="667">
        <f t="shared" si="42"/>
        <v>2.1122640000000002E-2</v>
      </c>
      <c r="J210" s="624">
        <f t="shared" si="43"/>
        <v>-24.475387642673923</v>
      </c>
      <c r="K210" s="624">
        <f t="shared" si="44"/>
        <v>0</v>
      </c>
      <c r="L210" s="624">
        <f t="shared" si="46"/>
        <v>12075.197967295117</v>
      </c>
      <c r="M210" s="668">
        <f t="shared" si="47"/>
        <v>1.6363452160000012</v>
      </c>
      <c r="N210" s="624">
        <f t="shared" si="45"/>
        <v>7379.3707154365575</v>
      </c>
    </row>
    <row r="211" spans="1:14" x14ac:dyDescent="0.2">
      <c r="A211" s="624">
        <v>208</v>
      </c>
      <c r="B211" s="624">
        <v>47.2</v>
      </c>
      <c r="C211" s="628">
        <f t="shared" si="38"/>
        <v>75.961036800000016</v>
      </c>
      <c r="D211" s="665">
        <f t="shared" si="36"/>
        <v>75.961036800000016</v>
      </c>
      <c r="E211" s="629">
        <f t="shared" si="39"/>
        <v>5770.0791117309564</v>
      </c>
      <c r="F211" s="665">
        <f t="shared" si="37"/>
        <v>75.639168000000012</v>
      </c>
      <c r="G211" s="629">
        <f t="shared" si="40"/>
        <v>5721.283735732226</v>
      </c>
      <c r="H211" s="666">
        <f t="shared" si="41"/>
        <v>75.800102400000014</v>
      </c>
      <c r="I211" s="667">
        <f t="shared" si="42"/>
        <v>2.1055584000000006E-2</v>
      </c>
      <c r="J211" s="624">
        <f t="shared" si="43"/>
        <v>-48.795375998730378</v>
      </c>
      <c r="K211" s="624">
        <f t="shared" si="44"/>
        <v>0</v>
      </c>
      <c r="L211" s="624">
        <f t="shared" si="46"/>
        <v>12075.197967295117</v>
      </c>
      <c r="M211" s="668">
        <f t="shared" si="47"/>
        <v>1.6574008000000011</v>
      </c>
      <c r="N211" s="624">
        <f t="shared" si="45"/>
        <v>7285.623349098847</v>
      </c>
    </row>
    <row r="212" spans="1:14" x14ac:dyDescent="0.2">
      <c r="A212" s="624">
        <v>209</v>
      </c>
      <c r="B212" s="624">
        <v>47</v>
      </c>
      <c r="C212" s="628">
        <f t="shared" si="38"/>
        <v>75.639168000000012</v>
      </c>
      <c r="D212" s="665">
        <f t="shared" si="36"/>
        <v>75.639168000000012</v>
      </c>
      <c r="E212" s="629">
        <f t="shared" si="39"/>
        <v>5721.283735732226</v>
      </c>
      <c r="F212" s="665">
        <f t="shared" si="37"/>
        <v>75.639168000000012</v>
      </c>
      <c r="G212" s="629">
        <f t="shared" si="40"/>
        <v>5721.283735732226</v>
      </c>
      <c r="H212" s="666">
        <f t="shared" si="41"/>
        <v>75.639168000000012</v>
      </c>
      <c r="I212" s="667">
        <f t="shared" si="42"/>
        <v>2.1010880000000003E-2</v>
      </c>
      <c r="J212" s="624">
        <f t="shared" si="43"/>
        <v>0</v>
      </c>
      <c r="K212" s="624">
        <f t="shared" si="44"/>
        <v>0</v>
      </c>
      <c r="L212" s="624">
        <f t="shared" si="46"/>
        <v>12075.197967295117</v>
      </c>
      <c r="M212" s="668">
        <f t="shared" si="47"/>
        <v>1.6784116800000011</v>
      </c>
      <c r="N212" s="624">
        <f t="shared" si="45"/>
        <v>7194.4196475653152</v>
      </c>
    </row>
    <row r="213" spans="1:14" x14ac:dyDescent="0.2">
      <c r="A213" s="624">
        <v>210</v>
      </c>
      <c r="B213" s="624">
        <v>47</v>
      </c>
      <c r="C213" s="628">
        <f t="shared" si="38"/>
        <v>75.639168000000012</v>
      </c>
      <c r="D213" s="665">
        <f t="shared" si="36"/>
        <v>75.639168000000012</v>
      </c>
      <c r="E213" s="629">
        <f t="shared" si="39"/>
        <v>5721.283735732226</v>
      </c>
      <c r="F213" s="665">
        <f t="shared" si="37"/>
        <v>75.639168000000012</v>
      </c>
      <c r="G213" s="629">
        <f t="shared" si="40"/>
        <v>5721.283735732226</v>
      </c>
      <c r="H213" s="666">
        <f t="shared" si="41"/>
        <v>75.639168000000012</v>
      </c>
      <c r="I213" s="667">
        <f t="shared" si="42"/>
        <v>2.1010880000000003E-2</v>
      </c>
      <c r="J213" s="624">
        <f t="shared" si="43"/>
        <v>0</v>
      </c>
      <c r="K213" s="624">
        <f t="shared" si="44"/>
        <v>0</v>
      </c>
      <c r="L213" s="624">
        <f t="shared" si="46"/>
        <v>12075.197967295117</v>
      </c>
      <c r="M213" s="668">
        <f t="shared" si="47"/>
        <v>1.699422560000001</v>
      </c>
      <c r="N213" s="624">
        <f t="shared" si="45"/>
        <v>7105.4711473849738</v>
      </c>
    </row>
    <row r="214" spans="1:14" x14ac:dyDescent="0.2">
      <c r="A214" s="624">
        <v>211</v>
      </c>
      <c r="B214" s="624">
        <v>47</v>
      </c>
      <c r="C214" s="628">
        <f t="shared" si="38"/>
        <v>75.639168000000012</v>
      </c>
      <c r="D214" s="665">
        <f t="shared" si="36"/>
        <v>75.639168000000012</v>
      </c>
      <c r="E214" s="629">
        <f t="shared" si="39"/>
        <v>5721.283735732226</v>
      </c>
      <c r="F214" s="665">
        <f t="shared" si="37"/>
        <v>75.639168000000012</v>
      </c>
      <c r="G214" s="629">
        <f t="shared" si="40"/>
        <v>5721.283735732226</v>
      </c>
      <c r="H214" s="666">
        <f t="shared" si="41"/>
        <v>75.639168000000012</v>
      </c>
      <c r="I214" s="667">
        <f t="shared" si="42"/>
        <v>2.1010880000000003E-2</v>
      </c>
      <c r="J214" s="624">
        <f t="shared" si="43"/>
        <v>0</v>
      </c>
      <c r="K214" s="624">
        <f t="shared" si="44"/>
        <v>0</v>
      </c>
      <c r="L214" s="624">
        <f t="shared" si="46"/>
        <v>12075.197967295117</v>
      </c>
      <c r="M214" s="668">
        <f t="shared" si="47"/>
        <v>1.720433440000001</v>
      </c>
      <c r="N214" s="624">
        <f t="shared" si="45"/>
        <v>7018.6952232776348</v>
      </c>
    </row>
    <row r="215" spans="1:14" x14ac:dyDescent="0.2">
      <c r="A215" s="624">
        <v>212</v>
      </c>
      <c r="B215" s="624">
        <v>47</v>
      </c>
      <c r="C215" s="628">
        <f t="shared" si="38"/>
        <v>75.639168000000012</v>
      </c>
      <c r="D215" s="665">
        <f t="shared" si="36"/>
        <v>75.639168000000012</v>
      </c>
      <c r="E215" s="629">
        <f t="shared" si="39"/>
        <v>5721.283735732226</v>
      </c>
      <c r="F215" s="665">
        <f t="shared" si="37"/>
        <v>75.639168000000012</v>
      </c>
      <c r="G215" s="629">
        <f t="shared" si="40"/>
        <v>5721.283735732226</v>
      </c>
      <c r="H215" s="666">
        <f t="shared" si="41"/>
        <v>75.639168000000012</v>
      </c>
      <c r="I215" s="667">
        <f t="shared" si="42"/>
        <v>2.1010880000000003E-2</v>
      </c>
      <c r="J215" s="624">
        <f t="shared" si="43"/>
        <v>0</v>
      </c>
      <c r="K215" s="624">
        <f t="shared" si="44"/>
        <v>0</v>
      </c>
      <c r="L215" s="624">
        <f t="shared" si="46"/>
        <v>12075.197967295117</v>
      </c>
      <c r="M215" s="668">
        <f t="shared" si="47"/>
        <v>1.7414443200000009</v>
      </c>
      <c r="N215" s="624">
        <f t="shared" si="45"/>
        <v>6934.0132375263711</v>
      </c>
    </row>
    <row r="216" spans="1:14" x14ac:dyDescent="0.2">
      <c r="A216" s="624">
        <v>213</v>
      </c>
      <c r="B216" s="624">
        <v>47</v>
      </c>
      <c r="C216" s="628">
        <f t="shared" si="38"/>
        <v>75.639168000000012</v>
      </c>
      <c r="D216" s="665">
        <f t="shared" si="36"/>
        <v>75.639168000000012</v>
      </c>
      <c r="E216" s="629">
        <f t="shared" si="39"/>
        <v>5721.283735732226</v>
      </c>
      <c r="F216" s="665">
        <f t="shared" si="37"/>
        <v>75.961036800000016</v>
      </c>
      <c r="G216" s="629">
        <f t="shared" si="40"/>
        <v>5770.0791117309564</v>
      </c>
      <c r="H216" s="666">
        <f t="shared" si="41"/>
        <v>75.800102400000014</v>
      </c>
      <c r="I216" s="667">
        <f t="shared" si="42"/>
        <v>2.1055584000000006E-2</v>
      </c>
      <c r="J216" s="624">
        <f t="shared" si="43"/>
        <v>48.795375998730378</v>
      </c>
      <c r="K216" s="624">
        <f t="shared" si="44"/>
        <v>48.795375998730378</v>
      </c>
      <c r="L216" s="624">
        <f t="shared" si="46"/>
        <v>12123.993343293847</v>
      </c>
      <c r="M216" s="668">
        <f t="shared" si="47"/>
        <v>1.7624999040000009</v>
      </c>
      <c r="N216" s="624">
        <f t="shared" si="45"/>
        <v>6878.8618460508242</v>
      </c>
    </row>
    <row r="217" spans="1:14" x14ac:dyDescent="0.2">
      <c r="A217" s="624">
        <v>214</v>
      </c>
      <c r="B217" s="624">
        <v>47.2</v>
      </c>
      <c r="C217" s="628">
        <f t="shared" si="38"/>
        <v>75.961036800000016</v>
      </c>
      <c r="D217" s="665">
        <f t="shared" si="36"/>
        <v>75.961036800000016</v>
      </c>
      <c r="E217" s="629">
        <f t="shared" si="39"/>
        <v>5770.0791117309564</v>
      </c>
      <c r="F217" s="665">
        <f t="shared" si="37"/>
        <v>76.282905600000007</v>
      </c>
      <c r="G217" s="629">
        <f t="shared" si="40"/>
        <v>5819.0816867785124</v>
      </c>
      <c r="H217" s="666">
        <f t="shared" si="41"/>
        <v>76.121971200000019</v>
      </c>
      <c r="I217" s="667">
        <f t="shared" si="42"/>
        <v>2.1144992000000005E-2</v>
      </c>
      <c r="J217" s="624">
        <f t="shared" si="43"/>
        <v>49.002575047556093</v>
      </c>
      <c r="K217" s="624">
        <f t="shared" si="44"/>
        <v>49.002575047556093</v>
      </c>
      <c r="L217" s="624">
        <f t="shared" si="46"/>
        <v>12172.995918341403</v>
      </c>
      <c r="M217" s="668">
        <f t="shared" si="47"/>
        <v>1.7836448960000009</v>
      </c>
      <c r="N217" s="624">
        <f t="shared" si="45"/>
        <v>6824.7866745452211</v>
      </c>
    </row>
    <row r="218" spans="1:14" x14ac:dyDescent="0.2">
      <c r="A218" s="624">
        <v>215</v>
      </c>
      <c r="B218" s="624">
        <v>47.4</v>
      </c>
      <c r="C218" s="628">
        <f t="shared" si="38"/>
        <v>76.282905600000007</v>
      </c>
      <c r="D218" s="665">
        <f t="shared" si="36"/>
        <v>76.282905600000007</v>
      </c>
      <c r="E218" s="629">
        <f t="shared" si="39"/>
        <v>5819.0816867785124</v>
      </c>
      <c r="F218" s="665">
        <f t="shared" si="37"/>
        <v>77.087577600000003</v>
      </c>
      <c r="G218" s="629">
        <f t="shared" si="40"/>
        <v>5942.4946202360225</v>
      </c>
      <c r="H218" s="666">
        <f t="shared" si="41"/>
        <v>76.685241600000012</v>
      </c>
      <c r="I218" s="667">
        <f t="shared" si="42"/>
        <v>2.1301456000000003E-2</v>
      </c>
      <c r="J218" s="624">
        <f t="shared" si="43"/>
        <v>123.41293345751001</v>
      </c>
      <c r="K218" s="624">
        <f t="shared" si="44"/>
        <v>123.41293345751001</v>
      </c>
      <c r="L218" s="624">
        <f t="shared" si="46"/>
        <v>12296.408851798913</v>
      </c>
      <c r="M218" s="668">
        <f t="shared" si="47"/>
        <v>1.8049463520000009</v>
      </c>
      <c r="N218" s="624">
        <f t="shared" si="45"/>
        <v>6812.61736016346</v>
      </c>
    </row>
    <row r="219" spans="1:14" x14ac:dyDescent="0.2">
      <c r="A219" s="624">
        <v>216</v>
      </c>
      <c r="B219" s="624">
        <v>47.9</v>
      </c>
      <c r="C219" s="628">
        <f t="shared" si="38"/>
        <v>77.087577600000003</v>
      </c>
      <c r="D219" s="665">
        <f t="shared" si="36"/>
        <v>77.087577600000003</v>
      </c>
      <c r="E219" s="629">
        <f t="shared" si="39"/>
        <v>5942.4946202360225</v>
      </c>
      <c r="F219" s="665">
        <f t="shared" si="37"/>
        <v>78.053184000000002</v>
      </c>
      <c r="G219" s="629">
        <f t="shared" si="40"/>
        <v>6092.2995325378561</v>
      </c>
      <c r="H219" s="666">
        <f t="shared" si="41"/>
        <v>77.570380800000009</v>
      </c>
      <c r="I219" s="667">
        <f t="shared" si="42"/>
        <v>2.1547328000000001E-2</v>
      </c>
      <c r="J219" s="624">
        <f t="shared" si="43"/>
        <v>149.80491230183361</v>
      </c>
      <c r="K219" s="624">
        <f t="shared" si="44"/>
        <v>149.80491230183361</v>
      </c>
      <c r="L219" s="624">
        <f t="shared" si="46"/>
        <v>12446.213764100747</v>
      </c>
      <c r="M219" s="668">
        <f t="shared" si="47"/>
        <v>1.8264936800000009</v>
      </c>
      <c r="N219" s="624">
        <f t="shared" si="45"/>
        <v>6814.265989740923</v>
      </c>
    </row>
    <row r="220" spans="1:14" x14ac:dyDescent="0.2">
      <c r="A220" s="624">
        <v>217</v>
      </c>
      <c r="B220" s="624">
        <v>48.5</v>
      </c>
      <c r="C220" s="628">
        <f t="shared" si="38"/>
        <v>78.053184000000002</v>
      </c>
      <c r="D220" s="665">
        <f t="shared" si="36"/>
        <v>78.053184000000002</v>
      </c>
      <c r="E220" s="629">
        <f t="shared" si="39"/>
        <v>6092.2995325378561</v>
      </c>
      <c r="F220" s="665">
        <f t="shared" si="37"/>
        <v>79.018790400000015</v>
      </c>
      <c r="G220" s="629">
        <f t="shared" si="40"/>
        <v>6243.9692362791347</v>
      </c>
      <c r="H220" s="666">
        <f t="shared" si="41"/>
        <v>78.535987200000008</v>
      </c>
      <c r="I220" s="667">
        <f t="shared" si="42"/>
        <v>2.1815552000000002E-2</v>
      </c>
      <c r="J220" s="624">
        <f t="shared" si="43"/>
        <v>151.66970374127868</v>
      </c>
      <c r="K220" s="624">
        <f t="shared" si="44"/>
        <v>151.66970374127868</v>
      </c>
      <c r="L220" s="624">
        <f t="shared" si="46"/>
        <v>12597.883467842024</v>
      </c>
      <c r="M220" s="668">
        <f t="shared" si="47"/>
        <v>1.848309232000001</v>
      </c>
      <c r="N220" s="624">
        <f t="shared" si="45"/>
        <v>6815.8959819782031</v>
      </c>
    </row>
    <row r="221" spans="1:14" x14ac:dyDescent="0.2">
      <c r="A221" s="624">
        <v>218</v>
      </c>
      <c r="B221" s="624">
        <v>49.1</v>
      </c>
      <c r="C221" s="628">
        <f t="shared" si="38"/>
        <v>79.018790400000015</v>
      </c>
      <c r="D221" s="665">
        <f t="shared" si="36"/>
        <v>79.018790400000015</v>
      </c>
      <c r="E221" s="629">
        <f t="shared" si="39"/>
        <v>6243.9692362791347</v>
      </c>
      <c r="F221" s="665">
        <f t="shared" si="37"/>
        <v>79.662528000000009</v>
      </c>
      <c r="G221" s="629">
        <f t="shared" si="40"/>
        <v>6346.1183673507858</v>
      </c>
      <c r="H221" s="666">
        <f t="shared" si="41"/>
        <v>79.340659200000005</v>
      </c>
      <c r="I221" s="667">
        <f t="shared" si="42"/>
        <v>2.2039072E-2</v>
      </c>
      <c r="J221" s="624">
        <f t="shared" si="43"/>
        <v>102.14913107165103</v>
      </c>
      <c r="K221" s="624">
        <f t="shared" si="44"/>
        <v>102.14913107165103</v>
      </c>
      <c r="L221" s="624">
        <f t="shared" si="46"/>
        <v>12700.032598913676</v>
      </c>
      <c r="M221" s="668">
        <f t="shared" si="47"/>
        <v>1.8703483040000011</v>
      </c>
      <c r="N221" s="624">
        <f t="shared" si="45"/>
        <v>6790.196548820817</v>
      </c>
    </row>
    <row r="222" spans="1:14" x14ac:dyDescent="0.2">
      <c r="A222" s="624">
        <v>219</v>
      </c>
      <c r="B222" s="624">
        <v>49.5</v>
      </c>
      <c r="C222" s="628">
        <f t="shared" si="38"/>
        <v>79.662528000000009</v>
      </c>
      <c r="D222" s="665">
        <f t="shared" si="36"/>
        <v>79.662528000000009</v>
      </c>
      <c r="E222" s="629">
        <f t="shared" si="39"/>
        <v>6346.1183673507858</v>
      </c>
      <c r="F222" s="665">
        <f t="shared" si="37"/>
        <v>80.467200000000005</v>
      </c>
      <c r="G222" s="629">
        <f t="shared" si="40"/>
        <v>6474.9702758400008</v>
      </c>
      <c r="H222" s="666">
        <f t="shared" si="41"/>
        <v>80.064864</v>
      </c>
      <c r="I222" s="667">
        <f t="shared" si="42"/>
        <v>2.2240240000000001E-2</v>
      </c>
      <c r="J222" s="624">
        <f t="shared" si="43"/>
        <v>128.85190848921502</v>
      </c>
      <c r="K222" s="624">
        <f t="shared" si="44"/>
        <v>128.85190848921502</v>
      </c>
      <c r="L222" s="624">
        <f t="shared" si="46"/>
        <v>12828.88450740289</v>
      </c>
      <c r="M222" s="668">
        <f t="shared" si="47"/>
        <v>1.892588544000001</v>
      </c>
      <c r="N222" s="624">
        <f t="shared" si="45"/>
        <v>6778.4857665306063</v>
      </c>
    </row>
    <row r="223" spans="1:14" x14ac:dyDescent="0.2">
      <c r="A223" s="624">
        <v>220</v>
      </c>
      <c r="B223" s="624">
        <v>50</v>
      </c>
      <c r="C223" s="628">
        <f t="shared" si="38"/>
        <v>80.467200000000005</v>
      </c>
      <c r="D223" s="665">
        <f t="shared" si="36"/>
        <v>80.467200000000005</v>
      </c>
      <c r="E223" s="629">
        <f t="shared" si="39"/>
        <v>6474.9702758400008</v>
      </c>
      <c r="F223" s="665">
        <f t="shared" si="37"/>
        <v>81.432806400000004</v>
      </c>
      <c r="G223" s="629">
        <f t="shared" si="40"/>
        <v>6631.3019581798817</v>
      </c>
      <c r="H223" s="666">
        <f t="shared" si="41"/>
        <v>80.950003199999998</v>
      </c>
      <c r="I223" s="667">
        <f t="shared" si="42"/>
        <v>2.2486111999999999E-2</v>
      </c>
      <c r="J223" s="624">
        <f t="shared" si="43"/>
        <v>156.3316823398809</v>
      </c>
      <c r="K223" s="624">
        <f t="shared" si="44"/>
        <v>156.3316823398809</v>
      </c>
      <c r="L223" s="624">
        <f t="shared" si="46"/>
        <v>12985.216189742772</v>
      </c>
      <c r="M223" s="668">
        <f t="shared" si="47"/>
        <v>1.9150746560000009</v>
      </c>
      <c r="N223" s="624">
        <f t="shared" si="45"/>
        <v>6780.527406103779</v>
      </c>
    </row>
    <row r="224" spans="1:14" x14ac:dyDescent="0.2">
      <c r="A224" s="624">
        <v>221</v>
      </c>
      <c r="B224" s="624">
        <v>50.6</v>
      </c>
      <c r="C224" s="628">
        <f t="shared" si="38"/>
        <v>81.432806400000004</v>
      </c>
      <c r="D224" s="665">
        <f t="shared" si="36"/>
        <v>81.432806400000004</v>
      </c>
      <c r="E224" s="629">
        <f t="shared" si="39"/>
        <v>6631.3019581798817</v>
      </c>
      <c r="F224" s="665">
        <f t="shared" si="37"/>
        <v>82.076544000000013</v>
      </c>
      <c r="G224" s="629">
        <f t="shared" si="40"/>
        <v>6736.5590749839384</v>
      </c>
      <c r="H224" s="666">
        <f t="shared" si="41"/>
        <v>81.754675200000008</v>
      </c>
      <c r="I224" s="667">
        <f t="shared" si="42"/>
        <v>2.2709632000000004E-2</v>
      </c>
      <c r="J224" s="624">
        <f t="shared" si="43"/>
        <v>105.25711680405675</v>
      </c>
      <c r="K224" s="624">
        <f t="shared" si="44"/>
        <v>105.25711680405675</v>
      </c>
      <c r="L224" s="624">
        <f t="shared" si="46"/>
        <v>13090.473306546828</v>
      </c>
      <c r="M224" s="668">
        <f t="shared" si="47"/>
        <v>1.9377842880000009</v>
      </c>
      <c r="N224" s="624">
        <f t="shared" si="45"/>
        <v>6755.3821070856065</v>
      </c>
    </row>
    <row r="225" spans="1:14" x14ac:dyDescent="0.2">
      <c r="A225" s="624">
        <v>222</v>
      </c>
      <c r="B225" s="624">
        <v>51</v>
      </c>
      <c r="C225" s="628">
        <f t="shared" si="38"/>
        <v>82.076544000000013</v>
      </c>
      <c r="D225" s="665">
        <f t="shared" si="36"/>
        <v>82.076544000000013</v>
      </c>
      <c r="E225" s="629">
        <f t="shared" si="39"/>
        <v>6736.5590749839384</v>
      </c>
      <c r="F225" s="665">
        <f t="shared" si="37"/>
        <v>82.881216000000009</v>
      </c>
      <c r="G225" s="629">
        <f t="shared" si="40"/>
        <v>6869.2959656386574</v>
      </c>
      <c r="H225" s="666">
        <f t="shared" si="41"/>
        <v>82.478880000000004</v>
      </c>
      <c r="I225" s="667">
        <f t="shared" si="42"/>
        <v>2.2910800000000002E-2</v>
      </c>
      <c r="J225" s="624">
        <f t="shared" si="43"/>
        <v>132.73689065471899</v>
      </c>
      <c r="K225" s="624">
        <f t="shared" si="44"/>
        <v>132.73689065471899</v>
      </c>
      <c r="L225" s="624">
        <f t="shared" si="46"/>
        <v>13223.210197201548</v>
      </c>
      <c r="M225" s="668">
        <f t="shared" si="47"/>
        <v>1.9606950880000009</v>
      </c>
      <c r="N225" s="624">
        <f t="shared" si="45"/>
        <v>6744.1440936590652</v>
      </c>
    </row>
    <row r="226" spans="1:14" x14ac:dyDescent="0.2">
      <c r="A226" s="624">
        <v>223</v>
      </c>
      <c r="B226" s="624">
        <v>51.5</v>
      </c>
      <c r="C226" s="628">
        <f t="shared" si="38"/>
        <v>82.881216000000009</v>
      </c>
      <c r="D226" s="665">
        <f t="shared" si="36"/>
        <v>82.881216000000009</v>
      </c>
      <c r="E226" s="629">
        <f t="shared" si="39"/>
        <v>6869.2959656386574</v>
      </c>
      <c r="F226" s="665">
        <f t="shared" si="37"/>
        <v>84.00775680000001</v>
      </c>
      <c r="G226" s="629">
        <f t="shared" si="40"/>
        <v>7057.3032025679477</v>
      </c>
      <c r="H226" s="666">
        <f t="shared" si="41"/>
        <v>83.444486400000017</v>
      </c>
      <c r="I226" s="667">
        <f t="shared" si="42"/>
        <v>2.3179024000000003E-2</v>
      </c>
      <c r="J226" s="624">
        <f t="shared" si="43"/>
        <v>188.00723692929023</v>
      </c>
      <c r="K226" s="624">
        <f t="shared" si="44"/>
        <v>188.00723692929023</v>
      </c>
      <c r="L226" s="624">
        <f t="shared" si="46"/>
        <v>13411.217434130838</v>
      </c>
      <c r="M226" s="668">
        <f t="shared" si="47"/>
        <v>1.983874112000001</v>
      </c>
      <c r="N226" s="624">
        <f t="shared" si="45"/>
        <v>6760.1151469286533</v>
      </c>
    </row>
    <row r="227" spans="1:14" x14ac:dyDescent="0.2">
      <c r="A227" s="624">
        <v>224</v>
      </c>
      <c r="B227" s="624">
        <v>52.2</v>
      </c>
      <c r="C227" s="628">
        <f t="shared" si="38"/>
        <v>84.00775680000001</v>
      </c>
      <c r="D227" s="665">
        <f t="shared" si="36"/>
        <v>84.00775680000001</v>
      </c>
      <c r="E227" s="629">
        <f t="shared" si="39"/>
        <v>7057.3032025679477</v>
      </c>
      <c r="F227" s="665">
        <f t="shared" si="37"/>
        <v>85.617100800000017</v>
      </c>
      <c r="G227" s="629">
        <f t="shared" si="40"/>
        <v>7330.2879493973633</v>
      </c>
      <c r="H227" s="666">
        <f t="shared" si="41"/>
        <v>84.812428800000021</v>
      </c>
      <c r="I227" s="667">
        <f t="shared" si="42"/>
        <v>2.3559008000000006E-2</v>
      </c>
      <c r="J227" s="624">
        <f t="shared" si="43"/>
        <v>272.9847468294156</v>
      </c>
      <c r="K227" s="624">
        <f t="shared" si="44"/>
        <v>272.9847468294156</v>
      </c>
      <c r="L227" s="624">
        <f t="shared" si="46"/>
        <v>13684.202180960254</v>
      </c>
      <c r="M227" s="668">
        <f t="shared" si="47"/>
        <v>2.0074331200000008</v>
      </c>
      <c r="N227" s="624">
        <f t="shared" si="45"/>
        <v>6816.7661700033368</v>
      </c>
    </row>
    <row r="228" spans="1:14" x14ac:dyDescent="0.2">
      <c r="A228" s="624">
        <v>225</v>
      </c>
      <c r="B228" s="624">
        <v>53.2</v>
      </c>
      <c r="C228" s="628">
        <f t="shared" si="38"/>
        <v>85.617100800000017</v>
      </c>
      <c r="D228" s="665">
        <f t="shared" si="36"/>
        <v>85.617100800000017</v>
      </c>
      <c r="E228" s="629">
        <f t="shared" si="39"/>
        <v>7330.2879493973633</v>
      </c>
      <c r="F228" s="665">
        <f t="shared" si="37"/>
        <v>87.065510400000008</v>
      </c>
      <c r="G228" s="629">
        <f t="shared" si="40"/>
        <v>7580.4031012125097</v>
      </c>
      <c r="H228" s="666">
        <f t="shared" si="41"/>
        <v>86.341305600000013</v>
      </c>
      <c r="I228" s="667">
        <f t="shared" si="42"/>
        <v>2.3983696000000002E-2</v>
      </c>
      <c r="J228" s="624">
        <f t="shared" si="43"/>
        <v>250.11515181514642</v>
      </c>
      <c r="K228" s="624">
        <f t="shared" si="44"/>
        <v>250.11515181514642</v>
      </c>
      <c r="L228" s="624">
        <f t="shared" si="46"/>
        <v>13934.317332775401</v>
      </c>
      <c r="M228" s="668">
        <f t="shared" si="47"/>
        <v>2.031416816000001</v>
      </c>
      <c r="N228" s="624">
        <f t="shared" si="45"/>
        <v>6859.4082824484185</v>
      </c>
    </row>
    <row r="229" spans="1:14" x14ac:dyDescent="0.2">
      <c r="A229" s="624">
        <v>226</v>
      </c>
      <c r="B229" s="624">
        <v>54.1</v>
      </c>
      <c r="C229" s="628">
        <f t="shared" si="38"/>
        <v>87.065510400000008</v>
      </c>
      <c r="D229" s="665">
        <f t="shared" si="36"/>
        <v>87.065510400000008</v>
      </c>
      <c r="E229" s="629">
        <f t="shared" si="39"/>
        <v>7580.4031012125097</v>
      </c>
      <c r="F229" s="665">
        <f t="shared" si="37"/>
        <v>87.870182400000004</v>
      </c>
      <c r="G229" s="629">
        <f t="shared" si="40"/>
        <v>7721.1689550092706</v>
      </c>
      <c r="H229" s="666">
        <f t="shared" si="41"/>
        <v>87.467846400000013</v>
      </c>
      <c r="I229" s="667">
        <f t="shared" si="42"/>
        <v>2.4296624000000003E-2</v>
      </c>
      <c r="J229" s="624">
        <f t="shared" si="43"/>
        <v>140.76585379676089</v>
      </c>
      <c r="K229" s="624">
        <f t="shared" si="44"/>
        <v>140.76585379676089</v>
      </c>
      <c r="L229" s="624">
        <f t="shared" si="46"/>
        <v>14075.083186572163</v>
      </c>
      <c r="M229" s="668">
        <f t="shared" si="47"/>
        <v>2.0557134400000012</v>
      </c>
      <c r="N229" s="624">
        <f t="shared" si="45"/>
        <v>6846.8118720730617</v>
      </c>
    </row>
    <row r="230" spans="1:14" x14ac:dyDescent="0.2">
      <c r="A230" s="624">
        <v>227</v>
      </c>
      <c r="B230" s="624">
        <v>54.6</v>
      </c>
      <c r="C230" s="628">
        <f t="shared" si="38"/>
        <v>87.870182400000004</v>
      </c>
      <c r="D230" s="665">
        <f t="shared" si="36"/>
        <v>87.870182400000004</v>
      </c>
      <c r="E230" s="629">
        <f t="shared" si="39"/>
        <v>7721.1689550092706</v>
      </c>
      <c r="F230" s="665">
        <f t="shared" si="37"/>
        <v>88.352985599999997</v>
      </c>
      <c r="G230" s="629">
        <f t="shared" si="40"/>
        <v>7806.250064433807</v>
      </c>
      <c r="H230" s="666">
        <f t="shared" si="41"/>
        <v>88.111583999999993</v>
      </c>
      <c r="I230" s="667">
        <f t="shared" si="42"/>
        <v>2.4475439999999998E-2</v>
      </c>
      <c r="J230" s="624">
        <f t="shared" si="43"/>
        <v>85.081109424536407</v>
      </c>
      <c r="K230" s="624">
        <f t="shared" si="44"/>
        <v>85.081109424536407</v>
      </c>
      <c r="L230" s="624">
        <f t="shared" si="46"/>
        <v>14160.164295996699</v>
      </c>
      <c r="M230" s="668">
        <f t="shared" si="47"/>
        <v>2.080188880000001</v>
      </c>
      <c r="N230" s="624">
        <f t="shared" si="45"/>
        <v>6807.1531542831308</v>
      </c>
    </row>
    <row r="231" spans="1:14" x14ac:dyDescent="0.2">
      <c r="A231" s="624">
        <v>228</v>
      </c>
      <c r="B231" s="624">
        <v>54.9</v>
      </c>
      <c r="C231" s="628">
        <f t="shared" si="38"/>
        <v>88.352985599999997</v>
      </c>
      <c r="D231" s="665">
        <f t="shared" si="36"/>
        <v>88.352985599999997</v>
      </c>
      <c r="E231" s="629">
        <f t="shared" si="39"/>
        <v>7806.250064433807</v>
      </c>
      <c r="F231" s="665">
        <f t="shared" si="37"/>
        <v>88.513920000000013</v>
      </c>
      <c r="G231" s="629">
        <f t="shared" si="40"/>
        <v>7834.7140337664023</v>
      </c>
      <c r="H231" s="666">
        <f t="shared" si="41"/>
        <v>88.433452799999998</v>
      </c>
      <c r="I231" s="667">
        <f t="shared" si="42"/>
        <v>2.4564848E-2</v>
      </c>
      <c r="J231" s="624">
        <f t="shared" si="43"/>
        <v>28.463969332595298</v>
      </c>
      <c r="K231" s="624">
        <f t="shared" si="44"/>
        <v>28.463969332595298</v>
      </c>
      <c r="L231" s="624">
        <f t="shared" si="46"/>
        <v>14188.628265329295</v>
      </c>
      <c r="M231" s="668">
        <f t="shared" si="47"/>
        <v>2.1047537280000008</v>
      </c>
      <c r="N231" s="624">
        <f t="shared" si="45"/>
        <v>6741.2296633923761</v>
      </c>
    </row>
    <row r="232" spans="1:14" x14ac:dyDescent="0.2">
      <c r="A232" s="624">
        <v>229</v>
      </c>
      <c r="B232" s="624">
        <v>55</v>
      </c>
      <c r="C232" s="628">
        <f t="shared" si="38"/>
        <v>88.513920000000013</v>
      </c>
      <c r="D232" s="665">
        <f t="shared" si="36"/>
        <v>88.513920000000013</v>
      </c>
      <c r="E232" s="629">
        <f t="shared" si="39"/>
        <v>7834.7140337664023</v>
      </c>
      <c r="F232" s="665">
        <f t="shared" si="37"/>
        <v>88.352985599999997</v>
      </c>
      <c r="G232" s="629">
        <f t="shared" si="40"/>
        <v>7806.250064433807</v>
      </c>
      <c r="H232" s="666">
        <f t="shared" si="41"/>
        <v>88.433452799999998</v>
      </c>
      <c r="I232" s="667">
        <f t="shared" si="42"/>
        <v>2.4564848E-2</v>
      </c>
      <c r="J232" s="624">
        <f t="shared" si="43"/>
        <v>-28.463969332595298</v>
      </c>
      <c r="K232" s="624">
        <f t="shared" si="44"/>
        <v>0</v>
      </c>
      <c r="L232" s="624">
        <f t="shared" si="46"/>
        <v>14188.628265329295</v>
      </c>
      <c r="M232" s="668">
        <f t="shared" si="47"/>
        <v>2.1293185760000006</v>
      </c>
      <c r="N232" s="624">
        <f t="shared" si="45"/>
        <v>6663.4595805683193</v>
      </c>
    </row>
    <row r="233" spans="1:14" x14ac:dyDescent="0.2">
      <c r="A233" s="624">
        <v>230</v>
      </c>
      <c r="B233" s="624">
        <v>54.9</v>
      </c>
      <c r="C233" s="628">
        <f t="shared" si="38"/>
        <v>88.352985599999997</v>
      </c>
      <c r="D233" s="665">
        <f t="shared" si="36"/>
        <v>88.352985599999997</v>
      </c>
      <c r="E233" s="629">
        <f t="shared" si="39"/>
        <v>7806.250064433807</v>
      </c>
      <c r="F233" s="665">
        <f t="shared" si="37"/>
        <v>87.870182400000004</v>
      </c>
      <c r="G233" s="629">
        <f t="shared" si="40"/>
        <v>7721.1689550092706</v>
      </c>
      <c r="H233" s="666">
        <f t="shared" si="41"/>
        <v>88.111583999999993</v>
      </c>
      <c r="I233" s="667">
        <f t="shared" si="42"/>
        <v>2.4475439999999998E-2</v>
      </c>
      <c r="J233" s="624">
        <f t="shared" si="43"/>
        <v>-85.081109424536407</v>
      </c>
      <c r="K233" s="624">
        <f t="shared" si="44"/>
        <v>0</v>
      </c>
      <c r="L233" s="624">
        <f t="shared" si="46"/>
        <v>14188.628265329295</v>
      </c>
      <c r="M233" s="668">
        <f t="shared" si="47"/>
        <v>2.1537940160000004</v>
      </c>
      <c r="N233" s="624">
        <f t="shared" si="45"/>
        <v>6587.736877308369</v>
      </c>
    </row>
    <row r="234" spans="1:14" x14ac:dyDescent="0.2">
      <c r="A234" s="624">
        <v>231</v>
      </c>
      <c r="B234" s="624">
        <v>54.6</v>
      </c>
      <c r="C234" s="628">
        <f t="shared" si="38"/>
        <v>87.870182400000004</v>
      </c>
      <c r="D234" s="665">
        <f t="shared" si="36"/>
        <v>87.870182400000004</v>
      </c>
      <c r="E234" s="629">
        <f t="shared" si="39"/>
        <v>7721.1689550092706</v>
      </c>
      <c r="F234" s="665">
        <f t="shared" si="37"/>
        <v>87.870182400000004</v>
      </c>
      <c r="G234" s="629">
        <f t="shared" si="40"/>
        <v>7721.1689550092706</v>
      </c>
      <c r="H234" s="666">
        <f t="shared" si="41"/>
        <v>87.870182400000004</v>
      </c>
      <c r="I234" s="667">
        <f t="shared" si="42"/>
        <v>2.4408384000000002E-2</v>
      </c>
      <c r="J234" s="624">
        <f t="shared" si="43"/>
        <v>0</v>
      </c>
      <c r="K234" s="624">
        <f t="shared" si="44"/>
        <v>0</v>
      </c>
      <c r="L234" s="624">
        <f t="shared" si="46"/>
        <v>14188.628265329295</v>
      </c>
      <c r="M234" s="668">
        <f t="shared" si="47"/>
        <v>2.1782024000000004</v>
      </c>
      <c r="N234" s="624">
        <f t="shared" si="45"/>
        <v>6513.9163676108756</v>
      </c>
    </row>
    <row r="235" spans="1:14" x14ac:dyDescent="0.2">
      <c r="A235" s="624">
        <v>232</v>
      </c>
      <c r="B235" s="624">
        <v>54.6</v>
      </c>
      <c r="C235" s="628">
        <f t="shared" si="38"/>
        <v>87.870182400000004</v>
      </c>
      <c r="D235" s="665">
        <f t="shared" si="36"/>
        <v>87.870182400000004</v>
      </c>
      <c r="E235" s="629">
        <f t="shared" si="39"/>
        <v>7721.1689550092706</v>
      </c>
      <c r="F235" s="665">
        <f t="shared" si="37"/>
        <v>88.192051199999995</v>
      </c>
      <c r="G235" s="629">
        <f t="shared" si="40"/>
        <v>7777.8378948634208</v>
      </c>
      <c r="H235" s="666">
        <f t="shared" si="41"/>
        <v>88.031116800000007</v>
      </c>
      <c r="I235" s="667">
        <f t="shared" si="42"/>
        <v>2.4453088000000001E-2</v>
      </c>
      <c r="J235" s="624">
        <f t="shared" si="43"/>
        <v>56.668939854150267</v>
      </c>
      <c r="K235" s="624">
        <f t="shared" si="44"/>
        <v>56.668939854150267</v>
      </c>
      <c r="L235" s="624">
        <f t="shared" si="46"/>
        <v>14245.297205183444</v>
      </c>
      <c r="M235" s="668">
        <f t="shared" si="47"/>
        <v>2.2026554880000004</v>
      </c>
      <c r="N235" s="624">
        <f t="shared" si="45"/>
        <v>6467.3287687481707</v>
      </c>
    </row>
    <row r="236" spans="1:14" x14ac:dyDescent="0.2">
      <c r="A236" s="624">
        <v>233</v>
      </c>
      <c r="B236" s="624">
        <v>54.8</v>
      </c>
      <c r="C236" s="628">
        <f t="shared" si="38"/>
        <v>88.192051199999995</v>
      </c>
      <c r="D236" s="665">
        <f t="shared" si="36"/>
        <v>88.192051199999995</v>
      </c>
      <c r="E236" s="629">
        <f t="shared" si="39"/>
        <v>7777.8378948634208</v>
      </c>
      <c r="F236" s="665">
        <f t="shared" si="37"/>
        <v>88.674854400000015</v>
      </c>
      <c r="G236" s="629">
        <f t="shared" si="40"/>
        <v>7863.2298028612022</v>
      </c>
      <c r="H236" s="666">
        <f t="shared" si="41"/>
        <v>88.433452799999998</v>
      </c>
      <c r="I236" s="667">
        <f t="shared" si="42"/>
        <v>2.4564848E-2</v>
      </c>
      <c r="J236" s="624">
        <f t="shared" si="43"/>
        <v>85.391907997781345</v>
      </c>
      <c r="K236" s="624">
        <f t="shared" si="44"/>
        <v>85.391907997781345</v>
      </c>
      <c r="L236" s="624">
        <f t="shared" si="46"/>
        <v>14330.689113181226</v>
      </c>
      <c r="M236" s="668">
        <f t="shared" si="47"/>
        <v>2.2272203360000002</v>
      </c>
      <c r="N236" s="624">
        <f t="shared" si="45"/>
        <v>6434.3383012201557</v>
      </c>
    </row>
    <row r="237" spans="1:14" x14ac:dyDescent="0.2">
      <c r="A237" s="624">
        <v>234</v>
      </c>
      <c r="B237" s="624">
        <v>55.1</v>
      </c>
      <c r="C237" s="628">
        <f t="shared" si="38"/>
        <v>88.674854400000015</v>
      </c>
      <c r="D237" s="665">
        <f t="shared" si="36"/>
        <v>88.674854400000015</v>
      </c>
      <c r="E237" s="629">
        <f t="shared" si="39"/>
        <v>7863.2298028612022</v>
      </c>
      <c r="F237" s="665">
        <f t="shared" si="37"/>
        <v>89.31859200000001</v>
      </c>
      <c r="G237" s="629">
        <f t="shared" si="40"/>
        <v>7977.8108768624661</v>
      </c>
      <c r="H237" s="666">
        <f t="shared" si="41"/>
        <v>88.996723200000019</v>
      </c>
      <c r="I237" s="667">
        <f t="shared" si="42"/>
        <v>2.4721312000000006E-2</v>
      </c>
      <c r="J237" s="624">
        <f t="shared" si="43"/>
        <v>114.58107400126391</v>
      </c>
      <c r="K237" s="624">
        <f t="shared" si="44"/>
        <v>114.58107400126391</v>
      </c>
      <c r="L237" s="624">
        <f t="shared" si="46"/>
        <v>14445.27018718249</v>
      </c>
      <c r="M237" s="668">
        <f t="shared" si="47"/>
        <v>2.2519416480000003</v>
      </c>
      <c r="N237" s="624">
        <f t="shared" si="45"/>
        <v>6414.5845874877168</v>
      </c>
    </row>
    <row r="238" spans="1:14" x14ac:dyDescent="0.2">
      <c r="A238" s="624">
        <v>235</v>
      </c>
      <c r="B238" s="624">
        <v>55.5</v>
      </c>
      <c r="C238" s="628">
        <f t="shared" si="38"/>
        <v>89.31859200000001</v>
      </c>
      <c r="D238" s="665">
        <f t="shared" si="36"/>
        <v>89.31859200000001</v>
      </c>
      <c r="E238" s="629">
        <f t="shared" si="39"/>
        <v>7977.8108768624661</v>
      </c>
      <c r="F238" s="665">
        <f t="shared" si="37"/>
        <v>89.640460800000014</v>
      </c>
      <c r="G238" s="629">
        <f t="shared" si="40"/>
        <v>8035.4122124363394</v>
      </c>
      <c r="H238" s="666">
        <f t="shared" si="41"/>
        <v>89.479526400000012</v>
      </c>
      <c r="I238" s="667">
        <f t="shared" si="42"/>
        <v>2.4855424000000004E-2</v>
      </c>
      <c r="J238" s="624">
        <f t="shared" si="43"/>
        <v>57.601335573873257</v>
      </c>
      <c r="K238" s="624">
        <f t="shared" si="44"/>
        <v>57.601335573873257</v>
      </c>
      <c r="L238" s="624">
        <f t="shared" si="46"/>
        <v>14502.871522756363</v>
      </c>
      <c r="M238" s="668">
        <f t="shared" si="47"/>
        <v>2.2767970720000004</v>
      </c>
      <c r="N238" s="624">
        <f t="shared" si="45"/>
        <v>6369.8568928747991</v>
      </c>
    </row>
    <row r="239" spans="1:14" x14ac:dyDescent="0.2">
      <c r="A239" s="624">
        <v>236</v>
      </c>
      <c r="B239" s="624">
        <v>55.7</v>
      </c>
      <c r="C239" s="628">
        <f t="shared" si="38"/>
        <v>89.640460800000014</v>
      </c>
      <c r="D239" s="665">
        <f t="shared" si="36"/>
        <v>89.640460800000014</v>
      </c>
      <c r="E239" s="629">
        <f t="shared" si="39"/>
        <v>8035.4122124363394</v>
      </c>
      <c r="F239" s="665">
        <f t="shared" si="37"/>
        <v>90.284198400000008</v>
      </c>
      <c r="G239" s="629">
        <f t="shared" si="40"/>
        <v>8151.2364807305639</v>
      </c>
      <c r="H239" s="666">
        <f t="shared" si="41"/>
        <v>89.962329600000004</v>
      </c>
      <c r="I239" s="667">
        <f t="shared" si="42"/>
        <v>2.4989536E-2</v>
      </c>
      <c r="J239" s="624">
        <f t="shared" si="43"/>
        <v>115.82426829422457</v>
      </c>
      <c r="K239" s="624">
        <f t="shared" si="44"/>
        <v>115.82426829422457</v>
      </c>
      <c r="L239" s="624">
        <f t="shared" si="46"/>
        <v>14618.695791050588</v>
      </c>
      <c r="M239" s="668">
        <f t="shared" si="47"/>
        <v>2.3017866080000005</v>
      </c>
      <c r="N239" s="624">
        <f t="shared" si="45"/>
        <v>6351.0213067720588</v>
      </c>
    </row>
    <row r="240" spans="1:14" x14ac:dyDescent="0.2">
      <c r="A240" s="624">
        <v>237</v>
      </c>
      <c r="B240" s="624">
        <v>56.1</v>
      </c>
      <c r="C240" s="628">
        <f t="shared" si="38"/>
        <v>90.284198400000008</v>
      </c>
      <c r="D240" s="665">
        <f t="shared" si="36"/>
        <v>90.284198400000008</v>
      </c>
      <c r="E240" s="629">
        <f t="shared" si="39"/>
        <v>8151.2364807305639</v>
      </c>
      <c r="F240" s="665">
        <f t="shared" si="37"/>
        <v>90.606067199999998</v>
      </c>
      <c r="G240" s="629">
        <f t="shared" si="40"/>
        <v>8209.4594134509152</v>
      </c>
      <c r="H240" s="666">
        <f t="shared" si="41"/>
        <v>90.44513280000001</v>
      </c>
      <c r="I240" s="667">
        <f t="shared" si="42"/>
        <v>2.5123648000000002E-2</v>
      </c>
      <c r="J240" s="624">
        <f t="shared" si="43"/>
        <v>58.222932720351309</v>
      </c>
      <c r="K240" s="624">
        <f t="shared" si="44"/>
        <v>58.222932720351309</v>
      </c>
      <c r="L240" s="624">
        <f t="shared" si="46"/>
        <v>14676.918723770939</v>
      </c>
      <c r="M240" s="668">
        <f t="shared" si="47"/>
        <v>2.3269102560000006</v>
      </c>
      <c r="N240" s="624">
        <f t="shared" si="45"/>
        <v>6307.4708987706381</v>
      </c>
    </row>
    <row r="241" spans="1:14" x14ac:dyDescent="0.2">
      <c r="A241" s="624">
        <v>238</v>
      </c>
      <c r="B241" s="624">
        <v>56.3</v>
      </c>
      <c r="C241" s="628">
        <f t="shared" si="38"/>
        <v>90.606067199999998</v>
      </c>
      <c r="D241" s="665">
        <f t="shared" si="36"/>
        <v>90.606067199999998</v>
      </c>
      <c r="E241" s="629">
        <f t="shared" si="39"/>
        <v>8209.4594134509152</v>
      </c>
      <c r="F241" s="665">
        <f t="shared" si="37"/>
        <v>91.088870400000005</v>
      </c>
      <c r="G241" s="629">
        <f t="shared" si="40"/>
        <v>8297.1823107479977</v>
      </c>
      <c r="H241" s="666">
        <f t="shared" si="41"/>
        <v>90.847468800000001</v>
      </c>
      <c r="I241" s="667">
        <f t="shared" si="42"/>
        <v>2.5235408000000001E-2</v>
      </c>
      <c r="J241" s="624">
        <f t="shared" si="43"/>
        <v>87.722897297082454</v>
      </c>
      <c r="K241" s="624">
        <f t="shared" si="44"/>
        <v>87.722897297082454</v>
      </c>
      <c r="L241" s="624">
        <f t="shared" si="46"/>
        <v>14764.641621068022</v>
      </c>
      <c r="M241" s="668">
        <f t="shared" si="47"/>
        <v>2.3521456640000005</v>
      </c>
      <c r="N241" s="624">
        <f t="shared" si="45"/>
        <v>6277.094929554507</v>
      </c>
    </row>
    <row r="242" spans="1:14" x14ac:dyDescent="0.2">
      <c r="A242" s="624">
        <v>239</v>
      </c>
      <c r="B242" s="624">
        <v>56.6</v>
      </c>
      <c r="C242" s="628">
        <f t="shared" si="38"/>
        <v>91.088870400000005</v>
      </c>
      <c r="D242" s="665">
        <f t="shared" si="36"/>
        <v>91.088870400000005</v>
      </c>
      <c r="E242" s="629">
        <f t="shared" si="39"/>
        <v>8297.1823107479977</v>
      </c>
      <c r="F242" s="665">
        <f t="shared" si="37"/>
        <v>91.249804800000007</v>
      </c>
      <c r="G242" s="629">
        <f t="shared" si="40"/>
        <v>8326.5268760381041</v>
      </c>
      <c r="H242" s="666">
        <f t="shared" si="41"/>
        <v>91.169337600000006</v>
      </c>
      <c r="I242" s="667">
        <f t="shared" si="42"/>
        <v>2.5324816E-2</v>
      </c>
      <c r="J242" s="624">
        <f t="shared" si="43"/>
        <v>29.344565290106402</v>
      </c>
      <c r="K242" s="624">
        <f t="shared" si="44"/>
        <v>29.344565290106402</v>
      </c>
      <c r="L242" s="624">
        <f t="shared" si="46"/>
        <v>14793.986186358128</v>
      </c>
      <c r="M242" s="668">
        <f t="shared" si="47"/>
        <v>2.3774704800000004</v>
      </c>
      <c r="N242" s="624">
        <f t="shared" si="45"/>
        <v>6222.574080649837</v>
      </c>
    </row>
    <row r="243" spans="1:14" x14ac:dyDescent="0.2">
      <c r="A243" s="624">
        <v>240</v>
      </c>
      <c r="B243" s="624">
        <v>56.7</v>
      </c>
      <c r="C243" s="628">
        <f t="shared" si="38"/>
        <v>91.249804800000007</v>
      </c>
      <c r="D243" s="665">
        <f t="shared" si="36"/>
        <v>91.249804800000007</v>
      </c>
      <c r="E243" s="629">
        <f t="shared" si="39"/>
        <v>8326.5268760381041</v>
      </c>
      <c r="F243" s="665">
        <f t="shared" si="37"/>
        <v>91.249804800000007</v>
      </c>
      <c r="G243" s="629">
        <f t="shared" si="40"/>
        <v>8326.5268760381041</v>
      </c>
      <c r="H243" s="666">
        <f t="shared" si="41"/>
        <v>91.249804800000007</v>
      </c>
      <c r="I243" s="667">
        <f t="shared" si="42"/>
        <v>2.5347168000000003E-2</v>
      </c>
      <c r="J243" s="624">
        <f t="shared" si="43"/>
        <v>0</v>
      </c>
      <c r="K243" s="624">
        <f t="shared" si="44"/>
        <v>0</v>
      </c>
      <c r="L243" s="624">
        <f t="shared" si="46"/>
        <v>14793.986186358128</v>
      </c>
      <c r="M243" s="668">
        <f t="shared" si="47"/>
        <v>2.4028176480000005</v>
      </c>
      <c r="N243" s="624">
        <f t="shared" si="45"/>
        <v>6156.9325490313386</v>
      </c>
    </row>
    <row r="244" spans="1:14" x14ac:dyDescent="0.2">
      <c r="A244" s="624">
        <v>241</v>
      </c>
      <c r="B244" s="624">
        <v>56.7</v>
      </c>
      <c r="C244" s="628">
        <f t="shared" si="38"/>
        <v>91.249804800000007</v>
      </c>
      <c r="D244" s="665">
        <f t="shared" si="36"/>
        <v>91.249804800000007</v>
      </c>
      <c r="E244" s="629">
        <f t="shared" si="39"/>
        <v>8326.5268760381041</v>
      </c>
      <c r="F244" s="665">
        <f t="shared" si="37"/>
        <v>90.927936000000003</v>
      </c>
      <c r="G244" s="629">
        <f t="shared" si="40"/>
        <v>8267.8895452200959</v>
      </c>
      <c r="H244" s="666">
        <f t="shared" si="41"/>
        <v>91.088870400000005</v>
      </c>
      <c r="I244" s="667">
        <f t="shared" si="42"/>
        <v>2.5302464E-2</v>
      </c>
      <c r="J244" s="624">
        <f t="shared" si="43"/>
        <v>-58.637330818008195</v>
      </c>
      <c r="K244" s="624">
        <f t="shared" si="44"/>
        <v>0</v>
      </c>
      <c r="L244" s="624">
        <f t="shared" si="46"/>
        <v>14793.986186358128</v>
      </c>
      <c r="M244" s="668">
        <f t="shared" si="47"/>
        <v>2.4281201120000007</v>
      </c>
      <c r="N244" s="624">
        <f t="shared" si="45"/>
        <v>6092.773628967052</v>
      </c>
    </row>
    <row r="245" spans="1:14" x14ac:dyDescent="0.2">
      <c r="A245" s="624">
        <v>242</v>
      </c>
      <c r="B245" s="624">
        <v>56.5</v>
      </c>
      <c r="C245" s="628">
        <f t="shared" si="38"/>
        <v>90.927936000000003</v>
      </c>
      <c r="D245" s="665">
        <f t="shared" si="36"/>
        <v>90.927936000000003</v>
      </c>
      <c r="E245" s="629">
        <f t="shared" si="39"/>
        <v>8267.8895452200959</v>
      </c>
      <c r="F245" s="665">
        <f t="shared" si="37"/>
        <v>90.927936000000003</v>
      </c>
      <c r="G245" s="629">
        <f t="shared" si="40"/>
        <v>8267.8895452200959</v>
      </c>
      <c r="H245" s="666">
        <f t="shared" si="41"/>
        <v>90.927936000000003</v>
      </c>
      <c r="I245" s="667">
        <f t="shared" si="42"/>
        <v>2.5257760000000001E-2</v>
      </c>
      <c r="J245" s="624">
        <f t="shared" si="43"/>
        <v>0</v>
      </c>
      <c r="K245" s="624">
        <f t="shared" si="44"/>
        <v>0</v>
      </c>
      <c r="L245" s="624">
        <f t="shared" si="46"/>
        <v>14793.986186358128</v>
      </c>
      <c r="M245" s="668">
        <f t="shared" si="47"/>
        <v>2.4533778720000008</v>
      </c>
      <c r="N245" s="624">
        <f t="shared" si="45"/>
        <v>6030.0479413299781</v>
      </c>
    </row>
    <row r="246" spans="1:14" x14ac:dyDescent="0.2">
      <c r="A246" s="624">
        <v>243</v>
      </c>
      <c r="B246" s="624">
        <v>56.5</v>
      </c>
      <c r="C246" s="628">
        <f t="shared" si="38"/>
        <v>90.927936000000003</v>
      </c>
      <c r="D246" s="665">
        <f t="shared" si="36"/>
        <v>90.927936000000003</v>
      </c>
      <c r="E246" s="629">
        <f t="shared" si="39"/>
        <v>8267.8895452200959</v>
      </c>
      <c r="F246" s="665">
        <f t="shared" si="37"/>
        <v>90.927936000000003</v>
      </c>
      <c r="G246" s="629">
        <f t="shared" si="40"/>
        <v>8267.8895452200959</v>
      </c>
      <c r="H246" s="666">
        <f t="shared" si="41"/>
        <v>90.927936000000003</v>
      </c>
      <c r="I246" s="667">
        <f t="shared" si="42"/>
        <v>2.5257760000000001E-2</v>
      </c>
      <c r="J246" s="624">
        <f t="shared" si="43"/>
        <v>0</v>
      </c>
      <c r="K246" s="624">
        <f t="shared" si="44"/>
        <v>0</v>
      </c>
      <c r="L246" s="624">
        <f t="shared" si="46"/>
        <v>14793.986186358128</v>
      </c>
      <c r="M246" s="668">
        <f t="shared" si="47"/>
        <v>2.4786356320000009</v>
      </c>
      <c r="N246" s="624">
        <f t="shared" si="45"/>
        <v>5968.6006266362438</v>
      </c>
    </row>
    <row r="247" spans="1:14" x14ac:dyDescent="0.2">
      <c r="A247" s="624">
        <v>244</v>
      </c>
      <c r="B247" s="624">
        <v>56.5</v>
      </c>
      <c r="C247" s="628">
        <f t="shared" si="38"/>
        <v>90.927936000000003</v>
      </c>
      <c r="D247" s="665">
        <f t="shared" si="36"/>
        <v>90.927936000000003</v>
      </c>
      <c r="E247" s="629">
        <f t="shared" si="39"/>
        <v>8267.8895452200959</v>
      </c>
      <c r="F247" s="665">
        <f t="shared" si="37"/>
        <v>90.927936000000003</v>
      </c>
      <c r="G247" s="629">
        <f t="shared" si="40"/>
        <v>8267.8895452200959</v>
      </c>
      <c r="H247" s="666">
        <f t="shared" si="41"/>
        <v>90.927936000000003</v>
      </c>
      <c r="I247" s="667">
        <f t="shared" si="42"/>
        <v>2.5257760000000001E-2</v>
      </c>
      <c r="J247" s="624">
        <f t="shared" si="43"/>
        <v>0</v>
      </c>
      <c r="K247" s="624">
        <f t="shared" si="44"/>
        <v>0</v>
      </c>
      <c r="L247" s="624">
        <f t="shared" si="46"/>
        <v>14793.986186358128</v>
      </c>
      <c r="M247" s="668">
        <f t="shared" si="47"/>
        <v>2.5038933920000011</v>
      </c>
      <c r="N247" s="624">
        <f t="shared" si="45"/>
        <v>5908.3929985299155</v>
      </c>
    </row>
    <row r="248" spans="1:14" x14ac:dyDescent="0.2">
      <c r="A248" s="624">
        <v>245</v>
      </c>
      <c r="B248" s="624">
        <v>56.5</v>
      </c>
      <c r="C248" s="628">
        <f t="shared" si="38"/>
        <v>90.927936000000003</v>
      </c>
      <c r="D248" s="665">
        <f t="shared" si="36"/>
        <v>90.927936000000003</v>
      </c>
      <c r="E248" s="629">
        <f t="shared" si="39"/>
        <v>8267.8895452200959</v>
      </c>
      <c r="F248" s="665">
        <f t="shared" si="37"/>
        <v>90.927936000000003</v>
      </c>
      <c r="G248" s="629">
        <f t="shared" si="40"/>
        <v>8267.8895452200959</v>
      </c>
      <c r="H248" s="666">
        <f t="shared" si="41"/>
        <v>90.927936000000003</v>
      </c>
      <c r="I248" s="667">
        <f t="shared" si="42"/>
        <v>2.5257760000000001E-2</v>
      </c>
      <c r="J248" s="624">
        <f t="shared" si="43"/>
        <v>0</v>
      </c>
      <c r="K248" s="624">
        <f t="shared" si="44"/>
        <v>0</v>
      </c>
      <c r="L248" s="624">
        <f t="shared" si="46"/>
        <v>14793.986186358128</v>
      </c>
      <c r="M248" s="668">
        <f t="shared" si="47"/>
        <v>2.5291511520000012</v>
      </c>
      <c r="N248" s="624">
        <f t="shared" si="45"/>
        <v>5849.3879160442211</v>
      </c>
    </row>
    <row r="249" spans="1:14" x14ac:dyDescent="0.2">
      <c r="A249" s="624">
        <v>246</v>
      </c>
      <c r="B249" s="624">
        <v>56.5</v>
      </c>
      <c r="C249" s="628">
        <f t="shared" si="38"/>
        <v>90.927936000000003</v>
      </c>
      <c r="D249" s="665">
        <f t="shared" si="36"/>
        <v>90.927936000000003</v>
      </c>
      <c r="E249" s="629">
        <f t="shared" si="39"/>
        <v>8267.8895452200959</v>
      </c>
      <c r="F249" s="665">
        <f t="shared" si="37"/>
        <v>90.927936000000003</v>
      </c>
      <c r="G249" s="629">
        <f t="shared" si="40"/>
        <v>8267.8895452200959</v>
      </c>
      <c r="H249" s="666">
        <f t="shared" si="41"/>
        <v>90.927936000000003</v>
      </c>
      <c r="I249" s="667">
        <f t="shared" si="42"/>
        <v>2.5257760000000001E-2</v>
      </c>
      <c r="J249" s="624">
        <f t="shared" si="43"/>
        <v>0</v>
      </c>
      <c r="K249" s="624">
        <f t="shared" si="44"/>
        <v>0</v>
      </c>
      <c r="L249" s="624">
        <f t="shared" si="46"/>
        <v>14793.986186358128</v>
      </c>
      <c r="M249" s="668">
        <f t="shared" si="47"/>
        <v>2.5544089120000013</v>
      </c>
      <c r="N249" s="624">
        <f t="shared" si="45"/>
        <v>5791.549707198219</v>
      </c>
    </row>
    <row r="250" spans="1:14" x14ac:dyDescent="0.2">
      <c r="A250" s="624">
        <v>247</v>
      </c>
      <c r="B250" s="624">
        <v>56.5</v>
      </c>
      <c r="C250" s="628">
        <f t="shared" si="38"/>
        <v>90.927936000000003</v>
      </c>
      <c r="D250" s="665">
        <f t="shared" si="36"/>
        <v>90.927936000000003</v>
      </c>
      <c r="E250" s="629">
        <f t="shared" si="39"/>
        <v>8267.8895452200959</v>
      </c>
      <c r="F250" s="665">
        <f t="shared" si="37"/>
        <v>90.7670016</v>
      </c>
      <c r="G250" s="629">
        <f t="shared" si="40"/>
        <v>8238.6485794544024</v>
      </c>
      <c r="H250" s="666">
        <f t="shared" si="41"/>
        <v>90.847468800000001</v>
      </c>
      <c r="I250" s="667">
        <f t="shared" si="42"/>
        <v>2.5235408000000001E-2</v>
      </c>
      <c r="J250" s="624">
        <f t="shared" si="43"/>
        <v>-29.240965765693545</v>
      </c>
      <c r="K250" s="624">
        <f t="shared" si="44"/>
        <v>0</v>
      </c>
      <c r="L250" s="624">
        <f t="shared" si="46"/>
        <v>14793.986186358128</v>
      </c>
      <c r="M250" s="668">
        <f t="shared" si="47"/>
        <v>2.5796443200000012</v>
      </c>
      <c r="N250" s="624">
        <f t="shared" si="45"/>
        <v>5734.893788132048</v>
      </c>
    </row>
    <row r="251" spans="1:14" x14ac:dyDescent="0.2">
      <c r="A251" s="624">
        <v>248</v>
      </c>
      <c r="B251" s="624">
        <v>56.4</v>
      </c>
      <c r="C251" s="628">
        <f t="shared" si="38"/>
        <v>90.7670016</v>
      </c>
      <c r="D251" s="665">
        <f t="shared" si="36"/>
        <v>90.7670016</v>
      </c>
      <c r="E251" s="629">
        <f t="shared" si="39"/>
        <v>8238.6485794544024</v>
      </c>
      <c r="F251" s="665">
        <f t="shared" si="37"/>
        <v>90.284198400000008</v>
      </c>
      <c r="G251" s="629">
        <f t="shared" si="40"/>
        <v>8151.2364807305639</v>
      </c>
      <c r="H251" s="666">
        <f t="shared" si="41"/>
        <v>90.525599999999997</v>
      </c>
      <c r="I251" s="667">
        <f t="shared" si="42"/>
        <v>2.5145999999999998E-2</v>
      </c>
      <c r="J251" s="624">
        <f t="shared" si="43"/>
        <v>-87.412098723838426</v>
      </c>
      <c r="K251" s="624">
        <f t="shared" si="44"/>
        <v>0</v>
      </c>
      <c r="L251" s="624">
        <f t="shared" si="46"/>
        <v>14793.986186358128</v>
      </c>
      <c r="M251" s="668">
        <f t="shared" si="47"/>
        <v>2.6047903200000011</v>
      </c>
      <c r="N251" s="624">
        <f t="shared" si="45"/>
        <v>5679.5305452294997</v>
      </c>
    </row>
    <row r="252" spans="1:14" x14ac:dyDescent="0.2">
      <c r="A252" s="624">
        <v>249</v>
      </c>
      <c r="B252" s="624">
        <v>56.1</v>
      </c>
      <c r="C252" s="628">
        <f t="shared" si="38"/>
        <v>90.284198400000008</v>
      </c>
      <c r="D252" s="665">
        <f t="shared" si="36"/>
        <v>90.284198400000008</v>
      </c>
      <c r="E252" s="629">
        <f t="shared" si="39"/>
        <v>8151.2364807305639</v>
      </c>
      <c r="F252" s="665">
        <f t="shared" si="37"/>
        <v>89.801395200000002</v>
      </c>
      <c r="G252" s="629">
        <f t="shared" si="40"/>
        <v>8064.2905798665834</v>
      </c>
      <c r="H252" s="666">
        <f t="shared" si="41"/>
        <v>90.042796800000005</v>
      </c>
      <c r="I252" s="667">
        <f t="shared" si="42"/>
        <v>2.5011888000000003E-2</v>
      </c>
      <c r="J252" s="624">
        <f t="shared" si="43"/>
        <v>-86.945900863980569</v>
      </c>
      <c r="K252" s="624">
        <f t="shared" si="44"/>
        <v>0</v>
      </c>
      <c r="L252" s="624">
        <f t="shared" si="46"/>
        <v>14793.986186358128</v>
      </c>
      <c r="M252" s="668">
        <f t="shared" si="47"/>
        <v>2.629802208000001</v>
      </c>
      <c r="N252" s="624">
        <f t="shared" si="45"/>
        <v>5625.5128774909454</v>
      </c>
    </row>
    <row r="253" spans="1:14" x14ac:dyDescent="0.2">
      <c r="A253" s="624">
        <v>250</v>
      </c>
      <c r="B253" s="624">
        <v>55.8</v>
      </c>
      <c r="C253" s="628">
        <f t="shared" si="38"/>
        <v>89.801395200000002</v>
      </c>
      <c r="D253" s="665">
        <f t="shared" si="36"/>
        <v>89.801395200000002</v>
      </c>
      <c r="E253" s="629">
        <f t="shared" si="39"/>
        <v>8064.2905798665834</v>
      </c>
      <c r="F253" s="665">
        <f t="shared" si="37"/>
        <v>88.674854400000015</v>
      </c>
      <c r="G253" s="629">
        <f t="shared" si="40"/>
        <v>7863.2298028612022</v>
      </c>
      <c r="H253" s="666">
        <f t="shared" si="41"/>
        <v>89.238124800000008</v>
      </c>
      <c r="I253" s="667">
        <f t="shared" si="42"/>
        <v>2.4788368000000002E-2</v>
      </c>
      <c r="J253" s="624">
        <f t="shared" si="43"/>
        <v>-201.06077700538117</v>
      </c>
      <c r="K253" s="624">
        <f t="shared" si="44"/>
        <v>0</v>
      </c>
      <c r="L253" s="624">
        <f t="shared" si="46"/>
        <v>14793.986186358128</v>
      </c>
      <c r="M253" s="668">
        <f t="shared" si="47"/>
        <v>2.6545905760000008</v>
      </c>
      <c r="N253" s="624">
        <f t="shared" si="45"/>
        <v>5572.9822595279657</v>
      </c>
    </row>
    <row r="254" spans="1:14" x14ac:dyDescent="0.2">
      <c r="A254" s="624">
        <v>251</v>
      </c>
      <c r="B254" s="624">
        <v>55.1</v>
      </c>
      <c r="C254" s="628">
        <f t="shared" si="38"/>
        <v>88.674854400000015</v>
      </c>
      <c r="D254" s="665">
        <f t="shared" si="36"/>
        <v>88.674854400000015</v>
      </c>
      <c r="E254" s="629">
        <f t="shared" si="39"/>
        <v>7863.2298028612022</v>
      </c>
      <c r="F254" s="665">
        <f t="shared" si="37"/>
        <v>87.870182400000004</v>
      </c>
      <c r="G254" s="629">
        <f t="shared" si="40"/>
        <v>7721.1689550092706</v>
      </c>
      <c r="H254" s="666">
        <f t="shared" si="41"/>
        <v>88.27251840000001</v>
      </c>
      <c r="I254" s="667">
        <f t="shared" si="42"/>
        <v>2.4520144000000004E-2</v>
      </c>
      <c r="J254" s="624">
        <f t="shared" si="43"/>
        <v>-142.06084785193161</v>
      </c>
      <c r="K254" s="624">
        <f t="shared" si="44"/>
        <v>0</v>
      </c>
      <c r="L254" s="624">
        <f t="shared" si="46"/>
        <v>14793.986186358128</v>
      </c>
      <c r="M254" s="668">
        <f t="shared" si="47"/>
        <v>2.6791107200000006</v>
      </c>
      <c r="N254" s="624">
        <f t="shared" si="45"/>
        <v>5521.9764065436329</v>
      </c>
    </row>
    <row r="255" spans="1:14" x14ac:dyDescent="0.2">
      <c r="A255" s="624">
        <v>252</v>
      </c>
      <c r="B255" s="624">
        <v>54.6</v>
      </c>
      <c r="C255" s="628">
        <f t="shared" si="38"/>
        <v>87.870182400000004</v>
      </c>
      <c r="D255" s="665">
        <f t="shared" si="36"/>
        <v>87.870182400000004</v>
      </c>
      <c r="E255" s="629">
        <f t="shared" si="39"/>
        <v>7721.1689550092706</v>
      </c>
      <c r="F255" s="665">
        <f t="shared" si="37"/>
        <v>87.22644480000001</v>
      </c>
      <c r="G255" s="629">
        <f t="shared" si="40"/>
        <v>7608.452672447449</v>
      </c>
      <c r="H255" s="666">
        <f t="shared" si="41"/>
        <v>87.5483136</v>
      </c>
      <c r="I255" s="667">
        <f t="shared" si="42"/>
        <v>2.4318975999999999E-2</v>
      </c>
      <c r="J255" s="624">
        <f t="shared" si="43"/>
        <v>-112.71628256182157</v>
      </c>
      <c r="K255" s="624">
        <f t="shared" si="44"/>
        <v>0</v>
      </c>
      <c r="L255" s="624">
        <f t="shared" si="46"/>
        <v>14793.986186358128</v>
      </c>
      <c r="M255" s="668">
        <f t="shared" si="47"/>
        <v>2.7034296960000006</v>
      </c>
      <c r="N255" s="624">
        <f t="shared" si="45"/>
        <v>5472.3029077646579</v>
      </c>
    </row>
    <row r="256" spans="1:14" x14ac:dyDescent="0.2">
      <c r="A256" s="624">
        <v>253</v>
      </c>
      <c r="B256" s="624">
        <v>54.2</v>
      </c>
      <c r="C256" s="628">
        <f t="shared" si="38"/>
        <v>87.22644480000001</v>
      </c>
      <c r="D256" s="665">
        <f t="shared" si="36"/>
        <v>87.22644480000001</v>
      </c>
      <c r="E256" s="629">
        <f t="shared" si="39"/>
        <v>7608.452672447449</v>
      </c>
      <c r="F256" s="665">
        <f t="shared" si="37"/>
        <v>86.904576000000006</v>
      </c>
      <c r="G256" s="629">
        <f t="shared" si="40"/>
        <v>7552.4053297397768</v>
      </c>
      <c r="H256" s="666">
        <f t="shared" si="41"/>
        <v>87.065510400000008</v>
      </c>
      <c r="I256" s="667">
        <f t="shared" si="42"/>
        <v>2.4184864000000004E-2</v>
      </c>
      <c r="J256" s="624">
        <f t="shared" si="43"/>
        <v>-56.047342707672215</v>
      </c>
      <c r="K256" s="624">
        <f t="shared" si="44"/>
        <v>0</v>
      </c>
      <c r="L256" s="624">
        <f t="shared" si="46"/>
        <v>14793.986186358128</v>
      </c>
      <c r="M256" s="668">
        <f t="shared" si="47"/>
        <v>2.7276145600000006</v>
      </c>
      <c r="N256" s="624">
        <f t="shared" si="45"/>
        <v>5423.7817920865346</v>
      </c>
    </row>
    <row r="257" spans="1:14" x14ac:dyDescent="0.2">
      <c r="A257" s="624">
        <v>254</v>
      </c>
      <c r="B257" s="624">
        <v>54</v>
      </c>
      <c r="C257" s="628">
        <f t="shared" si="38"/>
        <v>86.904576000000006</v>
      </c>
      <c r="D257" s="665">
        <f t="shared" si="36"/>
        <v>86.904576000000006</v>
      </c>
      <c r="E257" s="629">
        <f t="shared" si="39"/>
        <v>7552.4053297397768</v>
      </c>
      <c r="F257" s="665">
        <f t="shared" si="37"/>
        <v>86.421772800000014</v>
      </c>
      <c r="G257" s="629">
        <f t="shared" si="40"/>
        <v>7468.7228138948221</v>
      </c>
      <c r="H257" s="666">
        <f t="shared" si="41"/>
        <v>86.663174400000003</v>
      </c>
      <c r="I257" s="667">
        <f t="shared" si="42"/>
        <v>2.4073104000000001E-2</v>
      </c>
      <c r="J257" s="624">
        <f t="shared" si="43"/>
        <v>-83.682515844954651</v>
      </c>
      <c r="K257" s="624">
        <f t="shared" si="44"/>
        <v>0</v>
      </c>
      <c r="L257" s="624">
        <f t="shared" si="46"/>
        <v>14793.986186358128</v>
      </c>
      <c r="M257" s="668">
        <f t="shared" si="47"/>
        <v>2.7516876640000008</v>
      </c>
      <c r="N257" s="624">
        <f t="shared" si="45"/>
        <v>5376.3319071077985</v>
      </c>
    </row>
    <row r="258" spans="1:14" x14ac:dyDescent="0.2">
      <c r="A258" s="624">
        <v>255</v>
      </c>
      <c r="B258" s="624">
        <v>53.7</v>
      </c>
      <c r="C258" s="628">
        <f t="shared" si="38"/>
        <v>86.421772800000014</v>
      </c>
      <c r="D258" s="665">
        <f t="shared" si="36"/>
        <v>86.421772800000014</v>
      </c>
      <c r="E258" s="629">
        <f t="shared" si="39"/>
        <v>7468.7228138948221</v>
      </c>
      <c r="F258" s="665">
        <f t="shared" si="37"/>
        <v>86.260838400000011</v>
      </c>
      <c r="G258" s="629">
        <f t="shared" si="40"/>
        <v>7440.9322414709168</v>
      </c>
      <c r="H258" s="666">
        <f t="shared" si="41"/>
        <v>86.341305600000013</v>
      </c>
      <c r="I258" s="667">
        <f t="shared" si="42"/>
        <v>2.3983696000000002E-2</v>
      </c>
      <c r="J258" s="624">
        <f t="shared" si="43"/>
        <v>-27.79057242390536</v>
      </c>
      <c r="K258" s="624">
        <f t="shared" si="44"/>
        <v>0</v>
      </c>
      <c r="L258" s="624">
        <f t="shared" si="46"/>
        <v>14793.986186358128</v>
      </c>
      <c r="M258" s="668">
        <f t="shared" si="47"/>
        <v>2.7756713600000009</v>
      </c>
      <c r="N258" s="624">
        <f t="shared" si="45"/>
        <v>5329.8767280425172</v>
      </c>
    </row>
    <row r="259" spans="1:14" x14ac:dyDescent="0.2">
      <c r="A259" s="624">
        <v>256</v>
      </c>
      <c r="B259" s="624">
        <v>53.6</v>
      </c>
      <c r="C259" s="628">
        <f t="shared" si="38"/>
        <v>86.260838400000011</v>
      </c>
      <c r="D259" s="665">
        <f t="shared" si="36"/>
        <v>86.260838400000011</v>
      </c>
      <c r="E259" s="629">
        <f t="shared" si="39"/>
        <v>7440.9322414709168</v>
      </c>
      <c r="F259" s="665">
        <f t="shared" si="37"/>
        <v>86.743641600000004</v>
      </c>
      <c r="G259" s="629">
        <f t="shared" si="40"/>
        <v>7524.4593580292512</v>
      </c>
      <c r="H259" s="666">
        <f t="shared" si="41"/>
        <v>86.50224</v>
      </c>
      <c r="I259" s="667">
        <f t="shared" si="42"/>
        <v>2.4028400000000002E-2</v>
      </c>
      <c r="J259" s="624">
        <f t="shared" si="43"/>
        <v>83.527116558334455</v>
      </c>
      <c r="K259" s="624">
        <f t="shared" si="44"/>
        <v>83.527116558334455</v>
      </c>
      <c r="L259" s="624">
        <f t="shared" si="46"/>
        <v>14877.513302916463</v>
      </c>
      <c r="M259" s="668">
        <f t="shared" si="47"/>
        <v>2.7996997600000011</v>
      </c>
      <c r="N259" s="624">
        <f t="shared" si="45"/>
        <v>5313.9674173192261</v>
      </c>
    </row>
    <row r="260" spans="1:14" x14ac:dyDescent="0.2">
      <c r="A260" s="624">
        <v>257</v>
      </c>
      <c r="B260" s="624">
        <v>53.9</v>
      </c>
      <c r="C260" s="628">
        <f t="shared" si="38"/>
        <v>86.743641600000004</v>
      </c>
      <c r="D260" s="665">
        <f t="shared" ref="D260:D323" si="48">C260</f>
        <v>86.743641600000004</v>
      </c>
      <c r="E260" s="629">
        <f t="shared" si="39"/>
        <v>7524.4593580292512</v>
      </c>
      <c r="F260" s="665">
        <f t="shared" ref="F260:F323" si="49">C261</f>
        <v>86.904576000000006</v>
      </c>
      <c r="G260" s="629">
        <f t="shared" si="40"/>
        <v>7552.4053297397768</v>
      </c>
      <c r="H260" s="666">
        <f t="shared" si="41"/>
        <v>86.824108800000005</v>
      </c>
      <c r="I260" s="667">
        <f t="shared" si="42"/>
        <v>2.4117808000000001E-2</v>
      </c>
      <c r="J260" s="624">
        <f t="shared" si="43"/>
        <v>27.945971710525555</v>
      </c>
      <c r="K260" s="624">
        <f t="shared" si="44"/>
        <v>27.945971710525555</v>
      </c>
      <c r="L260" s="624">
        <f t="shared" si="46"/>
        <v>14905.459274626988</v>
      </c>
      <c r="M260" s="668">
        <f t="shared" si="47"/>
        <v>2.8238175680000013</v>
      </c>
      <c r="N260" s="624">
        <f t="shared" si="45"/>
        <v>5278.4781295853818</v>
      </c>
    </row>
    <row r="261" spans="1:14" x14ac:dyDescent="0.2">
      <c r="A261" s="624">
        <v>258</v>
      </c>
      <c r="B261" s="624">
        <v>54</v>
      </c>
      <c r="C261" s="628">
        <f t="shared" ref="C261:C324" si="50">B261*1.609344</f>
        <v>86.904576000000006</v>
      </c>
      <c r="D261" s="665">
        <f t="shared" si="48"/>
        <v>86.904576000000006</v>
      </c>
      <c r="E261" s="629">
        <f t="shared" ref="E261:E324" si="51">(D261)^2</f>
        <v>7552.4053297397768</v>
      </c>
      <c r="F261" s="665">
        <f t="shared" si="49"/>
        <v>87.065510400000008</v>
      </c>
      <c r="G261" s="629">
        <f t="shared" ref="G261:G324" si="52">(F261)^2</f>
        <v>7580.4031012125097</v>
      </c>
      <c r="H261" s="666">
        <f t="shared" ref="H261:H324" si="53">(D261+F261)/2</f>
        <v>86.985043200000007</v>
      </c>
      <c r="I261" s="667">
        <f t="shared" ref="I261:I324" si="54">H261/3600</f>
        <v>2.4162512000000001E-2</v>
      </c>
      <c r="J261" s="624">
        <f t="shared" ref="J261:J324" si="55">IF(I261=0,0,(G261-E261))</f>
        <v>27.997771472732893</v>
      </c>
      <c r="K261" s="624">
        <f t="shared" ref="K261:K324" si="56">MAX(0,J261)</f>
        <v>27.997771472732893</v>
      </c>
      <c r="L261" s="624">
        <f t="shared" si="46"/>
        <v>14933.45704609972</v>
      </c>
      <c r="M261" s="668">
        <f t="shared" si="47"/>
        <v>2.8479800800000015</v>
      </c>
      <c r="N261" s="624">
        <f t="shared" ref="N261:N324" si="57">IF(M261=0,0,(L261)/M261)</f>
        <v>5243.5258065778717</v>
      </c>
    </row>
    <row r="262" spans="1:14" x14ac:dyDescent="0.2">
      <c r="A262" s="624">
        <v>259</v>
      </c>
      <c r="B262" s="624">
        <v>54.1</v>
      </c>
      <c r="C262" s="628">
        <f t="shared" si="50"/>
        <v>87.065510400000008</v>
      </c>
      <c r="D262" s="665">
        <f t="shared" si="48"/>
        <v>87.065510400000008</v>
      </c>
      <c r="E262" s="629">
        <f t="shared" si="51"/>
        <v>7580.4031012125097</v>
      </c>
      <c r="F262" s="665">
        <f t="shared" si="49"/>
        <v>87.065510400000008</v>
      </c>
      <c r="G262" s="629">
        <f t="shared" si="52"/>
        <v>7580.4031012125097</v>
      </c>
      <c r="H262" s="666">
        <f t="shared" si="53"/>
        <v>87.065510400000008</v>
      </c>
      <c r="I262" s="667">
        <f t="shared" si="54"/>
        <v>2.4184864000000004E-2</v>
      </c>
      <c r="J262" s="624">
        <f t="shared" si="55"/>
        <v>0</v>
      </c>
      <c r="K262" s="624">
        <f t="shared" si="56"/>
        <v>0</v>
      </c>
      <c r="L262" s="624">
        <f t="shared" ref="L262:L325" si="58">L261+K262</f>
        <v>14933.45704609972</v>
      </c>
      <c r="M262" s="668">
        <f t="shared" ref="M262:M325" si="59">M261+I262</f>
        <v>2.8721649440000014</v>
      </c>
      <c r="N262" s="624">
        <f t="shared" si="57"/>
        <v>5199.373064313716</v>
      </c>
    </row>
    <row r="263" spans="1:14" x14ac:dyDescent="0.2">
      <c r="A263" s="624">
        <v>260</v>
      </c>
      <c r="B263" s="624">
        <v>54.1</v>
      </c>
      <c r="C263" s="628">
        <f t="shared" si="50"/>
        <v>87.065510400000008</v>
      </c>
      <c r="D263" s="665">
        <f t="shared" si="48"/>
        <v>87.065510400000008</v>
      </c>
      <c r="E263" s="629">
        <f t="shared" si="51"/>
        <v>7580.4031012125097</v>
      </c>
      <c r="F263" s="665">
        <f t="shared" si="49"/>
        <v>86.582707200000002</v>
      </c>
      <c r="G263" s="629">
        <f t="shared" si="52"/>
        <v>7496.5651860809321</v>
      </c>
      <c r="H263" s="666">
        <f t="shared" si="53"/>
        <v>86.824108800000005</v>
      </c>
      <c r="I263" s="667">
        <f t="shared" si="54"/>
        <v>2.4117808000000001E-2</v>
      </c>
      <c r="J263" s="624">
        <f t="shared" si="55"/>
        <v>-83.837915131577574</v>
      </c>
      <c r="K263" s="624">
        <f t="shared" si="56"/>
        <v>0</v>
      </c>
      <c r="L263" s="624">
        <f t="shared" si="58"/>
        <v>14933.45704609972</v>
      </c>
      <c r="M263" s="668">
        <f t="shared" si="59"/>
        <v>2.8962827520000016</v>
      </c>
      <c r="N263" s="624">
        <f t="shared" si="57"/>
        <v>5156.0770562844937</v>
      </c>
    </row>
    <row r="264" spans="1:14" x14ac:dyDescent="0.2">
      <c r="A264" s="624">
        <v>261</v>
      </c>
      <c r="B264" s="624">
        <v>53.8</v>
      </c>
      <c r="C264" s="628">
        <f t="shared" si="50"/>
        <v>86.582707200000002</v>
      </c>
      <c r="D264" s="665">
        <f t="shared" si="48"/>
        <v>86.582707200000002</v>
      </c>
      <c r="E264" s="629">
        <f t="shared" si="51"/>
        <v>7496.5651860809321</v>
      </c>
      <c r="F264" s="665">
        <f t="shared" si="49"/>
        <v>85.938969600000007</v>
      </c>
      <c r="G264" s="629">
        <f t="shared" si="52"/>
        <v>7385.5064959097253</v>
      </c>
      <c r="H264" s="666">
        <f t="shared" si="53"/>
        <v>86.260838400000011</v>
      </c>
      <c r="I264" s="667">
        <f t="shared" si="54"/>
        <v>2.3961344000000002E-2</v>
      </c>
      <c r="J264" s="624">
        <f t="shared" si="55"/>
        <v>-111.05869017120676</v>
      </c>
      <c r="K264" s="624">
        <f t="shared" si="56"/>
        <v>0</v>
      </c>
      <c r="L264" s="624">
        <f t="shared" si="58"/>
        <v>14933.45704609972</v>
      </c>
      <c r="M264" s="668">
        <f t="shared" si="59"/>
        <v>2.9202440960000016</v>
      </c>
      <c r="N264" s="624">
        <f t="shared" si="57"/>
        <v>5113.7701353646407</v>
      </c>
    </row>
    <row r="265" spans="1:14" x14ac:dyDescent="0.2">
      <c r="A265" s="624">
        <v>262</v>
      </c>
      <c r="B265" s="624">
        <v>53.4</v>
      </c>
      <c r="C265" s="628">
        <f t="shared" si="50"/>
        <v>85.938969600000007</v>
      </c>
      <c r="D265" s="665">
        <f t="shared" si="48"/>
        <v>85.938969600000007</v>
      </c>
      <c r="E265" s="629">
        <f t="shared" si="51"/>
        <v>7385.5064959097253</v>
      </c>
      <c r="F265" s="665">
        <f t="shared" si="49"/>
        <v>85.295231999999999</v>
      </c>
      <c r="G265" s="629">
        <f t="shared" si="52"/>
        <v>7275.2766019338242</v>
      </c>
      <c r="H265" s="666">
        <f t="shared" si="53"/>
        <v>85.617100800000003</v>
      </c>
      <c r="I265" s="667">
        <f t="shared" si="54"/>
        <v>2.3782528000000001E-2</v>
      </c>
      <c r="J265" s="624">
        <f t="shared" si="55"/>
        <v>-110.22989397590118</v>
      </c>
      <c r="K265" s="624">
        <f t="shared" si="56"/>
        <v>0</v>
      </c>
      <c r="L265" s="624">
        <f t="shared" si="58"/>
        <v>14933.45704609972</v>
      </c>
      <c r="M265" s="668">
        <f t="shared" si="59"/>
        <v>2.9440266240000015</v>
      </c>
      <c r="N265" s="624">
        <f t="shared" si="57"/>
        <v>5072.4599174343994</v>
      </c>
    </row>
    <row r="266" spans="1:14" x14ac:dyDescent="0.2">
      <c r="A266" s="624">
        <v>263</v>
      </c>
      <c r="B266" s="624">
        <v>53</v>
      </c>
      <c r="C266" s="628">
        <f t="shared" si="50"/>
        <v>85.295231999999999</v>
      </c>
      <c r="D266" s="665">
        <f t="shared" si="48"/>
        <v>85.295231999999999</v>
      </c>
      <c r="E266" s="629">
        <f t="shared" si="51"/>
        <v>7275.2766019338242</v>
      </c>
      <c r="F266" s="665">
        <f t="shared" si="49"/>
        <v>84.651494400000004</v>
      </c>
      <c r="G266" s="629">
        <f t="shared" si="52"/>
        <v>7165.8755041532322</v>
      </c>
      <c r="H266" s="666">
        <f t="shared" si="53"/>
        <v>84.973363199999994</v>
      </c>
      <c r="I266" s="667">
        <f t="shared" si="54"/>
        <v>2.3603711999999999E-2</v>
      </c>
      <c r="J266" s="624">
        <f t="shared" si="55"/>
        <v>-109.40109778059195</v>
      </c>
      <c r="K266" s="624">
        <f t="shared" si="56"/>
        <v>0</v>
      </c>
      <c r="L266" s="624">
        <f t="shared" si="58"/>
        <v>14933.45704609972</v>
      </c>
      <c r="M266" s="668">
        <f t="shared" si="59"/>
        <v>2.9676303360000014</v>
      </c>
      <c r="N266" s="624">
        <f t="shared" si="57"/>
        <v>5032.1149723210383</v>
      </c>
    </row>
    <row r="267" spans="1:14" x14ac:dyDescent="0.2">
      <c r="A267" s="624">
        <v>264</v>
      </c>
      <c r="B267" s="624">
        <v>52.6</v>
      </c>
      <c r="C267" s="628">
        <f t="shared" si="50"/>
        <v>84.651494400000004</v>
      </c>
      <c r="D267" s="665">
        <f t="shared" si="48"/>
        <v>84.651494400000004</v>
      </c>
      <c r="E267" s="629">
        <f t="shared" si="51"/>
        <v>7165.8755041532322</v>
      </c>
      <c r="F267" s="665">
        <f t="shared" si="49"/>
        <v>83.846822400000008</v>
      </c>
      <c r="G267" s="629">
        <f t="shared" si="52"/>
        <v>7030.2896265771433</v>
      </c>
      <c r="H267" s="666">
        <f t="shared" si="53"/>
        <v>84.249158399999999</v>
      </c>
      <c r="I267" s="667">
        <f t="shared" si="54"/>
        <v>2.3402544000000001E-2</v>
      </c>
      <c r="J267" s="624">
        <f t="shared" si="55"/>
        <v>-135.58587757608893</v>
      </c>
      <c r="K267" s="624">
        <f t="shared" si="56"/>
        <v>0</v>
      </c>
      <c r="L267" s="624">
        <f t="shared" si="58"/>
        <v>14933.45704609972</v>
      </c>
      <c r="M267" s="668">
        <f t="shared" si="59"/>
        <v>2.9910328800000014</v>
      </c>
      <c r="N267" s="624">
        <f t="shared" si="57"/>
        <v>4992.7425224759527</v>
      </c>
    </row>
    <row r="268" spans="1:14" x14ac:dyDescent="0.2">
      <c r="A268" s="624">
        <v>265</v>
      </c>
      <c r="B268" s="624">
        <v>52.1</v>
      </c>
      <c r="C268" s="628">
        <f t="shared" si="50"/>
        <v>83.846822400000008</v>
      </c>
      <c r="D268" s="665">
        <f t="shared" si="48"/>
        <v>83.846822400000008</v>
      </c>
      <c r="E268" s="629">
        <f t="shared" si="51"/>
        <v>7030.2896265771433</v>
      </c>
      <c r="F268" s="665">
        <f t="shared" si="49"/>
        <v>84.3296256</v>
      </c>
      <c r="G268" s="629">
        <f t="shared" si="52"/>
        <v>7111.4857538361757</v>
      </c>
      <c r="H268" s="666">
        <f t="shared" si="53"/>
        <v>84.088223999999997</v>
      </c>
      <c r="I268" s="667">
        <f t="shared" si="54"/>
        <v>2.3357839999999998E-2</v>
      </c>
      <c r="J268" s="624">
        <f t="shared" si="55"/>
        <v>81.196127259032437</v>
      </c>
      <c r="K268" s="624">
        <f t="shared" si="56"/>
        <v>81.196127259032437</v>
      </c>
      <c r="L268" s="624">
        <f t="shared" si="58"/>
        <v>15014.653173358753</v>
      </c>
      <c r="M268" s="668">
        <f t="shared" si="59"/>
        <v>3.0143907200000015</v>
      </c>
      <c r="N268" s="624">
        <f t="shared" si="57"/>
        <v>4980.9910419836833</v>
      </c>
    </row>
    <row r="269" spans="1:14" x14ac:dyDescent="0.2">
      <c r="A269" s="624">
        <v>266</v>
      </c>
      <c r="B269" s="624">
        <v>52.4</v>
      </c>
      <c r="C269" s="628">
        <f t="shared" si="50"/>
        <v>84.3296256</v>
      </c>
      <c r="D269" s="665">
        <f t="shared" si="48"/>
        <v>84.3296256</v>
      </c>
      <c r="E269" s="629">
        <f t="shared" si="51"/>
        <v>7111.4857538361757</v>
      </c>
      <c r="F269" s="665">
        <f t="shared" si="49"/>
        <v>83.685888000000006</v>
      </c>
      <c r="G269" s="629">
        <f t="shared" si="52"/>
        <v>7003.3278503485453</v>
      </c>
      <c r="H269" s="666">
        <f t="shared" si="53"/>
        <v>84.00775680000001</v>
      </c>
      <c r="I269" s="667">
        <f t="shared" si="54"/>
        <v>2.3335488000000001E-2</v>
      </c>
      <c r="J269" s="624">
        <f t="shared" si="55"/>
        <v>-108.15790348763039</v>
      </c>
      <c r="K269" s="624">
        <f t="shared" si="56"/>
        <v>0</v>
      </c>
      <c r="L269" s="624">
        <f t="shared" si="58"/>
        <v>15014.653173358753</v>
      </c>
      <c r="M269" s="668">
        <f t="shared" si="59"/>
        <v>3.0377262080000014</v>
      </c>
      <c r="N269" s="624">
        <f t="shared" si="57"/>
        <v>4942.7276012620641</v>
      </c>
    </row>
    <row r="270" spans="1:14" x14ac:dyDescent="0.2">
      <c r="A270" s="624">
        <v>267</v>
      </c>
      <c r="B270" s="624">
        <v>52</v>
      </c>
      <c r="C270" s="628">
        <f t="shared" si="50"/>
        <v>83.685888000000006</v>
      </c>
      <c r="D270" s="665">
        <f t="shared" si="48"/>
        <v>83.685888000000006</v>
      </c>
      <c r="E270" s="629">
        <f t="shared" si="51"/>
        <v>7003.3278503485453</v>
      </c>
      <c r="F270" s="665">
        <f t="shared" si="49"/>
        <v>83.524953600000003</v>
      </c>
      <c r="G270" s="629">
        <f t="shared" si="52"/>
        <v>6976.4178738821538</v>
      </c>
      <c r="H270" s="666">
        <f t="shared" si="53"/>
        <v>83.605420800000005</v>
      </c>
      <c r="I270" s="667">
        <f t="shared" si="54"/>
        <v>2.3223728000000003E-2</v>
      </c>
      <c r="J270" s="624">
        <f t="shared" si="55"/>
        <v>-26.909976466391527</v>
      </c>
      <c r="K270" s="624">
        <f t="shared" si="56"/>
        <v>0</v>
      </c>
      <c r="L270" s="624">
        <f t="shared" si="58"/>
        <v>15014.653173358753</v>
      </c>
      <c r="M270" s="668">
        <f t="shared" si="59"/>
        <v>3.0609499360000014</v>
      </c>
      <c r="N270" s="624">
        <f t="shared" si="57"/>
        <v>4905.2266411712872</v>
      </c>
    </row>
    <row r="271" spans="1:14" x14ac:dyDescent="0.2">
      <c r="A271" s="624">
        <v>268</v>
      </c>
      <c r="B271" s="624">
        <v>51.9</v>
      </c>
      <c r="C271" s="628">
        <f t="shared" si="50"/>
        <v>83.524953600000003</v>
      </c>
      <c r="D271" s="665">
        <f t="shared" si="48"/>
        <v>83.524953600000003</v>
      </c>
      <c r="E271" s="629">
        <f t="shared" si="51"/>
        <v>6976.4178738821538</v>
      </c>
      <c r="F271" s="665">
        <f t="shared" si="49"/>
        <v>83.203084800000013</v>
      </c>
      <c r="G271" s="629">
        <f t="shared" si="52"/>
        <v>6922.7533202359937</v>
      </c>
      <c r="H271" s="666">
        <f t="shared" si="53"/>
        <v>83.364019200000001</v>
      </c>
      <c r="I271" s="667">
        <f t="shared" si="54"/>
        <v>2.3156672E-2</v>
      </c>
      <c r="J271" s="624">
        <f t="shared" si="55"/>
        <v>-53.66455364616013</v>
      </c>
      <c r="K271" s="624">
        <f t="shared" si="56"/>
        <v>0</v>
      </c>
      <c r="L271" s="624">
        <f t="shared" si="58"/>
        <v>15014.653173358753</v>
      </c>
      <c r="M271" s="668">
        <f t="shared" si="59"/>
        <v>3.0841066080000012</v>
      </c>
      <c r="N271" s="624">
        <f t="shared" si="57"/>
        <v>4868.396291623505</v>
      </c>
    </row>
    <row r="272" spans="1:14" x14ac:dyDescent="0.2">
      <c r="A272" s="624">
        <v>269</v>
      </c>
      <c r="B272" s="624">
        <v>51.7</v>
      </c>
      <c r="C272" s="628">
        <f t="shared" si="50"/>
        <v>83.203084800000013</v>
      </c>
      <c r="D272" s="665">
        <f t="shared" si="48"/>
        <v>83.203084800000013</v>
      </c>
      <c r="E272" s="629">
        <f t="shared" si="51"/>
        <v>6922.7533202359937</v>
      </c>
      <c r="F272" s="665">
        <f t="shared" si="49"/>
        <v>82.881216000000009</v>
      </c>
      <c r="G272" s="629">
        <f t="shared" si="52"/>
        <v>6869.2959656386574</v>
      </c>
      <c r="H272" s="666">
        <f t="shared" si="53"/>
        <v>83.042150400000011</v>
      </c>
      <c r="I272" s="667">
        <f t="shared" si="54"/>
        <v>2.3067264000000004E-2</v>
      </c>
      <c r="J272" s="624">
        <f t="shared" si="55"/>
        <v>-53.457354597336234</v>
      </c>
      <c r="K272" s="624">
        <f t="shared" si="56"/>
        <v>0</v>
      </c>
      <c r="L272" s="624">
        <f t="shared" si="58"/>
        <v>15014.653173358753</v>
      </c>
      <c r="M272" s="668">
        <f t="shared" si="59"/>
        <v>3.1071738720000011</v>
      </c>
      <c r="N272" s="624">
        <f t="shared" si="57"/>
        <v>4832.2539361771342</v>
      </c>
    </row>
    <row r="273" spans="1:14" x14ac:dyDescent="0.2">
      <c r="A273" s="624">
        <v>270</v>
      </c>
      <c r="B273" s="624">
        <v>51.5</v>
      </c>
      <c r="C273" s="628">
        <f t="shared" si="50"/>
        <v>82.881216000000009</v>
      </c>
      <c r="D273" s="665">
        <f t="shared" si="48"/>
        <v>82.881216000000009</v>
      </c>
      <c r="E273" s="629">
        <f t="shared" si="51"/>
        <v>6869.2959656386574</v>
      </c>
      <c r="F273" s="665">
        <f t="shared" si="49"/>
        <v>83.042150400000011</v>
      </c>
      <c r="G273" s="629">
        <f t="shared" si="52"/>
        <v>6895.9987430562223</v>
      </c>
      <c r="H273" s="666">
        <f t="shared" si="53"/>
        <v>82.96168320000001</v>
      </c>
      <c r="I273" s="667">
        <f t="shared" si="54"/>
        <v>2.3044912000000004E-2</v>
      </c>
      <c r="J273" s="624">
        <f t="shared" si="55"/>
        <v>26.702777417564903</v>
      </c>
      <c r="K273" s="624">
        <f t="shared" si="56"/>
        <v>26.702777417564903</v>
      </c>
      <c r="L273" s="624">
        <f t="shared" si="58"/>
        <v>15041.355950776317</v>
      </c>
      <c r="M273" s="668">
        <f t="shared" si="59"/>
        <v>3.1302187840000011</v>
      </c>
      <c r="N273" s="624">
        <f t="shared" si="57"/>
        <v>4805.2091526827635</v>
      </c>
    </row>
    <row r="274" spans="1:14" x14ac:dyDescent="0.2">
      <c r="A274" s="624">
        <v>271</v>
      </c>
      <c r="B274" s="624">
        <v>51.6</v>
      </c>
      <c r="C274" s="628">
        <f t="shared" si="50"/>
        <v>83.042150400000011</v>
      </c>
      <c r="D274" s="665">
        <f t="shared" si="48"/>
        <v>83.042150400000011</v>
      </c>
      <c r="E274" s="629">
        <f t="shared" si="51"/>
        <v>6895.9987430562223</v>
      </c>
      <c r="F274" s="665">
        <f t="shared" si="49"/>
        <v>83.364019200000001</v>
      </c>
      <c r="G274" s="629">
        <f t="shared" si="52"/>
        <v>6949.5596971779687</v>
      </c>
      <c r="H274" s="666">
        <f t="shared" si="53"/>
        <v>83.203084799999999</v>
      </c>
      <c r="I274" s="667">
        <f t="shared" si="54"/>
        <v>2.3111968E-2</v>
      </c>
      <c r="J274" s="624">
        <f t="shared" si="55"/>
        <v>53.560954121746363</v>
      </c>
      <c r="K274" s="624">
        <f t="shared" si="56"/>
        <v>53.560954121746363</v>
      </c>
      <c r="L274" s="624">
        <f t="shared" si="58"/>
        <v>15094.916904898062</v>
      </c>
      <c r="M274" s="668">
        <f t="shared" si="59"/>
        <v>3.1533307520000009</v>
      </c>
      <c r="N274" s="624">
        <f t="shared" si="57"/>
        <v>4786.9754529632219</v>
      </c>
    </row>
    <row r="275" spans="1:14" x14ac:dyDescent="0.2">
      <c r="A275" s="624">
        <v>272</v>
      </c>
      <c r="B275" s="624">
        <v>51.8</v>
      </c>
      <c r="C275" s="628">
        <f t="shared" si="50"/>
        <v>83.364019200000001</v>
      </c>
      <c r="D275" s="665">
        <f t="shared" si="48"/>
        <v>83.364019200000001</v>
      </c>
      <c r="E275" s="629">
        <f t="shared" si="51"/>
        <v>6949.5596971779687</v>
      </c>
      <c r="F275" s="665">
        <f t="shared" si="49"/>
        <v>83.846822400000008</v>
      </c>
      <c r="G275" s="629">
        <f t="shared" si="52"/>
        <v>7030.2896265771433</v>
      </c>
      <c r="H275" s="666">
        <f t="shared" si="53"/>
        <v>83.605420800000005</v>
      </c>
      <c r="I275" s="667">
        <f t="shared" si="54"/>
        <v>2.3223728000000003E-2</v>
      </c>
      <c r="J275" s="624">
        <f t="shared" si="55"/>
        <v>80.72992939917458</v>
      </c>
      <c r="K275" s="624">
        <f t="shared" si="56"/>
        <v>80.72992939917458</v>
      </c>
      <c r="L275" s="624">
        <f t="shared" si="58"/>
        <v>15175.646834297237</v>
      </c>
      <c r="M275" s="668">
        <f t="shared" si="59"/>
        <v>3.176554480000001</v>
      </c>
      <c r="N275" s="624">
        <f t="shared" si="57"/>
        <v>4777.3922751349228</v>
      </c>
    </row>
    <row r="276" spans="1:14" x14ac:dyDescent="0.2">
      <c r="A276" s="624">
        <v>273</v>
      </c>
      <c r="B276" s="624">
        <v>52.1</v>
      </c>
      <c r="C276" s="628">
        <f t="shared" si="50"/>
        <v>83.846822400000008</v>
      </c>
      <c r="D276" s="665">
        <f t="shared" si="48"/>
        <v>83.846822400000008</v>
      </c>
      <c r="E276" s="629">
        <f t="shared" si="51"/>
        <v>7030.2896265771433</v>
      </c>
      <c r="F276" s="665">
        <f t="shared" si="49"/>
        <v>84.490560000000002</v>
      </c>
      <c r="G276" s="629">
        <f t="shared" si="52"/>
        <v>7138.6547291136003</v>
      </c>
      <c r="H276" s="666">
        <f t="shared" si="53"/>
        <v>84.168691200000012</v>
      </c>
      <c r="I276" s="667">
        <f t="shared" si="54"/>
        <v>2.3380192000000004E-2</v>
      </c>
      <c r="J276" s="624">
        <f t="shared" si="55"/>
        <v>108.36510253645702</v>
      </c>
      <c r="K276" s="624">
        <f t="shared" si="56"/>
        <v>108.36510253645702</v>
      </c>
      <c r="L276" s="624">
        <f t="shared" si="58"/>
        <v>15284.011936833693</v>
      </c>
      <c r="M276" s="668">
        <f t="shared" si="59"/>
        <v>3.1999346720000008</v>
      </c>
      <c r="N276" s="624">
        <f t="shared" si="57"/>
        <v>4776.3512394710815</v>
      </c>
    </row>
    <row r="277" spans="1:14" x14ac:dyDescent="0.2">
      <c r="A277" s="624">
        <v>274</v>
      </c>
      <c r="B277" s="624">
        <v>52.5</v>
      </c>
      <c r="C277" s="628">
        <f t="shared" si="50"/>
        <v>84.490560000000002</v>
      </c>
      <c r="D277" s="665">
        <f t="shared" si="48"/>
        <v>84.490560000000002</v>
      </c>
      <c r="E277" s="629">
        <f t="shared" si="51"/>
        <v>7138.6547291136003</v>
      </c>
      <c r="F277" s="665">
        <f t="shared" si="49"/>
        <v>85.295231999999999</v>
      </c>
      <c r="G277" s="629">
        <f t="shared" si="52"/>
        <v>7275.2766019338242</v>
      </c>
      <c r="H277" s="666">
        <f t="shared" si="53"/>
        <v>84.892896000000007</v>
      </c>
      <c r="I277" s="667">
        <f t="shared" si="54"/>
        <v>2.3581360000000003E-2</v>
      </c>
      <c r="J277" s="624">
        <f t="shared" si="55"/>
        <v>136.62187282022387</v>
      </c>
      <c r="K277" s="624">
        <f t="shared" si="56"/>
        <v>136.62187282022387</v>
      </c>
      <c r="L277" s="624">
        <f t="shared" si="58"/>
        <v>15420.633809653917</v>
      </c>
      <c r="M277" s="668">
        <f t="shared" si="59"/>
        <v>3.2235160320000009</v>
      </c>
      <c r="N277" s="624">
        <f t="shared" si="57"/>
        <v>4783.7931180029918</v>
      </c>
    </row>
    <row r="278" spans="1:14" x14ac:dyDescent="0.2">
      <c r="A278" s="624">
        <v>275</v>
      </c>
      <c r="B278" s="624">
        <v>53</v>
      </c>
      <c r="C278" s="628">
        <f t="shared" si="50"/>
        <v>85.295231999999999</v>
      </c>
      <c r="D278" s="665">
        <f t="shared" si="48"/>
        <v>85.295231999999999</v>
      </c>
      <c r="E278" s="629">
        <f t="shared" si="51"/>
        <v>7275.2766019338242</v>
      </c>
      <c r="F278" s="665">
        <f t="shared" si="49"/>
        <v>86.099904000000009</v>
      </c>
      <c r="G278" s="629">
        <f t="shared" si="52"/>
        <v>7413.1934688092178</v>
      </c>
      <c r="H278" s="666">
        <f t="shared" si="53"/>
        <v>85.697568000000004</v>
      </c>
      <c r="I278" s="667">
        <f t="shared" si="54"/>
        <v>2.380488E-2</v>
      </c>
      <c r="J278" s="624">
        <f t="shared" si="55"/>
        <v>137.91686687539368</v>
      </c>
      <c r="K278" s="624">
        <f t="shared" si="56"/>
        <v>137.91686687539368</v>
      </c>
      <c r="L278" s="624">
        <f t="shared" si="58"/>
        <v>15558.55067652931</v>
      </c>
      <c r="M278" s="668">
        <f t="shared" si="59"/>
        <v>3.2473209120000011</v>
      </c>
      <c r="N278" s="624">
        <f t="shared" si="57"/>
        <v>4791.195911384968</v>
      </c>
    </row>
    <row r="279" spans="1:14" x14ac:dyDescent="0.2">
      <c r="A279" s="624">
        <v>276</v>
      </c>
      <c r="B279" s="624">
        <v>53.5</v>
      </c>
      <c r="C279" s="628">
        <f t="shared" si="50"/>
        <v>86.099904000000009</v>
      </c>
      <c r="D279" s="665">
        <f t="shared" si="48"/>
        <v>86.099904000000009</v>
      </c>
      <c r="E279" s="629">
        <f t="shared" si="51"/>
        <v>7413.1934688092178</v>
      </c>
      <c r="F279" s="665">
        <f t="shared" si="49"/>
        <v>86.904576000000006</v>
      </c>
      <c r="G279" s="629">
        <f t="shared" si="52"/>
        <v>7552.4053297397768</v>
      </c>
      <c r="H279" s="666">
        <f t="shared" si="53"/>
        <v>86.50224</v>
      </c>
      <c r="I279" s="667">
        <f t="shared" si="54"/>
        <v>2.4028400000000002E-2</v>
      </c>
      <c r="J279" s="624">
        <f t="shared" si="55"/>
        <v>139.21186093055894</v>
      </c>
      <c r="K279" s="624">
        <f t="shared" si="56"/>
        <v>139.21186093055894</v>
      </c>
      <c r="L279" s="624">
        <f t="shared" si="58"/>
        <v>15697.762537459868</v>
      </c>
      <c r="M279" s="668">
        <f t="shared" si="59"/>
        <v>3.2713493120000012</v>
      </c>
      <c r="N279" s="624">
        <f t="shared" si="57"/>
        <v>4798.5589554368762</v>
      </c>
    </row>
    <row r="280" spans="1:14" x14ac:dyDescent="0.2">
      <c r="A280" s="624">
        <v>277</v>
      </c>
      <c r="B280" s="624">
        <v>54</v>
      </c>
      <c r="C280" s="628">
        <f t="shared" si="50"/>
        <v>86.904576000000006</v>
      </c>
      <c r="D280" s="665">
        <f t="shared" si="48"/>
        <v>86.904576000000006</v>
      </c>
      <c r="E280" s="629">
        <f t="shared" si="51"/>
        <v>7552.4053297397768</v>
      </c>
      <c r="F280" s="665">
        <f t="shared" si="49"/>
        <v>88.352985599999997</v>
      </c>
      <c r="G280" s="629">
        <f t="shared" si="52"/>
        <v>7806.250064433807</v>
      </c>
      <c r="H280" s="666">
        <f t="shared" si="53"/>
        <v>87.628780800000001</v>
      </c>
      <c r="I280" s="667">
        <f t="shared" si="54"/>
        <v>2.4341327999999999E-2</v>
      </c>
      <c r="J280" s="624">
        <f t="shared" si="55"/>
        <v>253.84473469403019</v>
      </c>
      <c r="K280" s="624">
        <f t="shared" si="56"/>
        <v>253.84473469403019</v>
      </c>
      <c r="L280" s="624">
        <f t="shared" si="58"/>
        <v>15951.607272153899</v>
      </c>
      <c r="M280" s="668">
        <f t="shared" si="59"/>
        <v>3.2956906400000014</v>
      </c>
      <c r="N280" s="624">
        <f t="shared" si="57"/>
        <v>4840.1409642483586</v>
      </c>
    </row>
    <row r="281" spans="1:14" x14ac:dyDescent="0.2">
      <c r="A281" s="624">
        <v>278</v>
      </c>
      <c r="B281" s="624">
        <v>54.9</v>
      </c>
      <c r="C281" s="628">
        <f t="shared" si="50"/>
        <v>88.352985599999997</v>
      </c>
      <c r="D281" s="665">
        <f t="shared" si="48"/>
        <v>88.352985599999997</v>
      </c>
      <c r="E281" s="629">
        <f t="shared" si="51"/>
        <v>7806.250064433807</v>
      </c>
      <c r="F281" s="665">
        <f t="shared" si="49"/>
        <v>89.157657600000007</v>
      </c>
      <c r="G281" s="629">
        <f t="shared" si="52"/>
        <v>7949.0879087188387</v>
      </c>
      <c r="H281" s="666">
        <f t="shared" si="53"/>
        <v>88.755321600000002</v>
      </c>
      <c r="I281" s="667">
        <f t="shared" si="54"/>
        <v>2.4654255999999999E-2</v>
      </c>
      <c r="J281" s="624">
        <f t="shared" si="55"/>
        <v>142.83784428503168</v>
      </c>
      <c r="K281" s="624">
        <f t="shared" si="56"/>
        <v>142.83784428503168</v>
      </c>
      <c r="L281" s="624">
        <f t="shared" si="58"/>
        <v>16094.44511643893</v>
      </c>
      <c r="M281" s="668">
        <f t="shared" si="59"/>
        <v>3.3203448960000013</v>
      </c>
      <c r="N281" s="624">
        <f t="shared" si="57"/>
        <v>4847.2208823329793</v>
      </c>
    </row>
    <row r="282" spans="1:14" x14ac:dyDescent="0.2">
      <c r="A282" s="624">
        <v>279</v>
      </c>
      <c r="B282" s="624">
        <v>55.4</v>
      </c>
      <c r="C282" s="628">
        <f t="shared" si="50"/>
        <v>89.157657600000007</v>
      </c>
      <c r="D282" s="665">
        <f t="shared" si="48"/>
        <v>89.157657600000007</v>
      </c>
      <c r="E282" s="629">
        <f t="shared" si="51"/>
        <v>7949.0879087188387</v>
      </c>
      <c r="F282" s="665">
        <f t="shared" si="49"/>
        <v>89.479526400000012</v>
      </c>
      <c r="G282" s="629">
        <f t="shared" si="52"/>
        <v>8006.5856447682991</v>
      </c>
      <c r="H282" s="666">
        <f t="shared" si="53"/>
        <v>89.31859200000001</v>
      </c>
      <c r="I282" s="667">
        <f t="shared" si="54"/>
        <v>2.4810720000000001E-2</v>
      </c>
      <c r="J282" s="624">
        <f t="shared" si="55"/>
        <v>57.4977360494604</v>
      </c>
      <c r="K282" s="624">
        <f t="shared" si="56"/>
        <v>57.4977360494604</v>
      </c>
      <c r="L282" s="624">
        <f t="shared" si="58"/>
        <v>16151.942852488392</v>
      </c>
      <c r="M282" s="668">
        <f t="shared" si="59"/>
        <v>3.3451556160000013</v>
      </c>
      <c r="N282" s="624">
        <f t="shared" si="57"/>
        <v>4828.4578377260123</v>
      </c>
    </row>
    <row r="283" spans="1:14" x14ac:dyDescent="0.2">
      <c r="A283" s="624">
        <v>280</v>
      </c>
      <c r="B283" s="624">
        <v>55.6</v>
      </c>
      <c r="C283" s="628">
        <f t="shared" si="50"/>
        <v>89.479526400000012</v>
      </c>
      <c r="D283" s="665">
        <f t="shared" si="48"/>
        <v>89.479526400000012</v>
      </c>
      <c r="E283" s="629">
        <f t="shared" si="51"/>
        <v>8006.5856447682991</v>
      </c>
      <c r="F283" s="665">
        <f t="shared" si="49"/>
        <v>90.123264000000006</v>
      </c>
      <c r="G283" s="629">
        <f t="shared" si="52"/>
        <v>8122.202714013697</v>
      </c>
      <c r="H283" s="666">
        <f t="shared" si="53"/>
        <v>89.801395200000002</v>
      </c>
      <c r="I283" s="667">
        <f t="shared" si="54"/>
        <v>2.4944832E-2</v>
      </c>
      <c r="J283" s="624">
        <f t="shared" si="55"/>
        <v>115.61706924539794</v>
      </c>
      <c r="K283" s="624">
        <f t="shared" si="56"/>
        <v>115.61706924539794</v>
      </c>
      <c r="L283" s="624">
        <f t="shared" si="58"/>
        <v>16267.559921733789</v>
      </c>
      <c r="M283" s="668">
        <f t="shared" si="59"/>
        <v>3.3701004480000014</v>
      </c>
      <c r="N283" s="624">
        <f t="shared" si="57"/>
        <v>4827.0252393776072</v>
      </c>
    </row>
    <row r="284" spans="1:14" x14ac:dyDescent="0.2">
      <c r="A284" s="624">
        <v>281</v>
      </c>
      <c r="B284" s="624">
        <v>56</v>
      </c>
      <c r="C284" s="628">
        <f t="shared" si="50"/>
        <v>90.123264000000006</v>
      </c>
      <c r="D284" s="665">
        <f t="shared" si="48"/>
        <v>90.123264000000006</v>
      </c>
      <c r="E284" s="629">
        <f t="shared" si="51"/>
        <v>8122.202714013697</v>
      </c>
      <c r="F284" s="665">
        <f t="shared" si="49"/>
        <v>90.123264000000006</v>
      </c>
      <c r="G284" s="629">
        <f t="shared" si="52"/>
        <v>8122.202714013697</v>
      </c>
      <c r="H284" s="666">
        <f t="shared" si="53"/>
        <v>90.123264000000006</v>
      </c>
      <c r="I284" s="667">
        <f t="shared" si="54"/>
        <v>2.5034240000000003E-2</v>
      </c>
      <c r="J284" s="624">
        <f t="shared" si="55"/>
        <v>0</v>
      </c>
      <c r="K284" s="624">
        <f t="shared" si="56"/>
        <v>0</v>
      </c>
      <c r="L284" s="624">
        <f t="shared" si="58"/>
        <v>16267.559921733789</v>
      </c>
      <c r="M284" s="668">
        <f t="shared" si="59"/>
        <v>3.3951346880000015</v>
      </c>
      <c r="N284" s="624">
        <f t="shared" si="57"/>
        <v>4791.432863983563</v>
      </c>
    </row>
    <row r="285" spans="1:14" x14ac:dyDescent="0.2">
      <c r="A285" s="624">
        <v>282</v>
      </c>
      <c r="B285" s="624">
        <v>56</v>
      </c>
      <c r="C285" s="628">
        <f t="shared" si="50"/>
        <v>90.123264000000006</v>
      </c>
      <c r="D285" s="665">
        <f t="shared" si="48"/>
        <v>90.123264000000006</v>
      </c>
      <c r="E285" s="629">
        <f t="shared" si="51"/>
        <v>8122.202714013697</v>
      </c>
      <c r="F285" s="665">
        <f t="shared" si="49"/>
        <v>89.801395200000002</v>
      </c>
      <c r="G285" s="629">
        <f t="shared" si="52"/>
        <v>8064.2905798665834</v>
      </c>
      <c r="H285" s="666">
        <f t="shared" si="53"/>
        <v>89.962329600000004</v>
      </c>
      <c r="I285" s="667">
        <f t="shared" si="54"/>
        <v>2.4989536E-2</v>
      </c>
      <c r="J285" s="624">
        <f t="shared" si="55"/>
        <v>-57.912134147113647</v>
      </c>
      <c r="K285" s="624">
        <f t="shared" si="56"/>
        <v>0</v>
      </c>
      <c r="L285" s="624">
        <f t="shared" si="58"/>
        <v>16267.559921733789</v>
      </c>
      <c r="M285" s="668">
        <f t="shared" si="59"/>
        <v>3.4201242240000016</v>
      </c>
      <c r="N285" s="624">
        <f t="shared" si="57"/>
        <v>4756.4237016830011</v>
      </c>
    </row>
    <row r="286" spans="1:14" x14ac:dyDescent="0.2">
      <c r="A286" s="624">
        <v>283</v>
      </c>
      <c r="B286" s="624">
        <v>55.8</v>
      </c>
      <c r="C286" s="628">
        <f t="shared" si="50"/>
        <v>89.801395200000002</v>
      </c>
      <c r="D286" s="665">
        <f t="shared" si="48"/>
        <v>89.801395200000002</v>
      </c>
      <c r="E286" s="629">
        <f t="shared" si="51"/>
        <v>8064.2905798665834</v>
      </c>
      <c r="F286" s="665">
        <f t="shared" si="49"/>
        <v>88.835788800000017</v>
      </c>
      <c r="G286" s="629">
        <f t="shared" si="52"/>
        <v>7891.7973717182085</v>
      </c>
      <c r="H286" s="666">
        <f t="shared" si="53"/>
        <v>89.31859200000001</v>
      </c>
      <c r="I286" s="667">
        <f t="shared" si="54"/>
        <v>2.4810720000000001E-2</v>
      </c>
      <c r="J286" s="624">
        <f t="shared" si="55"/>
        <v>-172.49320814837483</v>
      </c>
      <c r="K286" s="624">
        <f t="shared" si="56"/>
        <v>0</v>
      </c>
      <c r="L286" s="624">
        <f t="shared" si="58"/>
        <v>16267.559921733789</v>
      </c>
      <c r="M286" s="668">
        <f t="shared" si="59"/>
        <v>3.4449349440000017</v>
      </c>
      <c r="N286" s="624">
        <f t="shared" si="57"/>
        <v>4722.1675259983604</v>
      </c>
    </row>
    <row r="287" spans="1:14" x14ac:dyDescent="0.2">
      <c r="A287" s="624">
        <v>284</v>
      </c>
      <c r="B287" s="624">
        <v>55.2</v>
      </c>
      <c r="C287" s="628">
        <f t="shared" si="50"/>
        <v>88.835788800000017</v>
      </c>
      <c r="D287" s="665">
        <f t="shared" si="48"/>
        <v>88.835788800000017</v>
      </c>
      <c r="E287" s="629">
        <f t="shared" si="51"/>
        <v>7891.7973717182085</v>
      </c>
      <c r="F287" s="665">
        <f t="shared" si="49"/>
        <v>87.709248000000002</v>
      </c>
      <c r="G287" s="629">
        <f t="shared" si="52"/>
        <v>7692.9121847255046</v>
      </c>
      <c r="H287" s="666">
        <f t="shared" si="53"/>
        <v>88.27251840000001</v>
      </c>
      <c r="I287" s="667">
        <f t="shared" si="54"/>
        <v>2.4520144000000004E-2</v>
      </c>
      <c r="J287" s="624">
        <f t="shared" si="55"/>
        <v>-198.88518699270389</v>
      </c>
      <c r="K287" s="624">
        <f t="shared" si="56"/>
        <v>0</v>
      </c>
      <c r="L287" s="624">
        <f t="shared" si="58"/>
        <v>16267.559921733789</v>
      </c>
      <c r="M287" s="668">
        <f t="shared" si="59"/>
        <v>3.4694550880000015</v>
      </c>
      <c r="N287" s="624">
        <f t="shared" si="57"/>
        <v>4688.7939198288832</v>
      </c>
    </row>
    <row r="288" spans="1:14" x14ac:dyDescent="0.2">
      <c r="A288" s="624">
        <v>285</v>
      </c>
      <c r="B288" s="624">
        <v>54.5</v>
      </c>
      <c r="C288" s="628">
        <f t="shared" si="50"/>
        <v>87.709248000000002</v>
      </c>
      <c r="D288" s="665">
        <f t="shared" si="48"/>
        <v>87.709248000000002</v>
      </c>
      <c r="E288" s="629">
        <f t="shared" si="51"/>
        <v>7692.9121847255046</v>
      </c>
      <c r="F288" s="665">
        <f t="shared" si="49"/>
        <v>86.260838400000011</v>
      </c>
      <c r="G288" s="629">
        <f t="shared" si="52"/>
        <v>7440.9322414709168</v>
      </c>
      <c r="H288" s="666">
        <f t="shared" si="53"/>
        <v>86.985043200000007</v>
      </c>
      <c r="I288" s="667">
        <f t="shared" si="54"/>
        <v>2.4162512000000001E-2</v>
      </c>
      <c r="J288" s="624">
        <f t="shared" si="55"/>
        <v>-251.97994325458785</v>
      </c>
      <c r="K288" s="624">
        <f t="shared" si="56"/>
        <v>0</v>
      </c>
      <c r="L288" s="624">
        <f t="shared" si="58"/>
        <v>16267.559921733789</v>
      </c>
      <c r="M288" s="668">
        <f t="shared" si="59"/>
        <v>3.4936176000000017</v>
      </c>
      <c r="N288" s="624">
        <f t="shared" si="57"/>
        <v>4656.3653451178461</v>
      </c>
    </row>
    <row r="289" spans="1:14" x14ac:dyDescent="0.2">
      <c r="A289" s="624">
        <v>286</v>
      </c>
      <c r="B289" s="624">
        <v>53.6</v>
      </c>
      <c r="C289" s="628">
        <f t="shared" si="50"/>
        <v>86.260838400000011</v>
      </c>
      <c r="D289" s="665">
        <f t="shared" si="48"/>
        <v>86.260838400000011</v>
      </c>
      <c r="E289" s="629">
        <f t="shared" si="51"/>
        <v>7440.9322414709168</v>
      </c>
      <c r="F289" s="665">
        <f t="shared" si="49"/>
        <v>84.490560000000002</v>
      </c>
      <c r="G289" s="629">
        <f t="shared" si="52"/>
        <v>7138.6547291136003</v>
      </c>
      <c r="H289" s="666">
        <f t="shared" si="53"/>
        <v>85.375699200000014</v>
      </c>
      <c r="I289" s="667">
        <f t="shared" si="54"/>
        <v>2.3715472000000005E-2</v>
      </c>
      <c r="J289" s="624">
        <f t="shared" si="55"/>
        <v>-302.27751235731648</v>
      </c>
      <c r="K289" s="624">
        <f t="shared" si="56"/>
        <v>0</v>
      </c>
      <c r="L289" s="624">
        <f t="shared" si="58"/>
        <v>16267.559921733789</v>
      </c>
      <c r="M289" s="668">
        <f t="shared" si="59"/>
        <v>3.5173330720000018</v>
      </c>
      <c r="N289" s="624">
        <f t="shared" si="57"/>
        <v>4624.9699953731824</v>
      </c>
    </row>
    <row r="290" spans="1:14" x14ac:dyDescent="0.2">
      <c r="A290" s="624">
        <v>287</v>
      </c>
      <c r="B290" s="624">
        <v>52.5</v>
      </c>
      <c r="C290" s="628">
        <f t="shared" si="50"/>
        <v>84.490560000000002</v>
      </c>
      <c r="D290" s="665">
        <f t="shared" si="48"/>
        <v>84.490560000000002</v>
      </c>
      <c r="E290" s="629">
        <f t="shared" si="51"/>
        <v>7138.6547291136003</v>
      </c>
      <c r="F290" s="665">
        <f t="shared" si="49"/>
        <v>82.881216000000009</v>
      </c>
      <c r="G290" s="629">
        <f t="shared" si="52"/>
        <v>6869.2959656386574</v>
      </c>
      <c r="H290" s="666">
        <f t="shared" si="53"/>
        <v>83.685888000000006</v>
      </c>
      <c r="I290" s="667">
        <f t="shared" si="54"/>
        <v>2.3246080000000002E-2</v>
      </c>
      <c r="J290" s="624">
        <f t="shared" si="55"/>
        <v>-269.35876347494286</v>
      </c>
      <c r="K290" s="624">
        <f t="shared" si="56"/>
        <v>0</v>
      </c>
      <c r="L290" s="624">
        <f t="shared" si="58"/>
        <v>16267.559921733789</v>
      </c>
      <c r="M290" s="668">
        <f t="shared" si="59"/>
        <v>3.5405791520000016</v>
      </c>
      <c r="N290" s="624">
        <f t="shared" si="57"/>
        <v>4594.6042224602079</v>
      </c>
    </row>
    <row r="291" spans="1:14" x14ac:dyDescent="0.2">
      <c r="A291" s="624">
        <v>288</v>
      </c>
      <c r="B291" s="624">
        <v>51.5</v>
      </c>
      <c r="C291" s="628">
        <f t="shared" si="50"/>
        <v>82.881216000000009</v>
      </c>
      <c r="D291" s="665">
        <f t="shared" si="48"/>
        <v>82.881216000000009</v>
      </c>
      <c r="E291" s="629">
        <f t="shared" si="51"/>
        <v>6869.2959656386574</v>
      </c>
      <c r="F291" s="665">
        <f t="shared" si="49"/>
        <v>82.881216000000009</v>
      </c>
      <c r="G291" s="629">
        <f t="shared" si="52"/>
        <v>6869.2959656386574</v>
      </c>
      <c r="H291" s="666">
        <f t="shared" si="53"/>
        <v>82.881216000000009</v>
      </c>
      <c r="I291" s="667">
        <f t="shared" si="54"/>
        <v>2.3022560000000001E-2</v>
      </c>
      <c r="J291" s="624">
        <f t="shared" si="55"/>
        <v>0</v>
      </c>
      <c r="K291" s="624">
        <f t="shared" si="56"/>
        <v>0</v>
      </c>
      <c r="L291" s="624">
        <f t="shared" si="58"/>
        <v>16267.559921733789</v>
      </c>
      <c r="M291" s="668">
        <f t="shared" si="59"/>
        <v>3.5636017120000014</v>
      </c>
      <c r="N291" s="624">
        <f t="shared" si="57"/>
        <v>4564.9208964499967</v>
      </c>
    </row>
    <row r="292" spans="1:14" x14ac:dyDescent="0.2">
      <c r="A292" s="624">
        <v>289</v>
      </c>
      <c r="B292" s="624">
        <v>51.5</v>
      </c>
      <c r="C292" s="628">
        <f t="shared" si="50"/>
        <v>82.881216000000009</v>
      </c>
      <c r="D292" s="665">
        <f t="shared" si="48"/>
        <v>82.881216000000009</v>
      </c>
      <c r="E292" s="629">
        <f t="shared" si="51"/>
        <v>6869.2959656386574</v>
      </c>
      <c r="F292" s="665">
        <f t="shared" si="49"/>
        <v>82.881216000000009</v>
      </c>
      <c r="G292" s="629">
        <f t="shared" si="52"/>
        <v>6869.2959656386574</v>
      </c>
      <c r="H292" s="666">
        <f t="shared" si="53"/>
        <v>82.881216000000009</v>
      </c>
      <c r="I292" s="667">
        <f t="shared" si="54"/>
        <v>2.3022560000000001E-2</v>
      </c>
      <c r="J292" s="624">
        <f t="shared" si="55"/>
        <v>0</v>
      </c>
      <c r="K292" s="624">
        <f t="shared" si="56"/>
        <v>0</v>
      </c>
      <c r="L292" s="624">
        <f t="shared" si="58"/>
        <v>16267.559921733789</v>
      </c>
      <c r="M292" s="668">
        <f t="shared" si="59"/>
        <v>3.5866242720000012</v>
      </c>
      <c r="N292" s="624">
        <f t="shared" si="57"/>
        <v>4535.6186452902539</v>
      </c>
    </row>
    <row r="293" spans="1:14" x14ac:dyDescent="0.2">
      <c r="A293" s="624">
        <v>290</v>
      </c>
      <c r="B293" s="624">
        <v>51.5</v>
      </c>
      <c r="C293" s="628">
        <f t="shared" si="50"/>
        <v>82.881216000000009</v>
      </c>
      <c r="D293" s="665">
        <f t="shared" si="48"/>
        <v>82.881216000000009</v>
      </c>
      <c r="E293" s="629">
        <f t="shared" si="51"/>
        <v>6869.2959656386574</v>
      </c>
      <c r="F293" s="665">
        <f t="shared" si="49"/>
        <v>82.237478400000015</v>
      </c>
      <c r="G293" s="629">
        <f t="shared" si="52"/>
        <v>6763.0028535904694</v>
      </c>
      <c r="H293" s="666">
        <f t="shared" si="53"/>
        <v>82.559347200000019</v>
      </c>
      <c r="I293" s="667">
        <f t="shared" si="54"/>
        <v>2.2933152000000005E-2</v>
      </c>
      <c r="J293" s="624">
        <f t="shared" si="55"/>
        <v>-106.29311204818805</v>
      </c>
      <c r="K293" s="624">
        <f t="shared" si="56"/>
        <v>0</v>
      </c>
      <c r="L293" s="624">
        <f t="shared" si="58"/>
        <v>16267.559921733789</v>
      </c>
      <c r="M293" s="668">
        <f t="shared" si="59"/>
        <v>3.609557424000001</v>
      </c>
      <c r="N293" s="624">
        <f t="shared" si="57"/>
        <v>4506.8018072161813</v>
      </c>
    </row>
    <row r="294" spans="1:14" x14ac:dyDescent="0.2">
      <c r="A294" s="624">
        <v>291</v>
      </c>
      <c r="B294" s="624">
        <v>51.1</v>
      </c>
      <c r="C294" s="628">
        <f t="shared" si="50"/>
        <v>82.237478400000015</v>
      </c>
      <c r="D294" s="665">
        <f t="shared" si="48"/>
        <v>82.237478400000015</v>
      </c>
      <c r="E294" s="629">
        <f t="shared" si="51"/>
        <v>6763.0028535904694</v>
      </c>
      <c r="F294" s="665">
        <f t="shared" si="49"/>
        <v>80.628134400000008</v>
      </c>
      <c r="G294" s="629">
        <f t="shared" si="52"/>
        <v>6500.8960568244647</v>
      </c>
      <c r="H294" s="666">
        <f t="shared" si="53"/>
        <v>81.432806400000004</v>
      </c>
      <c r="I294" s="667">
        <f t="shared" si="54"/>
        <v>2.2620224000000001E-2</v>
      </c>
      <c r="J294" s="624">
        <f t="shared" si="55"/>
        <v>-262.10679676600466</v>
      </c>
      <c r="K294" s="624">
        <f t="shared" si="56"/>
        <v>0</v>
      </c>
      <c r="L294" s="624">
        <f t="shared" si="58"/>
        <v>16267.559921733789</v>
      </c>
      <c r="M294" s="668">
        <f t="shared" si="59"/>
        <v>3.6321776480000012</v>
      </c>
      <c r="N294" s="624">
        <f t="shared" si="57"/>
        <v>4478.7346595481786</v>
      </c>
    </row>
    <row r="295" spans="1:14" x14ac:dyDescent="0.2">
      <c r="A295" s="624">
        <v>292</v>
      </c>
      <c r="B295" s="624">
        <v>50.1</v>
      </c>
      <c r="C295" s="628">
        <f t="shared" si="50"/>
        <v>80.628134400000008</v>
      </c>
      <c r="D295" s="665">
        <f t="shared" si="48"/>
        <v>80.628134400000008</v>
      </c>
      <c r="E295" s="629">
        <f t="shared" si="51"/>
        <v>6500.8960568244647</v>
      </c>
      <c r="F295" s="665">
        <f t="shared" si="49"/>
        <v>80.467200000000005</v>
      </c>
      <c r="G295" s="629">
        <f t="shared" si="52"/>
        <v>6474.9702758400008</v>
      </c>
      <c r="H295" s="666">
        <f t="shared" si="53"/>
        <v>80.547667200000006</v>
      </c>
      <c r="I295" s="667">
        <f t="shared" si="54"/>
        <v>2.2374352E-2</v>
      </c>
      <c r="J295" s="624">
        <f t="shared" si="55"/>
        <v>-25.925780984463927</v>
      </c>
      <c r="K295" s="624">
        <f t="shared" si="56"/>
        <v>0</v>
      </c>
      <c r="L295" s="624">
        <f t="shared" si="58"/>
        <v>16267.559921733789</v>
      </c>
      <c r="M295" s="668">
        <f t="shared" si="59"/>
        <v>3.6545520000000011</v>
      </c>
      <c r="N295" s="624">
        <f t="shared" si="57"/>
        <v>4451.3143941401804</v>
      </c>
    </row>
    <row r="296" spans="1:14" x14ac:dyDescent="0.2">
      <c r="A296" s="624">
        <v>293</v>
      </c>
      <c r="B296" s="624">
        <v>50</v>
      </c>
      <c r="C296" s="628">
        <f t="shared" si="50"/>
        <v>80.467200000000005</v>
      </c>
      <c r="D296" s="665">
        <f t="shared" si="48"/>
        <v>80.467200000000005</v>
      </c>
      <c r="E296" s="629">
        <f t="shared" si="51"/>
        <v>6474.9702758400008</v>
      </c>
      <c r="F296" s="665">
        <f t="shared" si="49"/>
        <v>80.628134400000008</v>
      </c>
      <c r="G296" s="629">
        <f t="shared" si="52"/>
        <v>6500.8960568244647</v>
      </c>
      <c r="H296" s="666">
        <f t="shared" si="53"/>
        <v>80.547667200000006</v>
      </c>
      <c r="I296" s="667">
        <f t="shared" si="54"/>
        <v>2.2374352E-2</v>
      </c>
      <c r="J296" s="624">
        <f t="shared" si="55"/>
        <v>25.925780984463927</v>
      </c>
      <c r="K296" s="624">
        <f t="shared" si="56"/>
        <v>25.925780984463927</v>
      </c>
      <c r="L296" s="624">
        <f t="shared" si="58"/>
        <v>16293.485702718253</v>
      </c>
      <c r="M296" s="668">
        <f t="shared" si="59"/>
        <v>3.6769263520000011</v>
      </c>
      <c r="N296" s="624">
        <f t="shared" si="57"/>
        <v>4431.2787755065292</v>
      </c>
    </row>
    <row r="297" spans="1:14" x14ac:dyDescent="0.2">
      <c r="A297" s="624">
        <v>294</v>
      </c>
      <c r="B297" s="624">
        <v>50.1</v>
      </c>
      <c r="C297" s="628">
        <f t="shared" si="50"/>
        <v>80.628134400000008</v>
      </c>
      <c r="D297" s="665">
        <f t="shared" si="48"/>
        <v>80.628134400000008</v>
      </c>
      <c r="E297" s="629">
        <f t="shared" si="51"/>
        <v>6500.8960568244647</v>
      </c>
      <c r="F297" s="665">
        <f t="shared" si="49"/>
        <v>80.467200000000005</v>
      </c>
      <c r="G297" s="629">
        <f t="shared" si="52"/>
        <v>6474.9702758400008</v>
      </c>
      <c r="H297" s="666">
        <f t="shared" si="53"/>
        <v>80.547667200000006</v>
      </c>
      <c r="I297" s="667">
        <f t="shared" si="54"/>
        <v>2.2374352E-2</v>
      </c>
      <c r="J297" s="624">
        <f t="shared" si="55"/>
        <v>-25.925780984463927</v>
      </c>
      <c r="K297" s="624">
        <f t="shared" si="56"/>
        <v>0</v>
      </c>
      <c r="L297" s="624">
        <f t="shared" si="58"/>
        <v>16293.485702718253</v>
      </c>
      <c r="M297" s="668">
        <f t="shared" si="59"/>
        <v>3.699300704000001</v>
      </c>
      <c r="N297" s="624">
        <f t="shared" si="57"/>
        <v>4404.4772259525535</v>
      </c>
    </row>
    <row r="298" spans="1:14" x14ac:dyDescent="0.2">
      <c r="A298" s="624">
        <v>295</v>
      </c>
      <c r="B298" s="624">
        <v>50</v>
      </c>
      <c r="C298" s="628">
        <f t="shared" si="50"/>
        <v>80.467200000000005</v>
      </c>
      <c r="D298" s="665">
        <f t="shared" si="48"/>
        <v>80.467200000000005</v>
      </c>
      <c r="E298" s="629">
        <f t="shared" si="51"/>
        <v>6474.9702758400008</v>
      </c>
      <c r="F298" s="665">
        <f t="shared" si="49"/>
        <v>79.823462400000011</v>
      </c>
      <c r="G298" s="629">
        <f t="shared" si="52"/>
        <v>6371.7851495242157</v>
      </c>
      <c r="H298" s="666">
        <f t="shared" si="53"/>
        <v>80.145331200000015</v>
      </c>
      <c r="I298" s="667">
        <f t="shared" si="54"/>
        <v>2.2262592000000005E-2</v>
      </c>
      <c r="J298" s="624">
        <f t="shared" si="55"/>
        <v>-103.18512631578506</v>
      </c>
      <c r="K298" s="624">
        <f t="shared" si="56"/>
        <v>0</v>
      </c>
      <c r="L298" s="624">
        <f t="shared" si="58"/>
        <v>16293.485702718253</v>
      </c>
      <c r="M298" s="668">
        <f t="shared" si="59"/>
        <v>3.7215632960000011</v>
      </c>
      <c r="N298" s="624">
        <f t="shared" si="57"/>
        <v>4378.129406056526</v>
      </c>
    </row>
    <row r="299" spans="1:14" x14ac:dyDescent="0.2">
      <c r="A299" s="624">
        <v>296</v>
      </c>
      <c r="B299" s="624">
        <v>49.6</v>
      </c>
      <c r="C299" s="628">
        <f t="shared" si="50"/>
        <v>79.823462400000011</v>
      </c>
      <c r="D299" s="665">
        <f t="shared" si="48"/>
        <v>79.823462400000011</v>
      </c>
      <c r="E299" s="629">
        <f t="shared" si="51"/>
        <v>6371.7851495242157</v>
      </c>
      <c r="F299" s="665">
        <f t="shared" si="49"/>
        <v>79.662528000000009</v>
      </c>
      <c r="G299" s="629">
        <f t="shared" si="52"/>
        <v>6346.1183673507858</v>
      </c>
      <c r="H299" s="666">
        <f t="shared" si="53"/>
        <v>79.74299520000001</v>
      </c>
      <c r="I299" s="667">
        <f t="shared" si="54"/>
        <v>2.2150832000000002E-2</v>
      </c>
      <c r="J299" s="624">
        <f t="shared" si="55"/>
        <v>-25.666782173429965</v>
      </c>
      <c r="K299" s="624">
        <f t="shared" si="56"/>
        <v>0</v>
      </c>
      <c r="L299" s="624">
        <f t="shared" si="58"/>
        <v>16293.485702718253</v>
      </c>
      <c r="M299" s="668">
        <f t="shared" si="59"/>
        <v>3.743714128000001</v>
      </c>
      <c r="N299" s="624">
        <f t="shared" si="57"/>
        <v>4352.2248616303132</v>
      </c>
    </row>
    <row r="300" spans="1:14" x14ac:dyDescent="0.2">
      <c r="A300" s="624">
        <v>297</v>
      </c>
      <c r="B300" s="624">
        <v>49.5</v>
      </c>
      <c r="C300" s="628">
        <f t="shared" si="50"/>
        <v>79.662528000000009</v>
      </c>
      <c r="D300" s="665">
        <f t="shared" si="48"/>
        <v>79.662528000000009</v>
      </c>
      <c r="E300" s="629">
        <f t="shared" si="51"/>
        <v>6346.1183673507858</v>
      </c>
      <c r="F300" s="665">
        <f t="shared" si="49"/>
        <v>79.662528000000009</v>
      </c>
      <c r="G300" s="629">
        <f t="shared" si="52"/>
        <v>6346.1183673507858</v>
      </c>
      <c r="H300" s="666">
        <f t="shared" si="53"/>
        <v>79.662528000000009</v>
      </c>
      <c r="I300" s="667">
        <f t="shared" si="54"/>
        <v>2.2128480000000002E-2</v>
      </c>
      <c r="J300" s="624">
        <f t="shared" si="55"/>
        <v>0</v>
      </c>
      <c r="K300" s="624">
        <f t="shared" si="56"/>
        <v>0</v>
      </c>
      <c r="L300" s="624">
        <f t="shared" si="58"/>
        <v>16293.485702718253</v>
      </c>
      <c r="M300" s="668">
        <f t="shared" si="59"/>
        <v>3.7658426080000011</v>
      </c>
      <c r="N300" s="624">
        <f t="shared" si="57"/>
        <v>4326.6507389621229</v>
      </c>
    </row>
    <row r="301" spans="1:14" x14ac:dyDescent="0.2">
      <c r="A301" s="624">
        <v>298</v>
      </c>
      <c r="B301" s="624">
        <v>49.5</v>
      </c>
      <c r="C301" s="628">
        <f t="shared" si="50"/>
        <v>79.662528000000009</v>
      </c>
      <c r="D301" s="665">
        <f t="shared" si="48"/>
        <v>79.662528000000009</v>
      </c>
      <c r="E301" s="629">
        <f t="shared" si="51"/>
        <v>6346.1183673507858</v>
      </c>
      <c r="F301" s="665">
        <f t="shared" si="49"/>
        <v>79.662528000000009</v>
      </c>
      <c r="G301" s="629">
        <f t="shared" si="52"/>
        <v>6346.1183673507858</v>
      </c>
      <c r="H301" s="666">
        <f t="shared" si="53"/>
        <v>79.662528000000009</v>
      </c>
      <c r="I301" s="667">
        <f t="shared" si="54"/>
        <v>2.2128480000000002E-2</v>
      </c>
      <c r="J301" s="624">
        <f t="shared" si="55"/>
        <v>0</v>
      </c>
      <c r="K301" s="624">
        <f t="shared" si="56"/>
        <v>0</v>
      </c>
      <c r="L301" s="624">
        <f t="shared" si="58"/>
        <v>16293.485702718253</v>
      </c>
      <c r="M301" s="668">
        <f t="shared" si="59"/>
        <v>3.7879710880000013</v>
      </c>
      <c r="N301" s="624">
        <f t="shared" si="57"/>
        <v>4301.3754129050121</v>
      </c>
    </row>
    <row r="302" spans="1:14" x14ac:dyDescent="0.2">
      <c r="A302" s="624">
        <v>299</v>
      </c>
      <c r="B302" s="624">
        <v>49.5</v>
      </c>
      <c r="C302" s="628">
        <f t="shared" si="50"/>
        <v>79.662528000000009</v>
      </c>
      <c r="D302" s="665">
        <f t="shared" si="48"/>
        <v>79.662528000000009</v>
      </c>
      <c r="E302" s="629">
        <f t="shared" si="51"/>
        <v>6346.1183673507858</v>
      </c>
      <c r="F302" s="665">
        <f t="shared" si="49"/>
        <v>79.018790400000015</v>
      </c>
      <c r="G302" s="629">
        <f t="shared" si="52"/>
        <v>6243.9692362791347</v>
      </c>
      <c r="H302" s="666">
        <f t="shared" si="53"/>
        <v>79.340659200000005</v>
      </c>
      <c r="I302" s="667">
        <f t="shared" si="54"/>
        <v>2.2039072E-2</v>
      </c>
      <c r="J302" s="624">
        <f t="shared" si="55"/>
        <v>-102.14913107165103</v>
      </c>
      <c r="K302" s="624">
        <f t="shared" si="56"/>
        <v>0</v>
      </c>
      <c r="L302" s="624">
        <f t="shared" si="58"/>
        <v>16293.485702718253</v>
      </c>
      <c r="M302" s="668">
        <f t="shared" si="59"/>
        <v>3.8100101600000014</v>
      </c>
      <c r="N302" s="624">
        <f t="shared" si="57"/>
        <v>4276.4940298002375</v>
      </c>
    </row>
    <row r="303" spans="1:14" x14ac:dyDescent="0.2">
      <c r="A303" s="624">
        <v>300</v>
      </c>
      <c r="B303" s="624">
        <v>49.1</v>
      </c>
      <c r="C303" s="628">
        <f t="shared" si="50"/>
        <v>79.018790400000015</v>
      </c>
      <c r="D303" s="665">
        <f t="shared" si="48"/>
        <v>79.018790400000015</v>
      </c>
      <c r="E303" s="629">
        <f t="shared" si="51"/>
        <v>6243.9692362791347</v>
      </c>
      <c r="F303" s="665">
        <f t="shared" si="49"/>
        <v>78.214118400000004</v>
      </c>
      <c r="G303" s="629">
        <f t="shared" si="52"/>
        <v>6117.448317089219</v>
      </c>
      <c r="H303" s="666">
        <f t="shared" si="53"/>
        <v>78.616454400000009</v>
      </c>
      <c r="I303" s="667">
        <f t="shared" si="54"/>
        <v>2.1837904000000002E-2</v>
      </c>
      <c r="J303" s="624">
        <f t="shared" si="55"/>
        <v>-126.52091918991573</v>
      </c>
      <c r="K303" s="624">
        <f t="shared" si="56"/>
        <v>0</v>
      </c>
      <c r="L303" s="624">
        <f t="shared" si="58"/>
        <v>16293.485702718253</v>
      </c>
      <c r="M303" s="668">
        <f t="shared" si="59"/>
        <v>3.8318480640000012</v>
      </c>
      <c r="N303" s="624">
        <f t="shared" si="57"/>
        <v>4252.122065014697</v>
      </c>
    </row>
    <row r="304" spans="1:14" x14ac:dyDescent="0.2">
      <c r="A304" s="624">
        <v>301</v>
      </c>
      <c r="B304" s="624">
        <v>48.6</v>
      </c>
      <c r="C304" s="628">
        <f t="shared" si="50"/>
        <v>78.214118400000004</v>
      </c>
      <c r="D304" s="665">
        <f t="shared" si="48"/>
        <v>78.214118400000004</v>
      </c>
      <c r="E304" s="629">
        <f t="shared" si="51"/>
        <v>6117.448317089219</v>
      </c>
      <c r="F304" s="665">
        <f t="shared" si="49"/>
        <v>77.409446400000007</v>
      </c>
      <c r="G304" s="629">
        <f t="shared" si="52"/>
        <v>5992.222391954474</v>
      </c>
      <c r="H304" s="666">
        <f t="shared" si="53"/>
        <v>77.811782399999998</v>
      </c>
      <c r="I304" s="667">
        <f t="shared" si="54"/>
        <v>2.1614384E-2</v>
      </c>
      <c r="J304" s="624">
        <f t="shared" si="55"/>
        <v>-125.22592513474501</v>
      </c>
      <c r="K304" s="624">
        <f t="shared" si="56"/>
        <v>0</v>
      </c>
      <c r="L304" s="624">
        <f t="shared" si="58"/>
        <v>16293.485702718253</v>
      </c>
      <c r="M304" s="668">
        <f t="shared" si="59"/>
        <v>3.853462448000001</v>
      </c>
      <c r="N304" s="624">
        <f t="shared" si="57"/>
        <v>4228.2715668281116</v>
      </c>
    </row>
    <row r="305" spans="1:14" x14ac:dyDescent="0.2">
      <c r="A305" s="624">
        <v>302</v>
      </c>
      <c r="B305" s="624">
        <v>48.1</v>
      </c>
      <c r="C305" s="628">
        <f t="shared" si="50"/>
        <v>77.409446400000007</v>
      </c>
      <c r="D305" s="665">
        <f t="shared" si="48"/>
        <v>77.409446400000007</v>
      </c>
      <c r="E305" s="629">
        <f t="shared" si="51"/>
        <v>5992.222391954474</v>
      </c>
      <c r="F305" s="665">
        <f t="shared" si="49"/>
        <v>75.961036800000016</v>
      </c>
      <c r="G305" s="629">
        <f t="shared" si="52"/>
        <v>5770.0791117309564</v>
      </c>
      <c r="H305" s="666">
        <f t="shared" si="53"/>
        <v>76.685241600000012</v>
      </c>
      <c r="I305" s="667">
        <f t="shared" si="54"/>
        <v>2.1301456000000003E-2</v>
      </c>
      <c r="J305" s="624">
        <f t="shared" si="55"/>
        <v>-222.14328022351765</v>
      </c>
      <c r="K305" s="624">
        <f t="shared" si="56"/>
        <v>0</v>
      </c>
      <c r="L305" s="624">
        <f t="shared" si="58"/>
        <v>16293.485702718253</v>
      </c>
      <c r="M305" s="668">
        <f t="shared" si="59"/>
        <v>3.8747639040000013</v>
      </c>
      <c r="N305" s="624">
        <f t="shared" si="57"/>
        <v>4205.0267077945427</v>
      </c>
    </row>
    <row r="306" spans="1:14" x14ac:dyDescent="0.2">
      <c r="A306" s="624">
        <v>303</v>
      </c>
      <c r="B306" s="624">
        <v>47.2</v>
      </c>
      <c r="C306" s="628">
        <f t="shared" si="50"/>
        <v>75.961036800000016</v>
      </c>
      <c r="D306" s="665">
        <f t="shared" si="48"/>
        <v>75.961036800000016</v>
      </c>
      <c r="E306" s="629">
        <f t="shared" si="51"/>
        <v>5770.0791117309564</v>
      </c>
      <c r="F306" s="665">
        <f t="shared" si="49"/>
        <v>74.190758400000007</v>
      </c>
      <c r="G306" s="629">
        <f t="shared" si="52"/>
        <v>5504.268631967172</v>
      </c>
      <c r="H306" s="666">
        <f t="shared" si="53"/>
        <v>75.075897600000019</v>
      </c>
      <c r="I306" s="667">
        <f t="shared" si="54"/>
        <v>2.0854416000000004E-2</v>
      </c>
      <c r="J306" s="624">
        <f t="shared" si="55"/>
        <v>-265.81047976378431</v>
      </c>
      <c r="K306" s="624">
        <f t="shared" si="56"/>
        <v>0</v>
      </c>
      <c r="L306" s="624">
        <f t="shared" si="58"/>
        <v>16293.485702718253</v>
      </c>
      <c r="M306" s="668">
        <f t="shared" si="59"/>
        <v>3.8956183200000014</v>
      </c>
      <c r="N306" s="624">
        <f t="shared" si="57"/>
        <v>4182.5159356777658</v>
      </c>
    </row>
    <row r="307" spans="1:14" x14ac:dyDescent="0.2">
      <c r="A307" s="624">
        <v>304</v>
      </c>
      <c r="B307" s="624">
        <v>46.1</v>
      </c>
      <c r="C307" s="628">
        <f t="shared" si="50"/>
        <v>74.190758400000007</v>
      </c>
      <c r="D307" s="665">
        <f t="shared" si="48"/>
        <v>74.190758400000007</v>
      </c>
      <c r="E307" s="629">
        <f t="shared" si="51"/>
        <v>5504.268631967172</v>
      </c>
      <c r="F307" s="665">
        <f t="shared" si="49"/>
        <v>72.420479999999998</v>
      </c>
      <c r="G307" s="629">
        <f t="shared" si="52"/>
        <v>5244.7259234303992</v>
      </c>
      <c r="H307" s="666">
        <f t="shared" si="53"/>
        <v>73.305619199999995</v>
      </c>
      <c r="I307" s="667">
        <f t="shared" si="54"/>
        <v>2.0362671999999998E-2</v>
      </c>
      <c r="J307" s="624">
        <f t="shared" si="55"/>
        <v>-259.54270853677281</v>
      </c>
      <c r="K307" s="624">
        <f t="shared" si="56"/>
        <v>0</v>
      </c>
      <c r="L307" s="624">
        <f t="shared" si="58"/>
        <v>16293.485702718253</v>
      </c>
      <c r="M307" s="668">
        <f t="shared" si="59"/>
        <v>3.9159809920000015</v>
      </c>
      <c r="N307" s="624">
        <f t="shared" si="57"/>
        <v>4160.7673111806171</v>
      </c>
    </row>
    <row r="308" spans="1:14" x14ac:dyDescent="0.2">
      <c r="A308" s="624">
        <v>305</v>
      </c>
      <c r="B308" s="624">
        <v>45</v>
      </c>
      <c r="C308" s="628">
        <f t="shared" si="50"/>
        <v>72.420479999999998</v>
      </c>
      <c r="D308" s="665">
        <f t="shared" si="48"/>
        <v>72.420479999999998</v>
      </c>
      <c r="E308" s="629">
        <f t="shared" si="51"/>
        <v>5244.7259234303992</v>
      </c>
      <c r="F308" s="665">
        <f t="shared" si="49"/>
        <v>70.4892672</v>
      </c>
      <c r="G308" s="629">
        <f t="shared" si="52"/>
        <v>4968.7367903929962</v>
      </c>
      <c r="H308" s="666">
        <f t="shared" si="53"/>
        <v>71.454873599999999</v>
      </c>
      <c r="I308" s="667">
        <f t="shared" si="54"/>
        <v>1.9848576E-2</v>
      </c>
      <c r="J308" s="624">
        <f t="shared" si="55"/>
        <v>-275.98913303740301</v>
      </c>
      <c r="K308" s="624">
        <f t="shared" si="56"/>
        <v>0</v>
      </c>
      <c r="L308" s="624">
        <f t="shared" si="58"/>
        <v>16293.485702718253</v>
      </c>
      <c r="M308" s="668">
        <f t="shared" si="59"/>
        <v>3.9358295680000013</v>
      </c>
      <c r="N308" s="624">
        <f t="shared" si="57"/>
        <v>4139.7843634265437</v>
      </c>
    </row>
    <row r="309" spans="1:14" x14ac:dyDescent="0.2">
      <c r="A309" s="624">
        <v>306</v>
      </c>
      <c r="B309" s="624">
        <v>43.8</v>
      </c>
      <c r="C309" s="628">
        <f t="shared" si="50"/>
        <v>70.4892672</v>
      </c>
      <c r="D309" s="665">
        <f t="shared" si="48"/>
        <v>70.4892672</v>
      </c>
      <c r="E309" s="629">
        <f t="shared" si="51"/>
        <v>4968.7367903929962</v>
      </c>
      <c r="F309" s="665">
        <f t="shared" si="49"/>
        <v>68.558054400000003</v>
      </c>
      <c r="G309" s="629">
        <f t="shared" si="52"/>
        <v>4700.2068231133599</v>
      </c>
      <c r="H309" s="666">
        <f t="shared" si="53"/>
        <v>69.523660800000002</v>
      </c>
      <c r="I309" s="667">
        <f t="shared" si="54"/>
        <v>1.9312128000000001E-2</v>
      </c>
      <c r="J309" s="624">
        <f t="shared" si="55"/>
        <v>-268.52996727963637</v>
      </c>
      <c r="K309" s="624">
        <f t="shared" si="56"/>
        <v>0</v>
      </c>
      <c r="L309" s="624">
        <f t="shared" si="58"/>
        <v>16293.485702718253</v>
      </c>
      <c r="M309" s="668">
        <f t="shared" si="59"/>
        <v>3.9551416960000014</v>
      </c>
      <c r="N309" s="624">
        <f t="shared" si="57"/>
        <v>4119.5706639781147</v>
      </c>
    </row>
    <row r="310" spans="1:14" x14ac:dyDescent="0.2">
      <c r="A310" s="624">
        <v>307</v>
      </c>
      <c r="B310" s="624">
        <v>42.6</v>
      </c>
      <c r="C310" s="628">
        <f t="shared" si="50"/>
        <v>68.558054400000003</v>
      </c>
      <c r="D310" s="665">
        <f t="shared" si="48"/>
        <v>68.558054400000003</v>
      </c>
      <c r="E310" s="629">
        <f t="shared" si="51"/>
        <v>4700.2068231133599</v>
      </c>
      <c r="F310" s="665">
        <f t="shared" si="49"/>
        <v>66.787776000000008</v>
      </c>
      <c r="G310" s="629">
        <f t="shared" si="52"/>
        <v>4460.6070230261766</v>
      </c>
      <c r="H310" s="666">
        <f t="shared" si="53"/>
        <v>67.672915200000006</v>
      </c>
      <c r="I310" s="667">
        <f t="shared" si="54"/>
        <v>1.8798032000000003E-2</v>
      </c>
      <c r="J310" s="624">
        <f t="shared" si="55"/>
        <v>-239.59980008718321</v>
      </c>
      <c r="K310" s="624">
        <f t="shared" si="56"/>
        <v>0</v>
      </c>
      <c r="L310" s="624">
        <f t="shared" si="58"/>
        <v>16293.485702718253</v>
      </c>
      <c r="M310" s="668">
        <f t="shared" si="59"/>
        <v>3.9739397280000013</v>
      </c>
      <c r="N310" s="624">
        <f t="shared" si="57"/>
        <v>4100.0837501172709</v>
      </c>
    </row>
    <row r="311" spans="1:14" x14ac:dyDescent="0.2">
      <c r="A311" s="624">
        <v>308</v>
      </c>
      <c r="B311" s="624">
        <v>41.5</v>
      </c>
      <c r="C311" s="628">
        <f t="shared" si="50"/>
        <v>66.787776000000008</v>
      </c>
      <c r="D311" s="665">
        <f t="shared" si="48"/>
        <v>66.787776000000008</v>
      </c>
      <c r="E311" s="629">
        <f t="shared" si="51"/>
        <v>4460.6070230261766</v>
      </c>
      <c r="F311" s="665">
        <f t="shared" si="49"/>
        <v>64.856563199999997</v>
      </c>
      <c r="G311" s="629">
        <f t="shared" si="52"/>
        <v>4206.3737901155937</v>
      </c>
      <c r="H311" s="666">
        <f t="shared" si="53"/>
        <v>65.822169599999995</v>
      </c>
      <c r="I311" s="667">
        <f t="shared" si="54"/>
        <v>1.8283935999999997E-2</v>
      </c>
      <c r="J311" s="624">
        <f t="shared" si="55"/>
        <v>-254.23323291058296</v>
      </c>
      <c r="K311" s="624">
        <f t="shared" si="56"/>
        <v>0</v>
      </c>
      <c r="L311" s="624">
        <f t="shared" si="58"/>
        <v>16293.485702718253</v>
      </c>
      <c r="M311" s="668">
        <f t="shared" si="59"/>
        <v>3.9922236640000013</v>
      </c>
      <c r="N311" s="624">
        <f t="shared" si="57"/>
        <v>4081.3058270370116</v>
      </c>
    </row>
    <row r="312" spans="1:14" x14ac:dyDescent="0.2">
      <c r="A312" s="624">
        <v>309</v>
      </c>
      <c r="B312" s="624">
        <v>40.299999999999997</v>
      </c>
      <c r="C312" s="628">
        <f t="shared" si="50"/>
        <v>64.856563199999997</v>
      </c>
      <c r="D312" s="665">
        <f t="shared" si="48"/>
        <v>64.856563199999997</v>
      </c>
      <c r="E312" s="629">
        <f t="shared" si="51"/>
        <v>4206.3737901155937</v>
      </c>
      <c r="F312" s="665">
        <f t="shared" si="49"/>
        <v>61.959744000000001</v>
      </c>
      <c r="G312" s="629">
        <f t="shared" si="52"/>
        <v>3839.0098765455359</v>
      </c>
      <c r="H312" s="666">
        <f t="shared" si="53"/>
        <v>63.408153599999999</v>
      </c>
      <c r="I312" s="667">
        <f t="shared" si="54"/>
        <v>1.7613376E-2</v>
      </c>
      <c r="J312" s="624">
        <f t="shared" si="55"/>
        <v>-367.36391357005778</v>
      </c>
      <c r="K312" s="624">
        <f t="shared" si="56"/>
        <v>0</v>
      </c>
      <c r="L312" s="624">
        <f t="shared" si="58"/>
        <v>16293.485702718253</v>
      </c>
      <c r="M312" s="668">
        <f t="shared" si="59"/>
        <v>4.0098370400000016</v>
      </c>
      <c r="N312" s="624">
        <f t="shared" si="57"/>
        <v>4063.3785214169816</v>
      </c>
    </row>
    <row r="313" spans="1:14" x14ac:dyDescent="0.2">
      <c r="A313" s="624">
        <v>310</v>
      </c>
      <c r="B313" s="624">
        <v>38.5</v>
      </c>
      <c r="C313" s="628">
        <f t="shared" si="50"/>
        <v>61.959744000000001</v>
      </c>
      <c r="D313" s="665">
        <f t="shared" si="48"/>
        <v>61.959744000000001</v>
      </c>
      <c r="E313" s="629">
        <f t="shared" si="51"/>
        <v>3839.0098765455359</v>
      </c>
      <c r="F313" s="665">
        <f t="shared" si="49"/>
        <v>59.545728000000004</v>
      </c>
      <c r="G313" s="629">
        <f t="shared" si="52"/>
        <v>3545.6937230499843</v>
      </c>
      <c r="H313" s="666">
        <f t="shared" si="53"/>
        <v>60.752735999999999</v>
      </c>
      <c r="I313" s="667">
        <f t="shared" si="54"/>
        <v>1.687576E-2</v>
      </c>
      <c r="J313" s="624">
        <f t="shared" si="55"/>
        <v>-293.31615349555159</v>
      </c>
      <c r="K313" s="624">
        <f t="shared" si="56"/>
        <v>0</v>
      </c>
      <c r="L313" s="624">
        <f t="shared" si="58"/>
        <v>16293.485702718253</v>
      </c>
      <c r="M313" s="668">
        <f t="shared" si="59"/>
        <v>4.0267128000000012</v>
      </c>
      <c r="N313" s="624">
        <f t="shared" si="57"/>
        <v>4046.3490971390484</v>
      </c>
    </row>
    <row r="314" spans="1:14" x14ac:dyDescent="0.2">
      <c r="A314" s="624">
        <v>311</v>
      </c>
      <c r="B314" s="624">
        <v>37</v>
      </c>
      <c r="C314" s="628">
        <f t="shared" si="50"/>
        <v>59.545728000000004</v>
      </c>
      <c r="D314" s="665">
        <f t="shared" si="48"/>
        <v>59.545728000000004</v>
      </c>
      <c r="E314" s="629">
        <f t="shared" si="51"/>
        <v>3545.6937230499843</v>
      </c>
      <c r="F314" s="665">
        <f t="shared" si="49"/>
        <v>56.648908800000008</v>
      </c>
      <c r="G314" s="629">
        <f t="shared" si="52"/>
        <v>3209.0988682307184</v>
      </c>
      <c r="H314" s="666">
        <f t="shared" si="53"/>
        <v>58.097318400000006</v>
      </c>
      <c r="I314" s="667">
        <f t="shared" si="54"/>
        <v>1.6138144E-2</v>
      </c>
      <c r="J314" s="624">
        <f t="shared" si="55"/>
        <v>-336.59485481926595</v>
      </c>
      <c r="K314" s="624">
        <f t="shared" si="56"/>
        <v>0</v>
      </c>
      <c r="L314" s="624">
        <f t="shared" si="58"/>
        <v>16293.485702718253</v>
      </c>
      <c r="M314" s="668">
        <f t="shared" si="59"/>
        <v>4.0428509440000013</v>
      </c>
      <c r="N314" s="624">
        <f t="shared" si="57"/>
        <v>4030.1969893051414</v>
      </c>
    </row>
    <row r="315" spans="1:14" x14ac:dyDescent="0.2">
      <c r="A315" s="624">
        <v>312</v>
      </c>
      <c r="B315" s="624">
        <v>35.200000000000003</v>
      </c>
      <c r="C315" s="628">
        <f t="shared" si="50"/>
        <v>56.648908800000008</v>
      </c>
      <c r="D315" s="665">
        <f t="shared" si="48"/>
        <v>56.648908800000008</v>
      </c>
      <c r="E315" s="629">
        <f t="shared" si="51"/>
        <v>3209.0988682307184</v>
      </c>
      <c r="F315" s="665">
        <f t="shared" si="49"/>
        <v>54.395827199999999</v>
      </c>
      <c r="G315" s="629">
        <f t="shared" si="52"/>
        <v>2958.9060167722596</v>
      </c>
      <c r="H315" s="666">
        <f t="shared" si="53"/>
        <v>55.522368</v>
      </c>
      <c r="I315" s="667">
        <f t="shared" si="54"/>
        <v>1.542288E-2</v>
      </c>
      <c r="J315" s="624">
        <f t="shared" si="55"/>
        <v>-250.19285145845879</v>
      </c>
      <c r="K315" s="624">
        <f t="shared" si="56"/>
        <v>0</v>
      </c>
      <c r="L315" s="624">
        <f t="shared" si="58"/>
        <v>16293.485702718253</v>
      </c>
      <c r="M315" s="668">
        <f t="shared" si="59"/>
        <v>4.0582738240000014</v>
      </c>
      <c r="N315" s="624">
        <f t="shared" si="57"/>
        <v>4014.8808112358283</v>
      </c>
    </row>
    <row r="316" spans="1:14" x14ac:dyDescent="0.2">
      <c r="A316" s="624">
        <v>313</v>
      </c>
      <c r="B316" s="624">
        <v>33.799999999999997</v>
      </c>
      <c r="C316" s="628">
        <f t="shared" si="50"/>
        <v>54.395827199999999</v>
      </c>
      <c r="D316" s="665">
        <f t="shared" si="48"/>
        <v>54.395827199999999</v>
      </c>
      <c r="E316" s="629">
        <f t="shared" si="51"/>
        <v>2958.9060167722596</v>
      </c>
      <c r="F316" s="665">
        <f t="shared" si="49"/>
        <v>52.30368</v>
      </c>
      <c r="G316" s="629">
        <f t="shared" si="52"/>
        <v>2735.6749415424001</v>
      </c>
      <c r="H316" s="666">
        <f t="shared" si="53"/>
        <v>53.3497536</v>
      </c>
      <c r="I316" s="667">
        <f t="shared" si="54"/>
        <v>1.4819376E-2</v>
      </c>
      <c r="J316" s="624">
        <f t="shared" si="55"/>
        <v>-223.23107522985947</v>
      </c>
      <c r="K316" s="624">
        <f t="shared" si="56"/>
        <v>0</v>
      </c>
      <c r="L316" s="624">
        <f t="shared" si="58"/>
        <v>16293.485702718253</v>
      </c>
      <c r="M316" s="668">
        <f t="shared" si="59"/>
        <v>4.0730932000000015</v>
      </c>
      <c r="N316" s="624">
        <f t="shared" si="57"/>
        <v>4000.2732328143748</v>
      </c>
    </row>
    <row r="317" spans="1:14" x14ac:dyDescent="0.2">
      <c r="A317" s="624">
        <v>314</v>
      </c>
      <c r="B317" s="624">
        <v>32.5</v>
      </c>
      <c r="C317" s="628">
        <f t="shared" si="50"/>
        <v>52.30368</v>
      </c>
      <c r="D317" s="665">
        <f t="shared" si="48"/>
        <v>52.30368</v>
      </c>
      <c r="E317" s="629">
        <f t="shared" si="51"/>
        <v>2735.6749415424001</v>
      </c>
      <c r="F317" s="665">
        <f t="shared" si="49"/>
        <v>50.694336000000007</v>
      </c>
      <c r="G317" s="629">
        <f t="shared" si="52"/>
        <v>2569.9157024808969</v>
      </c>
      <c r="H317" s="666">
        <f t="shared" si="53"/>
        <v>51.499008000000003</v>
      </c>
      <c r="I317" s="667">
        <f t="shared" si="54"/>
        <v>1.4305280000000002E-2</v>
      </c>
      <c r="J317" s="624">
        <f t="shared" si="55"/>
        <v>-165.75923906150319</v>
      </c>
      <c r="K317" s="624">
        <f t="shared" si="56"/>
        <v>0</v>
      </c>
      <c r="L317" s="624">
        <f t="shared" si="58"/>
        <v>16293.485702718253</v>
      </c>
      <c r="M317" s="668">
        <f t="shared" si="59"/>
        <v>4.0873984800000018</v>
      </c>
      <c r="N317" s="624">
        <f t="shared" si="57"/>
        <v>3986.2728780772668</v>
      </c>
    </row>
    <row r="318" spans="1:14" x14ac:dyDescent="0.2">
      <c r="A318" s="624">
        <v>315</v>
      </c>
      <c r="B318" s="624">
        <v>31.5</v>
      </c>
      <c r="C318" s="628">
        <f t="shared" si="50"/>
        <v>50.694336000000007</v>
      </c>
      <c r="D318" s="665">
        <f t="shared" si="48"/>
        <v>50.694336000000007</v>
      </c>
      <c r="E318" s="629">
        <f t="shared" si="51"/>
        <v>2569.9157024808969</v>
      </c>
      <c r="F318" s="665">
        <f t="shared" si="49"/>
        <v>49.245926400000009</v>
      </c>
      <c r="G318" s="629">
        <f t="shared" si="52"/>
        <v>2425.1612669942178</v>
      </c>
      <c r="H318" s="666">
        <f t="shared" si="53"/>
        <v>49.970131200000012</v>
      </c>
      <c r="I318" s="667">
        <f t="shared" si="54"/>
        <v>1.3880592000000002E-2</v>
      </c>
      <c r="J318" s="624">
        <f t="shared" si="55"/>
        <v>-144.75443548667909</v>
      </c>
      <c r="K318" s="624">
        <f t="shared" si="56"/>
        <v>0</v>
      </c>
      <c r="L318" s="624">
        <f t="shared" si="58"/>
        <v>16293.485702718253</v>
      </c>
      <c r="M318" s="668">
        <f t="shared" si="59"/>
        <v>4.1012790720000014</v>
      </c>
      <c r="N318" s="624">
        <f t="shared" si="57"/>
        <v>3972.7815192962921</v>
      </c>
    </row>
    <row r="319" spans="1:14" x14ac:dyDescent="0.2">
      <c r="A319" s="624">
        <v>316</v>
      </c>
      <c r="B319" s="624">
        <v>30.6</v>
      </c>
      <c r="C319" s="628">
        <f t="shared" si="50"/>
        <v>49.245926400000009</v>
      </c>
      <c r="D319" s="665">
        <f t="shared" si="48"/>
        <v>49.245926400000009</v>
      </c>
      <c r="E319" s="629">
        <f t="shared" si="51"/>
        <v>2425.1612669942178</v>
      </c>
      <c r="F319" s="665">
        <f t="shared" si="49"/>
        <v>49.084992</v>
      </c>
      <c r="G319" s="629">
        <f t="shared" si="52"/>
        <v>2409.3364396400639</v>
      </c>
      <c r="H319" s="666">
        <f t="shared" si="53"/>
        <v>49.165459200000001</v>
      </c>
      <c r="I319" s="667">
        <f t="shared" si="54"/>
        <v>1.3657072000000001E-2</v>
      </c>
      <c r="J319" s="624">
        <f t="shared" si="55"/>
        <v>-15.824827354153967</v>
      </c>
      <c r="K319" s="624">
        <f t="shared" si="56"/>
        <v>0</v>
      </c>
      <c r="L319" s="624">
        <f t="shared" si="58"/>
        <v>16293.485702718253</v>
      </c>
      <c r="M319" s="668">
        <f t="shared" si="59"/>
        <v>4.1149361440000014</v>
      </c>
      <c r="N319" s="624">
        <f t="shared" si="57"/>
        <v>3959.5962446405943</v>
      </c>
    </row>
    <row r="320" spans="1:14" x14ac:dyDescent="0.2">
      <c r="A320" s="624">
        <v>317</v>
      </c>
      <c r="B320" s="624">
        <v>30.5</v>
      </c>
      <c r="C320" s="628">
        <f t="shared" si="50"/>
        <v>49.084992</v>
      </c>
      <c r="D320" s="665">
        <f t="shared" si="48"/>
        <v>49.084992</v>
      </c>
      <c r="E320" s="629">
        <f t="shared" si="51"/>
        <v>2409.3364396400639</v>
      </c>
      <c r="F320" s="665">
        <f t="shared" si="49"/>
        <v>48.280320000000003</v>
      </c>
      <c r="G320" s="629">
        <f t="shared" si="52"/>
        <v>2330.9892993024005</v>
      </c>
      <c r="H320" s="666">
        <f t="shared" si="53"/>
        <v>48.682656000000001</v>
      </c>
      <c r="I320" s="667">
        <f t="shared" si="54"/>
        <v>1.3522960000000001E-2</v>
      </c>
      <c r="J320" s="624">
        <f t="shared" si="55"/>
        <v>-78.347140337663404</v>
      </c>
      <c r="K320" s="624">
        <f t="shared" si="56"/>
        <v>0</v>
      </c>
      <c r="L320" s="624">
        <f t="shared" si="58"/>
        <v>16293.485702718253</v>
      </c>
      <c r="M320" s="668">
        <f t="shared" si="59"/>
        <v>4.1284591040000018</v>
      </c>
      <c r="N320" s="624">
        <f t="shared" si="57"/>
        <v>3946.6264027980174</v>
      </c>
    </row>
    <row r="321" spans="1:14" x14ac:dyDescent="0.2">
      <c r="A321" s="624">
        <v>318</v>
      </c>
      <c r="B321" s="624">
        <v>30</v>
      </c>
      <c r="C321" s="628">
        <f t="shared" si="50"/>
        <v>48.280320000000003</v>
      </c>
      <c r="D321" s="665">
        <f t="shared" si="48"/>
        <v>48.280320000000003</v>
      </c>
      <c r="E321" s="629">
        <f t="shared" si="51"/>
        <v>2330.9892993024005</v>
      </c>
      <c r="F321" s="665">
        <f t="shared" si="49"/>
        <v>46.670976000000003</v>
      </c>
      <c r="G321" s="629">
        <f t="shared" si="52"/>
        <v>2178.1800007925763</v>
      </c>
      <c r="H321" s="666">
        <f t="shared" si="53"/>
        <v>47.475648000000007</v>
      </c>
      <c r="I321" s="667">
        <f t="shared" si="54"/>
        <v>1.3187680000000002E-2</v>
      </c>
      <c r="J321" s="624">
        <f t="shared" si="55"/>
        <v>-152.8092985098242</v>
      </c>
      <c r="K321" s="624">
        <f t="shared" si="56"/>
        <v>0</v>
      </c>
      <c r="L321" s="624">
        <f t="shared" si="58"/>
        <v>16293.485702718253</v>
      </c>
      <c r="M321" s="668">
        <f t="shared" si="59"/>
        <v>4.1416467840000015</v>
      </c>
      <c r="N321" s="624">
        <f t="shared" si="57"/>
        <v>3934.059699553135</v>
      </c>
    </row>
    <row r="322" spans="1:14" x14ac:dyDescent="0.2">
      <c r="A322" s="624">
        <v>319</v>
      </c>
      <c r="B322" s="624">
        <v>29</v>
      </c>
      <c r="C322" s="628">
        <f t="shared" si="50"/>
        <v>46.670976000000003</v>
      </c>
      <c r="D322" s="665">
        <f t="shared" si="48"/>
        <v>46.670976000000003</v>
      </c>
      <c r="E322" s="629">
        <f t="shared" si="51"/>
        <v>2178.1800007925763</v>
      </c>
      <c r="F322" s="665">
        <f t="shared" si="49"/>
        <v>44.256960000000007</v>
      </c>
      <c r="G322" s="629">
        <f t="shared" si="52"/>
        <v>1958.6785084416006</v>
      </c>
      <c r="H322" s="666">
        <f t="shared" si="53"/>
        <v>45.463968000000008</v>
      </c>
      <c r="I322" s="667">
        <f t="shared" si="54"/>
        <v>1.2628880000000002E-2</v>
      </c>
      <c r="J322" s="624">
        <f t="shared" si="55"/>
        <v>-219.5014923509757</v>
      </c>
      <c r="K322" s="624">
        <f t="shared" si="56"/>
        <v>0</v>
      </c>
      <c r="L322" s="624">
        <f t="shared" si="58"/>
        <v>16293.485702718253</v>
      </c>
      <c r="M322" s="668">
        <f t="shared" si="59"/>
        <v>4.1542756640000018</v>
      </c>
      <c r="N322" s="624">
        <f t="shared" si="57"/>
        <v>3922.1002698289512</v>
      </c>
    </row>
    <row r="323" spans="1:14" x14ac:dyDescent="0.2">
      <c r="A323" s="624">
        <v>320</v>
      </c>
      <c r="B323" s="624">
        <v>27.5</v>
      </c>
      <c r="C323" s="628">
        <f t="shared" si="50"/>
        <v>44.256960000000007</v>
      </c>
      <c r="D323" s="665">
        <f t="shared" si="48"/>
        <v>44.256960000000007</v>
      </c>
      <c r="E323" s="629">
        <f t="shared" si="51"/>
        <v>1958.6785084416006</v>
      </c>
      <c r="F323" s="665">
        <f t="shared" si="49"/>
        <v>39.911731200000006</v>
      </c>
      <c r="G323" s="629">
        <f t="shared" si="52"/>
        <v>1592.9462873810539</v>
      </c>
      <c r="H323" s="666">
        <f t="shared" si="53"/>
        <v>42.084345600000006</v>
      </c>
      <c r="I323" s="667">
        <f t="shared" si="54"/>
        <v>1.1690096000000002E-2</v>
      </c>
      <c r="J323" s="624">
        <f t="shared" si="55"/>
        <v>-365.73222106054664</v>
      </c>
      <c r="K323" s="624">
        <f t="shared" si="56"/>
        <v>0</v>
      </c>
      <c r="L323" s="624">
        <f t="shared" si="58"/>
        <v>16293.485702718253</v>
      </c>
      <c r="M323" s="668">
        <f t="shared" si="59"/>
        <v>4.1659657600000015</v>
      </c>
      <c r="N323" s="624">
        <f t="shared" si="57"/>
        <v>3911.0944835797804</v>
      </c>
    </row>
    <row r="324" spans="1:14" x14ac:dyDescent="0.2">
      <c r="A324" s="624">
        <v>321</v>
      </c>
      <c r="B324" s="624">
        <v>24.8</v>
      </c>
      <c r="C324" s="628">
        <f t="shared" si="50"/>
        <v>39.911731200000006</v>
      </c>
      <c r="D324" s="665">
        <f t="shared" ref="D324:D387" si="60">C324</f>
        <v>39.911731200000006</v>
      </c>
      <c r="E324" s="629">
        <f t="shared" si="51"/>
        <v>1592.9462873810539</v>
      </c>
      <c r="F324" s="665">
        <f t="shared" ref="F324:F387" si="61">C325</f>
        <v>34.600896000000006</v>
      </c>
      <c r="G324" s="629">
        <f t="shared" si="52"/>
        <v>1197.2220040028164</v>
      </c>
      <c r="H324" s="666">
        <f t="shared" si="53"/>
        <v>37.256313600000006</v>
      </c>
      <c r="I324" s="667">
        <f t="shared" si="54"/>
        <v>1.0348976000000001E-2</v>
      </c>
      <c r="J324" s="624">
        <f t="shared" si="55"/>
        <v>-395.72428337823749</v>
      </c>
      <c r="K324" s="624">
        <f t="shared" si="56"/>
        <v>0</v>
      </c>
      <c r="L324" s="624">
        <f t="shared" si="58"/>
        <v>16293.485702718253</v>
      </c>
      <c r="M324" s="668">
        <f t="shared" si="59"/>
        <v>4.1763147360000019</v>
      </c>
      <c r="N324" s="624">
        <f t="shared" si="57"/>
        <v>3901.4027276890192</v>
      </c>
    </row>
    <row r="325" spans="1:14" x14ac:dyDescent="0.2">
      <c r="A325" s="624">
        <v>322</v>
      </c>
      <c r="B325" s="624">
        <v>21.5</v>
      </c>
      <c r="C325" s="628">
        <f t="shared" ref="C325:C388" si="62">B325*1.609344</f>
        <v>34.600896000000006</v>
      </c>
      <c r="D325" s="665">
        <f t="shared" si="60"/>
        <v>34.600896000000006</v>
      </c>
      <c r="E325" s="629">
        <f t="shared" ref="E325:E388" si="63">(D325)^2</f>
        <v>1197.2220040028164</v>
      </c>
      <c r="F325" s="665">
        <f t="shared" si="61"/>
        <v>32.347814400000004</v>
      </c>
      <c r="G325" s="629">
        <f t="shared" ref="G325:G388" si="64">(F325)^2</f>
        <v>1046.3810964568477</v>
      </c>
      <c r="H325" s="666">
        <f t="shared" ref="H325:H388" si="65">(D325+F325)/2</f>
        <v>33.474355200000005</v>
      </c>
      <c r="I325" s="667">
        <f t="shared" ref="I325:I388" si="66">H325/3600</f>
        <v>9.2984320000000006E-3</v>
      </c>
      <c r="J325" s="624">
        <f t="shared" ref="J325:J388" si="67">IF(I325=0,0,(G325-E325))</f>
        <v>-150.84090754596878</v>
      </c>
      <c r="K325" s="624">
        <f t="shared" ref="K325:K388" si="68">MAX(0,J325)</f>
        <v>0</v>
      </c>
      <c r="L325" s="624">
        <f t="shared" si="58"/>
        <v>16293.485702718253</v>
      </c>
      <c r="M325" s="668">
        <f t="shared" si="59"/>
        <v>4.1856131680000015</v>
      </c>
      <c r="N325" s="624">
        <f t="shared" ref="N325:N388" si="69">IF(M325=0,0,(L325)/M325)</f>
        <v>3892.7356754527123</v>
      </c>
    </row>
    <row r="326" spans="1:14" x14ac:dyDescent="0.2">
      <c r="A326" s="624">
        <v>323</v>
      </c>
      <c r="B326" s="624">
        <v>20.100000000000001</v>
      </c>
      <c r="C326" s="628">
        <f t="shared" si="62"/>
        <v>32.347814400000004</v>
      </c>
      <c r="D326" s="665">
        <f t="shared" si="60"/>
        <v>32.347814400000004</v>
      </c>
      <c r="E326" s="629">
        <f t="shared" si="63"/>
        <v>1046.3810964568477</v>
      </c>
      <c r="F326" s="665">
        <f t="shared" si="61"/>
        <v>30.738470400000004</v>
      </c>
      <c r="G326" s="629">
        <f t="shared" si="64"/>
        <v>944.8535625316764</v>
      </c>
      <c r="H326" s="666">
        <f t="shared" si="65"/>
        <v>31.543142400000004</v>
      </c>
      <c r="I326" s="667">
        <f t="shared" si="66"/>
        <v>8.7619840000000004E-3</v>
      </c>
      <c r="J326" s="624">
        <f t="shared" si="67"/>
        <v>-101.52753392517127</v>
      </c>
      <c r="K326" s="624">
        <f t="shared" si="68"/>
        <v>0</v>
      </c>
      <c r="L326" s="624">
        <f t="shared" ref="L326:L389" si="70">L325+K326</f>
        <v>16293.485702718253</v>
      </c>
      <c r="M326" s="668">
        <f t="shared" ref="M326:M389" si="71">M325+I326</f>
        <v>4.1943751520000019</v>
      </c>
      <c r="N326" s="624">
        <f t="shared" si="69"/>
        <v>3884.6038115949259</v>
      </c>
    </row>
    <row r="327" spans="1:14" x14ac:dyDescent="0.2">
      <c r="A327" s="624">
        <v>324</v>
      </c>
      <c r="B327" s="624">
        <v>19.100000000000001</v>
      </c>
      <c r="C327" s="628">
        <f t="shared" si="62"/>
        <v>30.738470400000004</v>
      </c>
      <c r="D327" s="665">
        <f t="shared" si="60"/>
        <v>30.738470400000004</v>
      </c>
      <c r="E327" s="629">
        <f t="shared" si="63"/>
        <v>944.8535625316764</v>
      </c>
      <c r="F327" s="665">
        <f t="shared" si="61"/>
        <v>29.772864000000002</v>
      </c>
      <c r="G327" s="629">
        <f t="shared" si="64"/>
        <v>886.42343076249608</v>
      </c>
      <c r="H327" s="666">
        <f t="shared" si="65"/>
        <v>30.255667200000005</v>
      </c>
      <c r="I327" s="667">
        <f t="shared" si="66"/>
        <v>8.4043520000000021E-3</v>
      </c>
      <c r="J327" s="624">
        <f t="shared" si="67"/>
        <v>-58.430131769180321</v>
      </c>
      <c r="K327" s="624">
        <f t="shared" si="68"/>
        <v>0</v>
      </c>
      <c r="L327" s="624">
        <f t="shared" si="70"/>
        <v>16293.485702718253</v>
      </c>
      <c r="M327" s="668">
        <f t="shared" si="71"/>
        <v>4.2027795040000022</v>
      </c>
      <c r="N327" s="624">
        <f t="shared" si="69"/>
        <v>3876.8357196019688</v>
      </c>
    </row>
    <row r="328" spans="1:14" x14ac:dyDescent="0.2">
      <c r="A328" s="624">
        <v>325</v>
      </c>
      <c r="B328" s="624">
        <v>18.5</v>
      </c>
      <c r="C328" s="628">
        <f t="shared" si="62"/>
        <v>29.772864000000002</v>
      </c>
      <c r="D328" s="665">
        <f t="shared" si="60"/>
        <v>29.772864000000002</v>
      </c>
      <c r="E328" s="629">
        <f t="shared" si="63"/>
        <v>886.42343076249608</v>
      </c>
      <c r="F328" s="665">
        <f t="shared" si="61"/>
        <v>27.358848000000002</v>
      </c>
      <c r="G328" s="629">
        <f t="shared" si="64"/>
        <v>748.50656388710411</v>
      </c>
      <c r="H328" s="666">
        <f t="shared" si="65"/>
        <v>28.565856000000004</v>
      </c>
      <c r="I328" s="667">
        <f t="shared" si="66"/>
        <v>7.9349600000000013E-3</v>
      </c>
      <c r="J328" s="624">
        <f t="shared" si="67"/>
        <v>-137.91686687539197</v>
      </c>
      <c r="K328" s="624">
        <f t="shared" si="68"/>
        <v>0</v>
      </c>
      <c r="L328" s="624">
        <f t="shared" si="70"/>
        <v>16293.485702718253</v>
      </c>
      <c r="M328" s="668">
        <f t="shared" si="71"/>
        <v>4.2107144640000023</v>
      </c>
      <c r="N328" s="624">
        <f t="shared" si="69"/>
        <v>3869.5299436761438</v>
      </c>
    </row>
    <row r="329" spans="1:14" x14ac:dyDescent="0.2">
      <c r="A329" s="624">
        <v>326</v>
      </c>
      <c r="B329" s="624">
        <v>17</v>
      </c>
      <c r="C329" s="628">
        <f t="shared" si="62"/>
        <v>27.358848000000002</v>
      </c>
      <c r="D329" s="665">
        <f t="shared" si="60"/>
        <v>27.358848000000002</v>
      </c>
      <c r="E329" s="629">
        <f t="shared" si="63"/>
        <v>748.50656388710411</v>
      </c>
      <c r="F329" s="665">
        <f t="shared" si="61"/>
        <v>24.944832000000002</v>
      </c>
      <c r="G329" s="629">
        <f t="shared" si="64"/>
        <v>622.24464350822404</v>
      </c>
      <c r="H329" s="666">
        <f t="shared" si="65"/>
        <v>26.15184</v>
      </c>
      <c r="I329" s="667">
        <f t="shared" si="66"/>
        <v>7.2643999999999999E-3</v>
      </c>
      <c r="J329" s="624">
        <f t="shared" si="67"/>
        <v>-126.26192037888006</v>
      </c>
      <c r="K329" s="624">
        <f t="shared" si="68"/>
        <v>0</v>
      </c>
      <c r="L329" s="624">
        <f t="shared" si="70"/>
        <v>16293.485702718253</v>
      </c>
      <c r="M329" s="668">
        <f t="shared" si="71"/>
        <v>4.2179788640000027</v>
      </c>
      <c r="N329" s="624">
        <f t="shared" si="69"/>
        <v>3862.8656586644865</v>
      </c>
    </row>
    <row r="330" spans="1:14" x14ac:dyDescent="0.2">
      <c r="A330" s="624">
        <v>327</v>
      </c>
      <c r="B330" s="624">
        <v>15.5</v>
      </c>
      <c r="C330" s="628">
        <f t="shared" si="62"/>
        <v>24.944832000000002</v>
      </c>
      <c r="D330" s="665">
        <f t="shared" si="60"/>
        <v>24.944832000000002</v>
      </c>
      <c r="E330" s="629">
        <f t="shared" si="63"/>
        <v>622.24464350822404</v>
      </c>
      <c r="F330" s="665">
        <f t="shared" si="61"/>
        <v>20.116800000000001</v>
      </c>
      <c r="G330" s="629">
        <f t="shared" si="64"/>
        <v>404.68564224000005</v>
      </c>
      <c r="H330" s="666">
        <f t="shared" si="65"/>
        <v>22.530816000000002</v>
      </c>
      <c r="I330" s="667">
        <f t="shared" si="66"/>
        <v>6.2585600000000007E-3</v>
      </c>
      <c r="J330" s="624">
        <f t="shared" si="67"/>
        <v>-217.55900126822399</v>
      </c>
      <c r="K330" s="624">
        <f t="shared" si="68"/>
        <v>0</v>
      </c>
      <c r="L330" s="624">
        <f t="shared" si="70"/>
        <v>16293.485702718253</v>
      </c>
      <c r="M330" s="668">
        <f t="shared" si="71"/>
        <v>4.2242374240000027</v>
      </c>
      <c r="N330" s="624">
        <f t="shared" si="69"/>
        <v>3857.142501069382</v>
      </c>
    </row>
    <row r="331" spans="1:14" x14ac:dyDescent="0.2">
      <c r="A331" s="624">
        <v>328</v>
      </c>
      <c r="B331" s="624">
        <v>12.5</v>
      </c>
      <c r="C331" s="628">
        <f t="shared" si="62"/>
        <v>20.116800000000001</v>
      </c>
      <c r="D331" s="665">
        <f t="shared" si="60"/>
        <v>20.116800000000001</v>
      </c>
      <c r="E331" s="629">
        <f t="shared" si="63"/>
        <v>404.68564224000005</v>
      </c>
      <c r="F331" s="665">
        <f t="shared" si="61"/>
        <v>17.380915200000004</v>
      </c>
      <c r="G331" s="629">
        <f t="shared" si="64"/>
        <v>302.0962131895912</v>
      </c>
      <c r="H331" s="666">
        <f t="shared" si="65"/>
        <v>18.748857600000001</v>
      </c>
      <c r="I331" s="667">
        <f t="shared" si="66"/>
        <v>5.2080160000000002E-3</v>
      </c>
      <c r="J331" s="624">
        <f t="shared" si="67"/>
        <v>-102.58942905040885</v>
      </c>
      <c r="K331" s="624">
        <f t="shared" si="68"/>
        <v>0</v>
      </c>
      <c r="L331" s="624">
        <f t="shared" si="70"/>
        <v>16293.485702718253</v>
      </c>
      <c r="M331" s="668">
        <f t="shared" si="71"/>
        <v>4.2294454400000028</v>
      </c>
      <c r="N331" s="624">
        <f t="shared" si="69"/>
        <v>3852.3929280710245</v>
      </c>
    </row>
    <row r="332" spans="1:14" x14ac:dyDescent="0.2">
      <c r="A332" s="624">
        <v>329</v>
      </c>
      <c r="B332" s="624">
        <v>10.8</v>
      </c>
      <c r="C332" s="628">
        <f t="shared" si="62"/>
        <v>17.380915200000004</v>
      </c>
      <c r="D332" s="665">
        <f t="shared" si="60"/>
        <v>17.380915200000004</v>
      </c>
      <c r="E332" s="629">
        <f t="shared" si="63"/>
        <v>302.0962131895912</v>
      </c>
      <c r="F332" s="665">
        <f t="shared" si="61"/>
        <v>12.874752000000001</v>
      </c>
      <c r="G332" s="629">
        <f t="shared" si="64"/>
        <v>165.75923906150402</v>
      </c>
      <c r="H332" s="666">
        <f t="shared" si="65"/>
        <v>15.127833600000002</v>
      </c>
      <c r="I332" s="667">
        <f t="shared" si="66"/>
        <v>4.202176000000001E-3</v>
      </c>
      <c r="J332" s="624">
        <f t="shared" si="67"/>
        <v>-136.33697412808718</v>
      </c>
      <c r="K332" s="624">
        <f t="shared" si="68"/>
        <v>0</v>
      </c>
      <c r="L332" s="624">
        <f t="shared" si="70"/>
        <v>16293.485702718253</v>
      </c>
      <c r="M332" s="668">
        <f t="shared" si="71"/>
        <v>4.2336476160000025</v>
      </c>
      <c r="N332" s="624">
        <f t="shared" si="69"/>
        <v>3848.5691726305081</v>
      </c>
    </row>
    <row r="333" spans="1:14" x14ac:dyDescent="0.2">
      <c r="A333" s="624">
        <v>330</v>
      </c>
      <c r="B333" s="624">
        <v>8</v>
      </c>
      <c r="C333" s="628">
        <f t="shared" si="62"/>
        <v>12.874752000000001</v>
      </c>
      <c r="D333" s="665">
        <f t="shared" si="60"/>
        <v>12.874752000000001</v>
      </c>
      <c r="E333" s="629">
        <f t="shared" si="63"/>
        <v>165.75923906150402</v>
      </c>
      <c r="F333" s="665">
        <f t="shared" si="61"/>
        <v>7.5639168000000012</v>
      </c>
      <c r="G333" s="629">
        <f t="shared" si="64"/>
        <v>57.212837357322258</v>
      </c>
      <c r="H333" s="666">
        <f t="shared" si="65"/>
        <v>10.219334400000001</v>
      </c>
      <c r="I333" s="667">
        <f t="shared" si="66"/>
        <v>2.8387040000000005E-3</v>
      </c>
      <c r="J333" s="624">
        <f t="shared" si="67"/>
        <v>-108.54640170418176</v>
      </c>
      <c r="K333" s="624">
        <f t="shared" si="68"/>
        <v>0</v>
      </c>
      <c r="L333" s="624">
        <f t="shared" si="70"/>
        <v>16293.485702718253</v>
      </c>
      <c r="M333" s="668">
        <f t="shared" si="71"/>
        <v>4.2364863200000027</v>
      </c>
      <c r="N333" s="624">
        <f t="shared" si="69"/>
        <v>3845.9903967583787</v>
      </c>
    </row>
    <row r="334" spans="1:14" x14ac:dyDescent="0.2">
      <c r="A334" s="624">
        <v>331</v>
      </c>
      <c r="B334" s="624">
        <v>4.7</v>
      </c>
      <c r="C334" s="628">
        <f t="shared" si="62"/>
        <v>7.5639168000000012</v>
      </c>
      <c r="D334" s="665">
        <f t="shared" si="60"/>
        <v>7.5639168000000012</v>
      </c>
      <c r="E334" s="629">
        <f t="shared" si="63"/>
        <v>57.212837357322258</v>
      </c>
      <c r="F334" s="665">
        <f t="shared" si="61"/>
        <v>2.2530815999999998</v>
      </c>
      <c r="G334" s="629">
        <f t="shared" si="64"/>
        <v>5.076376696258559</v>
      </c>
      <c r="H334" s="666">
        <f t="shared" si="65"/>
        <v>4.9084992000000005</v>
      </c>
      <c r="I334" s="667">
        <f t="shared" si="66"/>
        <v>1.3634720000000001E-3</v>
      </c>
      <c r="J334" s="624">
        <f t="shared" si="67"/>
        <v>-52.136460661063701</v>
      </c>
      <c r="K334" s="624">
        <f t="shared" si="68"/>
        <v>0</v>
      </c>
      <c r="L334" s="624">
        <f t="shared" si="70"/>
        <v>16293.485702718253</v>
      </c>
      <c r="M334" s="668">
        <f t="shared" si="71"/>
        <v>4.2378497920000031</v>
      </c>
      <c r="N334" s="624">
        <f t="shared" si="69"/>
        <v>3844.7530003248971</v>
      </c>
    </row>
    <row r="335" spans="1:14" x14ac:dyDescent="0.2">
      <c r="A335" s="624">
        <v>332</v>
      </c>
      <c r="B335" s="624">
        <v>1.4</v>
      </c>
      <c r="C335" s="628">
        <f t="shared" si="62"/>
        <v>2.2530815999999998</v>
      </c>
      <c r="D335" s="665">
        <f t="shared" si="60"/>
        <v>2.2530815999999998</v>
      </c>
      <c r="E335" s="629">
        <f t="shared" si="63"/>
        <v>5.076376696258559</v>
      </c>
      <c r="F335" s="665">
        <f t="shared" si="61"/>
        <v>0</v>
      </c>
      <c r="G335" s="629">
        <f t="shared" si="64"/>
        <v>0</v>
      </c>
      <c r="H335" s="666">
        <f t="shared" si="65"/>
        <v>1.1265407999999999</v>
      </c>
      <c r="I335" s="667">
        <f t="shared" si="66"/>
        <v>3.1292799999999997E-4</v>
      </c>
      <c r="J335" s="624">
        <f t="shared" si="67"/>
        <v>-5.076376696258559</v>
      </c>
      <c r="K335" s="624">
        <f t="shared" si="68"/>
        <v>0</v>
      </c>
      <c r="L335" s="624">
        <f t="shared" si="70"/>
        <v>16293.485702718253</v>
      </c>
      <c r="M335" s="668">
        <f t="shared" si="71"/>
        <v>4.2381627200000027</v>
      </c>
      <c r="N335" s="624">
        <f t="shared" si="69"/>
        <v>3844.4691200337497</v>
      </c>
    </row>
    <row r="336" spans="1:14" x14ac:dyDescent="0.2">
      <c r="A336" s="624">
        <v>333</v>
      </c>
      <c r="B336" s="624">
        <v>0</v>
      </c>
      <c r="C336" s="628">
        <f t="shared" si="62"/>
        <v>0</v>
      </c>
      <c r="D336" s="665">
        <f t="shared" si="60"/>
        <v>0</v>
      </c>
      <c r="E336" s="629">
        <f t="shared" si="63"/>
        <v>0</v>
      </c>
      <c r="F336" s="665">
        <f t="shared" si="61"/>
        <v>0</v>
      </c>
      <c r="G336" s="629">
        <f t="shared" si="64"/>
        <v>0</v>
      </c>
      <c r="H336" s="666">
        <f t="shared" si="65"/>
        <v>0</v>
      </c>
      <c r="I336" s="667">
        <f t="shared" si="66"/>
        <v>0</v>
      </c>
      <c r="J336" s="624">
        <f t="shared" si="67"/>
        <v>0</v>
      </c>
      <c r="K336" s="624">
        <f t="shared" si="68"/>
        <v>0</v>
      </c>
      <c r="L336" s="624">
        <f t="shared" si="70"/>
        <v>16293.485702718253</v>
      </c>
      <c r="M336" s="668">
        <f t="shared" si="71"/>
        <v>4.2381627200000027</v>
      </c>
      <c r="N336" s="624">
        <f t="shared" si="69"/>
        <v>3844.4691200337497</v>
      </c>
    </row>
    <row r="337" spans="1:14" x14ac:dyDescent="0.2">
      <c r="A337" s="624">
        <v>334</v>
      </c>
      <c r="B337" s="624">
        <v>0</v>
      </c>
      <c r="C337" s="628">
        <f t="shared" si="62"/>
        <v>0</v>
      </c>
      <c r="D337" s="665">
        <f t="shared" si="60"/>
        <v>0</v>
      </c>
      <c r="E337" s="629">
        <f t="shared" si="63"/>
        <v>0</v>
      </c>
      <c r="F337" s="665">
        <f t="shared" si="61"/>
        <v>0</v>
      </c>
      <c r="G337" s="629">
        <f t="shared" si="64"/>
        <v>0</v>
      </c>
      <c r="H337" s="666">
        <f t="shared" si="65"/>
        <v>0</v>
      </c>
      <c r="I337" s="667">
        <f t="shared" si="66"/>
        <v>0</v>
      </c>
      <c r="J337" s="624">
        <f t="shared" si="67"/>
        <v>0</v>
      </c>
      <c r="K337" s="624">
        <f t="shared" si="68"/>
        <v>0</v>
      </c>
      <c r="L337" s="624">
        <f t="shared" si="70"/>
        <v>16293.485702718253</v>
      </c>
      <c r="M337" s="668">
        <f t="shared" si="71"/>
        <v>4.2381627200000027</v>
      </c>
      <c r="N337" s="624">
        <f t="shared" si="69"/>
        <v>3844.4691200337497</v>
      </c>
    </row>
    <row r="338" spans="1:14" x14ac:dyDescent="0.2">
      <c r="A338" s="624">
        <v>335</v>
      </c>
      <c r="B338" s="624">
        <v>0</v>
      </c>
      <c r="C338" s="628">
        <f t="shared" si="62"/>
        <v>0</v>
      </c>
      <c r="D338" s="665">
        <f t="shared" si="60"/>
        <v>0</v>
      </c>
      <c r="E338" s="629">
        <f t="shared" si="63"/>
        <v>0</v>
      </c>
      <c r="F338" s="665">
        <f t="shared" si="61"/>
        <v>0</v>
      </c>
      <c r="G338" s="629">
        <f t="shared" si="64"/>
        <v>0</v>
      </c>
      <c r="H338" s="666">
        <f t="shared" si="65"/>
        <v>0</v>
      </c>
      <c r="I338" s="667">
        <f t="shared" si="66"/>
        <v>0</v>
      </c>
      <c r="J338" s="624">
        <f t="shared" si="67"/>
        <v>0</v>
      </c>
      <c r="K338" s="624">
        <f t="shared" si="68"/>
        <v>0</v>
      </c>
      <c r="L338" s="624">
        <f t="shared" si="70"/>
        <v>16293.485702718253</v>
      </c>
      <c r="M338" s="668">
        <f t="shared" si="71"/>
        <v>4.2381627200000027</v>
      </c>
      <c r="N338" s="624">
        <f t="shared" si="69"/>
        <v>3844.4691200337497</v>
      </c>
    </row>
    <row r="339" spans="1:14" x14ac:dyDescent="0.2">
      <c r="A339" s="624">
        <v>336</v>
      </c>
      <c r="B339" s="624">
        <v>0</v>
      </c>
      <c r="C339" s="628">
        <f t="shared" si="62"/>
        <v>0</v>
      </c>
      <c r="D339" s="665">
        <f t="shared" si="60"/>
        <v>0</v>
      </c>
      <c r="E339" s="629">
        <f t="shared" si="63"/>
        <v>0</v>
      </c>
      <c r="F339" s="665">
        <f t="shared" si="61"/>
        <v>0</v>
      </c>
      <c r="G339" s="629">
        <f t="shared" si="64"/>
        <v>0</v>
      </c>
      <c r="H339" s="666">
        <f t="shared" si="65"/>
        <v>0</v>
      </c>
      <c r="I339" s="667">
        <f t="shared" si="66"/>
        <v>0</v>
      </c>
      <c r="J339" s="624">
        <f t="shared" si="67"/>
        <v>0</v>
      </c>
      <c r="K339" s="624">
        <f t="shared" si="68"/>
        <v>0</v>
      </c>
      <c r="L339" s="624">
        <f t="shared" si="70"/>
        <v>16293.485702718253</v>
      </c>
      <c r="M339" s="668">
        <f t="shared" si="71"/>
        <v>4.2381627200000027</v>
      </c>
      <c r="N339" s="624">
        <f t="shared" si="69"/>
        <v>3844.4691200337497</v>
      </c>
    </row>
    <row r="340" spans="1:14" x14ac:dyDescent="0.2">
      <c r="A340" s="624">
        <v>337</v>
      </c>
      <c r="B340" s="624">
        <v>0</v>
      </c>
      <c r="C340" s="628">
        <f t="shared" si="62"/>
        <v>0</v>
      </c>
      <c r="D340" s="665">
        <f t="shared" si="60"/>
        <v>0</v>
      </c>
      <c r="E340" s="629">
        <f t="shared" si="63"/>
        <v>0</v>
      </c>
      <c r="F340" s="665">
        <f t="shared" si="61"/>
        <v>0</v>
      </c>
      <c r="G340" s="629">
        <f t="shared" si="64"/>
        <v>0</v>
      </c>
      <c r="H340" s="666">
        <f t="shared" si="65"/>
        <v>0</v>
      </c>
      <c r="I340" s="667">
        <f t="shared" si="66"/>
        <v>0</v>
      </c>
      <c r="J340" s="624">
        <f t="shared" si="67"/>
        <v>0</v>
      </c>
      <c r="K340" s="624">
        <f t="shared" si="68"/>
        <v>0</v>
      </c>
      <c r="L340" s="624">
        <f t="shared" si="70"/>
        <v>16293.485702718253</v>
      </c>
      <c r="M340" s="668">
        <f t="shared" si="71"/>
        <v>4.2381627200000027</v>
      </c>
      <c r="N340" s="624">
        <f t="shared" si="69"/>
        <v>3844.4691200337497</v>
      </c>
    </row>
    <row r="341" spans="1:14" x14ac:dyDescent="0.2">
      <c r="A341" s="624">
        <v>338</v>
      </c>
      <c r="B341" s="624">
        <v>0</v>
      </c>
      <c r="C341" s="628">
        <f t="shared" si="62"/>
        <v>0</v>
      </c>
      <c r="D341" s="665">
        <f t="shared" si="60"/>
        <v>0</v>
      </c>
      <c r="E341" s="629">
        <f t="shared" si="63"/>
        <v>0</v>
      </c>
      <c r="F341" s="665">
        <f t="shared" si="61"/>
        <v>0</v>
      </c>
      <c r="G341" s="629">
        <f t="shared" si="64"/>
        <v>0</v>
      </c>
      <c r="H341" s="666">
        <f t="shared" si="65"/>
        <v>0</v>
      </c>
      <c r="I341" s="667">
        <f t="shared" si="66"/>
        <v>0</v>
      </c>
      <c r="J341" s="624">
        <f t="shared" si="67"/>
        <v>0</v>
      </c>
      <c r="K341" s="624">
        <f t="shared" si="68"/>
        <v>0</v>
      </c>
      <c r="L341" s="624">
        <f t="shared" si="70"/>
        <v>16293.485702718253</v>
      </c>
      <c r="M341" s="668">
        <f t="shared" si="71"/>
        <v>4.2381627200000027</v>
      </c>
      <c r="N341" s="624">
        <f t="shared" si="69"/>
        <v>3844.4691200337497</v>
      </c>
    </row>
    <row r="342" spans="1:14" x14ac:dyDescent="0.2">
      <c r="A342" s="624">
        <v>339</v>
      </c>
      <c r="B342" s="624">
        <v>0</v>
      </c>
      <c r="C342" s="628">
        <f t="shared" si="62"/>
        <v>0</v>
      </c>
      <c r="D342" s="665">
        <f t="shared" si="60"/>
        <v>0</v>
      </c>
      <c r="E342" s="629">
        <f t="shared" si="63"/>
        <v>0</v>
      </c>
      <c r="F342" s="665">
        <f t="shared" si="61"/>
        <v>0</v>
      </c>
      <c r="G342" s="629">
        <f t="shared" si="64"/>
        <v>0</v>
      </c>
      <c r="H342" s="666">
        <f t="shared" si="65"/>
        <v>0</v>
      </c>
      <c r="I342" s="667">
        <f t="shared" si="66"/>
        <v>0</v>
      </c>
      <c r="J342" s="624">
        <f t="shared" si="67"/>
        <v>0</v>
      </c>
      <c r="K342" s="624">
        <f t="shared" si="68"/>
        <v>0</v>
      </c>
      <c r="L342" s="624">
        <f t="shared" si="70"/>
        <v>16293.485702718253</v>
      </c>
      <c r="M342" s="668">
        <f t="shared" si="71"/>
        <v>4.2381627200000027</v>
      </c>
      <c r="N342" s="624">
        <f t="shared" si="69"/>
        <v>3844.4691200337497</v>
      </c>
    </row>
    <row r="343" spans="1:14" x14ac:dyDescent="0.2">
      <c r="A343" s="624">
        <v>340</v>
      </c>
      <c r="B343" s="624">
        <v>0</v>
      </c>
      <c r="C343" s="628">
        <f t="shared" si="62"/>
        <v>0</v>
      </c>
      <c r="D343" s="665">
        <f t="shared" si="60"/>
        <v>0</v>
      </c>
      <c r="E343" s="629">
        <f t="shared" si="63"/>
        <v>0</v>
      </c>
      <c r="F343" s="665">
        <f t="shared" si="61"/>
        <v>0</v>
      </c>
      <c r="G343" s="629">
        <f t="shared" si="64"/>
        <v>0</v>
      </c>
      <c r="H343" s="666">
        <f t="shared" si="65"/>
        <v>0</v>
      </c>
      <c r="I343" s="667">
        <f t="shared" si="66"/>
        <v>0</v>
      </c>
      <c r="J343" s="624">
        <f t="shared" si="67"/>
        <v>0</v>
      </c>
      <c r="K343" s="624">
        <f t="shared" si="68"/>
        <v>0</v>
      </c>
      <c r="L343" s="624">
        <f t="shared" si="70"/>
        <v>16293.485702718253</v>
      </c>
      <c r="M343" s="668">
        <f t="shared" si="71"/>
        <v>4.2381627200000027</v>
      </c>
      <c r="N343" s="624">
        <f t="shared" si="69"/>
        <v>3844.4691200337497</v>
      </c>
    </row>
    <row r="344" spans="1:14" x14ac:dyDescent="0.2">
      <c r="A344" s="624">
        <v>341</v>
      </c>
      <c r="B344" s="624">
        <v>0</v>
      </c>
      <c r="C344" s="628">
        <f t="shared" si="62"/>
        <v>0</v>
      </c>
      <c r="D344" s="665">
        <f t="shared" si="60"/>
        <v>0</v>
      </c>
      <c r="E344" s="629">
        <f t="shared" si="63"/>
        <v>0</v>
      </c>
      <c r="F344" s="665">
        <f t="shared" si="61"/>
        <v>0</v>
      </c>
      <c r="G344" s="629">
        <f t="shared" si="64"/>
        <v>0</v>
      </c>
      <c r="H344" s="666">
        <f t="shared" si="65"/>
        <v>0</v>
      </c>
      <c r="I344" s="667">
        <f t="shared" si="66"/>
        <v>0</v>
      </c>
      <c r="J344" s="624">
        <f t="shared" si="67"/>
        <v>0</v>
      </c>
      <c r="K344" s="624">
        <f t="shared" si="68"/>
        <v>0</v>
      </c>
      <c r="L344" s="624">
        <f t="shared" si="70"/>
        <v>16293.485702718253</v>
      </c>
      <c r="M344" s="668">
        <f t="shared" si="71"/>
        <v>4.2381627200000027</v>
      </c>
      <c r="N344" s="624">
        <f t="shared" si="69"/>
        <v>3844.4691200337497</v>
      </c>
    </row>
    <row r="345" spans="1:14" x14ac:dyDescent="0.2">
      <c r="A345" s="624">
        <v>342</v>
      </c>
      <c r="B345" s="624">
        <v>0</v>
      </c>
      <c r="C345" s="628">
        <f t="shared" si="62"/>
        <v>0</v>
      </c>
      <c r="D345" s="665">
        <f t="shared" si="60"/>
        <v>0</v>
      </c>
      <c r="E345" s="629">
        <f t="shared" si="63"/>
        <v>0</v>
      </c>
      <c r="F345" s="665">
        <f t="shared" si="61"/>
        <v>0</v>
      </c>
      <c r="G345" s="629">
        <f t="shared" si="64"/>
        <v>0</v>
      </c>
      <c r="H345" s="666">
        <f t="shared" si="65"/>
        <v>0</v>
      </c>
      <c r="I345" s="667">
        <f t="shared" si="66"/>
        <v>0</v>
      </c>
      <c r="J345" s="624">
        <f t="shared" si="67"/>
        <v>0</v>
      </c>
      <c r="K345" s="624">
        <f t="shared" si="68"/>
        <v>0</v>
      </c>
      <c r="L345" s="624">
        <f t="shared" si="70"/>
        <v>16293.485702718253</v>
      </c>
      <c r="M345" s="668">
        <f t="shared" si="71"/>
        <v>4.2381627200000027</v>
      </c>
      <c r="N345" s="624">
        <f t="shared" si="69"/>
        <v>3844.4691200337497</v>
      </c>
    </row>
    <row r="346" spans="1:14" x14ac:dyDescent="0.2">
      <c r="A346" s="624">
        <v>343</v>
      </c>
      <c r="B346" s="624">
        <v>0</v>
      </c>
      <c r="C346" s="628">
        <f t="shared" si="62"/>
        <v>0</v>
      </c>
      <c r="D346" s="665">
        <f t="shared" si="60"/>
        <v>0</v>
      </c>
      <c r="E346" s="629">
        <f t="shared" si="63"/>
        <v>0</v>
      </c>
      <c r="F346" s="665">
        <f t="shared" si="61"/>
        <v>0</v>
      </c>
      <c r="G346" s="629">
        <f t="shared" si="64"/>
        <v>0</v>
      </c>
      <c r="H346" s="666">
        <f t="shared" si="65"/>
        <v>0</v>
      </c>
      <c r="I346" s="667">
        <f t="shared" si="66"/>
        <v>0</v>
      </c>
      <c r="J346" s="624">
        <f t="shared" si="67"/>
        <v>0</v>
      </c>
      <c r="K346" s="624">
        <f t="shared" si="68"/>
        <v>0</v>
      </c>
      <c r="L346" s="624">
        <f t="shared" si="70"/>
        <v>16293.485702718253</v>
      </c>
      <c r="M346" s="668">
        <f t="shared" si="71"/>
        <v>4.2381627200000027</v>
      </c>
      <c r="N346" s="624">
        <f t="shared" si="69"/>
        <v>3844.4691200337497</v>
      </c>
    </row>
    <row r="347" spans="1:14" x14ac:dyDescent="0.2">
      <c r="A347" s="624">
        <v>344</v>
      </c>
      <c r="B347" s="624">
        <v>0</v>
      </c>
      <c r="C347" s="628">
        <f t="shared" si="62"/>
        <v>0</v>
      </c>
      <c r="D347" s="665">
        <f t="shared" si="60"/>
        <v>0</v>
      </c>
      <c r="E347" s="629">
        <f t="shared" si="63"/>
        <v>0</v>
      </c>
      <c r="F347" s="665">
        <f t="shared" si="61"/>
        <v>0</v>
      </c>
      <c r="G347" s="629">
        <f t="shared" si="64"/>
        <v>0</v>
      </c>
      <c r="H347" s="666">
        <f t="shared" si="65"/>
        <v>0</v>
      </c>
      <c r="I347" s="667">
        <f t="shared" si="66"/>
        <v>0</v>
      </c>
      <c r="J347" s="624">
        <f t="shared" si="67"/>
        <v>0</v>
      </c>
      <c r="K347" s="624">
        <f t="shared" si="68"/>
        <v>0</v>
      </c>
      <c r="L347" s="624">
        <f t="shared" si="70"/>
        <v>16293.485702718253</v>
      </c>
      <c r="M347" s="668">
        <f t="shared" si="71"/>
        <v>4.2381627200000027</v>
      </c>
      <c r="N347" s="624">
        <f t="shared" si="69"/>
        <v>3844.4691200337497</v>
      </c>
    </row>
    <row r="348" spans="1:14" x14ac:dyDescent="0.2">
      <c r="A348" s="624">
        <v>345</v>
      </c>
      <c r="B348" s="624">
        <v>0</v>
      </c>
      <c r="C348" s="628">
        <f t="shared" si="62"/>
        <v>0</v>
      </c>
      <c r="D348" s="665">
        <f t="shared" si="60"/>
        <v>0</v>
      </c>
      <c r="E348" s="629">
        <f t="shared" si="63"/>
        <v>0</v>
      </c>
      <c r="F348" s="665">
        <f t="shared" si="61"/>
        <v>0</v>
      </c>
      <c r="G348" s="629">
        <f t="shared" si="64"/>
        <v>0</v>
      </c>
      <c r="H348" s="666">
        <f t="shared" si="65"/>
        <v>0</v>
      </c>
      <c r="I348" s="667">
        <f t="shared" si="66"/>
        <v>0</v>
      </c>
      <c r="J348" s="624">
        <f t="shared" si="67"/>
        <v>0</v>
      </c>
      <c r="K348" s="624">
        <f t="shared" si="68"/>
        <v>0</v>
      </c>
      <c r="L348" s="624">
        <f t="shared" si="70"/>
        <v>16293.485702718253</v>
      </c>
      <c r="M348" s="668">
        <f t="shared" si="71"/>
        <v>4.2381627200000027</v>
      </c>
      <c r="N348" s="624">
        <f t="shared" si="69"/>
        <v>3844.4691200337497</v>
      </c>
    </row>
    <row r="349" spans="1:14" x14ac:dyDescent="0.2">
      <c r="A349" s="624">
        <v>346</v>
      </c>
      <c r="B349" s="624">
        <v>0</v>
      </c>
      <c r="C349" s="628">
        <f t="shared" si="62"/>
        <v>0</v>
      </c>
      <c r="D349" s="665">
        <f t="shared" si="60"/>
        <v>0</v>
      </c>
      <c r="E349" s="629">
        <f t="shared" si="63"/>
        <v>0</v>
      </c>
      <c r="F349" s="665">
        <f t="shared" si="61"/>
        <v>1.6093440000000001</v>
      </c>
      <c r="G349" s="629">
        <f t="shared" si="64"/>
        <v>2.5899881103360003</v>
      </c>
      <c r="H349" s="666">
        <f t="shared" si="65"/>
        <v>0.80467200000000005</v>
      </c>
      <c r="I349" s="667">
        <f t="shared" si="66"/>
        <v>2.2352000000000003E-4</v>
      </c>
      <c r="J349" s="624">
        <f t="shared" si="67"/>
        <v>2.5899881103360003</v>
      </c>
      <c r="K349" s="624">
        <f t="shared" si="68"/>
        <v>2.5899881103360003</v>
      </c>
      <c r="L349" s="624">
        <f t="shared" si="70"/>
        <v>16296.075690828589</v>
      </c>
      <c r="M349" s="668">
        <f t="shared" si="71"/>
        <v>4.2383862400000023</v>
      </c>
      <c r="N349" s="624">
        <f t="shared" si="69"/>
        <v>3844.8774528931513</v>
      </c>
    </row>
    <row r="350" spans="1:14" x14ac:dyDescent="0.2">
      <c r="A350" s="624">
        <v>347</v>
      </c>
      <c r="B350" s="624">
        <v>1</v>
      </c>
      <c r="C350" s="628">
        <f t="shared" si="62"/>
        <v>1.6093440000000001</v>
      </c>
      <c r="D350" s="665">
        <f t="shared" si="60"/>
        <v>1.6093440000000001</v>
      </c>
      <c r="E350" s="629">
        <f t="shared" si="63"/>
        <v>2.5899881103360003</v>
      </c>
      <c r="F350" s="665">
        <f t="shared" si="61"/>
        <v>6.9201791999999998</v>
      </c>
      <c r="G350" s="629">
        <f t="shared" si="64"/>
        <v>47.888880160112635</v>
      </c>
      <c r="H350" s="666">
        <f t="shared" si="65"/>
        <v>4.2647615999999999</v>
      </c>
      <c r="I350" s="667">
        <f t="shared" si="66"/>
        <v>1.1846560000000001E-3</v>
      </c>
      <c r="J350" s="624">
        <f t="shared" si="67"/>
        <v>45.298892049776633</v>
      </c>
      <c r="K350" s="624">
        <f t="shared" si="68"/>
        <v>45.298892049776633</v>
      </c>
      <c r="L350" s="624">
        <f t="shared" si="70"/>
        <v>16341.374582878367</v>
      </c>
      <c r="M350" s="668">
        <f t="shared" si="71"/>
        <v>4.2395708960000027</v>
      </c>
      <c r="N350" s="624">
        <f t="shared" si="69"/>
        <v>3854.4878676981925</v>
      </c>
    </row>
    <row r="351" spans="1:14" x14ac:dyDescent="0.2">
      <c r="A351" s="624">
        <v>348</v>
      </c>
      <c r="B351" s="624">
        <v>4.3</v>
      </c>
      <c r="C351" s="628">
        <f t="shared" si="62"/>
        <v>6.9201791999999998</v>
      </c>
      <c r="D351" s="665">
        <f t="shared" si="60"/>
        <v>6.9201791999999998</v>
      </c>
      <c r="E351" s="629">
        <f t="shared" si="63"/>
        <v>47.888880160112635</v>
      </c>
      <c r="F351" s="665">
        <f t="shared" si="61"/>
        <v>12.231014399999999</v>
      </c>
      <c r="G351" s="629">
        <f t="shared" si="64"/>
        <v>149.59771325300736</v>
      </c>
      <c r="H351" s="666">
        <f t="shared" si="65"/>
        <v>9.5755967999999996</v>
      </c>
      <c r="I351" s="667">
        <f t="shared" si="66"/>
        <v>2.659888E-3</v>
      </c>
      <c r="J351" s="624">
        <f t="shared" si="67"/>
        <v>101.70883309289472</v>
      </c>
      <c r="K351" s="624">
        <f t="shared" si="68"/>
        <v>101.70883309289472</v>
      </c>
      <c r="L351" s="624">
        <f t="shared" si="70"/>
        <v>16443.083415971261</v>
      </c>
      <c r="M351" s="668">
        <f t="shared" si="71"/>
        <v>4.2422307840000029</v>
      </c>
      <c r="N351" s="624">
        <f t="shared" si="69"/>
        <v>3876.0464135963543</v>
      </c>
    </row>
    <row r="352" spans="1:14" x14ac:dyDescent="0.2">
      <c r="A352" s="624">
        <v>349</v>
      </c>
      <c r="B352" s="624">
        <v>7.6</v>
      </c>
      <c r="C352" s="628">
        <f t="shared" si="62"/>
        <v>12.231014399999999</v>
      </c>
      <c r="D352" s="665">
        <f t="shared" si="60"/>
        <v>12.231014399999999</v>
      </c>
      <c r="E352" s="629">
        <f t="shared" si="63"/>
        <v>149.59771325300736</v>
      </c>
      <c r="F352" s="665">
        <f t="shared" si="61"/>
        <v>17.541849600000003</v>
      </c>
      <c r="G352" s="629">
        <f t="shared" si="64"/>
        <v>307.71648738902024</v>
      </c>
      <c r="H352" s="666">
        <f t="shared" si="65"/>
        <v>14.886432000000001</v>
      </c>
      <c r="I352" s="667">
        <f t="shared" si="66"/>
        <v>4.1351199999999999E-3</v>
      </c>
      <c r="J352" s="624">
        <f t="shared" si="67"/>
        <v>158.11877413601289</v>
      </c>
      <c r="K352" s="624">
        <f t="shared" si="68"/>
        <v>158.11877413601289</v>
      </c>
      <c r="L352" s="624">
        <f t="shared" si="70"/>
        <v>16601.202190107273</v>
      </c>
      <c r="M352" s="668">
        <f t="shared" si="71"/>
        <v>4.2463659040000028</v>
      </c>
      <c r="N352" s="624">
        <f t="shared" si="69"/>
        <v>3909.5081689661338</v>
      </c>
    </row>
    <row r="353" spans="1:14" x14ac:dyDescent="0.2">
      <c r="A353" s="624">
        <v>350</v>
      </c>
      <c r="B353" s="624">
        <v>10.9</v>
      </c>
      <c r="C353" s="628">
        <f t="shared" si="62"/>
        <v>17.541849600000003</v>
      </c>
      <c r="D353" s="665">
        <f t="shared" si="60"/>
        <v>17.541849600000003</v>
      </c>
      <c r="E353" s="629">
        <f t="shared" si="63"/>
        <v>307.71648738902024</v>
      </c>
      <c r="F353" s="665">
        <f t="shared" si="61"/>
        <v>22.852684799999999</v>
      </c>
      <c r="G353" s="629">
        <f t="shared" si="64"/>
        <v>522.24520256815094</v>
      </c>
      <c r="H353" s="666">
        <f t="shared" si="65"/>
        <v>20.197267199999999</v>
      </c>
      <c r="I353" s="667">
        <f t="shared" si="66"/>
        <v>5.6103519999999999E-3</v>
      </c>
      <c r="J353" s="624">
        <f t="shared" si="67"/>
        <v>214.5287151791307</v>
      </c>
      <c r="K353" s="624">
        <f t="shared" si="68"/>
        <v>214.5287151791307</v>
      </c>
      <c r="L353" s="624">
        <f t="shared" si="70"/>
        <v>16815.730905286404</v>
      </c>
      <c r="M353" s="668">
        <f t="shared" si="71"/>
        <v>4.2519762560000025</v>
      </c>
      <c r="N353" s="624">
        <f t="shared" si="69"/>
        <v>3954.8035767033207</v>
      </c>
    </row>
    <row r="354" spans="1:14" x14ac:dyDescent="0.2">
      <c r="A354" s="624">
        <v>351</v>
      </c>
      <c r="B354" s="624">
        <v>14.2</v>
      </c>
      <c r="C354" s="628">
        <f t="shared" si="62"/>
        <v>22.852684799999999</v>
      </c>
      <c r="D354" s="665">
        <f t="shared" si="60"/>
        <v>22.852684799999999</v>
      </c>
      <c r="E354" s="629">
        <f t="shared" si="63"/>
        <v>522.24520256815094</v>
      </c>
      <c r="F354" s="665">
        <f t="shared" si="61"/>
        <v>27.841651200000005</v>
      </c>
      <c r="G354" s="629">
        <f t="shared" si="64"/>
        <v>775.15754154246167</v>
      </c>
      <c r="H354" s="666">
        <f t="shared" si="65"/>
        <v>25.347168000000003</v>
      </c>
      <c r="I354" s="667">
        <f t="shared" si="66"/>
        <v>7.0408800000000011E-3</v>
      </c>
      <c r="J354" s="624">
        <f t="shared" si="67"/>
        <v>252.91233897431073</v>
      </c>
      <c r="K354" s="624">
        <f t="shared" si="68"/>
        <v>252.91233897431073</v>
      </c>
      <c r="L354" s="624">
        <f t="shared" si="70"/>
        <v>17068.643244260715</v>
      </c>
      <c r="M354" s="668">
        <f t="shared" si="71"/>
        <v>4.2590171360000024</v>
      </c>
      <c r="N354" s="624">
        <f t="shared" si="69"/>
        <v>4007.6484078886092</v>
      </c>
    </row>
    <row r="355" spans="1:14" x14ac:dyDescent="0.2">
      <c r="A355" s="624">
        <v>352</v>
      </c>
      <c r="B355" s="624">
        <v>17.3</v>
      </c>
      <c r="C355" s="628">
        <f t="shared" si="62"/>
        <v>27.841651200000005</v>
      </c>
      <c r="D355" s="665">
        <f t="shared" si="60"/>
        <v>27.841651200000005</v>
      </c>
      <c r="E355" s="629">
        <f t="shared" si="63"/>
        <v>775.15754154246167</v>
      </c>
      <c r="F355" s="665">
        <f t="shared" si="61"/>
        <v>32.186880000000002</v>
      </c>
      <c r="G355" s="629">
        <f t="shared" si="64"/>
        <v>1035.9952441344001</v>
      </c>
      <c r="H355" s="666">
        <f t="shared" si="65"/>
        <v>30.014265600000002</v>
      </c>
      <c r="I355" s="667">
        <f t="shared" si="66"/>
        <v>8.337296000000001E-3</v>
      </c>
      <c r="J355" s="624">
        <f t="shared" si="67"/>
        <v>260.83770259193841</v>
      </c>
      <c r="K355" s="624">
        <f t="shared" si="68"/>
        <v>260.83770259193841</v>
      </c>
      <c r="L355" s="624">
        <f t="shared" si="70"/>
        <v>17329.480946852655</v>
      </c>
      <c r="M355" s="668">
        <f t="shared" si="71"/>
        <v>4.2673544320000021</v>
      </c>
      <c r="N355" s="624">
        <f t="shared" si="69"/>
        <v>4060.9424932933825</v>
      </c>
    </row>
    <row r="356" spans="1:14" x14ac:dyDescent="0.2">
      <c r="A356" s="624">
        <v>353</v>
      </c>
      <c r="B356" s="624">
        <v>20</v>
      </c>
      <c r="C356" s="628">
        <f t="shared" si="62"/>
        <v>32.186880000000002</v>
      </c>
      <c r="D356" s="665">
        <f t="shared" si="60"/>
        <v>32.186880000000002</v>
      </c>
      <c r="E356" s="629">
        <f t="shared" si="63"/>
        <v>1035.9952441344001</v>
      </c>
      <c r="F356" s="665">
        <f t="shared" si="61"/>
        <v>36.210239999999999</v>
      </c>
      <c r="G356" s="629">
        <f t="shared" si="64"/>
        <v>1311.1814808575998</v>
      </c>
      <c r="H356" s="666">
        <f t="shared" si="65"/>
        <v>34.198560000000001</v>
      </c>
      <c r="I356" s="667">
        <f t="shared" si="66"/>
        <v>9.4996000000000004E-3</v>
      </c>
      <c r="J356" s="624">
        <f t="shared" si="67"/>
        <v>275.18623672319973</v>
      </c>
      <c r="K356" s="624">
        <f t="shared" si="68"/>
        <v>275.18623672319973</v>
      </c>
      <c r="L356" s="624">
        <f t="shared" si="70"/>
        <v>17604.667183575853</v>
      </c>
      <c r="M356" s="668">
        <f t="shared" si="71"/>
        <v>4.2768540320000019</v>
      </c>
      <c r="N356" s="624">
        <f t="shared" si="69"/>
        <v>4116.2656129611496</v>
      </c>
    </row>
    <row r="357" spans="1:14" x14ac:dyDescent="0.2">
      <c r="A357" s="624">
        <v>354</v>
      </c>
      <c r="B357" s="624">
        <v>22.5</v>
      </c>
      <c r="C357" s="628">
        <f t="shared" si="62"/>
        <v>36.210239999999999</v>
      </c>
      <c r="D357" s="665">
        <f t="shared" si="60"/>
        <v>36.210239999999999</v>
      </c>
      <c r="E357" s="629">
        <f t="shared" si="63"/>
        <v>1311.1814808575998</v>
      </c>
      <c r="F357" s="665">
        <f t="shared" si="61"/>
        <v>38.141452800000003</v>
      </c>
      <c r="G357" s="629">
        <f t="shared" si="64"/>
        <v>1454.7704216946281</v>
      </c>
      <c r="H357" s="666">
        <f t="shared" si="65"/>
        <v>37.175846399999998</v>
      </c>
      <c r="I357" s="667">
        <f t="shared" si="66"/>
        <v>1.0326624E-2</v>
      </c>
      <c r="J357" s="624">
        <f t="shared" si="67"/>
        <v>143.5889408370283</v>
      </c>
      <c r="K357" s="624">
        <f t="shared" si="68"/>
        <v>143.5889408370283</v>
      </c>
      <c r="L357" s="624">
        <f t="shared" si="70"/>
        <v>17748.256124412881</v>
      </c>
      <c r="M357" s="668">
        <f t="shared" si="71"/>
        <v>4.2871806560000021</v>
      </c>
      <c r="N357" s="624">
        <f t="shared" si="69"/>
        <v>4139.8433022816089</v>
      </c>
    </row>
    <row r="358" spans="1:14" x14ac:dyDescent="0.2">
      <c r="A358" s="624">
        <v>355</v>
      </c>
      <c r="B358" s="624">
        <v>23.7</v>
      </c>
      <c r="C358" s="628">
        <f t="shared" si="62"/>
        <v>38.141452800000003</v>
      </c>
      <c r="D358" s="665">
        <f t="shared" si="60"/>
        <v>38.141452800000003</v>
      </c>
      <c r="E358" s="629">
        <f t="shared" si="63"/>
        <v>1454.7704216946281</v>
      </c>
      <c r="F358" s="665">
        <f t="shared" si="61"/>
        <v>40.5554688</v>
      </c>
      <c r="G358" s="629">
        <f t="shared" si="64"/>
        <v>1644.7460495877735</v>
      </c>
      <c r="H358" s="666">
        <f t="shared" si="65"/>
        <v>39.348460799999998</v>
      </c>
      <c r="I358" s="667">
        <f t="shared" si="66"/>
        <v>1.0930127999999999E-2</v>
      </c>
      <c r="J358" s="624">
        <f t="shared" si="67"/>
        <v>189.97562789314543</v>
      </c>
      <c r="K358" s="624">
        <f t="shared" si="68"/>
        <v>189.97562789314543</v>
      </c>
      <c r="L358" s="624">
        <f t="shared" si="70"/>
        <v>17938.231752306026</v>
      </c>
      <c r="M358" s="668">
        <f t="shared" si="71"/>
        <v>4.2981107840000021</v>
      </c>
      <c r="N358" s="624">
        <f t="shared" si="69"/>
        <v>4173.5154475501804</v>
      </c>
    </row>
    <row r="359" spans="1:14" x14ac:dyDescent="0.2">
      <c r="A359" s="624">
        <v>356</v>
      </c>
      <c r="B359" s="624">
        <v>25.2</v>
      </c>
      <c r="C359" s="628">
        <f t="shared" si="62"/>
        <v>40.5554688</v>
      </c>
      <c r="D359" s="665">
        <f t="shared" si="60"/>
        <v>40.5554688</v>
      </c>
      <c r="E359" s="629">
        <f t="shared" si="63"/>
        <v>1644.7460495877735</v>
      </c>
      <c r="F359" s="665">
        <f t="shared" si="61"/>
        <v>42.808550400000009</v>
      </c>
      <c r="G359" s="629">
        <f t="shared" si="64"/>
        <v>1832.5719873493408</v>
      </c>
      <c r="H359" s="666">
        <f t="shared" si="65"/>
        <v>41.682009600000001</v>
      </c>
      <c r="I359" s="667">
        <f t="shared" si="66"/>
        <v>1.1578336E-2</v>
      </c>
      <c r="J359" s="624">
        <f t="shared" si="67"/>
        <v>187.82593776156727</v>
      </c>
      <c r="K359" s="624">
        <f t="shared" si="68"/>
        <v>187.82593776156727</v>
      </c>
      <c r="L359" s="624">
        <f t="shared" si="70"/>
        <v>18126.057690067595</v>
      </c>
      <c r="M359" s="668">
        <f t="shared" si="71"/>
        <v>4.3096891200000025</v>
      </c>
      <c r="N359" s="624">
        <f t="shared" si="69"/>
        <v>4205.8852008489148</v>
      </c>
    </row>
    <row r="360" spans="1:14" x14ac:dyDescent="0.2">
      <c r="A360" s="624">
        <v>357</v>
      </c>
      <c r="B360" s="624">
        <v>26.6</v>
      </c>
      <c r="C360" s="628">
        <f t="shared" si="62"/>
        <v>42.808550400000009</v>
      </c>
      <c r="D360" s="665">
        <f t="shared" si="60"/>
        <v>42.808550400000009</v>
      </c>
      <c r="E360" s="629">
        <f t="shared" si="63"/>
        <v>1832.5719873493408</v>
      </c>
      <c r="F360" s="665">
        <f t="shared" si="61"/>
        <v>45.222566400000005</v>
      </c>
      <c r="G360" s="629">
        <f t="shared" si="64"/>
        <v>2045.0805118024093</v>
      </c>
      <c r="H360" s="666">
        <f t="shared" si="65"/>
        <v>44.015558400000003</v>
      </c>
      <c r="I360" s="667">
        <f t="shared" si="66"/>
        <v>1.2226544000000001E-2</v>
      </c>
      <c r="J360" s="624">
        <f t="shared" si="67"/>
        <v>212.5085244530685</v>
      </c>
      <c r="K360" s="624">
        <f t="shared" si="68"/>
        <v>212.5085244530685</v>
      </c>
      <c r="L360" s="624">
        <f t="shared" si="70"/>
        <v>18338.566214520662</v>
      </c>
      <c r="M360" s="668">
        <f t="shared" si="71"/>
        <v>4.3219156640000023</v>
      </c>
      <c r="N360" s="624">
        <f t="shared" si="69"/>
        <v>4243.1568869504563</v>
      </c>
    </row>
    <row r="361" spans="1:14" x14ac:dyDescent="0.2">
      <c r="A361" s="624">
        <v>358</v>
      </c>
      <c r="B361" s="624">
        <v>28.1</v>
      </c>
      <c r="C361" s="628">
        <f t="shared" si="62"/>
        <v>45.222566400000005</v>
      </c>
      <c r="D361" s="665">
        <f t="shared" si="60"/>
        <v>45.222566400000005</v>
      </c>
      <c r="E361" s="629">
        <f t="shared" si="63"/>
        <v>2045.0805118024093</v>
      </c>
      <c r="F361" s="665">
        <f t="shared" si="61"/>
        <v>48.280320000000003</v>
      </c>
      <c r="G361" s="629">
        <f t="shared" si="64"/>
        <v>2330.9892993024005</v>
      </c>
      <c r="H361" s="666">
        <f t="shared" si="65"/>
        <v>46.751443200000004</v>
      </c>
      <c r="I361" s="667">
        <f t="shared" si="66"/>
        <v>1.2986512E-2</v>
      </c>
      <c r="J361" s="624">
        <f t="shared" si="67"/>
        <v>285.90878749999115</v>
      </c>
      <c r="K361" s="624">
        <f t="shared" si="68"/>
        <v>285.90878749999115</v>
      </c>
      <c r="L361" s="624">
        <f t="shared" si="70"/>
        <v>18624.475002020652</v>
      </c>
      <c r="M361" s="668">
        <f t="shared" si="71"/>
        <v>4.3349021760000026</v>
      </c>
      <c r="N361" s="624">
        <f t="shared" si="69"/>
        <v>4296.4002982891398</v>
      </c>
    </row>
    <row r="362" spans="1:14" x14ac:dyDescent="0.2">
      <c r="A362" s="624">
        <v>359</v>
      </c>
      <c r="B362" s="624">
        <v>30</v>
      </c>
      <c r="C362" s="628">
        <f t="shared" si="62"/>
        <v>48.280320000000003</v>
      </c>
      <c r="D362" s="665">
        <f t="shared" si="60"/>
        <v>48.280320000000003</v>
      </c>
      <c r="E362" s="629">
        <f t="shared" si="63"/>
        <v>2330.9892993024005</v>
      </c>
      <c r="F362" s="665">
        <f t="shared" si="61"/>
        <v>49.567795200000006</v>
      </c>
      <c r="G362" s="629">
        <f t="shared" si="64"/>
        <v>2456.9663209891437</v>
      </c>
      <c r="H362" s="666">
        <f t="shared" si="65"/>
        <v>48.924057600000005</v>
      </c>
      <c r="I362" s="667">
        <f t="shared" si="66"/>
        <v>1.3590016000000002E-2</v>
      </c>
      <c r="J362" s="624">
        <f t="shared" si="67"/>
        <v>125.97702168674323</v>
      </c>
      <c r="K362" s="624">
        <f t="shared" si="68"/>
        <v>125.97702168674323</v>
      </c>
      <c r="L362" s="624">
        <f t="shared" si="70"/>
        <v>18750.452023707396</v>
      </c>
      <c r="M362" s="668">
        <f t="shared" si="71"/>
        <v>4.3484921920000028</v>
      </c>
      <c r="N362" s="624">
        <f t="shared" si="69"/>
        <v>4311.9433577926002</v>
      </c>
    </row>
    <row r="363" spans="1:14" x14ac:dyDescent="0.2">
      <c r="A363" s="624">
        <v>360</v>
      </c>
      <c r="B363" s="624">
        <v>30.8</v>
      </c>
      <c r="C363" s="628">
        <f t="shared" si="62"/>
        <v>49.567795200000006</v>
      </c>
      <c r="D363" s="665">
        <f t="shared" si="60"/>
        <v>49.567795200000006</v>
      </c>
      <c r="E363" s="629">
        <f t="shared" si="63"/>
        <v>2456.9663209891437</v>
      </c>
      <c r="F363" s="665">
        <f t="shared" si="61"/>
        <v>50.855270400000009</v>
      </c>
      <c r="G363" s="629">
        <f t="shared" si="64"/>
        <v>2586.258527457117</v>
      </c>
      <c r="H363" s="666">
        <f t="shared" si="65"/>
        <v>50.211532800000008</v>
      </c>
      <c r="I363" s="667">
        <f t="shared" si="66"/>
        <v>1.3947648000000002E-2</v>
      </c>
      <c r="J363" s="624">
        <f t="shared" si="67"/>
        <v>129.2922064679733</v>
      </c>
      <c r="K363" s="624">
        <f t="shared" si="68"/>
        <v>129.2922064679733</v>
      </c>
      <c r="L363" s="624">
        <f t="shared" si="70"/>
        <v>18879.744230175369</v>
      </c>
      <c r="M363" s="668">
        <f t="shared" si="71"/>
        <v>4.3624398400000031</v>
      </c>
      <c r="N363" s="624">
        <f t="shared" si="69"/>
        <v>4327.7947484945389</v>
      </c>
    </row>
    <row r="364" spans="1:14" x14ac:dyDescent="0.2">
      <c r="A364" s="624">
        <v>361</v>
      </c>
      <c r="B364" s="624">
        <v>31.6</v>
      </c>
      <c r="C364" s="628">
        <f t="shared" si="62"/>
        <v>50.855270400000009</v>
      </c>
      <c r="D364" s="665">
        <f t="shared" si="60"/>
        <v>50.855270400000009</v>
      </c>
      <c r="E364" s="629">
        <f t="shared" si="63"/>
        <v>2586.258527457117</v>
      </c>
      <c r="F364" s="665">
        <f t="shared" si="61"/>
        <v>51.659942400000006</v>
      </c>
      <c r="G364" s="629">
        <f t="shared" si="64"/>
        <v>2668.7496487713183</v>
      </c>
      <c r="H364" s="666">
        <f t="shared" si="65"/>
        <v>51.257606400000007</v>
      </c>
      <c r="I364" s="667">
        <f t="shared" si="66"/>
        <v>1.4238224000000002E-2</v>
      </c>
      <c r="J364" s="624">
        <f t="shared" si="67"/>
        <v>82.491121314201337</v>
      </c>
      <c r="K364" s="624">
        <f t="shared" si="68"/>
        <v>82.491121314201337</v>
      </c>
      <c r="L364" s="624">
        <f t="shared" si="70"/>
        <v>18962.235351489569</v>
      </c>
      <c r="M364" s="668">
        <f t="shared" si="71"/>
        <v>4.3766780640000027</v>
      </c>
      <c r="N364" s="624">
        <f t="shared" si="69"/>
        <v>4332.5634360593804</v>
      </c>
    </row>
    <row r="365" spans="1:14" x14ac:dyDescent="0.2">
      <c r="A365" s="624">
        <v>362</v>
      </c>
      <c r="B365" s="624">
        <v>32.1</v>
      </c>
      <c r="C365" s="628">
        <f t="shared" si="62"/>
        <v>51.659942400000006</v>
      </c>
      <c r="D365" s="665">
        <f t="shared" si="60"/>
        <v>51.659942400000006</v>
      </c>
      <c r="E365" s="629">
        <f t="shared" si="63"/>
        <v>2668.7496487713183</v>
      </c>
      <c r="F365" s="665">
        <f t="shared" si="61"/>
        <v>52.786483199999999</v>
      </c>
      <c r="G365" s="629">
        <f t="shared" si="64"/>
        <v>2786.412808623882</v>
      </c>
      <c r="H365" s="666">
        <f t="shared" si="65"/>
        <v>52.223212799999999</v>
      </c>
      <c r="I365" s="667">
        <f t="shared" si="66"/>
        <v>1.4506448E-2</v>
      </c>
      <c r="J365" s="624">
        <f t="shared" si="67"/>
        <v>117.66315985256369</v>
      </c>
      <c r="K365" s="624">
        <f t="shared" si="68"/>
        <v>117.66315985256369</v>
      </c>
      <c r="L365" s="624">
        <f t="shared" si="70"/>
        <v>19079.898511342133</v>
      </c>
      <c r="M365" s="668">
        <f t="shared" si="71"/>
        <v>4.3911845120000024</v>
      </c>
      <c r="N365" s="624">
        <f t="shared" si="69"/>
        <v>4345.0459572358141</v>
      </c>
    </row>
    <row r="366" spans="1:14" x14ac:dyDescent="0.2">
      <c r="A366" s="624">
        <v>363</v>
      </c>
      <c r="B366" s="624">
        <v>32.799999999999997</v>
      </c>
      <c r="C366" s="628">
        <f t="shared" si="62"/>
        <v>52.786483199999999</v>
      </c>
      <c r="D366" s="665">
        <f t="shared" si="60"/>
        <v>52.786483199999999</v>
      </c>
      <c r="E366" s="629">
        <f t="shared" si="63"/>
        <v>2786.412808623882</v>
      </c>
      <c r="F366" s="665">
        <f t="shared" si="61"/>
        <v>54.073958400000009</v>
      </c>
      <c r="G366" s="629">
        <f t="shared" si="64"/>
        <v>2923.9929770449316</v>
      </c>
      <c r="H366" s="666">
        <f t="shared" si="65"/>
        <v>53.430220800000001</v>
      </c>
      <c r="I366" s="667">
        <f t="shared" si="66"/>
        <v>1.4841728E-2</v>
      </c>
      <c r="J366" s="624">
        <f t="shared" si="67"/>
        <v>137.58016842104962</v>
      </c>
      <c r="K366" s="624">
        <f t="shared" si="68"/>
        <v>137.58016842104962</v>
      </c>
      <c r="L366" s="624">
        <f t="shared" si="70"/>
        <v>19217.478679763182</v>
      </c>
      <c r="M366" s="668">
        <f t="shared" si="71"/>
        <v>4.4060262400000028</v>
      </c>
      <c r="N366" s="624">
        <f t="shared" si="69"/>
        <v>4361.6350954285672</v>
      </c>
    </row>
    <row r="367" spans="1:14" x14ac:dyDescent="0.2">
      <c r="A367" s="624">
        <v>364</v>
      </c>
      <c r="B367" s="624">
        <v>33.6</v>
      </c>
      <c r="C367" s="628">
        <f t="shared" si="62"/>
        <v>54.073958400000009</v>
      </c>
      <c r="D367" s="665">
        <f t="shared" si="60"/>
        <v>54.073958400000009</v>
      </c>
      <c r="E367" s="629">
        <f t="shared" si="63"/>
        <v>2923.9929770449316</v>
      </c>
      <c r="F367" s="665">
        <f t="shared" si="61"/>
        <v>55.522368</v>
      </c>
      <c r="G367" s="629">
        <f t="shared" si="64"/>
        <v>3082.7333483274242</v>
      </c>
      <c r="H367" s="666">
        <f t="shared" si="65"/>
        <v>54.798163200000005</v>
      </c>
      <c r="I367" s="667">
        <f t="shared" si="66"/>
        <v>1.5221712000000002E-2</v>
      </c>
      <c r="J367" s="624">
        <f t="shared" si="67"/>
        <v>158.74037128249256</v>
      </c>
      <c r="K367" s="624">
        <f t="shared" si="68"/>
        <v>158.74037128249256</v>
      </c>
      <c r="L367" s="624">
        <f t="shared" si="70"/>
        <v>19376.219051045675</v>
      </c>
      <c r="M367" s="668">
        <f t="shared" si="71"/>
        <v>4.4212479520000025</v>
      </c>
      <c r="N367" s="624">
        <f t="shared" si="69"/>
        <v>4382.522595748248</v>
      </c>
    </row>
    <row r="368" spans="1:14" x14ac:dyDescent="0.2">
      <c r="A368" s="624">
        <v>365</v>
      </c>
      <c r="B368" s="624">
        <v>34.5</v>
      </c>
      <c r="C368" s="628">
        <f t="shared" si="62"/>
        <v>55.522368</v>
      </c>
      <c r="D368" s="665">
        <f t="shared" si="60"/>
        <v>55.522368</v>
      </c>
      <c r="E368" s="629">
        <f t="shared" si="63"/>
        <v>3082.7333483274242</v>
      </c>
      <c r="F368" s="665">
        <f t="shared" si="61"/>
        <v>55.683302400000009</v>
      </c>
      <c r="G368" s="629">
        <f t="shared" si="64"/>
        <v>3100.6301661698467</v>
      </c>
      <c r="H368" s="666">
        <f t="shared" si="65"/>
        <v>55.602835200000001</v>
      </c>
      <c r="I368" s="667">
        <f t="shared" si="66"/>
        <v>1.5445232E-2</v>
      </c>
      <c r="J368" s="624">
        <f t="shared" si="67"/>
        <v>17.896817842422479</v>
      </c>
      <c r="K368" s="624">
        <f t="shared" si="68"/>
        <v>17.896817842422479</v>
      </c>
      <c r="L368" s="624">
        <f t="shared" si="70"/>
        <v>19394.115868888097</v>
      </c>
      <c r="M368" s="668">
        <f t="shared" si="71"/>
        <v>4.4366931840000028</v>
      </c>
      <c r="N368" s="624">
        <f t="shared" si="69"/>
        <v>4371.2997641641932</v>
      </c>
    </row>
    <row r="369" spans="1:14" x14ac:dyDescent="0.2">
      <c r="A369" s="624">
        <v>366</v>
      </c>
      <c r="B369" s="624">
        <v>34.6</v>
      </c>
      <c r="C369" s="628">
        <f t="shared" si="62"/>
        <v>55.683302400000009</v>
      </c>
      <c r="D369" s="665">
        <f t="shared" si="60"/>
        <v>55.683302400000009</v>
      </c>
      <c r="E369" s="629">
        <f t="shared" si="63"/>
        <v>3100.6301661698467</v>
      </c>
      <c r="F369" s="665">
        <f t="shared" si="61"/>
        <v>56.166105600000002</v>
      </c>
      <c r="G369" s="629">
        <f t="shared" si="64"/>
        <v>3154.6314182703513</v>
      </c>
      <c r="H369" s="666">
        <f t="shared" si="65"/>
        <v>55.924704000000006</v>
      </c>
      <c r="I369" s="667">
        <f t="shared" si="66"/>
        <v>1.5534640000000002E-2</v>
      </c>
      <c r="J369" s="624">
        <f t="shared" si="67"/>
        <v>54.001252100504644</v>
      </c>
      <c r="K369" s="624">
        <f t="shared" si="68"/>
        <v>54.001252100504644</v>
      </c>
      <c r="L369" s="624">
        <f t="shared" si="70"/>
        <v>19448.117120988602</v>
      </c>
      <c r="M369" s="668">
        <f t="shared" si="71"/>
        <v>4.4522278240000031</v>
      </c>
      <c r="N369" s="624">
        <f t="shared" si="69"/>
        <v>4368.176537631869</v>
      </c>
    </row>
    <row r="370" spans="1:14" x14ac:dyDescent="0.2">
      <c r="A370" s="624">
        <v>367</v>
      </c>
      <c r="B370" s="624">
        <v>34.9</v>
      </c>
      <c r="C370" s="628">
        <f t="shared" si="62"/>
        <v>56.166105600000002</v>
      </c>
      <c r="D370" s="665">
        <f t="shared" si="60"/>
        <v>56.166105600000002</v>
      </c>
      <c r="E370" s="629">
        <f t="shared" si="63"/>
        <v>3154.6314182703513</v>
      </c>
      <c r="F370" s="665">
        <f t="shared" si="61"/>
        <v>56.005171199999999</v>
      </c>
      <c r="G370" s="629">
        <f t="shared" si="64"/>
        <v>3136.5792011413096</v>
      </c>
      <c r="H370" s="666">
        <f t="shared" si="65"/>
        <v>56.085638400000001</v>
      </c>
      <c r="I370" s="667">
        <f t="shared" si="66"/>
        <v>1.5579344E-2</v>
      </c>
      <c r="J370" s="624">
        <f t="shared" si="67"/>
        <v>-18.052217129041765</v>
      </c>
      <c r="K370" s="624">
        <f t="shared" si="68"/>
        <v>0</v>
      </c>
      <c r="L370" s="624">
        <f t="shared" si="70"/>
        <v>19448.117120988602</v>
      </c>
      <c r="M370" s="668">
        <f t="shared" si="71"/>
        <v>4.4678071680000029</v>
      </c>
      <c r="N370" s="624">
        <f t="shared" si="69"/>
        <v>4352.9446078789651</v>
      </c>
    </row>
    <row r="371" spans="1:14" x14ac:dyDescent="0.2">
      <c r="A371" s="624">
        <v>368</v>
      </c>
      <c r="B371" s="624">
        <v>34.799999999999997</v>
      </c>
      <c r="C371" s="628">
        <f t="shared" si="62"/>
        <v>56.005171199999999</v>
      </c>
      <c r="D371" s="665">
        <f t="shared" si="60"/>
        <v>56.005171199999999</v>
      </c>
      <c r="E371" s="629">
        <f t="shared" si="63"/>
        <v>3136.5792011413096</v>
      </c>
      <c r="F371" s="665">
        <f t="shared" si="61"/>
        <v>55.522368</v>
      </c>
      <c r="G371" s="629">
        <f t="shared" si="64"/>
        <v>3082.7333483274242</v>
      </c>
      <c r="H371" s="666">
        <f t="shared" si="65"/>
        <v>55.763769600000003</v>
      </c>
      <c r="I371" s="667">
        <f t="shared" si="66"/>
        <v>1.5489936000000001E-2</v>
      </c>
      <c r="J371" s="624">
        <f t="shared" si="67"/>
        <v>-53.845852813885358</v>
      </c>
      <c r="K371" s="624">
        <f t="shared" si="68"/>
        <v>0</v>
      </c>
      <c r="L371" s="624">
        <f t="shared" si="70"/>
        <v>19448.117120988602</v>
      </c>
      <c r="M371" s="668">
        <f t="shared" si="71"/>
        <v>4.4832971040000027</v>
      </c>
      <c r="N371" s="624">
        <f t="shared" si="69"/>
        <v>4337.9050439545863</v>
      </c>
    </row>
    <row r="372" spans="1:14" x14ac:dyDescent="0.2">
      <c r="A372" s="624">
        <v>369</v>
      </c>
      <c r="B372" s="624">
        <v>34.5</v>
      </c>
      <c r="C372" s="628">
        <f t="shared" si="62"/>
        <v>55.522368</v>
      </c>
      <c r="D372" s="665">
        <f t="shared" si="60"/>
        <v>55.522368</v>
      </c>
      <c r="E372" s="629">
        <f t="shared" si="63"/>
        <v>3082.7333483274242</v>
      </c>
      <c r="F372" s="665">
        <f t="shared" si="61"/>
        <v>55.844236800000012</v>
      </c>
      <c r="G372" s="629">
        <f t="shared" si="64"/>
        <v>3118.5787837744756</v>
      </c>
      <c r="H372" s="666">
        <f t="shared" si="65"/>
        <v>55.683302400000002</v>
      </c>
      <c r="I372" s="667">
        <f t="shared" si="66"/>
        <v>1.5467584000000001E-2</v>
      </c>
      <c r="J372" s="624">
        <f t="shared" si="67"/>
        <v>35.845435447051386</v>
      </c>
      <c r="K372" s="624">
        <f t="shared" si="68"/>
        <v>35.845435447051386</v>
      </c>
      <c r="L372" s="624">
        <f t="shared" si="70"/>
        <v>19483.962556435654</v>
      </c>
      <c r="M372" s="668">
        <f t="shared" si="71"/>
        <v>4.4987646880000023</v>
      </c>
      <c r="N372" s="624">
        <f t="shared" si="69"/>
        <v>4330.9583647277987</v>
      </c>
    </row>
    <row r="373" spans="1:14" x14ac:dyDescent="0.2">
      <c r="A373" s="624">
        <v>370</v>
      </c>
      <c r="B373" s="624">
        <v>34.700000000000003</v>
      </c>
      <c r="C373" s="628">
        <f t="shared" si="62"/>
        <v>55.844236800000012</v>
      </c>
      <c r="D373" s="665">
        <f t="shared" si="60"/>
        <v>55.844236800000012</v>
      </c>
      <c r="E373" s="629">
        <f t="shared" si="63"/>
        <v>3118.5787837744756</v>
      </c>
      <c r="F373" s="665">
        <f t="shared" si="61"/>
        <v>57.131712000000007</v>
      </c>
      <c r="G373" s="629">
        <f t="shared" si="64"/>
        <v>3264.0325160509447</v>
      </c>
      <c r="H373" s="666">
        <f t="shared" si="65"/>
        <v>56.487974400000013</v>
      </c>
      <c r="I373" s="667">
        <f t="shared" si="66"/>
        <v>1.5691104000000004E-2</v>
      </c>
      <c r="J373" s="624">
        <f t="shared" si="67"/>
        <v>145.45373227646905</v>
      </c>
      <c r="K373" s="624">
        <f t="shared" si="68"/>
        <v>145.45373227646905</v>
      </c>
      <c r="L373" s="624">
        <f t="shared" si="70"/>
        <v>19629.416288712124</v>
      </c>
      <c r="M373" s="668">
        <f t="shared" si="71"/>
        <v>4.5144557920000024</v>
      </c>
      <c r="N373" s="624">
        <f t="shared" si="69"/>
        <v>4348.1246008648732</v>
      </c>
    </row>
    <row r="374" spans="1:14" x14ac:dyDescent="0.2">
      <c r="A374" s="624">
        <v>371</v>
      </c>
      <c r="B374" s="624">
        <v>35.5</v>
      </c>
      <c r="C374" s="628">
        <f t="shared" si="62"/>
        <v>57.131712000000007</v>
      </c>
      <c r="D374" s="665">
        <f t="shared" si="60"/>
        <v>57.131712000000007</v>
      </c>
      <c r="E374" s="629">
        <f t="shared" si="63"/>
        <v>3264.0325160509447</v>
      </c>
      <c r="F374" s="665">
        <f t="shared" si="61"/>
        <v>57.936384000000004</v>
      </c>
      <c r="G374" s="629">
        <f t="shared" si="64"/>
        <v>3356.6245909954564</v>
      </c>
      <c r="H374" s="666">
        <f t="shared" si="65"/>
        <v>57.534048000000006</v>
      </c>
      <c r="I374" s="667">
        <f t="shared" si="66"/>
        <v>1.5981680000000002E-2</v>
      </c>
      <c r="J374" s="624">
        <f t="shared" si="67"/>
        <v>92.592074944511751</v>
      </c>
      <c r="K374" s="624">
        <f t="shared" si="68"/>
        <v>92.592074944511751</v>
      </c>
      <c r="L374" s="624">
        <f t="shared" si="70"/>
        <v>19722.008363656634</v>
      </c>
      <c r="M374" s="668">
        <f t="shared" si="71"/>
        <v>4.5304374720000027</v>
      </c>
      <c r="N374" s="624">
        <f t="shared" si="69"/>
        <v>4353.2238300488398</v>
      </c>
    </row>
    <row r="375" spans="1:14" x14ac:dyDescent="0.2">
      <c r="A375" s="624">
        <v>372</v>
      </c>
      <c r="B375" s="624">
        <v>36</v>
      </c>
      <c r="C375" s="628">
        <f t="shared" si="62"/>
        <v>57.936384000000004</v>
      </c>
      <c r="D375" s="665">
        <f t="shared" si="60"/>
        <v>57.936384000000004</v>
      </c>
      <c r="E375" s="629">
        <f t="shared" si="63"/>
        <v>3356.6245909954564</v>
      </c>
      <c r="F375" s="665">
        <f t="shared" si="61"/>
        <v>57.936384000000004</v>
      </c>
      <c r="G375" s="629">
        <f t="shared" si="64"/>
        <v>3356.6245909954564</v>
      </c>
      <c r="H375" s="666">
        <f t="shared" si="65"/>
        <v>57.936384000000004</v>
      </c>
      <c r="I375" s="667">
        <f t="shared" si="66"/>
        <v>1.6093440000000001E-2</v>
      </c>
      <c r="J375" s="624">
        <f t="shared" si="67"/>
        <v>0</v>
      </c>
      <c r="K375" s="624">
        <f t="shared" si="68"/>
        <v>0</v>
      </c>
      <c r="L375" s="624">
        <f t="shared" si="70"/>
        <v>19722.008363656634</v>
      </c>
      <c r="M375" s="668">
        <f t="shared" si="71"/>
        <v>4.5465309120000024</v>
      </c>
      <c r="N375" s="624">
        <f t="shared" si="69"/>
        <v>4337.8146427208594</v>
      </c>
    </row>
    <row r="376" spans="1:14" x14ac:dyDescent="0.2">
      <c r="A376" s="624">
        <v>373</v>
      </c>
      <c r="B376" s="624">
        <v>36</v>
      </c>
      <c r="C376" s="628">
        <f t="shared" si="62"/>
        <v>57.936384000000004</v>
      </c>
      <c r="D376" s="665">
        <f t="shared" si="60"/>
        <v>57.936384000000004</v>
      </c>
      <c r="E376" s="629">
        <f t="shared" si="63"/>
        <v>3356.6245909954564</v>
      </c>
      <c r="F376" s="665">
        <f t="shared" si="61"/>
        <v>57.936384000000004</v>
      </c>
      <c r="G376" s="629">
        <f t="shared" si="64"/>
        <v>3356.6245909954564</v>
      </c>
      <c r="H376" s="666">
        <f t="shared" si="65"/>
        <v>57.936384000000004</v>
      </c>
      <c r="I376" s="667">
        <f t="shared" si="66"/>
        <v>1.6093440000000001E-2</v>
      </c>
      <c r="J376" s="624">
        <f t="shared" si="67"/>
        <v>0</v>
      </c>
      <c r="K376" s="624">
        <f t="shared" si="68"/>
        <v>0</v>
      </c>
      <c r="L376" s="624">
        <f t="shared" si="70"/>
        <v>19722.008363656634</v>
      </c>
      <c r="M376" s="668">
        <f t="shared" si="71"/>
        <v>4.562624352000002</v>
      </c>
      <c r="N376" s="624">
        <f t="shared" si="69"/>
        <v>4322.5141589865043</v>
      </c>
    </row>
    <row r="377" spans="1:14" x14ac:dyDescent="0.2">
      <c r="A377" s="624">
        <v>374</v>
      </c>
      <c r="B377" s="624">
        <v>36</v>
      </c>
      <c r="C377" s="628">
        <f t="shared" si="62"/>
        <v>57.936384000000004</v>
      </c>
      <c r="D377" s="665">
        <f t="shared" si="60"/>
        <v>57.936384000000004</v>
      </c>
      <c r="E377" s="629">
        <f t="shared" si="63"/>
        <v>3356.6245909954564</v>
      </c>
      <c r="F377" s="665">
        <f t="shared" si="61"/>
        <v>57.936384000000004</v>
      </c>
      <c r="G377" s="629">
        <f t="shared" si="64"/>
        <v>3356.6245909954564</v>
      </c>
      <c r="H377" s="666">
        <f t="shared" si="65"/>
        <v>57.936384000000004</v>
      </c>
      <c r="I377" s="667">
        <f t="shared" si="66"/>
        <v>1.6093440000000001E-2</v>
      </c>
      <c r="J377" s="624">
        <f t="shared" si="67"/>
        <v>0</v>
      </c>
      <c r="K377" s="624">
        <f t="shared" si="68"/>
        <v>0</v>
      </c>
      <c r="L377" s="624">
        <f t="shared" si="70"/>
        <v>19722.008363656634</v>
      </c>
      <c r="M377" s="668">
        <f t="shared" si="71"/>
        <v>4.5787177920000017</v>
      </c>
      <c r="N377" s="624">
        <f t="shared" si="69"/>
        <v>4307.3212326200137</v>
      </c>
    </row>
    <row r="378" spans="1:14" x14ac:dyDescent="0.2">
      <c r="A378" s="624">
        <v>375</v>
      </c>
      <c r="B378" s="624">
        <v>36</v>
      </c>
      <c r="C378" s="628">
        <f t="shared" si="62"/>
        <v>57.936384000000004</v>
      </c>
      <c r="D378" s="665">
        <f t="shared" si="60"/>
        <v>57.936384000000004</v>
      </c>
      <c r="E378" s="629">
        <f t="shared" si="63"/>
        <v>3356.6245909954564</v>
      </c>
      <c r="F378" s="665">
        <f t="shared" si="61"/>
        <v>57.936384000000004</v>
      </c>
      <c r="G378" s="629">
        <f t="shared" si="64"/>
        <v>3356.6245909954564</v>
      </c>
      <c r="H378" s="666">
        <f t="shared" si="65"/>
        <v>57.936384000000004</v>
      </c>
      <c r="I378" s="667">
        <f t="shared" si="66"/>
        <v>1.6093440000000001E-2</v>
      </c>
      <c r="J378" s="624">
        <f t="shared" si="67"/>
        <v>0</v>
      </c>
      <c r="K378" s="624">
        <f t="shared" si="68"/>
        <v>0</v>
      </c>
      <c r="L378" s="624">
        <f t="shared" si="70"/>
        <v>19722.008363656634</v>
      </c>
      <c r="M378" s="668">
        <f t="shared" si="71"/>
        <v>4.5948112320000014</v>
      </c>
      <c r="N378" s="624">
        <f t="shared" si="69"/>
        <v>4292.234733454362</v>
      </c>
    </row>
    <row r="379" spans="1:14" x14ac:dyDescent="0.2">
      <c r="A379" s="624">
        <v>376</v>
      </c>
      <c r="B379" s="624">
        <v>36</v>
      </c>
      <c r="C379" s="628">
        <f t="shared" si="62"/>
        <v>57.936384000000004</v>
      </c>
      <c r="D379" s="665">
        <f t="shared" si="60"/>
        <v>57.936384000000004</v>
      </c>
      <c r="E379" s="629">
        <f t="shared" si="63"/>
        <v>3356.6245909954564</v>
      </c>
      <c r="F379" s="665">
        <f t="shared" si="61"/>
        <v>57.936384000000004</v>
      </c>
      <c r="G379" s="629">
        <f t="shared" si="64"/>
        <v>3356.6245909954564</v>
      </c>
      <c r="H379" s="666">
        <f t="shared" si="65"/>
        <v>57.936384000000004</v>
      </c>
      <c r="I379" s="667">
        <f t="shared" si="66"/>
        <v>1.6093440000000001E-2</v>
      </c>
      <c r="J379" s="624">
        <f t="shared" si="67"/>
        <v>0</v>
      </c>
      <c r="K379" s="624">
        <f t="shared" si="68"/>
        <v>0</v>
      </c>
      <c r="L379" s="624">
        <f t="shared" si="70"/>
        <v>19722.008363656634</v>
      </c>
      <c r="M379" s="668">
        <f t="shared" si="71"/>
        <v>4.6109046720000011</v>
      </c>
      <c r="N379" s="624">
        <f t="shared" si="69"/>
        <v>4277.2535471010124</v>
      </c>
    </row>
    <row r="380" spans="1:14" x14ac:dyDescent="0.2">
      <c r="A380" s="624">
        <v>377</v>
      </c>
      <c r="B380" s="624">
        <v>36</v>
      </c>
      <c r="C380" s="628">
        <f t="shared" si="62"/>
        <v>57.936384000000004</v>
      </c>
      <c r="D380" s="665">
        <f t="shared" si="60"/>
        <v>57.936384000000004</v>
      </c>
      <c r="E380" s="629">
        <f t="shared" si="63"/>
        <v>3356.6245909954564</v>
      </c>
      <c r="F380" s="665">
        <f t="shared" si="61"/>
        <v>58.097318400000006</v>
      </c>
      <c r="G380" s="629">
        <f t="shared" si="64"/>
        <v>3375.2984052709794</v>
      </c>
      <c r="H380" s="666">
        <f t="shared" si="65"/>
        <v>58.016851200000005</v>
      </c>
      <c r="I380" s="667">
        <f t="shared" si="66"/>
        <v>1.6115792E-2</v>
      </c>
      <c r="J380" s="624">
        <f t="shared" si="67"/>
        <v>18.673814275523</v>
      </c>
      <c r="K380" s="624">
        <f t="shared" si="68"/>
        <v>18.673814275523</v>
      </c>
      <c r="L380" s="624">
        <f t="shared" si="70"/>
        <v>19740.682177932158</v>
      </c>
      <c r="M380" s="668">
        <f t="shared" si="71"/>
        <v>4.627020464000001</v>
      </c>
      <c r="N380" s="624">
        <f t="shared" si="69"/>
        <v>4266.3918025697658</v>
      </c>
    </row>
    <row r="381" spans="1:14" x14ac:dyDescent="0.2">
      <c r="A381" s="624">
        <v>378</v>
      </c>
      <c r="B381" s="624">
        <v>36.1</v>
      </c>
      <c r="C381" s="628">
        <f t="shared" si="62"/>
        <v>58.097318400000006</v>
      </c>
      <c r="D381" s="665">
        <f t="shared" si="60"/>
        <v>58.097318400000006</v>
      </c>
      <c r="E381" s="629">
        <f t="shared" si="63"/>
        <v>3375.2984052709794</v>
      </c>
      <c r="F381" s="665">
        <f t="shared" si="61"/>
        <v>58.580121599999998</v>
      </c>
      <c r="G381" s="629">
        <f t="shared" si="64"/>
        <v>3431.6306466707865</v>
      </c>
      <c r="H381" s="666">
        <f t="shared" si="65"/>
        <v>58.338720000000002</v>
      </c>
      <c r="I381" s="667">
        <f t="shared" si="66"/>
        <v>1.6205199999999999E-2</v>
      </c>
      <c r="J381" s="624">
        <f t="shared" si="67"/>
        <v>56.332241399807117</v>
      </c>
      <c r="K381" s="624">
        <f t="shared" si="68"/>
        <v>56.332241399807117</v>
      </c>
      <c r="L381" s="624">
        <f t="shared" si="70"/>
        <v>19797.014419331965</v>
      </c>
      <c r="M381" s="668">
        <f t="shared" si="71"/>
        <v>4.6432256640000009</v>
      </c>
      <c r="N381" s="624">
        <f t="shared" si="69"/>
        <v>4263.6339157113944</v>
      </c>
    </row>
    <row r="382" spans="1:14" x14ac:dyDescent="0.2">
      <c r="A382" s="624">
        <v>379</v>
      </c>
      <c r="B382" s="624">
        <v>36.4</v>
      </c>
      <c r="C382" s="628">
        <f t="shared" si="62"/>
        <v>58.580121599999998</v>
      </c>
      <c r="D382" s="665">
        <f t="shared" si="60"/>
        <v>58.580121599999998</v>
      </c>
      <c r="E382" s="629">
        <f t="shared" si="63"/>
        <v>3431.6306466707865</v>
      </c>
      <c r="F382" s="665">
        <f t="shared" si="61"/>
        <v>58.741056</v>
      </c>
      <c r="G382" s="629">
        <f t="shared" si="64"/>
        <v>3450.5116599951361</v>
      </c>
      <c r="H382" s="666">
        <f t="shared" si="65"/>
        <v>58.660588799999999</v>
      </c>
      <c r="I382" s="667">
        <f t="shared" si="66"/>
        <v>1.6294607999999999E-2</v>
      </c>
      <c r="J382" s="624">
        <f t="shared" si="67"/>
        <v>18.881013324349624</v>
      </c>
      <c r="K382" s="624">
        <f t="shared" si="68"/>
        <v>18.881013324349624</v>
      </c>
      <c r="L382" s="624">
        <f t="shared" si="70"/>
        <v>19815.895432656314</v>
      </c>
      <c r="M382" s="668">
        <f t="shared" si="71"/>
        <v>4.6595202720000009</v>
      </c>
      <c r="N382" s="624">
        <f t="shared" si="69"/>
        <v>4252.7758816146879</v>
      </c>
    </row>
    <row r="383" spans="1:14" x14ac:dyDescent="0.2">
      <c r="A383" s="624">
        <v>380</v>
      </c>
      <c r="B383" s="624">
        <v>36.5</v>
      </c>
      <c r="C383" s="628">
        <f t="shared" si="62"/>
        <v>58.741056</v>
      </c>
      <c r="D383" s="665">
        <f t="shared" si="60"/>
        <v>58.741056</v>
      </c>
      <c r="E383" s="629">
        <f t="shared" si="63"/>
        <v>3450.5116599951361</v>
      </c>
      <c r="F383" s="665">
        <f t="shared" si="61"/>
        <v>58.580121599999998</v>
      </c>
      <c r="G383" s="629">
        <f t="shared" si="64"/>
        <v>3431.6306466707865</v>
      </c>
      <c r="H383" s="666">
        <f t="shared" si="65"/>
        <v>58.660588799999999</v>
      </c>
      <c r="I383" s="667">
        <f t="shared" si="66"/>
        <v>1.6294607999999999E-2</v>
      </c>
      <c r="J383" s="624">
        <f t="shared" si="67"/>
        <v>-18.881013324349624</v>
      </c>
      <c r="K383" s="624">
        <f t="shared" si="68"/>
        <v>0</v>
      </c>
      <c r="L383" s="624">
        <f t="shared" si="70"/>
        <v>19815.895432656314</v>
      </c>
      <c r="M383" s="668">
        <f t="shared" si="71"/>
        <v>4.6758148800000008</v>
      </c>
      <c r="N383" s="624">
        <f t="shared" si="69"/>
        <v>4237.9555096193862</v>
      </c>
    </row>
    <row r="384" spans="1:14" x14ac:dyDescent="0.2">
      <c r="A384" s="624">
        <v>381</v>
      </c>
      <c r="B384" s="624">
        <v>36.4</v>
      </c>
      <c r="C384" s="628">
        <f t="shared" si="62"/>
        <v>58.580121599999998</v>
      </c>
      <c r="D384" s="665">
        <f t="shared" si="60"/>
        <v>58.580121599999998</v>
      </c>
      <c r="E384" s="629">
        <f t="shared" si="63"/>
        <v>3431.6306466707865</v>
      </c>
      <c r="F384" s="665">
        <f t="shared" si="61"/>
        <v>57.936384000000004</v>
      </c>
      <c r="G384" s="629">
        <f t="shared" si="64"/>
        <v>3356.6245909954564</v>
      </c>
      <c r="H384" s="666">
        <f t="shared" si="65"/>
        <v>58.258252800000001</v>
      </c>
      <c r="I384" s="667">
        <f t="shared" si="66"/>
        <v>1.6182848E-2</v>
      </c>
      <c r="J384" s="624">
        <f t="shared" si="67"/>
        <v>-75.006055675330117</v>
      </c>
      <c r="K384" s="624">
        <f t="shared" si="68"/>
        <v>0</v>
      </c>
      <c r="L384" s="624">
        <f t="shared" si="70"/>
        <v>19815.895432656314</v>
      </c>
      <c r="M384" s="668">
        <f t="shared" si="71"/>
        <v>4.6919977280000005</v>
      </c>
      <c r="N384" s="624">
        <f t="shared" si="69"/>
        <v>4223.3386675366082</v>
      </c>
    </row>
    <row r="385" spans="1:14" x14ac:dyDescent="0.2">
      <c r="A385" s="624">
        <v>382</v>
      </c>
      <c r="B385" s="624">
        <v>36</v>
      </c>
      <c r="C385" s="628">
        <f t="shared" si="62"/>
        <v>57.936384000000004</v>
      </c>
      <c r="D385" s="665">
        <f t="shared" si="60"/>
        <v>57.936384000000004</v>
      </c>
      <c r="E385" s="629">
        <f t="shared" si="63"/>
        <v>3356.6245909954564</v>
      </c>
      <c r="F385" s="665">
        <f t="shared" si="61"/>
        <v>56.487974400000006</v>
      </c>
      <c r="G385" s="629">
        <f t="shared" si="64"/>
        <v>3190.891251815056</v>
      </c>
      <c r="H385" s="666">
        <f t="shared" si="65"/>
        <v>57.212179200000008</v>
      </c>
      <c r="I385" s="667">
        <f t="shared" si="66"/>
        <v>1.5892272000000002E-2</v>
      </c>
      <c r="J385" s="624">
        <f t="shared" si="67"/>
        <v>-165.73333918040043</v>
      </c>
      <c r="K385" s="624">
        <f t="shared" si="68"/>
        <v>0</v>
      </c>
      <c r="L385" s="624">
        <f t="shared" si="70"/>
        <v>19815.895432656314</v>
      </c>
      <c r="M385" s="668">
        <f t="shared" si="71"/>
        <v>4.7078900000000008</v>
      </c>
      <c r="N385" s="624">
        <f t="shared" si="69"/>
        <v>4209.0820797971728</v>
      </c>
    </row>
    <row r="386" spans="1:14" x14ac:dyDescent="0.2">
      <c r="A386" s="624">
        <v>383</v>
      </c>
      <c r="B386" s="624">
        <v>35.1</v>
      </c>
      <c r="C386" s="628">
        <f t="shared" si="62"/>
        <v>56.487974400000006</v>
      </c>
      <c r="D386" s="665">
        <f t="shared" si="60"/>
        <v>56.487974400000006</v>
      </c>
      <c r="E386" s="629">
        <f t="shared" si="63"/>
        <v>3190.891251815056</v>
      </c>
      <c r="F386" s="665">
        <f t="shared" si="61"/>
        <v>54.878630400000006</v>
      </c>
      <c r="G386" s="629">
        <f t="shared" si="64"/>
        <v>3011.6640745798049</v>
      </c>
      <c r="H386" s="666">
        <f t="shared" si="65"/>
        <v>55.683302400000002</v>
      </c>
      <c r="I386" s="667">
        <f t="shared" si="66"/>
        <v>1.5467584000000001E-2</v>
      </c>
      <c r="J386" s="624">
        <f t="shared" si="67"/>
        <v>-179.22717723525102</v>
      </c>
      <c r="K386" s="624">
        <f t="shared" si="68"/>
        <v>0</v>
      </c>
      <c r="L386" s="624">
        <f t="shared" si="70"/>
        <v>19815.895432656314</v>
      </c>
      <c r="M386" s="668">
        <f t="shared" si="71"/>
        <v>4.7233575840000004</v>
      </c>
      <c r="N386" s="624">
        <f t="shared" si="69"/>
        <v>4195.2985943264366</v>
      </c>
    </row>
    <row r="387" spans="1:14" x14ac:dyDescent="0.2">
      <c r="A387" s="624">
        <v>384</v>
      </c>
      <c r="B387" s="624">
        <v>34.1</v>
      </c>
      <c r="C387" s="628">
        <f t="shared" si="62"/>
        <v>54.878630400000006</v>
      </c>
      <c r="D387" s="665">
        <f t="shared" si="60"/>
        <v>54.878630400000006</v>
      </c>
      <c r="E387" s="629">
        <f t="shared" si="63"/>
        <v>3011.6640745798049</v>
      </c>
      <c r="F387" s="665">
        <f t="shared" si="61"/>
        <v>53.913024000000007</v>
      </c>
      <c r="G387" s="629">
        <f t="shared" si="64"/>
        <v>2906.6141568245766</v>
      </c>
      <c r="H387" s="666">
        <f t="shared" si="65"/>
        <v>54.395827200000006</v>
      </c>
      <c r="I387" s="667">
        <f t="shared" si="66"/>
        <v>1.5109952000000001E-2</v>
      </c>
      <c r="J387" s="624">
        <f t="shared" si="67"/>
        <v>-105.04991775522831</v>
      </c>
      <c r="K387" s="624">
        <f t="shared" si="68"/>
        <v>0</v>
      </c>
      <c r="L387" s="624">
        <f t="shared" si="70"/>
        <v>19815.895432656314</v>
      </c>
      <c r="M387" s="668">
        <f t="shared" si="71"/>
        <v>4.7384675360000008</v>
      </c>
      <c r="N387" s="624">
        <f t="shared" si="69"/>
        <v>4181.9206910477205</v>
      </c>
    </row>
    <row r="388" spans="1:14" x14ac:dyDescent="0.2">
      <c r="A388" s="624">
        <v>385</v>
      </c>
      <c r="B388" s="624">
        <v>33.5</v>
      </c>
      <c r="C388" s="628">
        <f t="shared" si="62"/>
        <v>53.913024000000007</v>
      </c>
      <c r="D388" s="665">
        <f t="shared" ref="D388:D451" si="72">C388</f>
        <v>53.913024000000007</v>
      </c>
      <c r="E388" s="629">
        <f t="shared" si="63"/>
        <v>2906.6141568245766</v>
      </c>
      <c r="F388" s="665">
        <f t="shared" ref="F388:F451" si="73">C389</f>
        <v>50.533401599999998</v>
      </c>
      <c r="G388" s="629">
        <f t="shared" si="64"/>
        <v>2553.6246772668824</v>
      </c>
      <c r="H388" s="666">
        <f t="shared" si="65"/>
        <v>52.223212799999999</v>
      </c>
      <c r="I388" s="667">
        <f t="shared" si="66"/>
        <v>1.4506448E-2</v>
      </c>
      <c r="J388" s="624">
        <f t="shared" si="67"/>
        <v>-352.98947955769427</v>
      </c>
      <c r="K388" s="624">
        <f t="shared" si="68"/>
        <v>0</v>
      </c>
      <c r="L388" s="624">
        <f t="shared" si="70"/>
        <v>19815.895432656314</v>
      </c>
      <c r="M388" s="668">
        <f t="shared" si="71"/>
        <v>4.7529739840000005</v>
      </c>
      <c r="N388" s="624">
        <f t="shared" si="69"/>
        <v>4169.1571423203295</v>
      </c>
    </row>
    <row r="389" spans="1:14" x14ac:dyDescent="0.2">
      <c r="A389" s="624">
        <v>386</v>
      </c>
      <c r="B389" s="624">
        <v>31.4</v>
      </c>
      <c r="C389" s="628">
        <f t="shared" ref="C389:C452" si="74">B389*1.609344</f>
        <v>50.533401599999998</v>
      </c>
      <c r="D389" s="665">
        <f t="shared" si="72"/>
        <v>50.533401599999998</v>
      </c>
      <c r="E389" s="629">
        <f t="shared" ref="E389:E452" si="75">(D389)^2</f>
        <v>2553.6246772668824</v>
      </c>
      <c r="F389" s="665">
        <f t="shared" si="73"/>
        <v>46.670976000000003</v>
      </c>
      <c r="G389" s="629">
        <f t="shared" ref="G389:G452" si="76">(F389)^2</f>
        <v>2178.1800007925763</v>
      </c>
      <c r="H389" s="666">
        <f t="shared" ref="H389:H452" si="77">(D389+F389)/2</f>
        <v>48.6021888</v>
      </c>
      <c r="I389" s="667">
        <f t="shared" ref="I389:I452" si="78">H389/3600</f>
        <v>1.3500608000000001E-2</v>
      </c>
      <c r="J389" s="624">
        <f t="shared" ref="J389:J452" si="79">IF(I389=0,0,(G389-E389))</f>
        <v>-375.44467647430611</v>
      </c>
      <c r="K389" s="624">
        <f t="shared" ref="K389:K452" si="80">MAX(0,J389)</f>
        <v>0</v>
      </c>
      <c r="L389" s="624">
        <f t="shared" si="70"/>
        <v>19815.895432656314</v>
      </c>
      <c r="M389" s="668">
        <f t="shared" si="71"/>
        <v>4.7664745920000007</v>
      </c>
      <c r="N389" s="624">
        <f t="shared" ref="N389:N452" si="81">IF(M389=0,0,(L389)/M389)</f>
        <v>4157.3483819498588</v>
      </c>
    </row>
    <row r="390" spans="1:14" x14ac:dyDescent="0.2">
      <c r="A390" s="624">
        <v>387</v>
      </c>
      <c r="B390" s="624">
        <v>29</v>
      </c>
      <c r="C390" s="628">
        <f t="shared" si="74"/>
        <v>46.670976000000003</v>
      </c>
      <c r="D390" s="665">
        <f t="shared" si="72"/>
        <v>46.670976000000003</v>
      </c>
      <c r="E390" s="629">
        <f t="shared" si="75"/>
        <v>2178.1800007925763</v>
      </c>
      <c r="F390" s="665">
        <f t="shared" si="73"/>
        <v>41.360140800000003</v>
      </c>
      <c r="G390" s="629">
        <f t="shared" si="76"/>
        <v>1710.661246995825</v>
      </c>
      <c r="H390" s="666">
        <f t="shared" si="77"/>
        <v>44.015558400000003</v>
      </c>
      <c r="I390" s="667">
        <f t="shared" si="78"/>
        <v>1.2226544000000001E-2</v>
      </c>
      <c r="J390" s="624">
        <f t="shared" si="79"/>
        <v>-467.5187537967513</v>
      </c>
      <c r="K390" s="624">
        <f t="shared" si="80"/>
        <v>0</v>
      </c>
      <c r="L390" s="624">
        <f t="shared" ref="L390:L453" si="82">L389+K390</f>
        <v>19815.895432656314</v>
      </c>
      <c r="M390" s="668">
        <f t="shared" ref="M390:M453" si="83">M389+I390</f>
        <v>4.7787011360000005</v>
      </c>
      <c r="N390" s="624">
        <f t="shared" si="81"/>
        <v>4146.7115998057916</v>
      </c>
    </row>
    <row r="391" spans="1:14" x14ac:dyDescent="0.2">
      <c r="A391" s="624">
        <v>388</v>
      </c>
      <c r="B391" s="624">
        <v>25.7</v>
      </c>
      <c r="C391" s="628">
        <f t="shared" si="74"/>
        <v>41.360140800000003</v>
      </c>
      <c r="D391" s="665">
        <f t="shared" si="72"/>
        <v>41.360140800000003</v>
      </c>
      <c r="E391" s="629">
        <f t="shared" si="75"/>
        <v>1710.661246995825</v>
      </c>
      <c r="F391" s="665">
        <f t="shared" si="73"/>
        <v>37.014912000000002</v>
      </c>
      <c r="G391" s="629">
        <f t="shared" si="76"/>
        <v>1370.1037103677443</v>
      </c>
      <c r="H391" s="666">
        <f t="shared" si="77"/>
        <v>39.187526400000003</v>
      </c>
      <c r="I391" s="667">
        <f t="shared" si="78"/>
        <v>1.0885424000000001E-2</v>
      </c>
      <c r="J391" s="624">
        <f t="shared" si="79"/>
        <v>-340.5575366280807</v>
      </c>
      <c r="K391" s="624">
        <f t="shared" si="80"/>
        <v>0</v>
      </c>
      <c r="L391" s="624">
        <f t="shared" si="82"/>
        <v>19815.895432656314</v>
      </c>
      <c r="M391" s="668">
        <f t="shared" si="83"/>
        <v>4.78958656</v>
      </c>
      <c r="N391" s="624">
        <f t="shared" si="81"/>
        <v>4137.2872552607787</v>
      </c>
    </row>
    <row r="392" spans="1:14" x14ac:dyDescent="0.2">
      <c r="A392" s="624">
        <v>389</v>
      </c>
      <c r="B392" s="624">
        <v>23</v>
      </c>
      <c r="C392" s="628">
        <f t="shared" si="74"/>
        <v>37.014912000000002</v>
      </c>
      <c r="D392" s="665">
        <f t="shared" si="72"/>
        <v>37.014912000000002</v>
      </c>
      <c r="E392" s="629">
        <f t="shared" si="75"/>
        <v>1370.1037103677443</v>
      </c>
      <c r="F392" s="665">
        <f t="shared" si="73"/>
        <v>32.669683200000001</v>
      </c>
      <c r="G392" s="629">
        <f t="shared" si="76"/>
        <v>1067.3082003883624</v>
      </c>
      <c r="H392" s="666">
        <f t="shared" si="77"/>
        <v>34.842297600000002</v>
      </c>
      <c r="I392" s="667">
        <f t="shared" si="78"/>
        <v>9.6784160000000004E-3</v>
      </c>
      <c r="J392" s="624">
        <f t="shared" si="79"/>
        <v>-302.7955099793819</v>
      </c>
      <c r="K392" s="624">
        <f t="shared" si="80"/>
        <v>0</v>
      </c>
      <c r="L392" s="624">
        <f t="shared" si="82"/>
        <v>19815.895432656314</v>
      </c>
      <c r="M392" s="668">
        <f t="shared" si="83"/>
        <v>4.7992649759999999</v>
      </c>
      <c r="N392" s="624">
        <f t="shared" si="81"/>
        <v>4128.9438136362478</v>
      </c>
    </row>
    <row r="393" spans="1:14" x14ac:dyDescent="0.2">
      <c r="A393" s="624">
        <v>390</v>
      </c>
      <c r="B393" s="624">
        <v>20.3</v>
      </c>
      <c r="C393" s="628">
        <f t="shared" si="74"/>
        <v>32.669683200000001</v>
      </c>
      <c r="D393" s="665">
        <f t="shared" si="72"/>
        <v>32.669683200000001</v>
      </c>
      <c r="E393" s="629">
        <f t="shared" si="75"/>
        <v>1067.3082003883624</v>
      </c>
      <c r="F393" s="665">
        <f t="shared" si="73"/>
        <v>28.163520000000002</v>
      </c>
      <c r="G393" s="629">
        <f t="shared" si="76"/>
        <v>793.18385879040011</v>
      </c>
      <c r="H393" s="666">
        <f t="shared" si="77"/>
        <v>30.4166016</v>
      </c>
      <c r="I393" s="667">
        <f t="shared" si="78"/>
        <v>8.4490559999999999E-3</v>
      </c>
      <c r="J393" s="624">
        <f t="shared" si="79"/>
        <v>-274.12434159796226</v>
      </c>
      <c r="K393" s="624">
        <f t="shared" si="80"/>
        <v>0</v>
      </c>
      <c r="L393" s="624">
        <f t="shared" si="82"/>
        <v>19815.895432656314</v>
      </c>
      <c r="M393" s="668">
        <f t="shared" si="83"/>
        <v>4.8077140319999998</v>
      </c>
      <c r="N393" s="624">
        <f t="shared" si="81"/>
        <v>4121.6876255039942</v>
      </c>
    </row>
    <row r="394" spans="1:14" x14ac:dyDescent="0.2">
      <c r="A394" s="624">
        <v>391</v>
      </c>
      <c r="B394" s="624">
        <v>17.5</v>
      </c>
      <c r="C394" s="628">
        <f t="shared" si="74"/>
        <v>28.163520000000002</v>
      </c>
      <c r="D394" s="665">
        <f t="shared" si="72"/>
        <v>28.163520000000002</v>
      </c>
      <c r="E394" s="629">
        <f t="shared" si="75"/>
        <v>793.18385879040011</v>
      </c>
      <c r="F394" s="665">
        <f t="shared" si="73"/>
        <v>23.335488000000002</v>
      </c>
      <c r="G394" s="629">
        <f t="shared" si="76"/>
        <v>544.54500019814407</v>
      </c>
      <c r="H394" s="666">
        <f t="shared" si="77"/>
        <v>25.749504000000002</v>
      </c>
      <c r="I394" s="667">
        <f t="shared" si="78"/>
        <v>7.1526400000000009E-3</v>
      </c>
      <c r="J394" s="624">
        <f t="shared" si="79"/>
        <v>-248.63885859225604</v>
      </c>
      <c r="K394" s="624">
        <f t="shared" si="80"/>
        <v>0</v>
      </c>
      <c r="L394" s="624">
        <f t="shared" si="82"/>
        <v>19815.895432656314</v>
      </c>
      <c r="M394" s="668">
        <f t="shared" si="83"/>
        <v>4.814866672</v>
      </c>
      <c r="N394" s="624">
        <f t="shared" si="81"/>
        <v>4115.5647253727975</v>
      </c>
    </row>
    <row r="395" spans="1:14" x14ac:dyDescent="0.2">
      <c r="A395" s="624">
        <v>392</v>
      </c>
      <c r="B395" s="624">
        <v>14.5</v>
      </c>
      <c r="C395" s="628">
        <f t="shared" si="74"/>
        <v>23.335488000000002</v>
      </c>
      <c r="D395" s="665">
        <f t="shared" si="72"/>
        <v>23.335488000000002</v>
      </c>
      <c r="E395" s="629">
        <f t="shared" si="75"/>
        <v>544.54500019814407</v>
      </c>
      <c r="F395" s="665">
        <f t="shared" si="73"/>
        <v>19.312128000000001</v>
      </c>
      <c r="G395" s="629">
        <f t="shared" si="76"/>
        <v>372.95828788838406</v>
      </c>
      <c r="H395" s="666">
        <f t="shared" si="77"/>
        <v>21.323808</v>
      </c>
      <c r="I395" s="667">
        <f t="shared" si="78"/>
        <v>5.9232799999999995E-3</v>
      </c>
      <c r="J395" s="624">
        <f t="shared" si="79"/>
        <v>-171.58671230976</v>
      </c>
      <c r="K395" s="624">
        <f t="shared" si="80"/>
        <v>0</v>
      </c>
      <c r="L395" s="624">
        <f t="shared" si="82"/>
        <v>19815.895432656314</v>
      </c>
      <c r="M395" s="668">
        <f t="shared" si="83"/>
        <v>4.8207899520000002</v>
      </c>
      <c r="N395" s="624">
        <f t="shared" si="81"/>
        <v>4110.5079520080099</v>
      </c>
    </row>
    <row r="396" spans="1:14" x14ac:dyDescent="0.2">
      <c r="A396" s="624">
        <v>393</v>
      </c>
      <c r="B396" s="624">
        <v>12</v>
      </c>
      <c r="C396" s="628">
        <f t="shared" si="74"/>
        <v>19.312128000000001</v>
      </c>
      <c r="D396" s="665">
        <f t="shared" si="72"/>
        <v>19.312128000000001</v>
      </c>
      <c r="E396" s="629">
        <f t="shared" si="75"/>
        <v>372.95828788838406</v>
      </c>
      <c r="F396" s="665">
        <f t="shared" si="73"/>
        <v>14.0012928</v>
      </c>
      <c r="G396" s="629">
        <f t="shared" si="76"/>
        <v>196.03620007133185</v>
      </c>
      <c r="H396" s="666">
        <f t="shared" si="77"/>
        <v>16.656710400000001</v>
      </c>
      <c r="I396" s="667">
        <f t="shared" si="78"/>
        <v>4.6268640000000005E-3</v>
      </c>
      <c r="J396" s="624">
        <f t="shared" si="79"/>
        <v>-176.92208781705222</v>
      </c>
      <c r="K396" s="624">
        <f t="shared" si="80"/>
        <v>0</v>
      </c>
      <c r="L396" s="624">
        <f t="shared" si="82"/>
        <v>19815.895432656314</v>
      </c>
      <c r="M396" s="668">
        <f t="shared" si="83"/>
        <v>4.8254168159999997</v>
      </c>
      <c r="N396" s="624">
        <f t="shared" si="81"/>
        <v>4106.5665803110005</v>
      </c>
    </row>
    <row r="397" spans="1:14" x14ac:dyDescent="0.2">
      <c r="A397" s="624">
        <v>394</v>
      </c>
      <c r="B397" s="624">
        <v>8.6999999999999993</v>
      </c>
      <c r="C397" s="628">
        <f t="shared" si="74"/>
        <v>14.0012928</v>
      </c>
      <c r="D397" s="665">
        <f t="shared" si="72"/>
        <v>14.0012928</v>
      </c>
      <c r="E397" s="629">
        <f t="shared" si="75"/>
        <v>196.03620007133185</v>
      </c>
      <c r="F397" s="665">
        <f t="shared" si="73"/>
        <v>8.690457600000002</v>
      </c>
      <c r="G397" s="629">
        <f t="shared" si="76"/>
        <v>75.524053297397799</v>
      </c>
      <c r="H397" s="666">
        <f t="shared" si="77"/>
        <v>11.345875200000002</v>
      </c>
      <c r="I397" s="667">
        <f t="shared" si="78"/>
        <v>3.1516320000000006E-3</v>
      </c>
      <c r="J397" s="624">
        <f t="shared" si="79"/>
        <v>-120.51214677393405</v>
      </c>
      <c r="K397" s="624">
        <f t="shared" si="80"/>
        <v>0</v>
      </c>
      <c r="L397" s="624">
        <f t="shared" si="82"/>
        <v>19815.895432656314</v>
      </c>
      <c r="M397" s="668">
        <f t="shared" si="83"/>
        <v>4.8285684479999995</v>
      </c>
      <c r="N397" s="624">
        <f t="shared" si="81"/>
        <v>4103.8862027241403</v>
      </c>
    </row>
    <row r="398" spans="1:14" x14ac:dyDescent="0.2">
      <c r="A398" s="624">
        <v>395</v>
      </c>
      <c r="B398" s="624">
        <v>5.4</v>
      </c>
      <c r="C398" s="628">
        <f t="shared" si="74"/>
        <v>8.690457600000002</v>
      </c>
      <c r="D398" s="665">
        <f t="shared" si="72"/>
        <v>8.690457600000002</v>
      </c>
      <c r="E398" s="629">
        <f t="shared" si="75"/>
        <v>75.524053297397799</v>
      </c>
      <c r="F398" s="665">
        <f t="shared" si="73"/>
        <v>3.3796224000000006</v>
      </c>
      <c r="G398" s="629">
        <f t="shared" si="76"/>
        <v>11.421847566581764</v>
      </c>
      <c r="H398" s="666">
        <f t="shared" si="77"/>
        <v>6.0350400000000013</v>
      </c>
      <c r="I398" s="667">
        <f t="shared" si="78"/>
        <v>1.6764000000000004E-3</v>
      </c>
      <c r="J398" s="624">
        <f t="shared" si="79"/>
        <v>-64.102205730816038</v>
      </c>
      <c r="K398" s="624">
        <f t="shared" si="80"/>
        <v>0</v>
      </c>
      <c r="L398" s="624">
        <f t="shared" si="82"/>
        <v>19815.895432656314</v>
      </c>
      <c r="M398" s="668">
        <f t="shared" si="83"/>
        <v>4.8302448479999995</v>
      </c>
      <c r="N398" s="624">
        <f t="shared" si="81"/>
        <v>4102.4618950447702</v>
      </c>
    </row>
    <row r="399" spans="1:14" x14ac:dyDescent="0.2">
      <c r="A399" s="624">
        <v>396</v>
      </c>
      <c r="B399" s="624">
        <v>2.1</v>
      </c>
      <c r="C399" s="628">
        <f t="shared" si="74"/>
        <v>3.3796224000000006</v>
      </c>
      <c r="D399" s="665">
        <f t="shared" si="72"/>
        <v>3.3796224000000006</v>
      </c>
      <c r="E399" s="629">
        <f t="shared" si="75"/>
        <v>11.421847566581764</v>
      </c>
      <c r="F399" s="665">
        <f t="shared" si="73"/>
        <v>0</v>
      </c>
      <c r="G399" s="629">
        <f t="shared" si="76"/>
        <v>0</v>
      </c>
      <c r="H399" s="666">
        <f t="shared" si="77"/>
        <v>1.6898112000000003</v>
      </c>
      <c r="I399" s="667">
        <f t="shared" si="78"/>
        <v>4.6939200000000006E-4</v>
      </c>
      <c r="J399" s="624">
        <f t="shared" si="79"/>
        <v>-11.421847566581764</v>
      </c>
      <c r="K399" s="624">
        <f t="shared" si="80"/>
        <v>0</v>
      </c>
      <c r="L399" s="624">
        <f t="shared" si="82"/>
        <v>19815.895432656314</v>
      </c>
      <c r="M399" s="668">
        <f t="shared" si="83"/>
        <v>4.8307142399999998</v>
      </c>
      <c r="N399" s="624">
        <f t="shared" si="81"/>
        <v>4102.0632660433075</v>
      </c>
    </row>
    <row r="400" spans="1:14" x14ac:dyDescent="0.2">
      <c r="A400" s="624">
        <v>397</v>
      </c>
      <c r="B400" s="624">
        <v>0</v>
      </c>
      <c r="C400" s="628">
        <f t="shared" si="74"/>
        <v>0</v>
      </c>
      <c r="D400" s="665">
        <f t="shared" si="72"/>
        <v>0</v>
      </c>
      <c r="E400" s="629">
        <f t="shared" si="75"/>
        <v>0</v>
      </c>
      <c r="F400" s="665">
        <f t="shared" si="73"/>
        <v>0</v>
      </c>
      <c r="G400" s="629">
        <f t="shared" si="76"/>
        <v>0</v>
      </c>
      <c r="H400" s="666">
        <f t="shared" si="77"/>
        <v>0</v>
      </c>
      <c r="I400" s="667">
        <f t="shared" si="78"/>
        <v>0</v>
      </c>
      <c r="J400" s="624">
        <f t="shared" si="79"/>
        <v>0</v>
      </c>
      <c r="K400" s="624">
        <f t="shared" si="80"/>
        <v>0</v>
      </c>
      <c r="L400" s="624">
        <f t="shared" si="82"/>
        <v>19815.895432656314</v>
      </c>
      <c r="M400" s="668">
        <f t="shared" si="83"/>
        <v>4.8307142399999998</v>
      </c>
      <c r="N400" s="624">
        <f t="shared" si="81"/>
        <v>4102.0632660433075</v>
      </c>
    </row>
    <row r="401" spans="1:14" x14ac:dyDescent="0.2">
      <c r="A401" s="624">
        <v>398</v>
      </c>
      <c r="B401" s="624">
        <v>0</v>
      </c>
      <c r="C401" s="628">
        <f t="shared" si="74"/>
        <v>0</v>
      </c>
      <c r="D401" s="665">
        <f t="shared" si="72"/>
        <v>0</v>
      </c>
      <c r="E401" s="629">
        <f t="shared" si="75"/>
        <v>0</v>
      </c>
      <c r="F401" s="665">
        <f t="shared" si="73"/>
        <v>0</v>
      </c>
      <c r="G401" s="629">
        <f t="shared" si="76"/>
        <v>0</v>
      </c>
      <c r="H401" s="666">
        <f t="shared" si="77"/>
        <v>0</v>
      </c>
      <c r="I401" s="667">
        <f t="shared" si="78"/>
        <v>0</v>
      </c>
      <c r="J401" s="624">
        <f t="shared" si="79"/>
        <v>0</v>
      </c>
      <c r="K401" s="624">
        <f t="shared" si="80"/>
        <v>0</v>
      </c>
      <c r="L401" s="624">
        <f t="shared" si="82"/>
        <v>19815.895432656314</v>
      </c>
      <c r="M401" s="668">
        <f t="shared" si="83"/>
        <v>4.8307142399999998</v>
      </c>
      <c r="N401" s="624">
        <f t="shared" si="81"/>
        <v>4102.0632660433075</v>
      </c>
    </row>
    <row r="402" spans="1:14" x14ac:dyDescent="0.2">
      <c r="A402" s="624">
        <v>399</v>
      </c>
      <c r="B402" s="624">
        <v>0</v>
      </c>
      <c r="C402" s="628">
        <f t="shared" si="74"/>
        <v>0</v>
      </c>
      <c r="D402" s="665">
        <f t="shared" si="72"/>
        <v>0</v>
      </c>
      <c r="E402" s="629">
        <f t="shared" si="75"/>
        <v>0</v>
      </c>
      <c r="F402" s="665">
        <f t="shared" si="73"/>
        <v>0</v>
      </c>
      <c r="G402" s="629">
        <f t="shared" si="76"/>
        <v>0</v>
      </c>
      <c r="H402" s="666">
        <f t="shared" si="77"/>
        <v>0</v>
      </c>
      <c r="I402" s="667">
        <f t="shared" si="78"/>
        <v>0</v>
      </c>
      <c r="J402" s="624">
        <f t="shared" si="79"/>
        <v>0</v>
      </c>
      <c r="K402" s="624">
        <f t="shared" si="80"/>
        <v>0</v>
      </c>
      <c r="L402" s="624">
        <f t="shared" si="82"/>
        <v>19815.895432656314</v>
      </c>
      <c r="M402" s="668">
        <f t="shared" si="83"/>
        <v>4.8307142399999998</v>
      </c>
      <c r="N402" s="624">
        <f t="shared" si="81"/>
        <v>4102.0632660433075</v>
      </c>
    </row>
    <row r="403" spans="1:14" x14ac:dyDescent="0.2">
      <c r="A403" s="624">
        <v>400</v>
      </c>
      <c r="B403" s="624">
        <v>0</v>
      </c>
      <c r="C403" s="628">
        <f t="shared" si="74"/>
        <v>0</v>
      </c>
      <c r="D403" s="665">
        <f t="shared" si="72"/>
        <v>0</v>
      </c>
      <c r="E403" s="629">
        <f t="shared" si="75"/>
        <v>0</v>
      </c>
      <c r="F403" s="665">
        <f t="shared" si="73"/>
        <v>0</v>
      </c>
      <c r="G403" s="629">
        <f t="shared" si="76"/>
        <v>0</v>
      </c>
      <c r="H403" s="666">
        <f t="shared" si="77"/>
        <v>0</v>
      </c>
      <c r="I403" s="667">
        <f t="shared" si="78"/>
        <v>0</v>
      </c>
      <c r="J403" s="624">
        <f t="shared" si="79"/>
        <v>0</v>
      </c>
      <c r="K403" s="624">
        <f t="shared" si="80"/>
        <v>0</v>
      </c>
      <c r="L403" s="624">
        <f t="shared" si="82"/>
        <v>19815.895432656314</v>
      </c>
      <c r="M403" s="668">
        <f t="shared" si="83"/>
        <v>4.8307142399999998</v>
      </c>
      <c r="N403" s="624">
        <f t="shared" si="81"/>
        <v>4102.0632660433075</v>
      </c>
    </row>
    <row r="404" spans="1:14" x14ac:dyDescent="0.2">
      <c r="A404" s="624">
        <v>401</v>
      </c>
      <c r="B404" s="624">
        <v>0</v>
      </c>
      <c r="C404" s="628">
        <f t="shared" si="74"/>
        <v>0</v>
      </c>
      <c r="D404" s="665">
        <f t="shared" si="72"/>
        <v>0</v>
      </c>
      <c r="E404" s="629">
        <f t="shared" si="75"/>
        <v>0</v>
      </c>
      <c r="F404" s="665">
        <f t="shared" si="73"/>
        <v>0</v>
      </c>
      <c r="G404" s="629">
        <f t="shared" si="76"/>
        <v>0</v>
      </c>
      <c r="H404" s="666">
        <f t="shared" si="77"/>
        <v>0</v>
      </c>
      <c r="I404" s="667">
        <f t="shared" si="78"/>
        <v>0</v>
      </c>
      <c r="J404" s="624">
        <f t="shared" si="79"/>
        <v>0</v>
      </c>
      <c r="K404" s="624">
        <f t="shared" si="80"/>
        <v>0</v>
      </c>
      <c r="L404" s="624">
        <f t="shared" si="82"/>
        <v>19815.895432656314</v>
      </c>
      <c r="M404" s="668">
        <f t="shared" si="83"/>
        <v>4.8307142399999998</v>
      </c>
      <c r="N404" s="624">
        <f t="shared" si="81"/>
        <v>4102.0632660433075</v>
      </c>
    </row>
    <row r="405" spans="1:14" x14ac:dyDescent="0.2">
      <c r="A405" s="624">
        <v>402</v>
      </c>
      <c r="B405" s="624">
        <v>0</v>
      </c>
      <c r="C405" s="628">
        <f t="shared" si="74"/>
        <v>0</v>
      </c>
      <c r="D405" s="665">
        <f t="shared" si="72"/>
        <v>0</v>
      </c>
      <c r="E405" s="629">
        <f t="shared" si="75"/>
        <v>0</v>
      </c>
      <c r="F405" s="665">
        <f t="shared" si="73"/>
        <v>4.1842944000000006</v>
      </c>
      <c r="G405" s="629">
        <f t="shared" si="76"/>
        <v>17.508319625871366</v>
      </c>
      <c r="H405" s="666">
        <f t="shared" si="77"/>
        <v>2.0921472000000003</v>
      </c>
      <c r="I405" s="667">
        <f t="shared" si="78"/>
        <v>5.8115200000000004E-4</v>
      </c>
      <c r="J405" s="624">
        <f t="shared" si="79"/>
        <v>17.508319625871366</v>
      </c>
      <c r="K405" s="624">
        <f t="shared" si="80"/>
        <v>17.508319625871366</v>
      </c>
      <c r="L405" s="624">
        <f t="shared" si="82"/>
        <v>19833.403752282185</v>
      </c>
      <c r="M405" s="668">
        <f t="shared" si="83"/>
        <v>4.8312953919999995</v>
      </c>
      <c r="N405" s="624">
        <f t="shared" si="81"/>
        <v>4105.1937716587845</v>
      </c>
    </row>
    <row r="406" spans="1:14" x14ac:dyDescent="0.2">
      <c r="A406" s="624">
        <v>403</v>
      </c>
      <c r="B406" s="624">
        <v>2.6</v>
      </c>
      <c r="C406" s="628">
        <f t="shared" si="74"/>
        <v>4.1842944000000006</v>
      </c>
      <c r="D406" s="665">
        <f t="shared" si="72"/>
        <v>4.1842944000000006</v>
      </c>
      <c r="E406" s="629">
        <f t="shared" si="75"/>
        <v>17.508319625871366</v>
      </c>
      <c r="F406" s="665">
        <f t="shared" si="73"/>
        <v>9.4951296000000021</v>
      </c>
      <c r="G406" s="629">
        <f t="shared" si="76"/>
        <v>90.157486120796193</v>
      </c>
      <c r="H406" s="666">
        <f t="shared" si="77"/>
        <v>6.8397120000000013</v>
      </c>
      <c r="I406" s="667">
        <f t="shared" si="78"/>
        <v>1.8999200000000005E-3</v>
      </c>
      <c r="J406" s="624">
        <f t="shared" si="79"/>
        <v>72.649166494924827</v>
      </c>
      <c r="K406" s="624">
        <f t="shared" si="80"/>
        <v>72.649166494924827</v>
      </c>
      <c r="L406" s="624">
        <f t="shared" si="82"/>
        <v>19906.05291877711</v>
      </c>
      <c r="M406" s="668">
        <f t="shared" si="83"/>
        <v>4.8331953119999991</v>
      </c>
      <c r="N406" s="624">
        <f t="shared" si="81"/>
        <v>4118.6113189661046</v>
      </c>
    </row>
    <row r="407" spans="1:14" x14ac:dyDescent="0.2">
      <c r="A407" s="624">
        <v>404</v>
      </c>
      <c r="B407" s="624">
        <v>5.9</v>
      </c>
      <c r="C407" s="628">
        <f t="shared" si="74"/>
        <v>9.4951296000000021</v>
      </c>
      <c r="D407" s="665">
        <f t="shared" si="72"/>
        <v>9.4951296000000021</v>
      </c>
      <c r="E407" s="629">
        <f t="shared" si="75"/>
        <v>90.157486120796193</v>
      </c>
      <c r="F407" s="665">
        <f t="shared" si="73"/>
        <v>14.8059648</v>
      </c>
      <c r="G407" s="629">
        <f t="shared" si="76"/>
        <v>219.21659365883903</v>
      </c>
      <c r="H407" s="666">
        <f t="shared" si="77"/>
        <v>12.150547200000002</v>
      </c>
      <c r="I407" s="667">
        <f t="shared" si="78"/>
        <v>3.3751520000000006E-3</v>
      </c>
      <c r="J407" s="624">
        <f t="shared" si="79"/>
        <v>129.05910753804284</v>
      </c>
      <c r="K407" s="624">
        <f t="shared" si="80"/>
        <v>129.05910753804284</v>
      </c>
      <c r="L407" s="624">
        <f t="shared" si="82"/>
        <v>20035.112026315153</v>
      </c>
      <c r="M407" s="668">
        <f t="shared" si="83"/>
        <v>4.8365704639999993</v>
      </c>
      <c r="N407" s="624">
        <f t="shared" si="81"/>
        <v>4142.4212001959486</v>
      </c>
    </row>
    <row r="408" spans="1:14" x14ac:dyDescent="0.2">
      <c r="A408" s="624">
        <v>405</v>
      </c>
      <c r="B408" s="624">
        <v>9.1999999999999993</v>
      </c>
      <c r="C408" s="628">
        <f t="shared" si="74"/>
        <v>14.8059648</v>
      </c>
      <c r="D408" s="665">
        <f t="shared" si="72"/>
        <v>14.8059648</v>
      </c>
      <c r="E408" s="629">
        <f t="shared" si="75"/>
        <v>219.21659365883903</v>
      </c>
      <c r="F408" s="665">
        <f t="shared" si="73"/>
        <v>20.116800000000001</v>
      </c>
      <c r="G408" s="629">
        <f t="shared" si="76"/>
        <v>404.68564224000005</v>
      </c>
      <c r="H408" s="666">
        <f t="shared" si="77"/>
        <v>17.461382400000002</v>
      </c>
      <c r="I408" s="667">
        <f t="shared" si="78"/>
        <v>4.8503840000000001E-3</v>
      </c>
      <c r="J408" s="624">
        <f t="shared" si="79"/>
        <v>185.46904858116102</v>
      </c>
      <c r="K408" s="624">
        <f t="shared" si="80"/>
        <v>185.46904858116102</v>
      </c>
      <c r="L408" s="624">
        <f t="shared" si="82"/>
        <v>20220.581074896316</v>
      </c>
      <c r="M408" s="668">
        <f t="shared" si="83"/>
        <v>4.8414208479999994</v>
      </c>
      <c r="N408" s="624">
        <f t="shared" si="81"/>
        <v>4176.5799152225072</v>
      </c>
    </row>
    <row r="409" spans="1:14" x14ac:dyDescent="0.2">
      <c r="A409" s="624">
        <v>406</v>
      </c>
      <c r="B409" s="624">
        <v>12.5</v>
      </c>
      <c r="C409" s="628">
        <f t="shared" si="74"/>
        <v>20.116800000000001</v>
      </c>
      <c r="D409" s="665">
        <f t="shared" si="72"/>
        <v>20.116800000000001</v>
      </c>
      <c r="E409" s="629">
        <f t="shared" si="75"/>
        <v>404.68564224000005</v>
      </c>
      <c r="F409" s="665">
        <f t="shared" si="73"/>
        <v>25.427635200000005</v>
      </c>
      <c r="G409" s="629">
        <f t="shared" si="76"/>
        <v>646.56463186427925</v>
      </c>
      <c r="H409" s="666">
        <f t="shared" si="77"/>
        <v>22.772217600000005</v>
      </c>
      <c r="I409" s="667">
        <f t="shared" si="78"/>
        <v>6.3256160000000009E-3</v>
      </c>
      <c r="J409" s="624">
        <f t="shared" si="79"/>
        <v>241.8789896242792</v>
      </c>
      <c r="K409" s="624">
        <f t="shared" si="80"/>
        <v>241.8789896242792</v>
      </c>
      <c r="L409" s="624">
        <f t="shared" si="82"/>
        <v>20462.460064520594</v>
      </c>
      <c r="M409" s="668">
        <f t="shared" si="83"/>
        <v>4.8477464639999992</v>
      </c>
      <c r="N409" s="624">
        <f t="shared" si="81"/>
        <v>4221.0252158353378</v>
      </c>
    </row>
    <row r="410" spans="1:14" x14ac:dyDescent="0.2">
      <c r="A410" s="624">
        <v>407</v>
      </c>
      <c r="B410" s="624">
        <v>15.8</v>
      </c>
      <c r="C410" s="628">
        <f t="shared" si="74"/>
        <v>25.427635200000005</v>
      </c>
      <c r="D410" s="665">
        <f t="shared" si="72"/>
        <v>25.427635200000005</v>
      </c>
      <c r="E410" s="629">
        <f t="shared" si="75"/>
        <v>646.56463186427925</v>
      </c>
      <c r="F410" s="665">
        <f t="shared" si="73"/>
        <v>30.738470400000004</v>
      </c>
      <c r="G410" s="629">
        <f t="shared" si="76"/>
        <v>944.8535625316764</v>
      </c>
      <c r="H410" s="666">
        <f t="shared" si="77"/>
        <v>28.083052800000004</v>
      </c>
      <c r="I410" s="667">
        <f t="shared" si="78"/>
        <v>7.8008480000000009E-3</v>
      </c>
      <c r="J410" s="624">
        <f t="shared" si="79"/>
        <v>298.28893066739715</v>
      </c>
      <c r="K410" s="624">
        <f t="shared" si="80"/>
        <v>298.28893066739715</v>
      </c>
      <c r="L410" s="624">
        <f t="shared" si="82"/>
        <v>20760.748995187991</v>
      </c>
      <c r="M410" s="668">
        <f t="shared" si="83"/>
        <v>4.8555473119999988</v>
      </c>
      <c r="N410" s="624">
        <f t="shared" si="81"/>
        <v>4275.6763885051387</v>
      </c>
    </row>
    <row r="411" spans="1:14" x14ac:dyDescent="0.2">
      <c r="A411" s="624">
        <v>408</v>
      </c>
      <c r="B411" s="624">
        <v>19.100000000000001</v>
      </c>
      <c r="C411" s="628">
        <f t="shared" si="74"/>
        <v>30.738470400000004</v>
      </c>
      <c r="D411" s="665">
        <f t="shared" si="72"/>
        <v>30.738470400000004</v>
      </c>
      <c r="E411" s="629">
        <f t="shared" si="75"/>
        <v>944.8535625316764</v>
      </c>
      <c r="F411" s="665">
        <f t="shared" si="73"/>
        <v>36.049305599999997</v>
      </c>
      <c r="G411" s="629">
        <f t="shared" si="76"/>
        <v>1299.5524342421911</v>
      </c>
      <c r="H411" s="666">
        <f t="shared" si="77"/>
        <v>33.393888000000004</v>
      </c>
      <c r="I411" s="667">
        <f t="shared" si="78"/>
        <v>9.2760800000000008E-3</v>
      </c>
      <c r="J411" s="624">
        <f t="shared" si="79"/>
        <v>354.69887171051471</v>
      </c>
      <c r="K411" s="624">
        <f t="shared" si="80"/>
        <v>354.69887171051471</v>
      </c>
      <c r="L411" s="624">
        <f t="shared" si="82"/>
        <v>21115.447866898507</v>
      </c>
      <c r="M411" s="668">
        <f t="shared" si="83"/>
        <v>4.864823391999999</v>
      </c>
      <c r="N411" s="624">
        <f t="shared" si="81"/>
        <v>4340.4346191933682</v>
      </c>
    </row>
    <row r="412" spans="1:14" x14ac:dyDescent="0.2">
      <c r="A412" s="624">
        <v>409</v>
      </c>
      <c r="B412" s="624">
        <v>22.4</v>
      </c>
      <c r="C412" s="628">
        <f t="shared" si="74"/>
        <v>36.049305599999997</v>
      </c>
      <c r="D412" s="665">
        <f t="shared" si="72"/>
        <v>36.049305599999997</v>
      </c>
      <c r="E412" s="629">
        <f t="shared" si="75"/>
        <v>1299.5524342421911</v>
      </c>
      <c r="F412" s="665">
        <f t="shared" si="73"/>
        <v>40.233600000000003</v>
      </c>
      <c r="G412" s="629">
        <f t="shared" si="76"/>
        <v>1618.7425689600002</v>
      </c>
      <c r="H412" s="666">
        <f t="shared" si="77"/>
        <v>38.141452799999996</v>
      </c>
      <c r="I412" s="667">
        <f t="shared" si="78"/>
        <v>1.0594847999999999E-2</v>
      </c>
      <c r="J412" s="624">
        <f t="shared" si="79"/>
        <v>319.19013471780909</v>
      </c>
      <c r="K412" s="624">
        <f t="shared" si="80"/>
        <v>319.19013471780909</v>
      </c>
      <c r="L412" s="624">
        <f t="shared" si="82"/>
        <v>21434.638001616317</v>
      </c>
      <c r="M412" s="668">
        <f t="shared" si="83"/>
        <v>4.8754182399999992</v>
      </c>
      <c r="N412" s="624">
        <f t="shared" si="81"/>
        <v>4396.4716351424895</v>
      </c>
    </row>
    <row r="413" spans="1:14" x14ac:dyDescent="0.2">
      <c r="A413" s="624">
        <v>410</v>
      </c>
      <c r="B413" s="624">
        <v>25</v>
      </c>
      <c r="C413" s="628">
        <f t="shared" si="74"/>
        <v>40.233600000000003</v>
      </c>
      <c r="D413" s="665">
        <f t="shared" si="72"/>
        <v>40.233600000000003</v>
      </c>
      <c r="E413" s="629">
        <f t="shared" si="75"/>
        <v>1618.7425689600002</v>
      </c>
      <c r="F413" s="665">
        <f t="shared" si="73"/>
        <v>41.199206400000008</v>
      </c>
      <c r="G413" s="629">
        <f t="shared" si="76"/>
        <v>1697.3746079898017</v>
      </c>
      <c r="H413" s="666">
        <f t="shared" si="77"/>
        <v>40.716403200000002</v>
      </c>
      <c r="I413" s="667">
        <f t="shared" si="78"/>
        <v>1.1310112000000001E-2</v>
      </c>
      <c r="J413" s="624">
        <f t="shared" si="79"/>
        <v>78.63203902980149</v>
      </c>
      <c r="K413" s="624">
        <f t="shared" si="80"/>
        <v>78.63203902980149</v>
      </c>
      <c r="L413" s="624">
        <f t="shared" si="82"/>
        <v>21513.270040646119</v>
      </c>
      <c r="M413" s="668">
        <f t="shared" si="83"/>
        <v>4.8867283519999996</v>
      </c>
      <c r="N413" s="624">
        <f t="shared" si="81"/>
        <v>4402.3871373659122</v>
      </c>
    </row>
    <row r="414" spans="1:14" x14ac:dyDescent="0.2">
      <c r="A414" s="624">
        <v>411</v>
      </c>
      <c r="B414" s="624">
        <v>25.6</v>
      </c>
      <c r="C414" s="628">
        <f t="shared" si="74"/>
        <v>41.199206400000008</v>
      </c>
      <c r="D414" s="665">
        <f t="shared" si="72"/>
        <v>41.199206400000008</v>
      </c>
      <c r="E414" s="629">
        <f t="shared" si="75"/>
        <v>1697.3746079898017</v>
      </c>
      <c r="F414" s="665">
        <f t="shared" si="73"/>
        <v>44.256960000000007</v>
      </c>
      <c r="G414" s="629">
        <f t="shared" si="76"/>
        <v>1958.6785084416006</v>
      </c>
      <c r="H414" s="666">
        <f t="shared" si="77"/>
        <v>42.728083200000007</v>
      </c>
      <c r="I414" s="667">
        <f t="shared" si="78"/>
        <v>1.1868912000000002E-2</v>
      </c>
      <c r="J414" s="624">
        <f t="shared" si="79"/>
        <v>261.30390045179888</v>
      </c>
      <c r="K414" s="624">
        <f t="shared" si="80"/>
        <v>261.30390045179888</v>
      </c>
      <c r="L414" s="624">
        <f t="shared" si="82"/>
        <v>21774.573941097919</v>
      </c>
      <c r="M414" s="668">
        <f t="shared" si="83"/>
        <v>4.8985972639999993</v>
      </c>
      <c r="N414" s="624">
        <f t="shared" si="81"/>
        <v>4445.0631002307937</v>
      </c>
    </row>
    <row r="415" spans="1:14" x14ac:dyDescent="0.2">
      <c r="A415" s="624">
        <v>412</v>
      </c>
      <c r="B415" s="624">
        <v>27.5</v>
      </c>
      <c r="C415" s="628">
        <f t="shared" si="74"/>
        <v>44.256960000000007</v>
      </c>
      <c r="D415" s="665">
        <f t="shared" si="72"/>
        <v>44.256960000000007</v>
      </c>
      <c r="E415" s="629">
        <f t="shared" si="75"/>
        <v>1958.6785084416006</v>
      </c>
      <c r="F415" s="665">
        <f t="shared" si="73"/>
        <v>46.670976000000003</v>
      </c>
      <c r="G415" s="629">
        <f t="shared" si="76"/>
        <v>2178.1800007925763</v>
      </c>
      <c r="H415" s="666">
        <f t="shared" si="77"/>
        <v>45.463968000000008</v>
      </c>
      <c r="I415" s="667">
        <f t="shared" si="78"/>
        <v>1.2628880000000002E-2</v>
      </c>
      <c r="J415" s="624">
        <f t="shared" si="79"/>
        <v>219.5014923509757</v>
      </c>
      <c r="K415" s="624">
        <f t="shared" si="80"/>
        <v>219.5014923509757</v>
      </c>
      <c r="L415" s="624">
        <f t="shared" si="82"/>
        <v>21994.075433448896</v>
      </c>
      <c r="M415" s="668">
        <f t="shared" si="83"/>
        <v>4.9112261439999996</v>
      </c>
      <c r="N415" s="624">
        <f t="shared" si="81"/>
        <v>4478.3267535580417</v>
      </c>
    </row>
    <row r="416" spans="1:14" x14ac:dyDescent="0.2">
      <c r="A416" s="624">
        <v>413</v>
      </c>
      <c r="B416" s="624">
        <v>29</v>
      </c>
      <c r="C416" s="628">
        <f t="shared" si="74"/>
        <v>46.670976000000003</v>
      </c>
      <c r="D416" s="665">
        <f t="shared" si="72"/>
        <v>46.670976000000003</v>
      </c>
      <c r="E416" s="629">
        <f t="shared" si="75"/>
        <v>2178.1800007925763</v>
      </c>
      <c r="F416" s="665">
        <f t="shared" si="73"/>
        <v>48.280320000000003</v>
      </c>
      <c r="G416" s="629">
        <f t="shared" si="76"/>
        <v>2330.9892993024005</v>
      </c>
      <c r="H416" s="666">
        <f t="shared" si="77"/>
        <v>47.475648000000007</v>
      </c>
      <c r="I416" s="667">
        <f t="shared" si="78"/>
        <v>1.3187680000000002E-2</v>
      </c>
      <c r="J416" s="624">
        <f t="shared" si="79"/>
        <v>152.8092985098242</v>
      </c>
      <c r="K416" s="624">
        <f t="shared" si="80"/>
        <v>152.8092985098242</v>
      </c>
      <c r="L416" s="624">
        <f t="shared" si="82"/>
        <v>22146.884731958718</v>
      </c>
      <c r="M416" s="668">
        <f t="shared" si="83"/>
        <v>4.9244138239999993</v>
      </c>
      <c r="N416" s="624">
        <f t="shared" si="81"/>
        <v>4497.3646658251928</v>
      </c>
    </row>
    <row r="417" spans="1:14" x14ac:dyDescent="0.2">
      <c r="A417" s="624">
        <v>414</v>
      </c>
      <c r="B417" s="624">
        <v>30</v>
      </c>
      <c r="C417" s="628">
        <f t="shared" si="74"/>
        <v>48.280320000000003</v>
      </c>
      <c r="D417" s="665">
        <f t="shared" si="72"/>
        <v>48.280320000000003</v>
      </c>
      <c r="E417" s="629">
        <f t="shared" si="75"/>
        <v>2330.9892993024005</v>
      </c>
      <c r="F417" s="665">
        <f t="shared" si="73"/>
        <v>48.441254400000005</v>
      </c>
      <c r="G417" s="629">
        <f t="shared" si="76"/>
        <v>2346.55512784552</v>
      </c>
      <c r="H417" s="666">
        <f t="shared" si="77"/>
        <v>48.360787200000004</v>
      </c>
      <c r="I417" s="667">
        <f t="shared" si="78"/>
        <v>1.3433552000000001E-2</v>
      </c>
      <c r="J417" s="624">
        <f t="shared" si="79"/>
        <v>15.565828543119551</v>
      </c>
      <c r="K417" s="624">
        <f t="shared" si="80"/>
        <v>15.565828543119551</v>
      </c>
      <c r="L417" s="624">
        <f t="shared" si="82"/>
        <v>22162.450560501838</v>
      </c>
      <c r="M417" s="668">
        <f t="shared" si="83"/>
        <v>4.9378473759999997</v>
      </c>
      <c r="N417" s="624">
        <f t="shared" si="81"/>
        <v>4488.2818104546132</v>
      </c>
    </row>
    <row r="418" spans="1:14" x14ac:dyDescent="0.2">
      <c r="A418" s="624">
        <v>415</v>
      </c>
      <c r="B418" s="624">
        <v>30.1</v>
      </c>
      <c r="C418" s="628">
        <f t="shared" si="74"/>
        <v>48.441254400000005</v>
      </c>
      <c r="D418" s="665">
        <f t="shared" si="72"/>
        <v>48.441254400000005</v>
      </c>
      <c r="E418" s="629">
        <f t="shared" si="75"/>
        <v>2346.55512784552</v>
      </c>
      <c r="F418" s="665">
        <f t="shared" si="73"/>
        <v>48.280320000000003</v>
      </c>
      <c r="G418" s="629">
        <f t="shared" si="76"/>
        <v>2330.9892993024005</v>
      </c>
      <c r="H418" s="666">
        <f t="shared" si="77"/>
        <v>48.360787200000004</v>
      </c>
      <c r="I418" s="667">
        <f t="shared" si="78"/>
        <v>1.3433552000000001E-2</v>
      </c>
      <c r="J418" s="624">
        <f t="shared" si="79"/>
        <v>-15.565828543119551</v>
      </c>
      <c r="K418" s="624">
        <f t="shared" si="80"/>
        <v>0</v>
      </c>
      <c r="L418" s="624">
        <f t="shared" si="82"/>
        <v>22162.450560501838</v>
      </c>
      <c r="M418" s="668">
        <f t="shared" si="83"/>
        <v>4.9512809280000001</v>
      </c>
      <c r="N418" s="624">
        <f t="shared" si="81"/>
        <v>4476.10444302825</v>
      </c>
    </row>
    <row r="419" spans="1:14" x14ac:dyDescent="0.2">
      <c r="A419" s="624">
        <v>416</v>
      </c>
      <c r="B419" s="624">
        <v>30</v>
      </c>
      <c r="C419" s="628">
        <f t="shared" si="74"/>
        <v>48.280320000000003</v>
      </c>
      <c r="D419" s="665">
        <f t="shared" si="72"/>
        <v>48.280320000000003</v>
      </c>
      <c r="E419" s="629">
        <f t="shared" si="75"/>
        <v>2330.9892993024005</v>
      </c>
      <c r="F419" s="665">
        <f t="shared" si="73"/>
        <v>47.797516800000004</v>
      </c>
      <c r="G419" s="629">
        <f t="shared" si="76"/>
        <v>2284.6026122462827</v>
      </c>
      <c r="H419" s="666">
        <f t="shared" si="77"/>
        <v>48.0389184</v>
      </c>
      <c r="I419" s="667">
        <f t="shared" si="78"/>
        <v>1.3344144E-2</v>
      </c>
      <c r="J419" s="624">
        <f t="shared" si="79"/>
        <v>-46.386687056117808</v>
      </c>
      <c r="K419" s="624">
        <f t="shared" si="80"/>
        <v>0</v>
      </c>
      <c r="L419" s="624">
        <f t="shared" si="82"/>
        <v>22162.450560501838</v>
      </c>
      <c r="M419" s="668">
        <f t="shared" si="83"/>
        <v>4.9646250720000005</v>
      </c>
      <c r="N419" s="624">
        <f t="shared" si="81"/>
        <v>4464.0733668884468</v>
      </c>
    </row>
    <row r="420" spans="1:14" x14ac:dyDescent="0.2">
      <c r="A420" s="624">
        <v>417</v>
      </c>
      <c r="B420" s="624">
        <v>29.7</v>
      </c>
      <c r="C420" s="628">
        <f t="shared" si="74"/>
        <v>47.797516800000004</v>
      </c>
      <c r="D420" s="665">
        <f t="shared" si="72"/>
        <v>47.797516800000004</v>
      </c>
      <c r="E420" s="629">
        <f t="shared" si="75"/>
        <v>2284.6026122462827</v>
      </c>
      <c r="F420" s="665">
        <f t="shared" si="73"/>
        <v>47.153779200000002</v>
      </c>
      <c r="G420" s="629">
        <f t="shared" si="76"/>
        <v>2223.4788928423527</v>
      </c>
      <c r="H420" s="666">
        <f t="shared" si="77"/>
        <v>47.475648000000007</v>
      </c>
      <c r="I420" s="667">
        <f t="shared" si="78"/>
        <v>1.3187680000000002E-2</v>
      </c>
      <c r="J420" s="624">
        <f t="shared" si="79"/>
        <v>-61.123719403929954</v>
      </c>
      <c r="K420" s="624">
        <f t="shared" si="80"/>
        <v>0</v>
      </c>
      <c r="L420" s="624">
        <f t="shared" si="82"/>
        <v>22162.450560501838</v>
      </c>
      <c r="M420" s="668">
        <f t="shared" si="83"/>
        <v>4.9778127520000002</v>
      </c>
      <c r="N420" s="624">
        <f t="shared" si="81"/>
        <v>4452.2467325829693</v>
      </c>
    </row>
    <row r="421" spans="1:14" x14ac:dyDescent="0.2">
      <c r="A421" s="624">
        <v>418</v>
      </c>
      <c r="B421" s="624">
        <v>29.3</v>
      </c>
      <c r="C421" s="628">
        <f t="shared" si="74"/>
        <v>47.153779200000002</v>
      </c>
      <c r="D421" s="665">
        <f t="shared" si="72"/>
        <v>47.153779200000002</v>
      </c>
      <c r="E421" s="629">
        <f t="shared" si="75"/>
        <v>2223.4788928423527</v>
      </c>
      <c r="F421" s="665">
        <f t="shared" si="73"/>
        <v>46.349107200000006</v>
      </c>
      <c r="G421" s="629">
        <f t="shared" si="76"/>
        <v>2148.2397382370923</v>
      </c>
      <c r="H421" s="666">
        <f t="shared" si="77"/>
        <v>46.751443200000004</v>
      </c>
      <c r="I421" s="667">
        <f t="shared" si="78"/>
        <v>1.2986512E-2</v>
      </c>
      <c r="J421" s="624">
        <f t="shared" si="79"/>
        <v>-75.23915460526041</v>
      </c>
      <c r="K421" s="624">
        <f t="shared" si="80"/>
        <v>0</v>
      </c>
      <c r="L421" s="624">
        <f t="shared" si="82"/>
        <v>22162.450560501838</v>
      </c>
      <c r="M421" s="668">
        <f t="shared" si="83"/>
        <v>4.9907992640000005</v>
      </c>
      <c r="N421" s="624">
        <f t="shared" si="81"/>
        <v>4440.6615830786168</v>
      </c>
    </row>
    <row r="422" spans="1:14" x14ac:dyDescent="0.2">
      <c r="A422" s="624">
        <v>419</v>
      </c>
      <c r="B422" s="624">
        <v>28.8</v>
      </c>
      <c r="C422" s="628">
        <f t="shared" si="74"/>
        <v>46.349107200000006</v>
      </c>
      <c r="D422" s="665">
        <f t="shared" si="72"/>
        <v>46.349107200000006</v>
      </c>
      <c r="E422" s="629">
        <f t="shared" si="75"/>
        <v>2148.2397382370923</v>
      </c>
      <c r="F422" s="665">
        <f t="shared" si="73"/>
        <v>45.061632000000003</v>
      </c>
      <c r="G422" s="629">
        <f t="shared" si="76"/>
        <v>2030.5506785034243</v>
      </c>
      <c r="H422" s="666">
        <f t="shared" si="77"/>
        <v>45.705369600000004</v>
      </c>
      <c r="I422" s="667">
        <f t="shared" si="78"/>
        <v>1.2695936000000001E-2</v>
      </c>
      <c r="J422" s="624">
        <f t="shared" si="79"/>
        <v>-117.68905973366805</v>
      </c>
      <c r="K422" s="624">
        <f t="shared" si="80"/>
        <v>0</v>
      </c>
      <c r="L422" s="624">
        <f t="shared" si="82"/>
        <v>22162.450560501838</v>
      </c>
      <c r="M422" s="668">
        <f t="shared" si="83"/>
        <v>5.0034952000000006</v>
      </c>
      <c r="N422" s="624">
        <f t="shared" si="81"/>
        <v>4429.393788666338</v>
      </c>
    </row>
    <row r="423" spans="1:14" x14ac:dyDescent="0.2">
      <c r="A423" s="624">
        <v>420</v>
      </c>
      <c r="B423" s="624">
        <v>28</v>
      </c>
      <c r="C423" s="628">
        <f t="shared" si="74"/>
        <v>45.061632000000003</v>
      </c>
      <c r="D423" s="665">
        <f t="shared" si="72"/>
        <v>45.061632000000003</v>
      </c>
      <c r="E423" s="629">
        <f t="shared" si="75"/>
        <v>2030.5506785034243</v>
      </c>
      <c r="F423" s="665">
        <f t="shared" si="73"/>
        <v>40.233600000000003</v>
      </c>
      <c r="G423" s="629">
        <f t="shared" si="76"/>
        <v>1618.7425689600002</v>
      </c>
      <c r="H423" s="666">
        <f t="shared" si="77"/>
        <v>42.647615999999999</v>
      </c>
      <c r="I423" s="667">
        <f t="shared" si="78"/>
        <v>1.1846559999999999E-2</v>
      </c>
      <c r="J423" s="624">
        <f t="shared" si="79"/>
        <v>-411.80810954342405</v>
      </c>
      <c r="K423" s="624">
        <f t="shared" si="80"/>
        <v>0</v>
      </c>
      <c r="L423" s="624">
        <f t="shared" si="82"/>
        <v>22162.450560501838</v>
      </c>
      <c r="M423" s="668">
        <f t="shared" si="83"/>
        <v>5.015341760000001</v>
      </c>
      <c r="N423" s="624">
        <f t="shared" si="81"/>
        <v>4418.9312754833745</v>
      </c>
    </row>
    <row r="424" spans="1:14" x14ac:dyDescent="0.2">
      <c r="A424" s="624">
        <v>421</v>
      </c>
      <c r="B424" s="624">
        <v>25</v>
      </c>
      <c r="C424" s="628">
        <f t="shared" si="74"/>
        <v>40.233600000000003</v>
      </c>
      <c r="D424" s="665">
        <f t="shared" si="72"/>
        <v>40.233600000000003</v>
      </c>
      <c r="E424" s="629">
        <f t="shared" si="75"/>
        <v>1618.7425689600002</v>
      </c>
      <c r="F424" s="665">
        <f t="shared" si="73"/>
        <v>34.922764800000003</v>
      </c>
      <c r="G424" s="629">
        <f t="shared" si="76"/>
        <v>1219.5995012761193</v>
      </c>
      <c r="H424" s="666">
        <f t="shared" si="77"/>
        <v>37.578182400000003</v>
      </c>
      <c r="I424" s="667">
        <f t="shared" si="78"/>
        <v>1.0438384E-2</v>
      </c>
      <c r="J424" s="624">
        <f t="shared" si="79"/>
        <v>-399.14306768388087</v>
      </c>
      <c r="K424" s="624">
        <f t="shared" si="80"/>
        <v>0</v>
      </c>
      <c r="L424" s="624">
        <f t="shared" si="82"/>
        <v>22162.450560501838</v>
      </c>
      <c r="M424" s="668">
        <f t="shared" si="83"/>
        <v>5.0257801440000014</v>
      </c>
      <c r="N424" s="624">
        <f t="shared" si="81"/>
        <v>4409.7532970996263</v>
      </c>
    </row>
    <row r="425" spans="1:14" x14ac:dyDescent="0.2">
      <c r="A425" s="624">
        <v>422</v>
      </c>
      <c r="B425" s="624">
        <v>21.7</v>
      </c>
      <c r="C425" s="628">
        <f t="shared" si="74"/>
        <v>34.922764800000003</v>
      </c>
      <c r="D425" s="665">
        <f t="shared" si="72"/>
        <v>34.922764800000003</v>
      </c>
      <c r="E425" s="629">
        <f t="shared" si="75"/>
        <v>1219.5995012761193</v>
      </c>
      <c r="F425" s="665">
        <f t="shared" si="73"/>
        <v>29.6119296</v>
      </c>
      <c r="G425" s="629">
        <f t="shared" si="76"/>
        <v>876.86637463535612</v>
      </c>
      <c r="H425" s="666">
        <f t="shared" si="77"/>
        <v>32.267347200000003</v>
      </c>
      <c r="I425" s="667">
        <f t="shared" si="78"/>
        <v>8.9631520000000003E-3</v>
      </c>
      <c r="J425" s="624">
        <f t="shared" si="79"/>
        <v>-342.7331266407632</v>
      </c>
      <c r="K425" s="624">
        <f t="shared" si="80"/>
        <v>0</v>
      </c>
      <c r="L425" s="624">
        <f t="shared" si="82"/>
        <v>22162.450560501838</v>
      </c>
      <c r="M425" s="668">
        <f t="shared" si="83"/>
        <v>5.0347432960000011</v>
      </c>
      <c r="N425" s="624">
        <f t="shared" si="81"/>
        <v>4401.9027897826381</v>
      </c>
    </row>
    <row r="426" spans="1:14" x14ac:dyDescent="0.2">
      <c r="A426" s="624">
        <v>423</v>
      </c>
      <c r="B426" s="624">
        <v>18.399999999999999</v>
      </c>
      <c r="C426" s="628">
        <f t="shared" si="74"/>
        <v>29.6119296</v>
      </c>
      <c r="D426" s="665">
        <f t="shared" si="72"/>
        <v>29.6119296</v>
      </c>
      <c r="E426" s="629">
        <f t="shared" si="75"/>
        <v>876.86637463535612</v>
      </c>
      <c r="F426" s="665">
        <f t="shared" si="73"/>
        <v>24.3010944</v>
      </c>
      <c r="G426" s="629">
        <f t="shared" si="76"/>
        <v>590.54318903771139</v>
      </c>
      <c r="H426" s="666">
        <f t="shared" si="77"/>
        <v>26.956512</v>
      </c>
      <c r="I426" s="667">
        <f t="shared" si="78"/>
        <v>7.4879200000000003E-3</v>
      </c>
      <c r="J426" s="624">
        <f t="shared" si="79"/>
        <v>-286.32318559764474</v>
      </c>
      <c r="K426" s="624">
        <f t="shared" si="80"/>
        <v>0</v>
      </c>
      <c r="L426" s="624">
        <f t="shared" si="82"/>
        <v>22162.450560501838</v>
      </c>
      <c r="M426" s="668">
        <f t="shared" si="83"/>
        <v>5.0422312160000011</v>
      </c>
      <c r="N426" s="624">
        <f t="shared" si="81"/>
        <v>4395.3657837379569</v>
      </c>
    </row>
    <row r="427" spans="1:14" x14ac:dyDescent="0.2">
      <c r="A427" s="624">
        <v>424</v>
      </c>
      <c r="B427" s="624">
        <v>15.1</v>
      </c>
      <c r="C427" s="628">
        <f t="shared" si="74"/>
        <v>24.3010944</v>
      </c>
      <c r="D427" s="665">
        <f t="shared" si="72"/>
        <v>24.3010944</v>
      </c>
      <c r="E427" s="629">
        <f t="shared" si="75"/>
        <v>590.54318903771139</v>
      </c>
      <c r="F427" s="665">
        <f t="shared" si="73"/>
        <v>18.990259200000004</v>
      </c>
      <c r="G427" s="629">
        <f t="shared" si="76"/>
        <v>360.62994448318477</v>
      </c>
      <c r="H427" s="666">
        <f t="shared" si="77"/>
        <v>21.645676800000004</v>
      </c>
      <c r="I427" s="667">
        <f t="shared" si="78"/>
        <v>6.0126880000000013E-3</v>
      </c>
      <c r="J427" s="624">
        <f t="shared" si="79"/>
        <v>-229.91324455452661</v>
      </c>
      <c r="K427" s="624">
        <f t="shared" si="80"/>
        <v>0</v>
      </c>
      <c r="L427" s="624">
        <f t="shared" si="82"/>
        <v>22162.450560501838</v>
      </c>
      <c r="M427" s="668">
        <f t="shared" si="83"/>
        <v>5.0482439040000013</v>
      </c>
      <c r="N427" s="624">
        <f t="shared" si="81"/>
        <v>4390.1307032612485</v>
      </c>
    </row>
    <row r="428" spans="1:14" x14ac:dyDescent="0.2">
      <c r="A428" s="624">
        <v>425</v>
      </c>
      <c r="B428" s="624">
        <v>11.8</v>
      </c>
      <c r="C428" s="628">
        <f t="shared" si="74"/>
        <v>18.990259200000004</v>
      </c>
      <c r="D428" s="665">
        <f t="shared" si="72"/>
        <v>18.990259200000004</v>
      </c>
      <c r="E428" s="629">
        <f t="shared" si="75"/>
        <v>360.62994448318477</v>
      </c>
      <c r="F428" s="665">
        <f t="shared" si="73"/>
        <v>13.679424000000001</v>
      </c>
      <c r="G428" s="629">
        <f t="shared" si="76"/>
        <v>187.12664097177603</v>
      </c>
      <c r="H428" s="666">
        <f t="shared" si="77"/>
        <v>16.334841600000004</v>
      </c>
      <c r="I428" s="667">
        <f t="shared" si="78"/>
        <v>4.5374560000000013E-3</v>
      </c>
      <c r="J428" s="624">
        <f t="shared" si="79"/>
        <v>-173.50330351140875</v>
      </c>
      <c r="K428" s="624">
        <f t="shared" si="80"/>
        <v>0</v>
      </c>
      <c r="L428" s="624">
        <f t="shared" si="82"/>
        <v>22162.450560501838</v>
      </c>
      <c r="M428" s="668">
        <f t="shared" si="83"/>
        <v>5.0527813600000018</v>
      </c>
      <c r="N428" s="624">
        <f t="shared" si="81"/>
        <v>4386.1883152018736</v>
      </c>
    </row>
    <row r="429" spans="1:14" x14ac:dyDescent="0.2">
      <c r="A429" s="624">
        <v>426</v>
      </c>
      <c r="B429" s="624">
        <v>8.5</v>
      </c>
      <c r="C429" s="628">
        <f t="shared" si="74"/>
        <v>13.679424000000001</v>
      </c>
      <c r="D429" s="665">
        <f t="shared" si="72"/>
        <v>13.679424000000001</v>
      </c>
      <c r="E429" s="629">
        <f t="shared" si="75"/>
        <v>187.12664097177603</v>
      </c>
      <c r="F429" s="665">
        <f t="shared" si="73"/>
        <v>8.3685888000000013</v>
      </c>
      <c r="G429" s="629">
        <f t="shared" si="76"/>
        <v>70.033278503485462</v>
      </c>
      <c r="H429" s="666">
        <f t="shared" si="77"/>
        <v>11.024006400000001</v>
      </c>
      <c r="I429" s="667">
        <f t="shared" si="78"/>
        <v>3.0622240000000001E-3</v>
      </c>
      <c r="J429" s="624">
        <f t="shared" si="79"/>
        <v>-117.09336246829056</v>
      </c>
      <c r="K429" s="624">
        <f t="shared" si="80"/>
        <v>0</v>
      </c>
      <c r="L429" s="624">
        <f t="shared" si="82"/>
        <v>22162.450560501838</v>
      </c>
      <c r="M429" s="668">
        <f t="shared" si="83"/>
        <v>5.0558435840000016</v>
      </c>
      <c r="N429" s="624">
        <f t="shared" si="81"/>
        <v>4383.5316880922383</v>
      </c>
    </row>
    <row r="430" spans="1:14" x14ac:dyDescent="0.2">
      <c r="A430" s="624">
        <v>427</v>
      </c>
      <c r="B430" s="624">
        <v>5.2</v>
      </c>
      <c r="C430" s="628">
        <f t="shared" si="74"/>
        <v>8.3685888000000013</v>
      </c>
      <c r="D430" s="665">
        <f t="shared" si="72"/>
        <v>8.3685888000000013</v>
      </c>
      <c r="E430" s="629">
        <f t="shared" si="75"/>
        <v>70.033278503485462</v>
      </c>
      <c r="F430" s="665">
        <f t="shared" si="73"/>
        <v>3.0577535999999998</v>
      </c>
      <c r="G430" s="629">
        <f t="shared" si="76"/>
        <v>9.3498570783129598</v>
      </c>
      <c r="H430" s="666">
        <f t="shared" si="77"/>
        <v>5.7131712000000006</v>
      </c>
      <c r="I430" s="667">
        <f t="shared" si="78"/>
        <v>1.5869920000000002E-3</v>
      </c>
      <c r="J430" s="624">
        <f t="shared" si="79"/>
        <v>-60.683421425172504</v>
      </c>
      <c r="K430" s="624">
        <f t="shared" si="80"/>
        <v>0</v>
      </c>
      <c r="L430" s="624">
        <f t="shared" si="82"/>
        <v>22162.450560501838</v>
      </c>
      <c r="M430" s="668">
        <f t="shared" si="83"/>
        <v>5.0574305760000016</v>
      </c>
      <c r="N430" s="624">
        <f t="shared" si="81"/>
        <v>4382.1561616037952</v>
      </c>
    </row>
    <row r="431" spans="1:14" x14ac:dyDescent="0.2">
      <c r="A431" s="624">
        <v>428</v>
      </c>
      <c r="B431" s="624">
        <v>1.9</v>
      </c>
      <c r="C431" s="628">
        <f t="shared" si="74"/>
        <v>3.0577535999999998</v>
      </c>
      <c r="D431" s="665">
        <f t="shared" si="72"/>
        <v>3.0577535999999998</v>
      </c>
      <c r="E431" s="629">
        <f t="shared" si="75"/>
        <v>9.3498570783129598</v>
      </c>
      <c r="F431" s="665">
        <f t="shared" si="73"/>
        <v>0</v>
      </c>
      <c r="G431" s="629">
        <f t="shared" si="76"/>
        <v>0</v>
      </c>
      <c r="H431" s="666">
        <f t="shared" si="77"/>
        <v>1.5288767999999999</v>
      </c>
      <c r="I431" s="667">
        <f t="shared" si="78"/>
        <v>4.24688E-4</v>
      </c>
      <c r="J431" s="624">
        <f t="shared" si="79"/>
        <v>-9.3498570783129598</v>
      </c>
      <c r="K431" s="624">
        <f t="shared" si="80"/>
        <v>0</v>
      </c>
      <c r="L431" s="624">
        <f t="shared" si="82"/>
        <v>22162.450560501838</v>
      </c>
      <c r="M431" s="668">
        <f t="shared" si="83"/>
        <v>5.0578552640000014</v>
      </c>
      <c r="N431" s="624">
        <f t="shared" si="81"/>
        <v>4381.7882093713133</v>
      </c>
    </row>
    <row r="432" spans="1:14" x14ac:dyDescent="0.2">
      <c r="A432" s="624">
        <v>429</v>
      </c>
      <c r="B432" s="624">
        <v>0</v>
      </c>
      <c r="C432" s="628">
        <f t="shared" si="74"/>
        <v>0</v>
      </c>
      <c r="D432" s="665">
        <f t="shared" si="72"/>
        <v>0</v>
      </c>
      <c r="E432" s="629">
        <f t="shared" si="75"/>
        <v>0</v>
      </c>
      <c r="F432" s="665">
        <f t="shared" si="73"/>
        <v>0</v>
      </c>
      <c r="G432" s="629">
        <f t="shared" si="76"/>
        <v>0</v>
      </c>
      <c r="H432" s="666">
        <f t="shared" si="77"/>
        <v>0</v>
      </c>
      <c r="I432" s="667">
        <f t="shared" si="78"/>
        <v>0</v>
      </c>
      <c r="J432" s="624">
        <f t="shared" si="79"/>
        <v>0</v>
      </c>
      <c r="K432" s="624">
        <f t="shared" si="80"/>
        <v>0</v>
      </c>
      <c r="L432" s="624">
        <f t="shared" si="82"/>
        <v>22162.450560501838</v>
      </c>
      <c r="M432" s="668">
        <f t="shared" si="83"/>
        <v>5.0578552640000014</v>
      </c>
      <c r="N432" s="624">
        <f t="shared" si="81"/>
        <v>4381.7882093713133</v>
      </c>
    </row>
    <row r="433" spans="1:14" x14ac:dyDescent="0.2">
      <c r="A433" s="624">
        <v>430</v>
      </c>
      <c r="B433" s="624">
        <v>0</v>
      </c>
      <c r="C433" s="628">
        <f t="shared" si="74"/>
        <v>0</v>
      </c>
      <c r="D433" s="665">
        <f t="shared" si="72"/>
        <v>0</v>
      </c>
      <c r="E433" s="629">
        <f t="shared" si="75"/>
        <v>0</v>
      </c>
      <c r="F433" s="665">
        <f t="shared" si="73"/>
        <v>0</v>
      </c>
      <c r="G433" s="629">
        <f t="shared" si="76"/>
        <v>0</v>
      </c>
      <c r="H433" s="666">
        <f t="shared" si="77"/>
        <v>0</v>
      </c>
      <c r="I433" s="667">
        <f t="shared" si="78"/>
        <v>0</v>
      </c>
      <c r="J433" s="624">
        <f t="shared" si="79"/>
        <v>0</v>
      </c>
      <c r="K433" s="624">
        <f t="shared" si="80"/>
        <v>0</v>
      </c>
      <c r="L433" s="624">
        <f t="shared" si="82"/>
        <v>22162.450560501838</v>
      </c>
      <c r="M433" s="668">
        <f t="shared" si="83"/>
        <v>5.0578552640000014</v>
      </c>
      <c r="N433" s="624">
        <f t="shared" si="81"/>
        <v>4381.7882093713133</v>
      </c>
    </row>
    <row r="434" spans="1:14" x14ac:dyDescent="0.2">
      <c r="A434" s="624">
        <v>431</v>
      </c>
      <c r="B434" s="624">
        <v>0</v>
      </c>
      <c r="C434" s="628">
        <f t="shared" si="74"/>
        <v>0</v>
      </c>
      <c r="D434" s="665">
        <f t="shared" si="72"/>
        <v>0</v>
      </c>
      <c r="E434" s="629">
        <f t="shared" si="75"/>
        <v>0</v>
      </c>
      <c r="F434" s="665">
        <f t="shared" si="73"/>
        <v>0</v>
      </c>
      <c r="G434" s="629">
        <f t="shared" si="76"/>
        <v>0</v>
      </c>
      <c r="H434" s="666">
        <f t="shared" si="77"/>
        <v>0</v>
      </c>
      <c r="I434" s="667">
        <f t="shared" si="78"/>
        <v>0</v>
      </c>
      <c r="J434" s="624">
        <f t="shared" si="79"/>
        <v>0</v>
      </c>
      <c r="K434" s="624">
        <f t="shared" si="80"/>
        <v>0</v>
      </c>
      <c r="L434" s="624">
        <f t="shared" si="82"/>
        <v>22162.450560501838</v>
      </c>
      <c r="M434" s="668">
        <f t="shared" si="83"/>
        <v>5.0578552640000014</v>
      </c>
      <c r="N434" s="624">
        <f t="shared" si="81"/>
        <v>4381.7882093713133</v>
      </c>
    </row>
    <row r="435" spans="1:14" x14ac:dyDescent="0.2">
      <c r="A435" s="624">
        <v>432</v>
      </c>
      <c r="B435" s="624">
        <v>0</v>
      </c>
      <c r="C435" s="628">
        <f t="shared" si="74"/>
        <v>0</v>
      </c>
      <c r="D435" s="665">
        <f t="shared" si="72"/>
        <v>0</v>
      </c>
      <c r="E435" s="629">
        <f t="shared" si="75"/>
        <v>0</v>
      </c>
      <c r="F435" s="665">
        <f t="shared" si="73"/>
        <v>0</v>
      </c>
      <c r="G435" s="629">
        <f t="shared" si="76"/>
        <v>0</v>
      </c>
      <c r="H435" s="666">
        <f t="shared" si="77"/>
        <v>0</v>
      </c>
      <c r="I435" s="667">
        <f t="shared" si="78"/>
        <v>0</v>
      </c>
      <c r="J435" s="624">
        <f t="shared" si="79"/>
        <v>0</v>
      </c>
      <c r="K435" s="624">
        <f t="shared" si="80"/>
        <v>0</v>
      </c>
      <c r="L435" s="624">
        <f t="shared" si="82"/>
        <v>22162.450560501838</v>
      </c>
      <c r="M435" s="668">
        <f t="shared" si="83"/>
        <v>5.0578552640000014</v>
      </c>
      <c r="N435" s="624">
        <f t="shared" si="81"/>
        <v>4381.7882093713133</v>
      </c>
    </row>
    <row r="436" spans="1:14" x14ac:dyDescent="0.2">
      <c r="A436" s="624">
        <v>433</v>
      </c>
      <c r="B436" s="624">
        <v>0</v>
      </c>
      <c r="C436" s="628">
        <f t="shared" si="74"/>
        <v>0</v>
      </c>
      <c r="D436" s="665">
        <f t="shared" si="72"/>
        <v>0</v>
      </c>
      <c r="E436" s="629">
        <f t="shared" si="75"/>
        <v>0</v>
      </c>
      <c r="F436" s="665">
        <f t="shared" si="73"/>
        <v>0</v>
      </c>
      <c r="G436" s="629">
        <f t="shared" si="76"/>
        <v>0</v>
      </c>
      <c r="H436" s="666">
        <f t="shared" si="77"/>
        <v>0</v>
      </c>
      <c r="I436" s="667">
        <f t="shared" si="78"/>
        <v>0</v>
      </c>
      <c r="J436" s="624">
        <f t="shared" si="79"/>
        <v>0</v>
      </c>
      <c r="K436" s="624">
        <f t="shared" si="80"/>
        <v>0</v>
      </c>
      <c r="L436" s="624">
        <f t="shared" si="82"/>
        <v>22162.450560501838</v>
      </c>
      <c r="M436" s="668">
        <f t="shared" si="83"/>
        <v>5.0578552640000014</v>
      </c>
      <c r="N436" s="624">
        <f t="shared" si="81"/>
        <v>4381.7882093713133</v>
      </c>
    </row>
    <row r="437" spans="1:14" x14ac:dyDescent="0.2">
      <c r="A437" s="624">
        <v>434</v>
      </c>
      <c r="B437" s="624">
        <v>0</v>
      </c>
      <c r="C437" s="628">
        <f t="shared" si="74"/>
        <v>0</v>
      </c>
      <c r="D437" s="665">
        <f t="shared" si="72"/>
        <v>0</v>
      </c>
      <c r="E437" s="629">
        <f t="shared" si="75"/>
        <v>0</v>
      </c>
      <c r="F437" s="665">
        <f t="shared" si="73"/>
        <v>0</v>
      </c>
      <c r="G437" s="629">
        <f t="shared" si="76"/>
        <v>0</v>
      </c>
      <c r="H437" s="666">
        <f t="shared" si="77"/>
        <v>0</v>
      </c>
      <c r="I437" s="667">
        <f t="shared" si="78"/>
        <v>0</v>
      </c>
      <c r="J437" s="624">
        <f t="shared" si="79"/>
        <v>0</v>
      </c>
      <c r="K437" s="624">
        <f t="shared" si="80"/>
        <v>0</v>
      </c>
      <c r="L437" s="624">
        <f t="shared" si="82"/>
        <v>22162.450560501838</v>
      </c>
      <c r="M437" s="668">
        <f t="shared" si="83"/>
        <v>5.0578552640000014</v>
      </c>
      <c r="N437" s="624">
        <f t="shared" si="81"/>
        <v>4381.7882093713133</v>
      </c>
    </row>
    <row r="438" spans="1:14" x14ac:dyDescent="0.2">
      <c r="A438" s="624">
        <v>435</v>
      </c>
      <c r="B438" s="624">
        <v>0</v>
      </c>
      <c r="C438" s="628">
        <f t="shared" si="74"/>
        <v>0</v>
      </c>
      <c r="D438" s="665">
        <f t="shared" si="72"/>
        <v>0</v>
      </c>
      <c r="E438" s="629">
        <f t="shared" si="75"/>
        <v>0</v>
      </c>
      <c r="F438" s="665">
        <f t="shared" si="73"/>
        <v>0</v>
      </c>
      <c r="G438" s="629">
        <f t="shared" si="76"/>
        <v>0</v>
      </c>
      <c r="H438" s="666">
        <f t="shared" si="77"/>
        <v>0</v>
      </c>
      <c r="I438" s="667">
        <f t="shared" si="78"/>
        <v>0</v>
      </c>
      <c r="J438" s="624">
        <f t="shared" si="79"/>
        <v>0</v>
      </c>
      <c r="K438" s="624">
        <f t="shared" si="80"/>
        <v>0</v>
      </c>
      <c r="L438" s="624">
        <f t="shared" si="82"/>
        <v>22162.450560501838</v>
      </c>
      <c r="M438" s="668">
        <f t="shared" si="83"/>
        <v>5.0578552640000014</v>
      </c>
      <c r="N438" s="624">
        <f t="shared" si="81"/>
        <v>4381.7882093713133</v>
      </c>
    </row>
    <row r="439" spans="1:14" x14ac:dyDescent="0.2">
      <c r="A439" s="624">
        <v>436</v>
      </c>
      <c r="B439" s="624">
        <v>0</v>
      </c>
      <c r="C439" s="628">
        <f t="shared" si="74"/>
        <v>0</v>
      </c>
      <c r="D439" s="665">
        <f t="shared" si="72"/>
        <v>0</v>
      </c>
      <c r="E439" s="629">
        <f t="shared" si="75"/>
        <v>0</v>
      </c>
      <c r="F439" s="665">
        <f t="shared" si="73"/>
        <v>0</v>
      </c>
      <c r="G439" s="629">
        <f t="shared" si="76"/>
        <v>0</v>
      </c>
      <c r="H439" s="666">
        <f t="shared" si="77"/>
        <v>0</v>
      </c>
      <c r="I439" s="667">
        <f t="shared" si="78"/>
        <v>0</v>
      </c>
      <c r="J439" s="624">
        <f t="shared" si="79"/>
        <v>0</v>
      </c>
      <c r="K439" s="624">
        <f t="shared" si="80"/>
        <v>0</v>
      </c>
      <c r="L439" s="624">
        <f t="shared" si="82"/>
        <v>22162.450560501838</v>
      </c>
      <c r="M439" s="668">
        <f t="shared" si="83"/>
        <v>5.0578552640000014</v>
      </c>
      <c r="N439" s="624">
        <f t="shared" si="81"/>
        <v>4381.7882093713133</v>
      </c>
    </row>
    <row r="440" spans="1:14" x14ac:dyDescent="0.2">
      <c r="A440" s="624">
        <v>437</v>
      </c>
      <c r="B440" s="624">
        <v>0</v>
      </c>
      <c r="C440" s="628">
        <f t="shared" si="74"/>
        <v>0</v>
      </c>
      <c r="D440" s="665">
        <f t="shared" si="72"/>
        <v>0</v>
      </c>
      <c r="E440" s="629">
        <f t="shared" si="75"/>
        <v>0</v>
      </c>
      <c r="F440" s="665">
        <f t="shared" si="73"/>
        <v>0</v>
      </c>
      <c r="G440" s="629">
        <f t="shared" si="76"/>
        <v>0</v>
      </c>
      <c r="H440" s="666">
        <f t="shared" si="77"/>
        <v>0</v>
      </c>
      <c r="I440" s="667">
        <f t="shared" si="78"/>
        <v>0</v>
      </c>
      <c r="J440" s="624">
        <f t="shared" si="79"/>
        <v>0</v>
      </c>
      <c r="K440" s="624">
        <f t="shared" si="80"/>
        <v>0</v>
      </c>
      <c r="L440" s="624">
        <f t="shared" si="82"/>
        <v>22162.450560501838</v>
      </c>
      <c r="M440" s="668">
        <f t="shared" si="83"/>
        <v>5.0578552640000014</v>
      </c>
      <c r="N440" s="624">
        <f t="shared" si="81"/>
        <v>4381.7882093713133</v>
      </c>
    </row>
    <row r="441" spans="1:14" x14ac:dyDescent="0.2">
      <c r="A441" s="624">
        <v>438</v>
      </c>
      <c r="B441" s="624">
        <v>0</v>
      </c>
      <c r="C441" s="628">
        <f t="shared" si="74"/>
        <v>0</v>
      </c>
      <c r="D441" s="665">
        <f t="shared" si="72"/>
        <v>0</v>
      </c>
      <c r="E441" s="629">
        <f t="shared" si="75"/>
        <v>0</v>
      </c>
      <c r="F441" s="665">
        <f t="shared" si="73"/>
        <v>0</v>
      </c>
      <c r="G441" s="629">
        <f t="shared" si="76"/>
        <v>0</v>
      </c>
      <c r="H441" s="666">
        <f t="shared" si="77"/>
        <v>0</v>
      </c>
      <c r="I441" s="667">
        <f t="shared" si="78"/>
        <v>0</v>
      </c>
      <c r="J441" s="624">
        <f t="shared" si="79"/>
        <v>0</v>
      </c>
      <c r="K441" s="624">
        <f t="shared" si="80"/>
        <v>0</v>
      </c>
      <c r="L441" s="624">
        <f t="shared" si="82"/>
        <v>22162.450560501838</v>
      </c>
      <c r="M441" s="668">
        <f t="shared" si="83"/>
        <v>5.0578552640000014</v>
      </c>
      <c r="N441" s="624">
        <f t="shared" si="81"/>
        <v>4381.7882093713133</v>
      </c>
    </row>
    <row r="442" spans="1:14" x14ac:dyDescent="0.2">
      <c r="A442" s="624">
        <v>439</v>
      </c>
      <c r="B442" s="624">
        <v>0</v>
      </c>
      <c r="C442" s="628">
        <f t="shared" si="74"/>
        <v>0</v>
      </c>
      <c r="D442" s="665">
        <f t="shared" si="72"/>
        <v>0</v>
      </c>
      <c r="E442" s="629">
        <f t="shared" si="75"/>
        <v>0</v>
      </c>
      <c r="F442" s="665">
        <f t="shared" si="73"/>
        <v>0</v>
      </c>
      <c r="G442" s="629">
        <f t="shared" si="76"/>
        <v>0</v>
      </c>
      <c r="H442" s="666">
        <f t="shared" si="77"/>
        <v>0</v>
      </c>
      <c r="I442" s="667">
        <f t="shared" si="78"/>
        <v>0</v>
      </c>
      <c r="J442" s="624">
        <f t="shared" si="79"/>
        <v>0</v>
      </c>
      <c r="K442" s="624">
        <f t="shared" si="80"/>
        <v>0</v>
      </c>
      <c r="L442" s="624">
        <f t="shared" si="82"/>
        <v>22162.450560501838</v>
      </c>
      <c r="M442" s="668">
        <f t="shared" si="83"/>
        <v>5.0578552640000014</v>
      </c>
      <c r="N442" s="624">
        <f t="shared" si="81"/>
        <v>4381.7882093713133</v>
      </c>
    </row>
    <row r="443" spans="1:14" x14ac:dyDescent="0.2">
      <c r="A443" s="624">
        <v>440</v>
      </c>
      <c r="B443" s="624">
        <v>0</v>
      </c>
      <c r="C443" s="628">
        <f t="shared" si="74"/>
        <v>0</v>
      </c>
      <c r="D443" s="665">
        <f t="shared" si="72"/>
        <v>0</v>
      </c>
      <c r="E443" s="629">
        <f t="shared" si="75"/>
        <v>0</v>
      </c>
      <c r="F443" s="665">
        <f t="shared" si="73"/>
        <v>0</v>
      </c>
      <c r="G443" s="629">
        <f t="shared" si="76"/>
        <v>0</v>
      </c>
      <c r="H443" s="666">
        <f t="shared" si="77"/>
        <v>0</v>
      </c>
      <c r="I443" s="667">
        <f t="shared" si="78"/>
        <v>0</v>
      </c>
      <c r="J443" s="624">
        <f t="shared" si="79"/>
        <v>0</v>
      </c>
      <c r="K443" s="624">
        <f t="shared" si="80"/>
        <v>0</v>
      </c>
      <c r="L443" s="624">
        <f t="shared" si="82"/>
        <v>22162.450560501838</v>
      </c>
      <c r="M443" s="668">
        <f t="shared" si="83"/>
        <v>5.0578552640000014</v>
      </c>
      <c r="N443" s="624">
        <f t="shared" si="81"/>
        <v>4381.7882093713133</v>
      </c>
    </row>
    <row r="444" spans="1:14" x14ac:dyDescent="0.2">
      <c r="A444" s="624">
        <v>441</v>
      </c>
      <c r="B444" s="624">
        <v>0</v>
      </c>
      <c r="C444" s="628">
        <f t="shared" si="74"/>
        <v>0</v>
      </c>
      <c r="D444" s="665">
        <f t="shared" si="72"/>
        <v>0</v>
      </c>
      <c r="E444" s="629">
        <f t="shared" si="75"/>
        <v>0</v>
      </c>
      <c r="F444" s="665">
        <f t="shared" si="73"/>
        <v>0</v>
      </c>
      <c r="G444" s="629">
        <f t="shared" si="76"/>
        <v>0</v>
      </c>
      <c r="H444" s="666">
        <f t="shared" si="77"/>
        <v>0</v>
      </c>
      <c r="I444" s="667">
        <f t="shared" si="78"/>
        <v>0</v>
      </c>
      <c r="J444" s="624">
        <f t="shared" si="79"/>
        <v>0</v>
      </c>
      <c r="K444" s="624">
        <f t="shared" si="80"/>
        <v>0</v>
      </c>
      <c r="L444" s="624">
        <f t="shared" si="82"/>
        <v>22162.450560501838</v>
      </c>
      <c r="M444" s="668">
        <f t="shared" si="83"/>
        <v>5.0578552640000014</v>
      </c>
      <c r="N444" s="624">
        <f t="shared" si="81"/>
        <v>4381.7882093713133</v>
      </c>
    </row>
    <row r="445" spans="1:14" x14ac:dyDescent="0.2">
      <c r="A445" s="624">
        <v>442</v>
      </c>
      <c r="B445" s="624">
        <v>0</v>
      </c>
      <c r="C445" s="628">
        <f t="shared" si="74"/>
        <v>0</v>
      </c>
      <c r="D445" s="665">
        <f t="shared" si="72"/>
        <v>0</v>
      </c>
      <c r="E445" s="629">
        <f t="shared" si="75"/>
        <v>0</v>
      </c>
      <c r="F445" s="665">
        <f t="shared" si="73"/>
        <v>0</v>
      </c>
      <c r="G445" s="629">
        <f t="shared" si="76"/>
        <v>0</v>
      </c>
      <c r="H445" s="666">
        <f t="shared" si="77"/>
        <v>0</v>
      </c>
      <c r="I445" s="667">
        <f t="shared" si="78"/>
        <v>0</v>
      </c>
      <c r="J445" s="624">
        <f t="shared" si="79"/>
        <v>0</v>
      </c>
      <c r="K445" s="624">
        <f t="shared" si="80"/>
        <v>0</v>
      </c>
      <c r="L445" s="624">
        <f t="shared" si="82"/>
        <v>22162.450560501838</v>
      </c>
      <c r="M445" s="668">
        <f t="shared" si="83"/>
        <v>5.0578552640000014</v>
      </c>
      <c r="N445" s="624">
        <f t="shared" si="81"/>
        <v>4381.7882093713133</v>
      </c>
    </row>
    <row r="446" spans="1:14" x14ac:dyDescent="0.2">
      <c r="A446" s="624">
        <v>443</v>
      </c>
      <c r="B446" s="624">
        <v>0</v>
      </c>
      <c r="C446" s="628">
        <f t="shared" si="74"/>
        <v>0</v>
      </c>
      <c r="D446" s="665">
        <f t="shared" si="72"/>
        <v>0</v>
      </c>
      <c r="E446" s="629">
        <f t="shared" si="75"/>
        <v>0</v>
      </c>
      <c r="F446" s="665">
        <f t="shared" si="73"/>
        <v>0</v>
      </c>
      <c r="G446" s="629">
        <f t="shared" si="76"/>
        <v>0</v>
      </c>
      <c r="H446" s="666">
        <f t="shared" si="77"/>
        <v>0</v>
      </c>
      <c r="I446" s="667">
        <f t="shared" si="78"/>
        <v>0</v>
      </c>
      <c r="J446" s="624">
        <f t="shared" si="79"/>
        <v>0</v>
      </c>
      <c r="K446" s="624">
        <f t="shared" si="80"/>
        <v>0</v>
      </c>
      <c r="L446" s="624">
        <f t="shared" si="82"/>
        <v>22162.450560501838</v>
      </c>
      <c r="M446" s="668">
        <f t="shared" si="83"/>
        <v>5.0578552640000014</v>
      </c>
      <c r="N446" s="624">
        <f t="shared" si="81"/>
        <v>4381.7882093713133</v>
      </c>
    </row>
    <row r="447" spans="1:14" x14ac:dyDescent="0.2">
      <c r="A447" s="624">
        <v>444</v>
      </c>
      <c r="B447" s="624">
        <v>0</v>
      </c>
      <c r="C447" s="628">
        <f t="shared" si="74"/>
        <v>0</v>
      </c>
      <c r="D447" s="665">
        <f t="shared" si="72"/>
        <v>0</v>
      </c>
      <c r="E447" s="629">
        <f t="shared" si="75"/>
        <v>0</v>
      </c>
      <c r="F447" s="665">
        <f t="shared" si="73"/>
        <v>0</v>
      </c>
      <c r="G447" s="629">
        <f t="shared" si="76"/>
        <v>0</v>
      </c>
      <c r="H447" s="666">
        <f t="shared" si="77"/>
        <v>0</v>
      </c>
      <c r="I447" s="667">
        <f t="shared" si="78"/>
        <v>0</v>
      </c>
      <c r="J447" s="624">
        <f t="shared" si="79"/>
        <v>0</v>
      </c>
      <c r="K447" s="624">
        <f t="shared" si="80"/>
        <v>0</v>
      </c>
      <c r="L447" s="624">
        <f t="shared" si="82"/>
        <v>22162.450560501838</v>
      </c>
      <c r="M447" s="668">
        <f t="shared" si="83"/>
        <v>5.0578552640000014</v>
      </c>
      <c r="N447" s="624">
        <f t="shared" si="81"/>
        <v>4381.7882093713133</v>
      </c>
    </row>
    <row r="448" spans="1:14" x14ac:dyDescent="0.2">
      <c r="A448" s="624">
        <v>445</v>
      </c>
      <c r="B448" s="624">
        <v>0</v>
      </c>
      <c r="C448" s="628">
        <f t="shared" si="74"/>
        <v>0</v>
      </c>
      <c r="D448" s="665">
        <f t="shared" si="72"/>
        <v>0</v>
      </c>
      <c r="E448" s="629">
        <f t="shared" si="75"/>
        <v>0</v>
      </c>
      <c r="F448" s="665">
        <f t="shared" si="73"/>
        <v>0</v>
      </c>
      <c r="G448" s="629">
        <f t="shared" si="76"/>
        <v>0</v>
      </c>
      <c r="H448" s="666">
        <f t="shared" si="77"/>
        <v>0</v>
      </c>
      <c r="I448" s="667">
        <f t="shared" si="78"/>
        <v>0</v>
      </c>
      <c r="J448" s="624">
        <f t="shared" si="79"/>
        <v>0</v>
      </c>
      <c r="K448" s="624">
        <f t="shared" si="80"/>
        <v>0</v>
      </c>
      <c r="L448" s="624">
        <f t="shared" si="82"/>
        <v>22162.450560501838</v>
      </c>
      <c r="M448" s="668">
        <f t="shared" si="83"/>
        <v>5.0578552640000014</v>
      </c>
      <c r="N448" s="624">
        <f t="shared" si="81"/>
        <v>4381.7882093713133</v>
      </c>
    </row>
    <row r="449" spans="1:14" x14ac:dyDescent="0.2">
      <c r="A449" s="624">
        <v>446</v>
      </c>
      <c r="B449" s="624">
        <v>0</v>
      </c>
      <c r="C449" s="628">
        <f t="shared" si="74"/>
        <v>0</v>
      </c>
      <c r="D449" s="665">
        <f t="shared" si="72"/>
        <v>0</v>
      </c>
      <c r="E449" s="629">
        <f t="shared" si="75"/>
        <v>0</v>
      </c>
      <c r="F449" s="665">
        <f t="shared" si="73"/>
        <v>0</v>
      </c>
      <c r="G449" s="629">
        <f t="shared" si="76"/>
        <v>0</v>
      </c>
      <c r="H449" s="666">
        <f t="shared" si="77"/>
        <v>0</v>
      </c>
      <c r="I449" s="667">
        <f t="shared" si="78"/>
        <v>0</v>
      </c>
      <c r="J449" s="624">
        <f t="shared" si="79"/>
        <v>0</v>
      </c>
      <c r="K449" s="624">
        <f t="shared" si="80"/>
        <v>0</v>
      </c>
      <c r="L449" s="624">
        <f t="shared" si="82"/>
        <v>22162.450560501838</v>
      </c>
      <c r="M449" s="668">
        <f t="shared" si="83"/>
        <v>5.0578552640000014</v>
      </c>
      <c r="N449" s="624">
        <f t="shared" si="81"/>
        <v>4381.7882093713133</v>
      </c>
    </row>
    <row r="450" spans="1:14" x14ac:dyDescent="0.2">
      <c r="A450" s="624">
        <v>447</v>
      </c>
      <c r="B450" s="624">
        <v>0</v>
      </c>
      <c r="C450" s="628">
        <f t="shared" si="74"/>
        <v>0</v>
      </c>
      <c r="D450" s="665">
        <f t="shared" si="72"/>
        <v>0</v>
      </c>
      <c r="E450" s="629">
        <f t="shared" si="75"/>
        <v>0</v>
      </c>
      <c r="F450" s="665">
        <f t="shared" si="73"/>
        <v>5.3108351999999996</v>
      </c>
      <c r="G450" s="629">
        <f t="shared" si="76"/>
        <v>28.204970521559037</v>
      </c>
      <c r="H450" s="666">
        <f t="shared" si="77"/>
        <v>2.6554175999999998</v>
      </c>
      <c r="I450" s="667">
        <f t="shared" si="78"/>
        <v>7.3761599999999997E-4</v>
      </c>
      <c r="J450" s="624">
        <f t="shared" si="79"/>
        <v>28.204970521559037</v>
      </c>
      <c r="K450" s="624">
        <f t="shared" si="80"/>
        <v>28.204970521559037</v>
      </c>
      <c r="L450" s="624">
        <f t="shared" si="82"/>
        <v>22190.655531023396</v>
      </c>
      <c r="M450" s="668">
        <f t="shared" si="83"/>
        <v>5.0585928800000017</v>
      </c>
      <c r="N450" s="624">
        <f t="shared" si="81"/>
        <v>4386.7249366435253</v>
      </c>
    </row>
    <row r="451" spans="1:14" x14ac:dyDescent="0.2">
      <c r="A451" s="624">
        <v>448</v>
      </c>
      <c r="B451" s="624">
        <v>3.3</v>
      </c>
      <c r="C451" s="628">
        <f t="shared" si="74"/>
        <v>5.3108351999999996</v>
      </c>
      <c r="D451" s="665">
        <f t="shared" si="72"/>
        <v>5.3108351999999996</v>
      </c>
      <c r="E451" s="629">
        <f t="shared" si="75"/>
        <v>28.204970521559037</v>
      </c>
      <c r="F451" s="665">
        <f t="shared" si="73"/>
        <v>10.621670399999999</v>
      </c>
      <c r="G451" s="629">
        <f t="shared" si="76"/>
        <v>112.81988208623615</v>
      </c>
      <c r="H451" s="666">
        <f t="shared" si="77"/>
        <v>7.9662527999999995</v>
      </c>
      <c r="I451" s="667">
        <f t="shared" si="78"/>
        <v>2.2128479999999999E-3</v>
      </c>
      <c r="J451" s="624">
        <f t="shared" si="79"/>
        <v>84.614911564677115</v>
      </c>
      <c r="K451" s="624">
        <f t="shared" si="80"/>
        <v>84.614911564677115</v>
      </c>
      <c r="L451" s="624">
        <f t="shared" si="82"/>
        <v>22275.270442588073</v>
      </c>
      <c r="M451" s="668">
        <f t="shared" si="83"/>
        <v>5.0608057280000018</v>
      </c>
      <c r="N451" s="624">
        <f t="shared" si="81"/>
        <v>4401.5264840824302</v>
      </c>
    </row>
    <row r="452" spans="1:14" x14ac:dyDescent="0.2">
      <c r="A452" s="624">
        <v>449</v>
      </c>
      <c r="B452" s="624">
        <v>6.6</v>
      </c>
      <c r="C452" s="628">
        <f t="shared" si="74"/>
        <v>10.621670399999999</v>
      </c>
      <c r="D452" s="665">
        <f t="shared" ref="D452:D515" si="84">C452</f>
        <v>10.621670399999999</v>
      </c>
      <c r="E452" s="629">
        <f t="shared" si="75"/>
        <v>112.81988208623615</v>
      </c>
      <c r="F452" s="665">
        <f t="shared" ref="F452:F515" si="85">C453</f>
        <v>15.932505600000002</v>
      </c>
      <c r="G452" s="629">
        <f t="shared" si="76"/>
        <v>253.84473469403144</v>
      </c>
      <c r="H452" s="666">
        <f t="shared" si="77"/>
        <v>13.277088000000001</v>
      </c>
      <c r="I452" s="667">
        <f t="shared" si="78"/>
        <v>3.6880800000000003E-3</v>
      </c>
      <c r="J452" s="624">
        <f t="shared" si="79"/>
        <v>141.02485260779531</v>
      </c>
      <c r="K452" s="624">
        <f t="shared" si="80"/>
        <v>141.02485260779531</v>
      </c>
      <c r="L452" s="624">
        <f t="shared" si="82"/>
        <v>22416.295295195869</v>
      </c>
      <c r="M452" s="668">
        <f t="shared" si="83"/>
        <v>5.0644938080000017</v>
      </c>
      <c r="N452" s="624">
        <f t="shared" si="81"/>
        <v>4426.1669862813387</v>
      </c>
    </row>
    <row r="453" spans="1:14" x14ac:dyDescent="0.2">
      <c r="A453" s="624">
        <v>450</v>
      </c>
      <c r="B453" s="624">
        <v>9.9</v>
      </c>
      <c r="C453" s="628">
        <f t="shared" ref="C453:C516" si="86">B453*1.609344</f>
        <v>15.932505600000002</v>
      </c>
      <c r="D453" s="665">
        <f t="shared" si="84"/>
        <v>15.932505600000002</v>
      </c>
      <c r="E453" s="629">
        <f t="shared" ref="E453:E516" si="87">(D453)^2</f>
        <v>253.84473469403144</v>
      </c>
      <c r="F453" s="665">
        <f t="shared" si="85"/>
        <v>21.243340799999999</v>
      </c>
      <c r="G453" s="629">
        <f t="shared" ref="G453:G516" si="88">(F453)^2</f>
        <v>451.27952834494459</v>
      </c>
      <c r="H453" s="666">
        <f t="shared" ref="H453:H516" si="89">(D453+F453)/2</f>
        <v>18.587923199999999</v>
      </c>
      <c r="I453" s="667">
        <f t="shared" ref="I453:I516" si="90">H453/3600</f>
        <v>5.1633119999999998E-3</v>
      </c>
      <c r="J453" s="624">
        <f t="shared" ref="J453:J516" si="91">IF(I453=0,0,(G453-E453))</f>
        <v>197.43479365091315</v>
      </c>
      <c r="K453" s="624">
        <f t="shared" ref="K453:K516" si="92">MAX(0,J453)</f>
        <v>197.43479365091315</v>
      </c>
      <c r="L453" s="624">
        <f t="shared" si="82"/>
        <v>22613.730088846783</v>
      </c>
      <c r="M453" s="668">
        <f t="shared" si="83"/>
        <v>5.0696571200000013</v>
      </c>
      <c r="N453" s="624">
        <f t="shared" ref="N453:N516" si="93">IF(M453=0,0,(L453)/M453)</f>
        <v>4460.6034596767322</v>
      </c>
    </row>
    <row r="454" spans="1:14" x14ac:dyDescent="0.2">
      <c r="A454" s="624">
        <v>451</v>
      </c>
      <c r="B454" s="624">
        <v>13.2</v>
      </c>
      <c r="C454" s="628">
        <f t="shared" si="86"/>
        <v>21.243340799999999</v>
      </c>
      <c r="D454" s="665">
        <f t="shared" si="84"/>
        <v>21.243340799999999</v>
      </c>
      <c r="E454" s="629">
        <f t="shared" si="87"/>
        <v>451.27952834494459</v>
      </c>
      <c r="F454" s="665">
        <f t="shared" si="85"/>
        <v>26.554176000000002</v>
      </c>
      <c r="G454" s="629">
        <f t="shared" si="88"/>
        <v>705.1242630389761</v>
      </c>
      <c r="H454" s="666">
        <f t="shared" si="89"/>
        <v>23.898758399999998</v>
      </c>
      <c r="I454" s="667">
        <f t="shared" si="90"/>
        <v>6.6385439999999997E-3</v>
      </c>
      <c r="J454" s="624">
        <f t="shared" si="91"/>
        <v>253.8447346940315</v>
      </c>
      <c r="K454" s="624">
        <f t="shared" si="92"/>
        <v>253.8447346940315</v>
      </c>
      <c r="L454" s="624">
        <f t="shared" ref="L454:L517" si="94">L453+K454</f>
        <v>22867.574823540814</v>
      </c>
      <c r="M454" s="668">
        <f t="shared" ref="M454:M517" si="95">M453+I454</f>
        <v>5.0762956640000017</v>
      </c>
      <c r="N454" s="624">
        <f t="shared" si="93"/>
        <v>4504.7759896478728</v>
      </c>
    </row>
    <row r="455" spans="1:14" x14ac:dyDescent="0.2">
      <c r="A455" s="624">
        <v>452</v>
      </c>
      <c r="B455" s="624">
        <v>16.5</v>
      </c>
      <c r="C455" s="628">
        <f t="shared" si="86"/>
        <v>26.554176000000002</v>
      </c>
      <c r="D455" s="665">
        <f t="shared" si="84"/>
        <v>26.554176000000002</v>
      </c>
      <c r="E455" s="629">
        <f t="shared" si="87"/>
        <v>705.1242630389761</v>
      </c>
      <c r="F455" s="665">
        <f t="shared" si="85"/>
        <v>31.865011200000005</v>
      </c>
      <c r="G455" s="629">
        <f t="shared" si="88"/>
        <v>1015.3789387761258</v>
      </c>
      <c r="H455" s="666">
        <f t="shared" si="89"/>
        <v>29.209593600000005</v>
      </c>
      <c r="I455" s="667">
        <f t="shared" si="90"/>
        <v>8.1137760000000014E-3</v>
      </c>
      <c r="J455" s="624">
        <f t="shared" si="91"/>
        <v>310.25467573714968</v>
      </c>
      <c r="K455" s="624">
        <f t="shared" si="92"/>
        <v>310.25467573714968</v>
      </c>
      <c r="L455" s="624">
        <f t="shared" si="94"/>
        <v>23177.829499277963</v>
      </c>
      <c r="M455" s="668">
        <f t="shared" si="95"/>
        <v>5.0844094400000017</v>
      </c>
      <c r="N455" s="624">
        <f t="shared" si="93"/>
        <v>4558.6079903269856</v>
      </c>
    </row>
    <row r="456" spans="1:14" x14ac:dyDescent="0.2">
      <c r="A456" s="624">
        <v>453</v>
      </c>
      <c r="B456" s="624">
        <v>19.8</v>
      </c>
      <c r="C456" s="628">
        <f t="shared" si="86"/>
        <v>31.865011200000005</v>
      </c>
      <c r="D456" s="665">
        <f t="shared" si="84"/>
        <v>31.865011200000005</v>
      </c>
      <c r="E456" s="629">
        <f t="shared" si="87"/>
        <v>1015.3789387761258</v>
      </c>
      <c r="F456" s="665">
        <f t="shared" si="85"/>
        <v>37.175846400000005</v>
      </c>
      <c r="G456" s="629">
        <f t="shared" si="88"/>
        <v>1382.0435555563934</v>
      </c>
      <c r="H456" s="666">
        <f t="shared" si="89"/>
        <v>34.520428800000005</v>
      </c>
      <c r="I456" s="667">
        <f t="shared" si="90"/>
        <v>9.5890080000000013E-3</v>
      </c>
      <c r="J456" s="624">
        <f t="shared" si="91"/>
        <v>366.66461678026758</v>
      </c>
      <c r="K456" s="624">
        <f t="shared" si="92"/>
        <v>366.66461678026758</v>
      </c>
      <c r="L456" s="624">
        <f t="shared" si="94"/>
        <v>23544.494116058231</v>
      </c>
      <c r="M456" s="668">
        <f t="shared" si="95"/>
        <v>5.0939984480000016</v>
      </c>
      <c r="N456" s="624">
        <f t="shared" si="93"/>
        <v>4622.006535024022</v>
      </c>
    </row>
    <row r="457" spans="1:14" x14ac:dyDescent="0.2">
      <c r="A457" s="624">
        <v>454</v>
      </c>
      <c r="B457" s="624">
        <v>23.1</v>
      </c>
      <c r="C457" s="628">
        <f t="shared" si="86"/>
        <v>37.175846400000005</v>
      </c>
      <c r="D457" s="665">
        <f t="shared" si="84"/>
        <v>37.175846400000005</v>
      </c>
      <c r="E457" s="629">
        <f t="shared" si="87"/>
        <v>1382.0435555563934</v>
      </c>
      <c r="F457" s="665">
        <f t="shared" si="85"/>
        <v>42.486681599999997</v>
      </c>
      <c r="G457" s="629">
        <f t="shared" si="88"/>
        <v>1805.1181133797784</v>
      </c>
      <c r="H457" s="666">
        <f t="shared" si="89"/>
        <v>39.831264000000004</v>
      </c>
      <c r="I457" s="667">
        <f t="shared" si="90"/>
        <v>1.1064240000000001E-2</v>
      </c>
      <c r="J457" s="624">
        <f t="shared" si="91"/>
        <v>423.07455782338502</v>
      </c>
      <c r="K457" s="624">
        <f t="shared" si="92"/>
        <v>423.07455782338502</v>
      </c>
      <c r="L457" s="624">
        <f t="shared" si="94"/>
        <v>23967.568673881615</v>
      </c>
      <c r="M457" s="668">
        <f t="shared" si="95"/>
        <v>5.1050626880000012</v>
      </c>
      <c r="N457" s="624">
        <f t="shared" si="93"/>
        <v>4694.8627546180696</v>
      </c>
    </row>
    <row r="458" spans="1:14" x14ac:dyDescent="0.2">
      <c r="A458" s="624">
        <v>455</v>
      </c>
      <c r="B458" s="624">
        <v>26.4</v>
      </c>
      <c r="C458" s="628">
        <f t="shared" si="86"/>
        <v>42.486681599999997</v>
      </c>
      <c r="D458" s="665">
        <f t="shared" si="84"/>
        <v>42.486681599999997</v>
      </c>
      <c r="E458" s="629">
        <f t="shared" si="87"/>
        <v>1805.1181133797784</v>
      </c>
      <c r="F458" s="665">
        <f t="shared" si="85"/>
        <v>44.739763200000006</v>
      </c>
      <c r="G458" s="629">
        <f t="shared" si="88"/>
        <v>2001.6464111920748</v>
      </c>
      <c r="H458" s="666">
        <f t="shared" si="89"/>
        <v>43.613222399999998</v>
      </c>
      <c r="I458" s="667">
        <f t="shared" si="90"/>
        <v>1.2114784E-2</v>
      </c>
      <c r="J458" s="624">
        <f t="shared" si="91"/>
        <v>196.52829781229639</v>
      </c>
      <c r="K458" s="624">
        <f t="shared" si="92"/>
        <v>196.52829781229639</v>
      </c>
      <c r="L458" s="624">
        <f t="shared" si="94"/>
        <v>24164.096971693911</v>
      </c>
      <c r="M458" s="668">
        <f t="shared" si="95"/>
        <v>5.1171774720000016</v>
      </c>
      <c r="N458" s="624">
        <f t="shared" si="93"/>
        <v>4722.1533948967372</v>
      </c>
    </row>
    <row r="459" spans="1:14" x14ac:dyDescent="0.2">
      <c r="A459" s="624">
        <v>456</v>
      </c>
      <c r="B459" s="624">
        <v>27.8</v>
      </c>
      <c r="C459" s="628">
        <f t="shared" si="86"/>
        <v>44.739763200000006</v>
      </c>
      <c r="D459" s="665">
        <f t="shared" si="84"/>
        <v>44.739763200000006</v>
      </c>
      <c r="E459" s="629">
        <f t="shared" si="87"/>
        <v>2001.6464111920748</v>
      </c>
      <c r="F459" s="665">
        <f t="shared" si="85"/>
        <v>46.831910400000005</v>
      </c>
      <c r="G459" s="629">
        <f t="shared" si="88"/>
        <v>2193.2278317136288</v>
      </c>
      <c r="H459" s="666">
        <f t="shared" si="89"/>
        <v>45.785836800000006</v>
      </c>
      <c r="I459" s="667">
        <f t="shared" si="90"/>
        <v>1.2718288000000001E-2</v>
      </c>
      <c r="J459" s="624">
        <f t="shared" si="91"/>
        <v>191.58142052155404</v>
      </c>
      <c r="K459" s="624">
        <f t="shared" si="92"/>
        <v>191.58142052155404</v>
      </c>
      <c r="L459" s="624">
        <f t="shared" si="94"/>
        <v>24355.678392215465</v>
      </c>
      <c r="M459" s="668">
        <f t="shared" si="95"/>
        <v>5.1298957600000019</v>
      </c>
      <c r="N459" s="624">
        <f t="shared" si="93"/>
        <v>4747.7920666784576</v>
      </c>
    </row>
    <row r="460" spans="1:14" x14ac:dyDescent="0.2">
      <c r="A460" s="624">
        <v>457</v>
      </c>
      <c r="B460" s="624">
        <v>29.1</v>
      </c>
      <c r="C460" s="628">
        <f t="shared" si="86"/>
        <v>46.831910400000005</v>
      </c>
      <c r="D460" s="665">
        <f t="shared" si="84"/>
        <v>46.831910400000005</v>
      </c>
      <c r="E460" s="629">
        <f t="shared" si="87"/>
        <v>2193.2278317136288</v>
      </c>
      <c r="F460" s="665">
        <f t="shared" si="85"/>
        <v>50.694336000000007</v>
      </c>
      <c r="G460" s="629">
        <f t="shared" si="88"/>
        <v>2569.9157024808969</v>
      </c>
      <c r="H460" s="666">
        <f t="shared" si="89"/>
        <v>48.76312320000001</v>
      </c>
      <c r="I460" s="667">
        <f t="shared" si="90"/>
        <v>1.3545312000000002E-2</v>
      </c>
      <c r="J460" s="624">
        <f t="shared" si="91"/>
        <v>376.68787076726812</v>
      </c>
      <c r="K460" s="624">
        <f t="shared" si="92"/>
        <v>376.68787076726812</v>
      </c>
      <c r="L460" s="624">
        <f t="shared" si="94"/>
        <v>24732.366262982734</v>
      </c>
      <c r="M460" s="668">
        <f t="shared" si="95"/>
        <v>5.1434410720000017</v>
      </c>
      <c r="N460" s="624">
        <f t="shared" si="93"/>
        <v>4808.5252492969021</v>
      </c>
    </row>
    <row r="461" spans="1:14" x14ac:dyDescent="0.2">
      <c r="A461" s="624">
        <v>458</v>
      </c>
      <c r="B461" s="624">
        <v>31.5</v>
      </c>
      <c r="C461" s="628">
        <f t="shared" si="86"/>
        <v>50.694336000000007</v>
      </c>
      <c r="D461" s="665">
        <f t="shared" si="84"/>
        <v>50.694336000000007</v>
      </c>
      <c r="E461" s="629">
        <f t="shared" si="87"/>
        <v>2569.9157024808969</v>
      </c>
      <c r="F461" s="665">
        <f t="shared" si="85"/>
        <v>53.108352000000004</v>
      </c>
      <c r="G461" s="629">
        <f t="shared" si="88"/>
        <v>2820.4970521559044</v>
      </c>
      <c r="H461" s="666">
        <f t="shared" si="89"/>
        <v>51.901344000000009</v>
      </c>
      <c r="I461" s="667">
        <f t="shared" si="90"/>
        <v>1.4417040000000002E-2</v>
      </c>
      <c r="J461" s="624">
        <f t="shared" si="91"/>
        <v>250.58134967500746</v>
      </c>
      <c r="K461" s="624">
        <f t="shared" si="92"/>
        <v>250.58134967500746</v>
      </c>
      <c r="L461" s="624">
        <f t="shared" si="94"/>
        <v>24982.947612657743</v>
      </c>
      <c r="M461" s="668">
        <f t="shared" si="95"/>
        <v>5.1578581120000013</v>
      </c>
      <c r="N461" s="624">
        <f t="shared" si="93"/>
        <v>4843.6670940082149</v>
      </c>
    </row>
    <row r="462" spans="1:14" x14ac:dyDescent="0.2">
      <c r="A462" s="624">
        <v>459</v>
      </c>
      <c r="B462" s="624">
        <v>33</v>
      </c>
      <c r="C462" s="628">
        <f t="shared" si="86"/>
        <v>53.108352000000004</v>
      </c>
      <c r="D462" s="665">
        <f t="shared" si="84"/>
        <v>53.108352000000004</v>
      </c>
      <c r="E462" s="629">
        <f t="shared" si="87"/>
        <v>2820.4970521559044</v>
      </c>
      <c r="F462" s="665">
        <f t="shared" si="85"/>
        <v>54.073958400000009</v>
      </c>
      <c r="G462" s="629">
        <f t="shared" si="88"/>
        <v>2923.9929770449316</v>
      </c>
      <c r="H462" s="666">
        <f t="shared" si="89"/>
        <v>53.591155200000003</v>
      </c>
      <c r="I462" s="667">
        <f t="shared" si="90"/>
        <v>1.4886432000000002E-2</v>
      </c>
      <c r="J462" s="624">
        <f t="shared" si="91"/>
        <v>103.49592488902726</v>
      </c>
      <c r="K462" s="624">
        <f t="shared" si="92"/>
        <v>103.49592488902726</v>
      </c>
      <c r="L462" s="624">
        <f t="shared" si="94"/>
        <v>25086.443537546769</v>
      </c>
      <c r="M462" s="668">
        <f t="shared" si="95"/>
        <v>5.1727445440000013</v>
      </c>
      <c r="N462" s="624">
        <f t="shared" si="93"/>
        <v>4849.7356334066753</v>
      </c>
    </row>
    <row r="463" spans="1:14" x14ac:dyDescent="0.2">
      <c r="A463" s="624">
        <v>460</v>
      </c>
      <c r="B463" s="624">
        <v>33.6</v>
      </c>
      <c r="C463" s="628">
        <f t="shared" si="86"/>
        <v>54.073958400000009</v>
      </c>
      <c r="D463" s="665">
        <f t="shared" si="84"/>
        <v>54.073958400000009</v>
      </c>
      <c r="E463" s="629">
        <f t="shared" si="87"/>
        <v>2923.9929770449316</v>
      </c>
      <c r="F463" s="665">
        <f t="shared" si="85"/>
        <v>56.005171199999999</v>
      </c>
      <c r="G463" s="629">
        <f t="shared" si="88"/>
        <v>3136.5792011413096</v>
      </c>
      <c r="H463" s="666">
        <f t="shared" si="89"/>
        <v>55.039564800000008</v>
      </c>
      <c r="I463" s="667">
        <f t="shared" si="90"/>
        <v>1.5288768000000003E-2</v>
      </c>
      <c r="J463" s="624">
        <f t="shared" si="91"/>
        <v>212.58622409637792</v>
      </c>
      <c r="K463" s="624">
        <f t="shared" si="92"/>
        <v>212.58622409637792</v>
      </c>
      <c r="L463" s="624">
        <f t="shared" si="94"/>
        <v>25299.029761643149</v>
      </c>
      <c r="M463" s="668">
        <f t="shared" si="95"/>
        <v>5.1880333120000008</v>
      </c>
      <c r="N463" s="624">
        <f t="shared" si="93"/>
        <v>4876.4200690705093</v>
      </c>
    </row>
    <row r="464" spans="1:14" x14ac:dyDescent="0.2">
      <c r="A464" s="624">
        <v>461</v>
      </c>
      <c r="B464" s="624">
        <v>34.799999999999997</v>
      </c>
      <c r="C464" s="628">
        <f t="shared" si="86"/>
        <v>56.005171199999999</v>
      </c>
      <c r="D464" s="665">
        <f t="shared" si="84"/>
        <v>56.005171199999999</v>
      </c>
      <c r="E464" s="629">
        <f t="shared" si="87"/>
        <v>3136.5792011413096</v>
      </c>
      <c r="F464" s="665">
        <f t="shared" si="85"/>
        <v>56.487974400000006</v>
      </c>
      <c r="G464" s="629">
        <f t="shared" si="88"/>
        <v>3190.891251815056</v>
      </c>
      <c r="H464" s="666">
        <f t="shared" si="89"/>
        <v>56.246572800000003</v>
      </c>
      <c r="I464" s="667">
        <f t="shared" si="90"/>
        <v>1.5624048000000001E-2</v>
      </c>
      <c r="J464" s="624">
        <f t="shared" si="91"/>
        <v>54.312050673746398</v>
      </c>
      <c r="K464" s="624">
        <f t="shared" si="92"/>
        <v>54.312050673746398</v>
      </c>
      <c r="L464" s="624">
        <f t="shared" si="94"/>
        <v>25353.341812316896</v>
      </c>
      <c r="M464" s="668">
        <f t="shared" si="95"/>
        <v>5.2036573600000011</v>
      </c>
      <c r="N464" s="624">
        <f t="shared" si="93"/>
        <v>4872.2158394220041</v>
      </c>
    </row>
    <row r="465" spans="1:14" x14ac:dyDescent="0.2">
      <c r="A465" s="624">
        <v>462</v>
      </c>
      <c r="B465" s="624">
        <v>35.1</v>
      </c>
      <c r="C465" s="628">
        <f t="shared" si="86"/>
        <v>56.487974400000006</v>
      </c>
      <c r="D465" s="665">
        <f t="shared" si="84"/>
        <v>56.487974400000006</v>
      </c>
      <c r="E465" s="629">
        <f t="shared" si="87"/>
        <v>3190.891251815056</v>
      </c>
      <c r="F465" s="665">
        <f t="shared" si="85"/>
        <v>57.29264640000001</v>
      </c>
      <c r="G465" s="629">
        <f t="shared" si="88"/>
        <v>3282.4473315154341</v>
      </c>
      <c r="H465" s="666">
        <f t="shared" si="89"/>
        <v>56.890310400000004</v>
      </c>
      <c r="I465" s="667">
        <f t="shared" si="90"/>
        <v>1.5802864E-2</v>
      </c>
      <c r="J465" s="624">
        <f t="shared" si="91"/>
        <v>91.556079700378177</v>
      </c>
      <c r="K465" s="624">
        <f t="shared" si="92"/>
        <v>91.556079700378177</v>
      </c>
      <c r="L465" s="624">
        <f t="shared" si="94"/>
        <v>25444.897892017274</v>
      </c>
      <c r="M465" s="668">
        <f t="shared" si="95"/>
        <v>5.2194602240000014</v>
      </c>
      <c r="N465" s="624">
        <f t="shared" si="93"/>
        <v>4875.005613610605</v>
      </c>
    </row>
    <row r="466" spans="1:14" x14ac:dyDescent="0.2">
      <c r="A466" s="624">
        <v>463</v>
      </c>
      <c r="B466" s="624">
        <v>35.6</v>
      </c>
      <c r="C466" s="628">
        <f t="shared" si="86"/>
        <v>57.29264640000001</v>
      </c>
      <c r="D466" s="665">
        <f t="shared" si="84"/>
        <v>57.29264640000001</v>
      </c>
      <c r="E466" s="629">
        <f t="shared" si="87"/>
        <v>3282.4473315154341</v>
      </c>
      <c r="F466" s="665">
        <f t="shared" si="85"/>
        <v>58.097318400000006</v>
      </c>
      <c r="G466" s="629">
        <f t="shared" si="88"/>
        <v>3375.2984052709794</v>
      </c>
      <c r="H466" s="666">
        <f t="shared" si="89"/>
        <v>57.694982400000008</v>
      </c>
      <c r="I466" s="667">
        <f t="shared" si="90"/>
        <v>1.6026384000000001E-2</v>
      </c>
      <c r="J466" s="624">
        <f t="shared" si="91"/>
        <v>92.851073755545258</v>
      </c>
      <c r="K466" s="624">
        <f t="shared" si="92"/>
        <v>92.851073755545258</v>
      </c>
      <c r="L466" s="624">
        <f t="shared" si="94"/>
        <v>25537.748965772818</v>
      </c>
      <c r="M466" s="668">
        <f t="shared" si="95"/>
        <v>5.2354866080000013</v>
      </c>
      <c r="N466" s="624">
        <f t="shared" si="93"/>
        <v>4877.817646739898</v>
      </c>
    </row>
    <row r="467" spans="1:14" x14ac:dyDescent="0.2">
      <c r="A467" s="624">
        <v>464</v>
      </c>
      <c r="B467" s="624">
        <v>36.1</v>
      </c>
      <c r="C467" s="628">
        <f t="shared" si="86"/>
        <v>58.097318400000006</v>
      </c>
      <c r="D467" s="665">
        <f t="shared" si="84"/>
        <v>58.097318400000006</v>
      </c>
      <c r="E467" s="629">
        <f t="shared" si="87"/>
        <v>3375.2984052709794</v>
      </c>
      <c r="F467" s="665">
        <f t="shared" si="85"/>
        <v>57.936384000000004</v>
      </c>
      <c r="G467" s="629">
        <f t="shared" si="88"/>
        <v>3356.6245909954564</v>
      </c>
      <c r="H467" s="666">
        <f t="shared" si="89"/>
        <v>58.016851200000005</v>
      </c>
      <c r="I467" s="667">
        <f t="shared" si="90"/>
        <v>1.6115792E-2</v>
      </c>
      <c r="J467" s="624">
        <f t="shared" si="91"/>
        <v>-18.673814275523</v>
      </c>
      <c r="K467" s="624">
        <f t="shared" si="92"/>
        <v>0</v>
      </c>
      <c r="L467" s="624">
        <f t="shared" si="94"/>
        <v>25537.748965772818</v>
      </c>
      <c r="M467" s="668">
        <f t="shared" si="95"/>
        <v>5.2516024000000012</v>
      </c>
      <c r="N467" s="624">
        <f t="shared" si="93"/>
        <v>4862.8489022270251</v>
      </c>
    </row>
    <row r="468" spans="1:14" x14ac:dyDescent="0.2">
      <c r="A468" s="624">
        <v>465</v>
      </c>
      <c r="B468" s="624">
        <v>36</v>
      </c>
      <c r="C468" s="628">
        <f t="shared" si="86"/>
        <v>57.936384000000004</v>
      </c>
      <c r="D468" s="665">
        <f t="shared" si="84"/>
        <v>57.936384000000004</v>
      </c>
      <c r="E468" s="629">
        <f t="shared" si="87"/>
        <v>3356.6245909954564</v>
      </c>
      <c r="F468" s="665">
        <f t="shared" si="85"/>
        <v>58.097318400000006</v>
      </c>
      <c r="G468" s="629">
        <f t="shared" si="88"/>
        <v>3375.2984052709794</v>
      </c>
      <c r="H468" s="666">
        <f t="shared" si="89"/>
        <v>58.016851200000005</v>
      </c>
      <c r="I468" s="667">
        <f t="shared" si="90"/>
        <v>1.6115792E-2</v>
      </c>
      <c r="J468" s="624">
        <f t="shared" si="91"/>
        <v>18.673814275523</v>
      </c>
      <c r="K468" s="624">
        <f t="shared" si="92"/>
        <v>18.673814275523</v>
      </c>
      <c r="L468" s="624">
        <f t="shared" si="94"/>
        <v>25556.422780048342</v>
      </c>
      <c r="M468" s="668">
        <f t="shared" si="95"/>
        <v>5.2677181920000011</v>
      </c>
      <c r="N468" s="624">
        <f t="shared" si="93"/>
        <v>4851.5167001265308</v>
      </c>
    </row>
    <row r="469" spans="1:14" x14ac:dyDescent="0.2">
      <c r="A469" s="624">
        <v>466</v>
      </c>
      <c r="B469" s="624">
        <v>36.1</v>
      </c>
      <c r="C469" s="628">
        <f t="shared" si="86"/>
        <v>58.097318400000006</v>
      </c>
      <c r="D469" s="665">
        <f t="shared" si="84"/>
        <v>58.097318400000006</v>
      </c>
      <c r="E469" s="629">
        <f t="shared" si="87"/>
        <v>3375.2984052709794</v>
      </c>
      <c r="F469" s="665">
        <f t="shared" si="85"/>
        <v>58.258252800000008</v>
      </c>
      <c r="G469" s="629">
        <f t="shared" si="88"/>
        <v>3394.0240193087088</v>
      </c>
      <c r="H469" s="666">
        <f t="shared" si="89"/>
        <v>58.177785600000007</v>
      </c>
      <c r="I469" s="667">
        <f t="shared" si="90"/>
        <v>1.6160496000000003E-2</v>
      </c>
      <c r="J469" s="624">
        <f t="shared" si="91"/>
        <v>18.725614037729429</v>
      </c>
      <c r="K469" s="624">
        <f t="shared" si="92"/>
        <v>18.725614037729429</v>
      </c>
      <c r="L469" s="624">
        <f t="shared" si="94"/>
        <v>25575.148394086071</v>
      </c>
      <c r="M469" s="668">
        <f t="shared" si="95"/>
        <v>5.2838786880000015</v>
      </c>
      <c r="N469" s="624">
        <f t="shared" si="93"/>
        <v>4840.2224775085642</v>
      </c>
    </row>
    <row r="470" spans="1:14" x14ac:dyDescent="0.2">
      <c r="A470" s="624">
        <v>467</v>
      </c>
      <c r="B470" s="624">
        <v>36.200000000000003</v>
      </c>
      <c r="C470" s="628">
        <f t="shared" si="86"/>
        <v>58.258252800000008</v>
      </c>
      <c r="D470" s="665">
        <f t="shared" si="84"/>
        <v>58.258252800000008</v>
      </c>
      <c r="E470" s="629">
        <f t="shared" si="87"/>
        <v>3394.0240193087088</v>
      </c>
      <c r="F470" s="665">
        <f t="shared" si="85"/>
        <v>57.936384000000004</v>
      </c>
      <c r="G470" s="629">
        <f t="shared" si="88"/>
        <v>3356.6245909954564</v>
      </c>
      <c r="H470" s="666">
        <f t="shared" si="89"/>
        <v>58.097318400000006</v>
      </c>
      <c r="I470" s="667">
        <f t="shared" si="90"/>
        <v>1.6138144E-2</v>
      </c>
      <c r="J470" s="624">
        <f t="shared" si="91"/>
        <v>-37.399428313252429</v>
      </c>
      <c r="K470" s="624">
        <f t="shared" si="92"/>
        <v>0</v>
      </c>
      <c r="L470" s="624">
        <f t="shared" si="94"/>
        <v>25575.148394086071</v>
      </c>
      <c r="M470" s="668">
        <f t="shared" si="95"/>
        <v>5.3000168320000016</v>
      </c>
      <c r="N470" s="624">
        <f t="shared" si="93"/>
        <v>4825.4843719873797</v>
      </c>
    </row>
    <row r="471" spans="1:14" x14ac:dyDescent="0.2">
      <c r="A471" s="624">
        <v>468</v>
      </c>
      <c r="B471" s="624">
        <v>36</v>
      </c>
      <c r="C471" s="628">
        <f t="shared" si="86"/>
        <v>57.936384000000004</v>
      </c>
      <c r="D471" s="665">
        <f t="shared" si="84"/>
        <v>57.936384000000004</v>
      </c>
      <c r="E471" s="629">
        <f t="shared" si="87"/>
        <v>3356.6245909954564</v>
      </c>
      <c r="F471" s="665">
        <f t="shared" si="85"/>
        <v>57.453580800000012</v>
      </c>
      <c r="G471" s="629">
        <f t="shared" si="88"/>
        <v>3300.9139467421301</v>
      </c>
      <c r="H471" s="666">
        <f t="shared" si="89"/>
        <v>57.694982400000008</v>
      </c>
      <c r="I471" s="667">
        <f t="shared" si="90"/>
        <v>1.6026384000000001E-2</v>
      </c>
      <c r="J471" s="624">
        <f t="shared" si="91"/>
        <v>-55.710644253326336</v>
      </c>
      <c r="K471" s="624">
        <f t="shared" si="92"/>
        <v>0</v>
      </c>
      <c r="L471" s="624">
        <f t="shared" si="94"/>
        <v>25575.148394086071</v>
      </c>
      <c r="M471" s="668">
        <f t="shared" si="95"/>
        <v>5.3160432160000015</v>
      </c>
      <c r="N471" s="624">
        <f t="shared" si="93"/>
        <v>4810.9368857482332</v>
      </c>
    </row>
    <row r="472" spans="1:14" x14ac:dyDescent="0.2">
      <c r="A472" s="624">
        <v>469</v>
      </c>
      <c r="B472" s="624">
        <v>35.700000000000003</v>
      </c>
      <c r="C472" s="628">
        <f t="shared" si="86"/>
        <v>57.453580800000012</v>
      </c>
      <c r="D472" s="665">
        <f t="shared" si="84"/>
        <v>57.453580800000012</v>
      </c>
      <c r="E472" s="629">
        <f t="shared" si="87"/>
        <v>3300.9139467421301</v>
      </c>
      <c r="F472" s="665">
        <f t="shared" si="85"/>
        <v>57.936384000000004</v>
      </c>
      <c r="G472" s="629">
        <f t="shared" si="88"/>
        <v>3356.6245909954564</v>
      </c>
      <c r="H472" s="666">
        <f t="shared" si="89"/>
        <v>57.694982400000008</v>
      </c>
      <c r="I472" s="667">
        <f t="shared" si="90"/>
        <v>1.6026384000000001E-2</v>
      </c>
      <c r="J472" s="624">
        <f t="shared" si="91"/>
        <v>55.710644253326336</v>
      </c>
      <c r="K472" s="624">
        <f t="shared" si="92"/>
        <v>55.710644253326336</v>
      </c>
      <c r="L472" s="624">
        <f t="shared" si="94"/>
        <v>25630.859038339397</v>
      </c>
      <c r="M472" s="668">
        <f t="shared" si="95"/>
        <v>5.3320696000000014</v>
      </c>
      <c r="N472" s="624">
        <f t="shared" si="93"/>
        <v>4806.9250705841105</v>
      </c>
    </row>
    <row r="473" spans="1:14" x14ac:dyDescent="0.2">
      <c r="A473" s="624">
        <v>470</v>
      </c>
      <c r="B473" s="624">
        <v>36</v>
      </c>
      <c r="C473" s="628">
        <f t="shared" si="86"/>
        <v>57.936384000000004</v>
      </c>
      <c r="D473" s="665">
        <f t="shared" si="84"/>
        <v>57.936384000000004</v>
      </c>
      <c r="E473" s="629">
        <f t="shared" si="87"/>
        <v>3356.6245909954564</v>
      </c>
      <c r="F473" s="665">
        <f t="shared" si="85"/>
        <v>57.936384000000004</v>
      </c>
      <c r="G473" s="629">
        <f t="shared" si="88"/>
        <v>3356.6245909954564</v>
      </c>
      <c r="H473" s="666">
        <f t="shared" si="89"/>
        <v>57.936384000000004</v>
      </c>
      <c r="I473" s="667">
        <f t="shared" si="90"/>
        <v>1.6093440000000001E-2</v>
      </c>
      <c r="J473" s="624">
        <f t="shared" si="91"/>
        <v>0</v>
      </c>
      <c r="K473" s="624">
        <f t="shared" si="92"/>
        <v>0</v>
      </c>
      <c r="L473" s="624">
        <f t="shared" si="94"/>
        <v>25630.859038339397</v>
      </c>
      <c r="M473" s="668">
        <f t="shared" si="95"/>
        <v>5.3481630400000011</v>
      </c>
      <c r="N473" s="624">
        <f t="shared" si="93"/>
        <v>4792.4602983568338</v>
      </c>
    </row>
    <row r="474" spans="1:14" x14ac:dyDescent="0.2">
      <c r="A474" s="624">
        <v>471</v>
      </c>
      <c r="B474" s="624">
        <v>36</v>
      </c>
      <c r="C474" s="628">
        <f t="shared" si="86"/>
        <v>57.936384000000004</v>
      </c>
      <c r="D474" s="665">
        <f t="shared" si="84"/>
        <v>57.936384000000004</v>
      </c>
      <c r="E474" s="629">
        <f t="shared" si="87"/>
        <v>3356.6245909954564</v>
      </c>
      <c r="F474" s="665">
        <f t="shared" si="85"/>
        <v>57.29264640000001</v>
      </c>
      <c r="G474" s="629">
        <f t="shared" si="88"/>
        <v>3282.4473315154341</v>
      </c>
      <c r="H474" s="666">
        <f t="shared" si="89"/>
        <v>57.614515200000007</v>
      </c>
      <c r="I474" s="667">
        <f t="shared" si="90"/>
        <v>1.6004032000000001E-2</v>
      </c>
      <c r="J474" s="624">
        <f t="shared" si="91"/>
        <v>-74.177259480022258</v>
      </c>
      <c r="K474" s="624">
        <f t="shared" si="92"/>
        <v>0</v>
      </c>
      <c r="L474" s="624">
        <f t="shared" si="94"/>
        <v>25630.859038339397</v>
      </c>
      <c r="M474" s="668">
        <f t="shared" si="95"/>
        <v>5.3641670720000008</v>
      </c>
      <c r="N474" s="624">
        <f t="shared" si="93"/>
        <v>4778.1619577301999</v>
      </c>
    </row>
    <row r="475" spans="1:14" x14ac:dyDescent="0.2">
      <c r="A475" s="624">
        <v>472</v>
      </c>
      <c r="B475" s="624">
        <v>35.6</v>
      </c>
      <c r="C475" s="628">
        <f t="shared" si="86"/>
        <v>57.29264640000001</v>
      </c>
      <c r="D475" s="665">
        <f t="shared" si="84"/>
        <v>57.29264640000001</v>
      </c>
      <c r="E475" s="629">
        <f t="shared" si="87"/>
        <v>3282.4473315154341</v>
      </c>
      <c r="F475" s="665">
        <f t="shared" si="85"/>
        <v>57.131712000000007</v>
      </c>
      <c r="G475" s="629">
        <f t="shared" si="88"/>
        <v>3264.0325160509447</v>
      </c>
      <c r="H475" s="666">
        <f t="shared" si="89"/>
        <v>57.212179200000008</v>
      </c>
      <c r="I475" s="667">
        <f t="shared" si="90"/>
        <v>1.5892272000000002E-2</v>
      </c>
      <c r="J475" s="624">
        <f t="shared" si="91"/>
        <v>-18.414815464489493</v>
      </c>
      <c r="K475" s="624">
        <f t="shared" si="92"/>
        <v>0</v>
      </c>
      <c r="L475" s="624">
        <f t="shared" si="94"/>
        <v>25630.859038339397</v>
      </c>
      <c r="M475" s="668">
        <f t="shared" si="95"/>
        <v>5.3800593440000011</v>
      </c>
      <c r="N475" s="624">
        <f t="shared" si="93"/>
        <v>4764.0476432520536</v>
      </c>
    </row>
    <row r="476" spans="1:14" x14ac:dyDescent="0.2">
      <c r="A476" s="624">
        <v>473</v>
      </c>
      <c r="B476" s="624">
        <v>35.5</v>
      </c>
      <c r="C476" s="628">
        <f t="shared" si="86"/>
        <v>57.131712000000007</v>
      </c>
      <c r="D476" s="665">
        <f t="shared" si="84"/>
        <v>57.131712000000007</v>
      </c>
      <c r="E476" s="629">
        <f t="shared" si="87"/>
        <v>3264.0325160509447</v>
      </c>
      <c r="F476" s="665">
        <f t="shared" si="85"/>
        <v>56.970777599999998</v>
      </c>
      <c r="G476" s="629">
        <f t="shared" si="88"/>
        <v>3245.6695003486616</v>
      </c>
      <c r="H476" s="666">
        <f t="shared" si="89"/>
        <v>57.051244800000006</v>
      </c>
      <c r="I476" s="667">
        <f t="shared" si="90"/>
        <v>1.5847568000000003E-2</v>
      </c>
      <c r="J476" s="624">
        <f t="shared" si="91"/>
        <v>-18.363015702283064</v>
      </c>
      <c r="K476" s="624">
        <f t="shared" si="92"/>
        <v>0</v>
      </c>
      <c r="L476" s="624">
        <f t="shared" si="94"/>
        <v>25630.859038339397</v>
      </c>
      <c r="M476" s="668">
        <f t="shared" si="95"/>
        <v>5.3959069120000009</v>
      </c>
      <c r="N476" s="624">
        <f t="shared" si="93"/>
        <v>4750.0558212630986</v>
      </c>
    </row>
    <row r="477" spans="1:14" x14ac:dyDescent="0.2">
      <c r="A477" s="624">
        <v>474</v>
      </c>
      <c r="B477" s="624">
        <v>35.4</v>
      </c>
      <c r="C477" s="628">
        <f t="shared" si="86"/>
        <v>56.970777599999998</v>
      </c>
      <c r="D477" s="665">
        <f t="shared" si="84"/>
        <v>56.970777599999998</v>
      </c>
      <c r="E477" s="629">
        <f t="shared" si="87"/>
        <v>3245.6695003486616</v>
      </c>
      <c r="F477" s="665">
        <f t="shared" si="85"/>
        <v>56.648908800000008</v>
      </c>
      <c r="G477" s="629">
        <f t="shared" si="88"/>
        <v>3209.0988682307184</v>
      </c>
      <c r="H477" s="666">
        <f t="shared" si="89"/>
        <v>56.809843200000003</v>
      </c>
      <c r="I477" s="667">
        <f t="shared" si="90"/>
        <v>1.5780512E-2</v>
      </c>
      <c r="J477" s="624">
        <f t="shared" si="91"/>
        <v>-36.570632117943205</v>
      </c>
      <c r="K477" s="624">
        <f t="shared" si="92"/>
        <v>0</v>
      </c>
      <c r="L477" s="624">
        <f t="shared" si="94"/>
        <v>25630.859038339397</v>
      </c>
      <c r="M477" s="668">
        <f t="shared" si="95"/>
        <v>5.411687424000001</v>
      </c>
      <c r="N477" s="624">
        <f t="shared" si="93"/>
        <v>4736.2046308643921</v>
      </c>
    </row>
    <row r="478" spans="1:14" x14ac:dyDescent="0.2">
      <c r="A478" s="624">
        <v>475</v>
      </c>
      <c r="B478" s="624">
        <v>35.200000000000003</v>
      </c>
      <c r="C478" s="628">
        <f t="shared" si="86"/>
        <v>56.648908800000008</v>
      </c>
      <c r="D478" s="665">
        <f t="shared" si="84"/>
        <v>56.648908800000008</v>
      </c>
      <c r="E478" s="629">
        <f t="shared" si="87"/>
        <v>3209.0988682307184</v>
      </c>
      <c r="F478" s="665">
        <f t="shared" si="85"/>
        <v>56.648908800000008</v>
      </c>
      <c r="G478" s="629">
        <f t="shared" si="88"/>
        <v>3209.0988682307184</v>
      </c>
      <c r="H478" s="666">
        <f t="shared" si="89"/>
        <v>56.648908800000008</v>
      </c>
      <c r="I478" s="667">
        <f t="shared" si="90"/>
        <v>1.5735808000000004E-2</v>
      </c>
      <c r="J478" s="624">
        <f t="shared" si="91"/>
        <v>0</v>
      </c>
      <c r="K478" s="624">
        <f t="shared" si="92"/>
        <v>0</v>
      </c>
      <c r="L478" s="624">
        <f t="shared" si="94"/>
        <v>25630.859038339397</v>
      </c>
      <c r="M478" s="668">
        <f t="shared" si="95"/>
        <v>5.4274232320000007</v>
      </c>
      <c r="N478" s="624">
        <f t="shared" si="93"/>
        <v>4722.4728831207158</v>
      </c>
    </row>
    <row r="479" spans="1:14" x14ac:dyDescent="0.2">
      <c r="A479" s="624">
        <v>476</v>
      </c>
      <c r="B479" s="624">
        <v>35.200000000000003</v>
      </c>
      <c r="C479" s="628">
        <f t="shared" si="86"/>
        <v>56.648908800000008</v>
      </c>
      <c r="D479" s="665">
        <f t="shared" si="84"/>
        <v>56.648908800000008</v>
      </c>
      <c r="E479" s="629">
        <f t="shared" si="87"/>
        <v>3209.0988682307184</v>
      </c>
      <c r="F479" s="665">
        <f t="shared" si="85"/>
        <v>56.648908800000008</v>
      </c>
      <c r="G479" s="629">
        <f t="shared" si="88"/>
        <v>3209.0988682307184</v>
      </c>
      <c r="H479" s="666">
        <f t="shared" si="89"/>
        <v>56.648908800000008</v>
      </c>
      <c r="I479" s="667">
        <f t="shared" si="90"/>
        <v>1.5735808000000004E-2</v>
      </c>
      <c r="J479" s="624">
        <f t="shared" si="91"/>
        <v>0</v>
      </c>
      <c r="K479" s="624">
        <f t="shared" si="92"/>
        <v>0</v>
      </c>
      <c r="L479" s="624">
        <f t="shared" si="94"/>
        <v>25630.859038339397</v>
      </c>
      <c r="M479" s="668">
        <f t="shared" si="95"/>
        <v>5.4431590400000003</v>
      </c>
      <c r="N479" s="624">
        <f t="shared" si="93"/>
        <v>4708.8205305019701</v>
      </c>
    </row>
    <row r="480" spans="1:14" x14ac:dyDescent="0.2">
      <c r="A480" s="624">
        <v>477</v>
      </c>
      <c r="B480" s="624">
        <v>35.200000000000003</v>
      </c>
      <c r="C480" s="628">
        <f t="shared" si="86"/>
        <v>56.648908800000008</v>
      </c>
      <c r="D480" s="665">
        <f t="shared" si="84"/>
        <v>56.648908800000008</v>
      </c>
      <c r="E480" s="629">
        <f t="shared" si="87"/>
        <v>3209.0988682307184</v>
      </c>
      <c r="F480" s="665">
        <f t="shared" si="85"/>
        <v>56.648908800000008</v>
      </c>
      <c r="G480" s="629">
        <f t="shared" si="88"/>
        <v>3209.0988682307184</v>
      </c>
      <c r="H480" s="666">
        <f t="shared" si="89"/>
        <v>56.648908800000008</v>
      </c>
      <c r="I480" s="667">
        <f t="shared" si="90"/>
        <v>1.5735808000000004E-2</v>
      </c>
      <c r="J480" s="624">
        <f t="shared" si="91"/>
        <v>0</v>
      </c>
      <c r="K480" s="624">
        <f t="shared" si="92"/>
        <v>0</v>
      </c>
      <c r="L480" s="624">
        <f t="shared" si="94"/>
        <v>25630.859038339397</v>
      </c>
      <c r="M480" s="668">
        <f t="shared" si="95"/>
        <v>5.4588948479999999</v>
      </c>
      <c r="N480" s="624">
        <f t="shared" si="93"/>
        <v>4695.2468864150942</v>
      </c>
    </row>
    <row r="481" spans="1:14" x14ac:dyDescent="0.2">
      <c r="A481" s="624">
        <v>478</v>
      </c>
      <c r="B481" s="624">
        <v>35.200000000000003</v>
      </c>
      <c r="C481" s="628">
        <f t="shared" si="86"/>
        <v>56.648908800000008</v>
      </c>
      <c r="D481" s="665">
        <f t="shared" si="84"/>
        <v>56.648908800000008</v>
      </c>
      <c r="E481" s="629">
        <f t="shared" si="87"/>
        <v>3209.0988682307184</v>
      </c>
      <c r="F481" s="665">
        <f t="shared" si="85"/>
        <v>56.648908800000008</v>
      </c>
      <c r="G481" s="629">
        <f t="shared" si="88"/>
        <v>3209.0988682307184</v>
      </c>
      <c r="H481" s="666">
        <f t="shared" si="89"/>
        <v>56.648908800000008</v>
      </c>
      <c r="I481" s="667">
        <f t="shared" si="90"/>
        <v>1.5735808000000004E-2</v>
      </c>
      <c r="J481" s="624">
        <f t="shared" si="91"/>
        <v>0</v>
      </c>
      <c r="K481" s="624">
        <f t="shared" si="92"/>
        <v>0</v>
      </c>
      <c r="L481" s="624">
        <f t="shared" si="94"/>
        <v>25630.859038339397</v>
      </c>
      <c r="M481" s="668">
        <f t="shared" si="95"/>
        <v>5.4746306559999995</v>
      </c>
      <c r="N481" s="624">
        <f t="shared" si="93"/>
        <v>4681.751272160961</v>
      </c>
    </row>
    <row r="482" spans="1:14" x14ac:dyDescent="0.2">
      <c r="A482" s="624">
        <v>479</v>
      </c>
      <c r="B482" s="624">
        <v>35.200000000000003</v>
      </c>
      <c r="C482" s="628">
        <f t="shared" si="86"/>
        <v>56.648908800000008</v>
      </c>
      <c r="D482" s="665">
        <f t="shared" si="84"/>
        <v>56.648908800000008</v>
      </c>
      <c r="E482" s="629">
        <f t="shared" si="87"/>
        <v>3209.0988682307184</v>
      </c>
      <c r="F482" s="665">
        <f t="shared" si="85"/>
        <v>56.648908800000008</v>
      </c>
      <c r="G482" s="629">
        <f t="shared" si="88"/>
        <v>3209.0988682307184</v>
      </c>
      <c r="H482" s="666">
        <f t="shared" si="89"/>
        <v>56.648908800000008</v>
      </c>
      <c r="I482" s="667">
        <f t="shared" si="90"/>
        <v>1.5735808000000004E-2</v>
      </c>
      <c r="J482" s="624">
        <f t="shared" si="91"/>
        <v>0</v>
      </c>
      <c r="K482" s="624">
        <f t="shared" si="92"/>
        <v>0</v>
      </c>
      <c r="L482" s="624">
        <f t="shared" si="94"/>
        <v>25630.859038339397</v>
      </c>
      <c r="M482" s="668">
        <f t="shared" si="95"/>
        <v>5.4903664639999992</v>
      </c>
      <c r="N482" s="624">
        <f t="shared" si="93"/>
        <v>4668.3330168212615</v>
      </c>
    </row>
    <row r="483" spans="1:14" x14ac:dyDescent="0.2">
      <c r="A483" s="624">
        <v>480</v>
      </c>
      <c r="B483" s="624">
        <v>35.200000000000003</v>
      </c>
      <c r="C483" s="628">
        <f t="shared" si="86"/>
        <v>56.648908800000008</v>
      </c>
      <c r="D483" s="665">
        <f t="shared" si="84"/>
        <v>56.648908800000008</v>
      </c>
      <c r="E483" s="629">
        <f t="shared" si="87"/>
        <v>3209.0988682307184</v>
      </c>
      <c r="F483" s="665">
        <f t="shared" si="85"/>
        <v>56.327040000000004</v>
      </c>
      <c r="G483" s="629">
        <f t="shared" si="88"/>
        <v>3172.7354351616004</v>
      </c>
      <c r="H483" s="666">
        <f t="shared" si="89"/>
        <v>56.487974400000006</v>
      </c>
      <c r="I483" s="667">
        <f t="shared" si="90"/>
        <v>1.5691104000000001E-2</v>
      </c>
      <c r="J483" s="624">
        <f t="shared" si="91"/>
        <v>-36.363433069117946</v>
      </c>
      <c r="K483" s="624">
        <f t="shared" si="92"/>
        <v>0</v>
      </c>
      <c r="L483" s="624">
        <f t="shared" si="94"/>
        <v>25630.859038339397</v>
      </c>
      <c r="M483" s="668">
        <f t="shared" si="95"/>
        <v>5.5060575679999992</v>
      </c>
      <c r="N483" s="624">
        <f t="shared" si="93"/>
        <v>4655.0292512923106</v>
      </c>
    </row>
    <row r="484" spans="1:14" x14ac:dyDescent="0.2">
      <c r="A484" s="624">
        <v>481</v>
      </c>
      <c r="B484" s="624">
        <v>35</v>
      </c>
      <c r="C484" s="628">
        <f t="shared" si="86"/>
        <v>56.327040000000004</v>
      </c>
      <c r="D484" s="665">
        <f t="shared" si="84"/>
        <v>56.327040000000004</v>
      </c>
      <c r="E484" s="629">
        <f t="shared" si="87"/>
        <v>3172.7354351616004</v>
      </c>
      <c r="F484" s="665">
        <f t="shared" si="85"/>
        <v>56.487974400000006</v>
      </c>
      <c r="G484" s="629">
        <f t="shared" si="88"/>
        <v>3190.891251815056</v>
      </c>
      <c r="H484" s="666">
        <f t="shared" si="89"/>
        <v>56.407507200000005</v>
      </c>
      <c r="I484" s="667">
        <f t="shared" si="90"/>
        <v>1.5668752000000001E-2</v>
      </c>
      <c r="J484" s="624">
        <f t="shared" si="91"/>
        <v>18.155816653455531</v>
      </c>
      <c r="K484" s="624">
        <f t="shared" si="92"/>
        <v>18.155816653455531</v>
      </c>
      <c r="L484" s="624">
        <f t="shared" si="94"/>
        <v>25649.014854992853</v>
      </c>
      <c r="M484" s="668">
        <f t="shared" si="95"/>
        <v>5.5217263199999991</v>
      </c>
      <c r="N484" s="624">
        <f t="shared" si="93"/>
        <v>4645.1079551137291</v>
      </c>
    </row>
    <row r="485" spans="1:14" x14ac:dyDescent="0.2">
      <c r="A485" s="624">
        <v>482</v>
      </c>
      <c r="B485" s="624">
        <v>35.1</v>
      </c>
      <c r="C485" s="628">
        <f t="shared" si="86"/>
        <v>56.487974400000006</v>
      </c>
      <c r="D485" s="665">
        <f t="shared" si="84"/>
        <v>56.487974400000006</v>
      </c>
      <c r="E485" s="629">
        <f t="shared" si="87"/>
        <v>3190.891251815056</v>
      </c>
      <c r="F485" s="665">
        <f t="shared" si="85"/>
        <v>56.648908800000008</v>
      </c>
      <c r="G485" s="629">
        <f t="shared" si="88"/>
        <v>3209.0988682307184</v>
      </c>
      <c r="H485" s="666">
        <f t="shared" si="89"/>
        <v>56.568441600000007</v>
      </c>
      <c r="I485" s="667">
        <f t="shared" si="90"/>
        <v>1.5713456000000001E-2</v>
      </c>
      <c r="J485" s="624">
        <f t="shared" si="91"/>
        <v>18.207616415662415</v>
      </c>
      <c r="K485" s="624">
        <f t="shared" si="92"/>
        <v>18.207616415662415</v>
      </c>
      <c r="L485" s="624">
        <f t="shared" si="94"/>
        <v>25667.222471408517</v>
      </c>
      <c r="M485" s="668">
        <f t="shared" si="95"/>
        <v>5.5374397759999994</v>
      </c>
      <c r="N485" s="624">
        <f t="shared" si="93"/>
        <v>4635.2147399694841</v>
      </c>
    </row>
    <row r="486" spans="1:14" x14ac:dyDescent="0.2">
      <c r="A486" s="624">
        <v>483</v>
      </c>
      <c r="B486" s="624">
        <v>35.200000000000003</v>
      </c>
      <c r="C486" s="628">
        <f t="shared" si="86"/>
        <v>56.648908800000008</v>
      </c>
      <c r="D486" s="665">
        <f t="shared" si="84"/>
        <v>56.648908800000008</v>
      </c>
      <c r="E486" s="629">
        <f t="shared" si="87"/>
        <v>3209.0988682307184</v>
      </c>
      <c r="F486" s="665">
        <f t="shared" si="85"/>
        <v>57.131712000000007</v>
      </c>
      <c r="G486" s="629">
        <f t="shared" si="88"/>
        <v>3264.0325160509447</v>
      </c>
      <c r="H486" s="666">
        <f t="shared" si="89"/>
        <v>56.890310400000004</v>
      </c>
      <c r="I486" s="667">
        <f t="shared" si="90"/>
        <v>1.5802864E-2</v>
      </c>
      <c r="J486" s="624">
        <f t="shared" si="91"/>
        <v>54.93364782022627</v>
      </c>
      <c r="K486" s="624">
        <f t="shared" si="92"/>
        <v>54.93364782022627</v>
      </c>
      <c r="L486" s="624">
        <f t="shared" si="94"/>
        <v>25722.156119228745</v>
      </c>
      <c r="M486" s="668">
        <f t="shared" si="95"/>
        <v>5.5532426399999997</v>
      </c>
      <c r="N486" s="624">
        <f t="shared" si="93"/>
        <v>4631.9164831646449</v>
      </c>
    </row>
    <row r="487" spans="1:14" x14ac:dyDescent="0.2">
      <c r="A487" s="624">
        <v>484</v>
      </c>
      <c r="B487" s="624">
        <v>35.5</v>
      </c>
      <c r="C487" s="628">
        <f t="shared" si="86"/>
        <v>57.131712000000007</v>
      </c>
      <c r="D487" s="665">
        <f t="shared" si="84"/>
        <v>57.131712000000007</v>
      </c>
      <c r="E487" s="629">
        <f t="shared" si="87"/>
        <v>3264.0325160509447</v>
      </c>
      <c r="F487" s="665">
        <f t="shared" si="85"/>
        <v>56.648908800000008</v>
      </c>
      <c r="G487" s="629">
        <f t="shared" si="88"/>
        <v>3209.0988682307184</v>
      </c>
      <c r="H487" s="666">
        <f t="shared" si="89"/>
        <v>56.890310400000004</v>
      </c>
      <c r="I487" s="667">
        <f t="shared" si="90"/>
        <v>1.5802864E-2</v>
      </c>
      <c r="J487" s="624">
        <f t="shared" si="91"/>
        <v>-54.93364782022627</v>
      </c>
      <c r="K487" s="624">
        <f t="shared" si="92"/>
        <v>0</v>
      </c>
      <c r="L487" s="624">
        <f t="shared" si="94"/>
        <v>25722.156119228745</v>
      </c>
      <c r="M487" s="668">
        <f t="shared" si="95"/>
        <v>5.569045504</v>
      </c>
      <c r="N487" s="624">
        <f t="shared" si="93"/>
        <v>4618.7728401130234</v>
      </c>
    </row>
    <row r="488" spans="1:14" x14ac:dyDescent="0.2">
      <c r="A488" s="624">
        <v>485</v>
      </c>
      <c r="B488" s="624">
        <v>35.200000000000003</v>
      </c>
      <c r="C488" s="628">
        <f t="shared" si="86"/>
        <v>56.648908800000008</v>
      </c>
      <c r="D488" s="665">
        <f t="shared" si="84"/>
        <v>56.648908800000008</v>
      </c>
      <c r="E488" s="629">
        <f t="shared" si="87"/>
        <v>3209.0988682307184</v>
      </c>
      <c r="F488" s="665">
        <f t="shared" si="85"/>
        <v>56.327040000000004</v>
      </c>
      <c r="G488" s="629">
        <f t="shared" si="88"/>
        <v>3172.7354351616004</v>
      </c>
      <c r="H488" s="666">
        <f t="shared" si="89"/>
        <v>56.487974400000006</v>
      </c>
      <c r="I488" s="667">
        <f t="shared" si="90"/>
        <v>1.5691104000000001E-2</v>
      </c>
      <c r="J488" s="624">
        <f t="shared" si="91"/>
        <v>-36.363433069117946</v>
      </c>
      <c r="K488" s="624">
        <f t="shared" si="92"/>
        <v>0</v>
      </c>
      <c r="L488" s="624">
        <f t="shared" si="94"/>
        <v>25722.156119228745</v>
      </c>
      <c r="M488" s="668">
        <f t="shared" si="95"/>
        <v>5.584736608</v>
      </c>
      <c r="N488" s="624">
        <f t="shared" si="93"/>
        <v>4605.7957473558163</v>
      </c>
    </row>
    <row r="489" spans="1:14" x14ac:dyDescent="0.2">
      <c r="A489" s="624">
        <v>486</v>
      </c>
      <c r="B489" s="624">
        <v>35</v>
      </c>
      <c r="C489" s="628">
        <f t="shared" si="86"/>
        <v>56.327040000000004</v>
      </c>
      <c r="D489" s="665">
        <f t="shared" si="84"/>
        <v>56.327040000000004</v>
      </c>
      <c r="E489" s="629">
        <f t="shared" si="87"/>
        <v>3172.7354351616004</v>
      </c>
      <c r="F489" s="665">
        <f t="shared" si="85"/>
        <v>56.327040000000004</v>
      </c>
      <c r="G489" s="629">
        <f t="shared" si="88"/>
        <v>3172.7354351616004</v>
      </c>
      <c r="H489" s="666">
        <f t="shared" si="89"/>
        <v>56.327040000000004</v>
      </c>
      <c r="I489" s="667">
        <f t="shared" si="90"/>
        <v>1.5646400000000001E-2</v>
      </c>
      <c r="J489" s="624">
        <f t="shared" si="91"/>
        <v>0</v>
      </c>
      <c r="K489" s="624">
        <f t="shared" si="92"/>
        <v>0</v>
      </c>
      <c r="L489" s="624">
        <f t="shared" si="94"/>
        <v>25722.156119228745</v>
      </c>
      <c r="M489" s="668">
        <f t="shared" si="95"/>
        <v>5.6003830079999997</v>
      </c>
      <c r="N489" s="624">
        <f t="shared" si="93"/>
        <v>4592.9280341157601</v>
      </c>
    </row>
    <row r="490" spans="1:14" x14ac:dyDescent="0.2">
      <c r="A490" s="624">
        <v>487</v>
      </c>
      <c r="B490" s="624">
        <v>35</v>
      </c>
      <c r="C490" s="628">
        <f t="shared" si="86"/>
        <v>56.327040000000004</v>
      </c>
      <c r="D490" s="665">
        <f t="shared" si="84"/>
        <v>56.327040000000004</v>
      </c>
      <c r="E490" s="629">
        <f t="shared" si="87"/>
        <v>3172.7354351616004</v>
      </c>
      <c r="F490" s="665">
        <f t="shared" si="85"/>
        <v>56.327040000000004</v>
      </c>
      <c r="G490" s="629">
        <f t="shared" si="88"/>
        <v>3172.7354351616004</v>
      </c>
      <c r="H490" s="666">
        <f t="shared" si="89"/>
        <v>56.327040000000004</v>
      </c>
      <c r="I490" s="667">
        <f t="shared" si="90"/>
        <v>1.5646400000000001E-2</v>
      </c>
      <c r="J490" s="624">
        <f t="shared" si="91"/>
        <v>0</v>
      </c>
      <c r="K490" s="624">
        <f t="shared" si="92"/>
        <v>0</v>
      </c>
      <c r="L490" s="624">
        <f t="shared" si="94"/>
        <v>25722.156119228745</v>
      </c>
      <c r="M490" s="668">
        <f t="shared" si="95"/>
        <v>5.6160294079999993</v>
      </c>
      <c r="N490" s="624">
        <f t="shared" si="93"/>
        <v>4580.1320204249096</v>
      </c>
    </row>
    <row r="491" spans="1:14" x14ac:dyDescent="0.2">
      <c r="A491" s="624">
        <v>488</v>
      </c>
      <c r="B491" s="624">
        <v>35</v>
      </c>
      <c r="C491" s="628">
        <f t="shared" si="86"/>
        <v>56.327040000000004</v>
      </c>
      <c r="D491" s="665">
        <f t="shared" si="84"/>
        <v>56.327040000000004</v>
      </c>
      <c r="E491" s="629">
        <f t="shared" si="87"/>
        <v>3172.7354351616004</v>
      </c>
      <c r="F491" s="665">
        <f t="shared" si="85"/>
        <v>56.005171199999999</v>
      </c>
      <c r="G491" s="629">
        <f t="shared" si="88"/>
        <v>3136.5792011413096</v>
      </c>
      <c r="H491" s="666">
        <f t="shared" si="89"/>
        <v>56.166105600000002</v>
      </c>
      <c r="I491" s="667">
        <f t="shared" si="90"/>
        <v>1.5601696E-2</v>
      </c>
      <c r="J491" s="624">
        <f t="shared" si="91"/>
        <v>-36.156234020290867</v>
      </c>
      <c r="K491" s="624">
        <f t="shared" si="92"/>
        <v>0</v>
      </c>
      <c r="L491" s="624">
        <f t="shared" si="94"/>
        <v>25722.156119228745</v>
      </c>
      <c r="M491" s="668">
        <f t="shared" si="95"/>
        <v>5.6316311039999993</v>
      </c>
      <c r="N491" s="624">
        <f t="shared" si="93"/>
        <v>4567.4433648466384</v>
      </c>
    </row>
    <row r="492" spans="1:14" x14ac:dyDescent="0.2">
      <c r="A492" s="624">
        <v>489</v>
      </c>
      <c r="B492" s="624">
        <v>34.799999999999997</v>
      </c>
      <c r="C492" s="628">
        <f t="shared" si="86"/>
        <v>56.005171199999999</v>
      </c>
      <c r="D492" s="665">
        <f t="shared" si="84"/>
        <v>56.005171199999999</v>
      </c>
      <c r="E492" s="629">
        <f t="shared" si="87"/>
        <v>3136.5792011413096</v>
      </c>
      <c r="F492" s="665">
        <f t="shared" si="85"/>
        <v>55.683302400000009</v>
      </c>
      <c r="G492" s="629">
        <f t="shared" si="88"/>
        <v>3100.6301661698467</v>
      </c>
      <c r="H492" s="666">
        <f t="shared" si="89"/>
        <v>55.844236800000004</v>
      </c>
      <c r="I492" s="667">
        <f t="shared" si="90"/>
        <v>1.5512288000000001E-2</v>
      </c>
      <c r="J492" s="624">
        <f t="shared" si="91"/>
        <v>-35.949034971462879</v>
      </c>
      <c r="K492" s="624">
        <f t="shared" si="92"/>
        <v>0</v>
      </c>
      <c r="L492" s="624">
        <f t="shared" si="94"/>
        <v>25722.156119228745</v>
      </c>
      <c r="M492" s="668">
        <f t="shared" si="95"/>
        <v>5.6471433919999994</v>
      </c>
      <c r="N492" s="624">
        <f t="shared" si="93"/>
        <v>4554.8969334952471</v>
      </c>
    </row>
    <row r="493" spans="1:14" x14ac:dyDescent="0.2">
      <c r="A493" s="624">
        <v>490</v>
      </c>
      <c r="B493" s="624">
        <v>34.6</v>
      </c>
      <c r="C493" s="628">
        <f t="shared" si="86"/>
        <v>55.683302400000009</v>
      </c>
      <c r="D493" s="665">
        <f t="shared" si="84"/>
        <v>55.683302400000009</v>
      </c>
      <c r="E493" s="629">
        <f t="shared" si="87"/>
        <v>3100.6301661698467</v>
      </c>
      <c r="F493" s="665">
        <f t="shared" si="85"/>
        <v>55.522368</v>
      </c>
      <c r="G493" s="629">
        <f t="shared" si="88"/>
        <v>3082.7333483274242</v>
      </c>
      <c r="H493" s="666">
        <f t="shared" si="89"/>
        <v>55.602835200000001</v>
      </c>
      <c r="I493" s="667">
        <f t="shared" si="90"/>
        <v>1.5445232E-2</v>
      </c>
      <c r="J493" s="624">
        <f t="shared" si="91"/>
        <v>-17.896817842422479</v>
      </c>
      <c r="K493" s="624">
        <f t="shared" si="92"/>
        <v>0</v>
      </c>
      <c r="L493" s="624">
        <f t="shared" si="94"/>
        <v>25722.156119228745</v>
      </c>
      <c r="M493" s="668">
        <f t="shared" si="95"/>
        <v>5.6625886239999996</v>
      </c>
      <c r="N493" s="624">
        <f t="shared" si="93"/>
        <v>4542.4730326002127</v>
      </c>
    </row>
    <row r="494" spans="1:14" x14ac:dyDescent="0.2">
      <c r="A494" s="624">
        <v>491</v>
      </c>
      <c r="B494" s="624">
        <v>34.5</v>
      </c>
      <c r="C494" s="628">
        <f t="shared" si="86"/>
        <v>55.522368</v>
      </c>
      <c r="D494" s="665">
        <f t="shared" si="84"/>
        <v>55.522368</v>
      </c>
      <c r="E494" s="629">
        <f t="shared" si="87"/>
        <v>3082.7333483274242</v>
      </c>
      <c r="F494" s="665">
        <f t="shared" si="85"/>
        <v>53.913024000000007</v>
      </c>
      <c r="G494" s="629">
        <f t="shared" si="88"/>
        <v>2906.6141568245766</v>
      </c>
      <c r="H494" s="666">
        <f t="shared" si="89"/>
        <v>54.717696000000004</v>
      </c>
      <c r="I494" s="667">
        <f t="shared" si="90"/>
        <v>1.519936E-2</v>
      </c>
      <c r="J494" s="624">
        <f t="shared" si="91"/>
        <v>-176.11919150284757</v>
      </c>
      <c r="K494" s="624">
        <f t="shared" si="92"/>
        <v>0</v>
      </c>
      <c r="L494" s="624">
        <f t="shared" si="94"/>
        <v>25722.156119228745</v>
      </c>
      <c r="M494" s="668">
        <f t="shared" si="95"/>
        <v>5.6777879840000001</v>
      </c>
      <c r="N494" s="624">
        <f t="shared" si="93"/>
        <v>4530.3128950418277</v>
      </c>
    </row>
    <row r="495" spans="1:14" x14ac:dyDescent="0.2">
      <c r="A495" s="624">
        <v>492</v>
      </c>
      <c r="B495" s="624">
        <v>33.5</v>
      </c>
      <c r="C495" s="628">
        <f t="shared" si="86"/>
        <v>53.913024000000007</v>
      </c>
      <c r="D495" s="665">
        <f t="shared" si="84"/>
        <v>53.913024000000007</v>
      </c>
      <c r="E495" s="629">
        <f t="shared" si="87"/>
        <v>2906.6141568245766</v>
      </c>
      <c r="F495" s="665">
        <f t="shared" si="85"/>
        <v>51.499008000000003</v>
      </c>
      <c r="G495" s="629">
        <f t="shared" si="88"/>
        <v>2652.1478249840643</v>
      </c>
      <c r="H495" s="666">
        <f t="shared" si="89"/>
        <v>52.706016000000005</v>
      </c>
      <c r="I495" s="667">
        <f t="shared" si="90"/>
        <v>1.4640560000000002E-2</v>
      </c>
      <c r="J495" s="624">
        <f t="shared" si="91"/>
        <v>-254.46633184051234</v>
      </c>
      <c r="K495" s="624">
        <f t="shared" si="92"/>
        <v>0</v>
      </c>
      <c r="L495" s="624">
        <f t="shared" si="94"/>
        <v>25722.156119228745</v>
      </c>
      <c r="M495" s="668">
        <f t="shared" si="95"/>
        <v>5.6924285440000002</v>
      </c>
      <c r="N495" s="624">
        <f t="shared" si="93"/>
        <v>4518.6612217277125</v>
      </c>
    </row>
    <row r="496" spans="1:14" x14ac:dyDescent="0.2">
      <c r="A496" s="624">
        <v>493</v>
      </c>
      <c r="B496" s="624">
        <v>32</v>
      </c>
      <c r="C496" s="628">
        <f t="shared" si="86"/>
        <v>51.499008000000003</v>
      </c>
      <c r="D496" s="665">
        <f t="shared" si="84"/>
        <v>51.499008000000003</v>
      </c>
      <c r="E496" s="629">
        <f t="shared" si="87"/>
        <v>2652.1478249840643</v>
      </c>
      <c r="F496" s="665">
        <f t="shared" si="85"/>
        <v>48.441254400000005</v>
      </c>
      <c r="G496" s="629">
        <f t="shared" si="88"/>
        <v>2346.55512784552</v>
      </c>
      <c r="H496" s="666">
        <f t="shared" si="89"/>
        <v>49.970131200000004</v>
      </c>
      <c r="I496" s="667">
        <f t="shared" si="90"/>
        <v>1.3880592000000001E-2</v>
      </c>
      <c r="J496" s="624">
        <f t="shared" si="91"/>
        <v>-305.59269713854428</v>
      </c>
      <c r="K496" s="624">
        <f t="shared" si="92"/>
        <v>0</v>
      </c>
      <c r="L496" s="624">
        <f t="shared" si="94"/>
        <v>25722.156119228745</v>
      </c>
      <c r="M496" s="668">
        <f t="shared" si="95"/>
        <v>5.7063091359999998</v>
      </c>
      <c r="N496" s="624">
        <f t="shared" si="93"/>
        <v>4507.6695822440888</v>
      </c>
    </row>
    <row r="497" spans="1:14" x14ac:dyDescent="0.2">
      <c r="A497" s="624">
        <v>494</v>
      </c>
      <c r="B497" s="624">
        <v>30.1</v>
      </c>
      <c r="C497" s="628">
        <f t="shared" si="86"/>
        <v>48.441254400000005</v>
      </c>
      <c r="D497" s="665">
        <f t="shared" si="84"/>
        <v>48.441254400000005</v>
      </c>
      <c r="E497" s="629">
        <f t="shared" si="87"/>
        <v>2346.55512784552</v>
      </c>
      <c r="F497" s="665">
        <f t="shared" si="85"/>
        <v>45.061632000000003</v>
      </c>
      <c r="G497" s="629">
        <f t="shared" si="88"/>
        <v>2030.5506785034243</v>
      </c>
      <c r="H497" s="666">
        <f t="shared" si="89"/>
        <v>46.751443200000004</v>
      </c>
      <c r="I497" s="667">
        <f t="shared" si="90"/>
        <v>1.2986512E-2</v>
      </c>
      <c r="J497" s="624">
        <f t="shared" si="91"/>
        <v>-316.00444934209577</v>
      </c>
      <c r="K497" s="624">
        <f t="shared" si="92"/>
        <v>0</v>
      </c>
      <c r="L497" s="624">
        <f t="shared" si="94"/>
        <v>25722.156119228745</v>
      </c>
      <c r="M497" s="668">
        <f t="shared" si="95"/>
        <v>5.7192956480000001</v>
      </c>
      <c r="N497" s="624">
        <f t="shared" si="93"/>
        <v>4497.43424755872</v>
      </c>
    </row>
    <row r="498" spans="1:14" x14ac:dyDescent="0.2">
      <c r="A498" s="624">
        <v>495</v>
      </c>
      <c r="B498" s="624">
        <v>28</v>
      </c>
      <c r="C498" s="628">
        <f t="shared" si="86"/>
        <v>45.061632000000003</v>
      </c>
      <c r="D498" s="665">
        <f t="shared" si="84"/>
        <v>45.061632000000003</v>
      </c>
      <c r="E498" s="629">
        <f t="shared" si="87"/>
        <v>2030.5506785034243</v>
      </c>
      <c r="F498" s="665">
        <f t="shared" si="85"/>
        <v>41.038272000000006</v>
      </c>
      <c r="G498" s="629">
        <f t="shared" si="88"/>
        <v>1684.1397687459846</v>
      </c>
      <c r="H498" s="666">
        <f t="shared" si="89"/>
        <v>43.049952000000005</v>
      </c>
      <c r="I498" s="667">
        <f t="shared" si="90"/>
        <v>1.1958320000000001E-2</v>
      </c>
      <c r="J498" s="624">
        <f t="shared" si="91"/>
        <v>-346.41090975743964</v>
      </c>
      <c r="K498" s="624">
        <f t="shared" si="92"/>
        <v>0</v>
      </c>
      <c r="L498" s="624">
        <f t="shared" si="94"/>
        <v>25722.156119228745</v>
      </c>
      <c r="M498" s="668">
        <f t="shared" si="95"/>
        <v>5.7312539679999999</v>
      </c>
      <c r="N498" s="624">
        <f t="shared" si="93"/>
        <v>4488.0503050198704</v>
      </c>
    </row>
    <row r="499" spans="1:14" x14ac:dyDescent="0.2">
      <c r="A499" s="624">
        <v>496</v>
      </c>
      <c r="B499" s="624">
        <v>25.5</v>
      </c>
      <c r="C499" s="628">
        <f t="shared" si="86"/>
        <v>41.038272000000006</v>
      </c>
      <c r="D499" s="665">
        <f t="shared" si="84"/>
        <v>41.038272000000006</v>
      </c>
      <c r="E499" s="629">
        <f t="shared" si="87"/>
        <v>1684.1397687459846</v>
      </c>
      <c r="F499" s="665">
        <f t="shared" si="85"/>
        <v>36.210239999999999</v>
      </c>
      <c r="G499" s="629">
        <f t="shared" si="88"/>
        <v>1311.1814808575998</v>
      </c>
      <c r="H499" s="666">
        <f t="shared" si="89"/>
        <v>38.624256000000003</v>
      </c>
      <c r="I499" s="667">
        <f t="shared" si="90"/>
        <v>1.0728960000000001E-2</v>
      </c>
      <c r="J499" s="624">
        <f t="shared" si="91"/>
        <v>-372.9582878883848</v>
      </c>
      <c r="K499" s="624">
        <f t="shared" si="92"/>
        <v>0</v>
      </c>
      <c r="L499" s="624">
        <f t="shared" si="94"/>
        <v>25722.156119228745</v>
      </c>
      <c r="M499" s="668">
        <f t="shared" si="95"/>
        <v>5.7419829279999997</v>
      </c>
      <c r="N499" s="624">
        <f t="shared" si="93"/>
        <v>4479.6643322985419</v>
      </c>
    </row>
    <row r="500" spans="1:14" x14ac:dyDescent="0.2">
      <c r="A500" s="624">
        <v>497</v>
      </c>
      <c r="B500" s="624">
        <v>22.5</v>
      </c>
      <c r="C500" s="628">
        <f t="shared" si="86"/>
        <v>36.210239999999999</v>
      </c>
      <c r="D500" s="665">
        <f t="shared" si="84"/>
        <v>36.210239999999999</v>
      </c>
      <c r="E500" s="629">
        <f t="shared" si="87"/>
        <v>1311.1814808575998</v>
      </c>
      <c r="F500" s="665">
        <f t="shared" si="85"/>
        <v>31.865011200000005</v>
      </c>
      <c r="G500" s="629">
        <f t="shared" si="88"/>
        <v>1015.3789387761258</v>
      </c>
      <c r="H500" s="666">
        <f t="shared" si="89"/>
        <v>34.037625599999998</v>
      </c>
      <c r="I500" s="667">
        <f t="shared" si="90"/>
        <v>9.4548959999999991E-3</v>
      </c>
      <c r="J500" s="624">
        <f t="shared" si="91"/>
        <v>-295.80254208147403</v>
      </c>
      <c r="K500" s="624">
        <f t="shared" si="92"/>
        <v>0</v>
      </c>
      <c r="L500" s="624">
        <f t="shared" si="94"/>
        <v>25722.156119228745</v>
      </c>
      <c r="M500" s="668">
        <f t="shared" si="95"/>
        <v>5.7514378239999999</v>
      </c>
      <c r="N500" s="624">
        <f t="shared" si="93"/>
        <v>4472.3001284815327</v>
      </c>
    </row>
    <row r="501" spans="1:14" x14ac:dyDescent="0.2">
      <c r="A501" s="624">
        <v>498</v>
      </c>
      <c r="B501" s="624">
        <v>19.8</v>
      </c>
      <c r="C501" s="628">
        <f t="shared" si="86"/>
        <v>31.865011200000005</v>
      </c>
      <c r="D501" s="665">
        <f t="shared" si="84"/>
        <v>31.865011200000005</v>
      </c>
      <c r="E501" s="629">
        <f t="shared" si="87"/>
        <v>1015.3789387761258</v>
      </c>
      <c r="F501" s="665">
        <f t="shared" si="85"/>
        <v>26.554176000000002</v>
      </c>
      <c r="G501" s="629">
        <f t="shared" si="88"/>
        <v>705.1242630389761</v>
      </c>
      <c r="H501" s="666">
        <f t="shared" si="89"/>
        <v>29.209593600000005</v>
      </c>
      <c r="I501" s="667">
        <f t="shared" si="90"/>
        <v>8.1137760000000014E-3</v>
      </c>
      <c r="J501" s="624">
        <f t="shared" si="91"/>
        <v>-310.25467573714968</v>
      </c>
      <c r="K501" s="624">
        <f t="shared" si="92"/>
        <v>0</v>
      </c>
      <c r="L501" s="624">
        <f t="shared" si="94"/>
        <v>25722.156119228745</v>
      </c>
      <c r="M501" s="668">
        <f t="shared" si="95"/>
        <v>5.7595516</v>
      </c>
      <c r="N501" s="624">
        <f t="shared" si="93"/>
        <v>4465.9997697092849</v>
      </c>
    </row>
    <row r="502" spans="1:14" x14ac:dyDescent="0.2">
      <c r="A502" s="624">
        <v>499</v>
      </c>
      <c r="B502" s="624">
        <v>16.5</v>
      </c>
      <c r="C502" s="628">
        <f t="shared" si="86"/>
        <v>26.554176000000002</v>
      </c>
      <c r="D502" s="665">
        <f t="shared" si="84"/>
        <v>26.554176000000002</v>
      </c>
      <c r="E502" s="629">
        <f t="shared" si="87"/>
        <v>705.1242630389761</v>
      </c>
      <c r="F502" s="665">
        <f t="shared" si="85"/>
        <v>21.243340799999999</v>
      </c>
      <c r="G502" s="629">
        <f t="shared" si="88"/>
        <v>451.27952834494459</v>
      </c>
      <c r="H502" s="666">
        <f t="shared" si="89"/>
        <v>23.898758399999998</v>
      </c>
      <c r="I502" s="667">
        <f t="shared" si="90"/>
        <v>6.6385439999999997E-3</v>
      </c>
      <c r="J502" s="624">
        <f t="shared" si="91"/>
        <v>-253.8447346940315</v>
      </c>
      <c r="K502" s="624">
        <f t="shared" si="92"/>
        <v>0</v>
      </c>
      <c r="L502" s="624">
        <f t="shared" si="94"/>
        <v>25722.156119228745</v>
      </c>
      <c r="M502" s="668">
        <f t="shared" si="95"/>
        <v>5.7661901440000003</v>
      </c>
      <c r="N502" s="624">
        <f t="shared" si="93"/>
        <v>4460.8581189425204</v>
      </c>
    </row>
    <row r="503" spans="1:14" x14ac:dyDescent="0.2">
      <c r="A503" s="624">
        <v>500</v>
      </c>
      <c r="B503" s="624">
        <v>13.2</v>
      </c>
      <c r="C503" s="628">
        <f t="shared" si="86"/>
        <v>21.243340799999999</v>
      </c>
      <c r="D503" s="665">
        <f t="shared" si="84"/>
        <v>21.243340799999999</v>
      </c>
      <c r="E503" s="629">
        <f t="shared" si="87"/>
        <v>451.27952834494459</v>
      </c>
      <c r="F503" s="665">
        <f t="shared" si="85"/>
        <v>16.576243200000004</v>
      </c>
      <c r="G503" s="629">
        <f t="shared" si="88"/>
        <v>274.77183862554637</v>
      </c>
      <c r="H503" s="666">
        <f t="shared" si="89"/>
        <v>18.909792000000003</v>
      </c>
      <c r="I503" s="667">
        <f t="shared" si="90"/>
        <v>5.2527200000000007E-3</v>
      </c>
      <c r="J503" s="624">
        <f t="shared" si="91"/>
        <v>-176.50768971939823</v>
      </c>
      <c r="K503" s="624">
        <f t="shared" si="92"/>
        <v>0</v>
      </c>
      <c r="L503" s="624">
        <f t="shared" si="94"/>
        <v>25722.156119228745</v>
      </c>
      <c r="M503" s="668">
        <f t="shared" si="95"/>
        <v>5.771442864</v>
      </c>
      <c r="N503" s="624">
        <f t="shared" si="93"/>
        <v>4456.7981916053404</v>
      </c>
    </row>
    <row r="504" spans="1:14" x14ac:dyDescent="0.2">
      <c r="A504" s="624">
        <v>501</v>
      </c>
      <c r="B504" s="624">
        <v>10.3</v>
      </c>
      <c r="C504" s="628">
        <f t="shared" si="86"/>
        <v>16.576243200000004</v>
      </c>
      <c r="D504" s="665">
        <f t="shared" si="84"/>
        <v>16.576243200000004</v>
      </c>
      <c r="E504" s="629">
        <f t="shared" si="87"/>
        <v>274.77183862554637</v>
      </c>
      <c r="F504" s="665">
        <f t="shared" si="85"/>
        <v>11.587276800000001</v>
      </c>
      <c r="G504" s="629">
        <f t="shared" si="88"/>
        <v>134.26498363981827</v>
      </c>
      <c r="H504" s="666">
        <f t="shared" si="89"/>
        <v>14.081760000000003</v>
      </c>
      <c r="I504" s="667">
        <f t="shared" si="90"/>
        <v>3.9116000000000012E-3</v>
      </c>
      <c r="J504" s="624">
        <f t="shared" si="91"/>
        <v>-140.5068549857281</v>
      </c>
      <c r="K504" s="624">
        <f t="shared" si="92"/>
        <v>0</v>
      </c>
      <c r="L504" s="624">
        <f t="shared" si="94"/>
        <v>25722.156119228745</v>
      </c>
      <c r="M504" s="668">
        <f t="shared" si="95"/>
        <v>5.7753544640000003</v>
      </c>
      <c r="N504" s="624">
        <f t="shared" si="93"/>
        <v>4453.7796389061159</v>
      </c>
    </row>
    <row r="505" spans="1:14" x14ac:dyDescent="0.2">
      <c r="A505" s="624">
        <v>502</v>
      </c>
      <c r="B505" s="624">
        <v>7.2</v>
      </c>
      <c r="C505" s="628">
        <f t="shared" si="86"/>
        <v>11.587276800000001</v>
      </c>
      <c r="D505" s="665">
        <f t="shared" si="84"/>
        <v>11.587276800000001</v>
      </c>
      <c r="E505" s="629">
        <f t="shared" si="87"/>
        <v>134.26498363981827</v>
      </c>
      <c r="F505" s="665">
        <f t="shared" si="85"/>
        <v>6.4373760000000004</v>
      </c>
      <c r="G505" s="629">
        <f t="shared" si="88"/>
        <v>41.439809765376005</v>
      </c>
      <c r="H505" s="666">
        <f t="shared" si="89"/>
        <v>9.012326400000001</v>
      </c>
      <c r="I505" s="667">
        <f t="shared" si="90"/>
        <v>2.5034240000000002E-3</v>
      </c>
      <c r="J505" s="624">
        <f t="shared" si="91"/>
        <v>-92.825173874442271</v>
      </c>
      <c r="K505" s="624">
        <f t="shared" si="92"/>
        <v>0</v>
      </c>
      <c r="L505" s="624">
        <f t="shared" si="94"/>
        <v>25722.156119228745</v>
      </c>
      <c r="M505" s="668">
        <f t="shared" si="95"/>
        <v>5.7778578880000007</v>
      </c>
      <c r="N505" s="624">
        <f t="shared" si="93"/>
        <v>4451.8499100940053</v>
      </c>
    </row>
    <row r="506" spans="1:14" x14ac:dyDescent="0.2">
      <c r="A506" s="624">
        <v>503</v>
      </c>
      <c r="B506" s="624">
        <v>4</v>
      </c>
      <c r="C506" s="628">
        <f t="shared" si="86"/>
        <v>6.4373760000000004</v>
      </c>
      <c r="D506" s="665">
        <f t="shared" si="84"/>
        <v>6.4373760000000004</v>
      </c>
      <c r="E506" s="629">
        <f t="shared" si="87"/>
        <v>41.439809765376005</v>
      </c>
      <c r="F506" s="665">
        <f t="shared" si="85"/>
        <v>1.6093440000000001</v>
      </c>
      <c r="G506" s="629">
        <f t="shared" si="88"/>
        <v>2.5899881103360003</v>
      </c>
      <c r="H506" s="666">
        <f t="shared" si="89"/>
        <v>4.0233600000000003</v>
      </c>
      <c r="I506" s="667">
        <f t="shared" si="90"/>
        <v>1.1176000000000001E-3</v>
      </c>
      <c r="J506" s="624">
        <f t="shared" si="91"/>
        <v>-38.849821655040003</v>
      </c>
      <c r="K506" s="624">
        <f t="shared" si="92"/>
        <v>0</v>
      </c>
      <c r="L506" s="624">
        <f t="shared" si="94"/>
        <v>25722.156119228745</v>
      </c>
      <c r="M506" s="668">
        <f t="shared" si="95"/>
        <v>5.7789754880000004</v>
      </c>
      <c r="N506" s="624">
        <f t="shared" si="93"/>
        <v>4450.9889638121167</v>
      </c>
    </row>
    <row r="507" spans="1:14" x14ac:dyDescent="0.2">
      <c r="A507" s="624">
        <v>504</v>
      </c>
      <c r="B507" s="624">
        <v>1</v>
      </c>
      <c r="C507" s="628">
        <f t="shared" si="86"/>
        <v>1.6093440000000001</v>
      </c>
      <c r="D507" s="665">
        <f t="shared" si="84"/>
        <v>1.6093440000000001</v>
      </c>
      <c r="E507" s="629">
        <f t="shared" si="87"/>
        <v>2.5899881103360003</v>
      </c>
      <c r="F507" s="665">
        <f t="shared" si="85"/>
        <v>0</v>
      </c>
      <c r="G507" s="629">
        <f t="shared" si="88"/>
        <v>0</v>
      </c>
      <c r="H507" s="666">
        <f t="shared" si="89"/>
        <v>0.80467200000000005</v>
      </c>
      <c r="I507" s="667">
        <f t="shared" si="90"/>
        <v>2.2352000000000003E-4</v>
      </c>
      <c r="J507" s="624">
        <f t="shared" si="91"/>
        <v>-2.5899881103360003</v>
      </c>
      <c r="K507" s="624">
        <f t="shared" si="92"/>
        <v>0</v>
      </c>
      <c r="L507" s="624">
        <f t="shared" si="94"/>
        <v>25722.156119228745</v>
      </c>
      <c r="M507" s="668">
        <f t="shared" si="95"/>
        <v>5.779199008</v>
      </c>
      <c r="N507" s="624">
        <f t="shared" si="93"/>
        <v>4450.8168145139507</v>
      </c>
    </row>
    <row r="508" spans="1:14" x14ac:dyDescent="0.2">
      <c r="A508" s="624">
        <v>505</v>
      </c>
      <c r="B508" s="624">
        <v>0</v>
      </c>
      <c r="C508" s="628">
        <f t="shared" si="86"/>
        <v>0</v>
      </c>
      <c r="D508" s="665">
        <f t="shared" si="84"/>
        <v>0</v>
      </c>
      <c r="E508" s="629">
        <f t="shared" si="87"/>
        <v>0</v>
      </c>
      <c r="F508" s="665">
        <f t="shared" si="85"/>
        <v>0</v>
      </c>
      <c r="G508" s="629">
        <f t="shared" si="88"/>
        <v>0</v>
      </c>
      <c r="H508" s="666">
        <f t="shared" si="89"/>
        <v>0</v>
      </c>
      <c r="I508" s="667">
        <f t="shared" si="90"/>
        <v>0</v>
      </c>
      <c r="J508" s="624">
        <f t="shared" si="91"/>
        <v>0</v>
      </c>
      <c r="K508" s="624">
        <f t="shared" si="92"/>
        <v>0</v>
      </c>
      <c r="L508" s="624">
        <f t="shared" si="94"/>
        <v>25722.156119228745</v>
      </c>
      <c r="M508" s="668">
        <f t="shared" si="95"/>
        <v>5.779199008</v>
      </c>
      <c r="N508" s="624">
        <f t="shared" si="93"/>
        <v>4450.8168145139507</v>
      </c>
    </row>
    <row r="509" spans="1:14" x14ac:dyDescent="0.2">
      <c r="A509" s="624">
        <v>506</v>
      </c>
      <c r="B509" s="624">
        <v>0</v>
      </c>
      <c r="C509" s="628">
        <f t="shared" si="86"/>
        <v>0</v>
      </c>
      <c r="D509" s="665">
        <f t="shared" si="84"/>
        <v>0</v>
      </c>
      <c r="E509" s="629">
        <f t="shared" si="87"/>
        <v>0</v>
      </c>
      <c r="F509" s="665">
        <f t="shared" si="85"/>
        <v>0</v>
      </c>
      <c r="G509" s="629">
        <f t="shared" si="88"/>
        <v>0</v>
      </c>
      <c r="H509" s="666">
        <f t="shared" si="89"/>
        <v>0</v>
      </c>
      <c r="I509" s="667">
        <f t="shared" si="90"/>
        <v>0</v>
      </c>
      <c r="J509" s="624">
        <f t="shared" si="91"/>
        <v>0</v>
      </c>
      <c r="K509" s="624">
        <f t="shared" si="92"/>
        <v>0</v>
      </c>
      <c r="L509" s="624">
        <f t="shared" si="94"/>
        <v>25722.156119228745</v>
      </c>
      <c r="M509" s="668">
        <f t="shared" si="95"/>
        <v>5.779199008</v>
      </c>
      <c r="N509" s="624">
        <f t="shared" si="93"/>
        <v>4450.8168145139507</v>
      </c>
    </row>
    <row r="510" spans="1:14" x14ac:dyDescent="0.2">
      <c r="A510" s="624">
        <v>507</v>
      </c>
      <c r="B510" s="624">
        <v>0</v>
      </c>
      <c r="C510" s="628">
        <f t="shared" si="86"/>
        <v>0</v>
      </c>
      <c r="D510" s="665">
        <f t="shared" si="84"/>
        <v>0</v>
      </c>
      <c r="E510" s="629">
        <f t="shared" si="87"/>
        <v>0</v>
      </c>
      <c r="F510" s="665">
        <f t="shared" si="85"/>
        <v>0</v>
      </c>
      <c r="G510" s="629">
        <f t="shared" si="88"/>
        <v>0</v>
      </c>
      <c r="H510" s="666">
        <f t="shared" si="89"/>
        <v>0</v>
      </c>
      <c r="I510" s="667">
        <f t="shared" si="90"/>
        <v>0</v>
      </c>
      <c r="J510" s="624">
        <f t="shared" si="91"/>
        <v>0</v>
      </c>
      <c r="K510" s="624">
        <f t="shared" si="92"/>
        <v>0</v>
      </c>
      <c r="L510" s="624">
        <f t="shared" si="94"/>
        <v>25722.156119228745</v>
      </c>
      <c r="M510" s="668">
        <f t="shared" si="95"/>
        <v>5.779199008</v>
      </c>
      <c r="N510" s="624">
        <f t="shared" si="93"/>
        <v>4450.8168145139507</v>
      </c>
    </row>
    <row r="511" spans="1:14" x14ac:dyDescent="0.2">
      <c r="A511" s="624">
        <v>508</v>
      </c>
      <c r="B511" s="624">
        <v>0</v>
      </c>
      <c r="C511" s="628">
        <f t="shared" si="86"/>
        <v>0</v>
      </c>
      <c r="D511" s="665">
        <f t="shared" si="84"/>
        <v>0</v>
      </c>
      <c r="E511" s="629">
        <f t="shared" si="87"/>
        <v>0</v>
      </c>
      <c r="F511" s="665">
        <f t="shared" si="85"/>
        <v>0</v>
      </c>
      <c r="G511" s="629">
        <f t="shared" si="88"/>
        <v>0</v>
      </c>
      <c r="H511" s="666">
        <f t="shared" si="89"/>
        <v>0</v>
      </c>
      <c r="I511" s="667">
        <f t="shared" si="90"/>
        <v>0</v>
      </c>
      <c r="J511" s="624">
        <f t="shared" si="91"/>
        <v>0</v>
      </c>
      <c r="K511" s="624">
        <f t="shared" si="92"/>
        <v>0</v>
      </c>
      <c r="L511" s="624">
        <f t="shared" si="94"/>
        <v>25722.156119228745</v>
      </c>
      <c r="M511" s="668">
        <f t="shared" si="95"/>
        <v>5.779199008</v>
      </c>
      <c r="N511" s="624">
        <f t="shared" si="93"/>
        <v>4450.8168145139507</v>
      </c>
    </row>
    <row r="512" spans="1:14" x14ac:dyDescent="0.2">
      <c r="A512" s="624">
        <v>509</v>
      </c>
      <c r="B512" s="624">
        <v>0</v>
      </c>
      <c r="C512" s="628">
        <f t="shared" si="86"/>
        <v>0</v>
      </c>
      <c r="D512" s="665">
        <f t="shared" si="84"/>
        <v>0</v>
      </c>
      <c r="E512" s="629">
        <f t="shared" si="87"/>
        <v>0</v>
      </c>
      <c r="F512" s="665">
        <f t="shared" si="85"/>
        <v>0</v>
      </c>
      <c r="G512" s="629">
        <f t="shared" si="88"/>
        <v>0</v>
      </c>
      <c r="H512" s="666">
        <f t="shared" si="89"/>
        <v>0</v>
      </c>
      <c r="I512" s="667">
        <f t="shared" si="90"/>
        <v>0</v>
      </c>
      <c r="J512" s="624">
        <f t="shared" si="91"/>
        <v>0</v>
      </c>
      <c r="K512" s="624">
        <f t="shared" si="92"/>
        <v>0</v>
      </c>
      <c r="L512" s="624">
        <f t="shared" si="94"/>
        <v>25722.156119228745</v>
      </c>
      <c r="M512" s="668">
        <f t="shared" si="95"/>
        <v>5.779199008</v>
      </c>
      <c r="N512" s="624">
        <f t="shared" si="93"/>
        <v>4450.8168145139507</v>
      </c>
    </row>
    <row r="513" spans="1:14" x14ac:dyDescent="0.2">
      <c r="A513" s="624">
        <v>510</v>
      </c>
      <c r="B513" s="624">
        <v>0</v>
      </c>
      <c r="C513" s="628">
        <f t="shared" si="86"/>
        <v>0</v>
      </c>
      <c r="D513" s="665">
        <f t="shared" si="84"/>
        <v>0</v>
      </c>
      <c r="E513" s="629">
        <f t="shared" si="87"/>
        <v>0</v>
      </c>
      <c r="F513" s="665">
        <f t="shared" si="85"/>
        <v>1.9312128</v>
      </c>
      <c r="G513" s="629">
        <f t="shared" si="88"/>
        <v>3.7295828788838397</v>
      </c>
      <c r="H513" s="666">
        <f t="shared" si="89"/>
        <v>0.96560639999999998</v>
      </c>
      <c r="I513" s="667">
        <f t="shared" si="90"/>
        <v>2.6822400000000001E-4</v>
      </c>
      <c r="J513" s="624">
        <f t="shared" si="91"/>
        <v>3.7295828788838397</v>
      </c>
      <c r="K513" s="624">
        <f t="shared" si="92"/>
        <v>3.7295828788838397</v>
      </c>
      <c r="L513" s="624">
        <f t="shared" si="94"/>
        <v>25725.885702107629</v>
      </c>
      <c r="M513" s="668">
        <f t="shared" si="95"/>
        <v>5.779467232</v>
      </c>
      <c r="N513" s="624">
        <f t="shared" si="93"/>
        <v>4451.255568967923</v>
      </c>
    </row>
    <row r="514" spans="1:14" x14ac:dyDescent="0.2">
      <c r="A514" s="624">
        <v>511</v>
      </c>
      <c r="B514" s="624">
        <v>1.2</v>
      </c>
      <c r="C514" s="628">
        <f t="shared" si="86"/>
        <v>1.9312128</v>
      </c>
      <c r="D514" s="665">
        <f t="shared" si="84"/>
        <v>1.9312128</v>
      </c>
      <c r="E514" s="629">
        <f t="shared" si="87"/>
        <v>3.7295828788838397</v>
      </c>
      <c r="F514" s="665">
        <f t="shared" si="85"/>
        <v>5.6327040000000004</v>
      </c>
      <c r="G514" s="629">
        <f t="shared" si="88"/>
        <v>31.727354351616004</v>
      </c>
      <c r="H514" s="666">
        <f t="shared" si="89"/>
        <v>3.7819584000000002</v>
      </c>
      <c r="I514" s="667">
        <f t="shared" si="90"/>
        <v>1.050544E-3</v>
      </c>
      <c r="J514" s="624">
        <f t="shared" si="91"/>
        <v>27.997771472732165</v>
      </c>
      <c r="K514" s="624">
        <f t="shared" si="92"/>
        <v>27.997771472732165</v>
      </c>
      <c r="L514" s="624">
        <f t="shared" si="94"/>
        <v>25753.883473580361</v>
      </c>
      <c r="M514" s="668">
        <f t="shared" si="95"/>
        <v>5.7805177759999999</v>
      </c>
      <c r="N514" s="624">
        <f t="shared" si="93"/>
        <v>4455.2900746205332</v>
      </c>
    </row>
    <row r="515" spans="1:14" x14ac:dyDescent="0.2">
      <c r="A515" s="624">
        <v>512</v>
      </c>
      <c r="B515" s="624">
        <v>3.5</v>
      </c>
      <c r="C515" s="628">
        <f t="shared" si="86"/>
        <v>5.6327040000000004</v>
      </c>
      <c r="D515" s="665">
        <f t="shared" si="84"/>
        <v>5.6327040000000004</v>
      </c>
      <c r="E515" s="629">
        <f t="shared" si="87"/>
        <v>31.727354351616004</v>
      </c>
      <c r="F515" s="665">
        <f t="shared" si="85"/>
        <v>8.8513920000000006</v>
      </c>
      <c r="G515" s="629">
        <f t="shared" si="88"/>
        <v>78.347140337664015</v>
      </c>
      <c r="H515" s="666">
        <f t="shared" si="89"/>
        <v>7.2420480000000005</v>
      </c>
      <c r="I515" s="667">
        <f t="shared" si="90"/>
        <v>2.0116800000000001E-3</v>
      </c>
      <c r="J515" s="624">
        <f t="shared" si="91"/>
        <v>46.619785986048015</v>
      </c>
      <c r="K515" s="624">
        <f t="shared" si="92"/>
        <v>46.619785986048015</v>
      </c>
      <c r="L515" s="624">
        <f t="shared" si="94"/>
        <v>25800.503259566409</v>
      </c>
      <c r="M515" s="668">
        <f t="shared" si="95"/>
        <v>5.7825294559999998</v>
      </c>
      <c r="N515" s="624">
        <f t="shared" si="93"/>
        <v>4461.802305701287</v>
      </c>
    </row>
    <row r="516" spans="1:14" x14ac:dyDescent="0.2">
      <c r="A516" s="624">
        <v>513</v>
      </c>
      <c r="B516" s="624">
        <v>5.5</v>
      </c>
      <c r="C516" s="628">
        <f t="shared" si="86"/>
        <v>8.8513920000000006</v>
      </c>
      <c r="D516" s="665">
        <f t="shared" ref="D516:D579" si="96">C516</f>
        <v>8.8513920000000006</v>
      </c>
      <c r="E516" s="629">
        <f t="shared" si="87"/>
        <v>78.347140337664015</v>
      </c>
      <c r="F516" s="665">
        <f t="shared" ref="F516:F579" si="97">C517</f>
        <v>10.460736000000001</v>
      </c>
      <c r="G516" s="629">
        <f t="shared" si="88"/>
        <v>109.42699766169602</v>
      </c>
      <c r="H516" s="666">
        <f t="shared" si="89"/>
        <v>9.6560640000000006</v>
      </c>
      <c r="I516" s="667">
        <f t="shared" si="90"/>
        <v>2.6822400000000002E-3</v>
      </c>
      <c r="J516" s="624">
        <f t="shared" si="91"/>
        <v>31.079857324032005</v>
      </c>
      <c r="K516" s="624">
        <f t="shared" si="92"/>
        <v>31.079857324032005</v>
      </c>
      <c r="L516" s="624">
        <f t="shared" si="94"/>
        <v>25831.583116890441</v>
      </c>
      <c r="M516" s="668">
        <f t="shared" si="95"/>
        <v>5.7852116960000002</v>
      </c>
      <c r="N516" s="624">
        <f t="shared" si="93"/>
        <v>4465.1059415424443</v>
      </c>
    </row>
    <row r="517" spans="1:14" x14ac:dyDescent="0.2">
      <c r="A517" s="624">
        <v>514</v>
      </c>
      <c r="B517" s="624">
        <v>6.5</v>
      </c>
      <c r="C517" s="628">
        <f t="shared" ref="C517:C580" si="98">B517*1.609344</f>
        <v>10.460736000000001</v>
      </c>
      <c r="D517" s="665">
        <f t="shared" si="96"/>
        <v>10.460736000000001</v>
      </c>
      <c r="E517" s="629">
        <f t="shared" ref="E517:E580" si="99">(D517)^2</f>
        <v>109.42699766169602</v>
      </c>
      <c r="F517" s="665">
        <f t="shared" si="97"/>
        <v>13.679424000000001</v>
      </c>
      <c r="G517" s="629">
        <f t="shared" ref="G517:G580" si="100">(F517)^2</f>
        <v>187.12664097177603</v>
      </c>
      <c r="H517" s="666">
        <f t="shared" ref="H517:H580" si="101">(D517+F517)/2</f>
        <v>12.070080000000001</v>
      </c>
      <c r="I517" s="667">
        <f t="shared" ref="I517:I580" si="102">H517/3600</f>
        <v>3.3528000000000004E-3</v>
      </c>
      <c r="J517" s="624">
        <f t="shared" ref="J517:J580" si="103">IF(I517=0,0,(G517-E517))</f>
        <v>77.699643310080006</v>
      </c>
      <c r="K517" s="624">
        <f t="shared" ref="K517:K580" si="104">MAX(0,J517)</f>
        <v>77.699643310080006</v>
      </c>
      <c r="L517" s="624">
        <f t="shared" si="94"/>
        <v>25909.28276020052</v>
      </c>
      <c r="M517" s="668">
        <f t="shared" si="95"/>
        <v>5.7885644960000002</v>
      </c>
      <c r="N517" s="624">
        <f t="shared" ref="N517:N580" si="105">IF(M517=0,0,(L517)/M517)</f>
        <v>4475.942658685809</v>
      </c>
    </row>
    <row r="518" spans="1:14" x14ac:dyDescent="0.2">
      <c r="A518" s="624">
        <v>515</v>
      </c>
      <c r="B518" s="624">
        <v>8.5</v>
      </c>
      <c r="C518" s="628">
        <f t="shared" si="98"/>
        <v>13.679424000000001</v>
      </c>
      <c r="D518" s="665">
        <f t="shared" si="96"/>
        <v>13.679424000000001</v>
      </c>
      <c r="E518" s="629">
        <f t="shared" si="99"/>
        <v>187.12664097177603</v>
      </c>
      <c r="F518" s="665">
        <f t="shared" si="97"/>
        <v>15.4497024</v>
      </c>
      <c r="G518" s="629">
        <f t="shared" si="100"/>
        <v>238.69330424856574</v>
      </c>
      <c r="H518" s="666">
        <f t="shared" si="101"/>
        <v>14.5645632</v>
      </c>
      <c r="I518" s="667">
        <f t="shared" si="102"/>
        <v>4.0457119999999999E-3</v>
      </c>
      <c r="J518" s="624">
        <f t="shared" si="103"/>
        <v>51.566663276789711</v>
      </c>
      <c r="K518" s="624">
        <f t="shared" si="104"/>
        <v>51.566663276789711</v>
      </c>
      <c r="L518" s="624">
        <f t="shared" ref="L518:L581" si="106">L517+K518</f>
        <v>25960.84942347731</v>
      </c>
      <c r="M518" s="668">
        <f t="shared" ref="M518:M581" si="107">M517+I518</f>
        <v>5.7926102080000001</v>
      </c>
      <c r="N518" s="624">
        <f t="shared" si="105"/>
        <v>4481.7186883425302</v>
      </c>
    </row>
    <row r="519" spans="1:14" x14ac:dyDescent="0.2">
      <c r="A519" s="624">
        <v>516</v>
      </c>
      <c r="B519" s="624">
        <v>9.6</v>
      </c>
      <c r="C519" s="628">
        <f t="shared" si="98"/>
        <v>15.4497024</v>
      </c>
      <c r="D519" s="665">
        <f t="shared" si="96"/>
        <v>15.4497024</v>
      </c>
      <c r="E519" s="629">
        <f t="shared" si="99"/>
        <v>238.69330424856574</v>
      </c>
      <c r="F519" s="665">
        <f t="shared" si="97"/>
        <v>16.898112000000001</v>
      </c>
      <c r="G519" s="629">
        <f t="shared" si="100"/>
        <v>285.54618916454405</v>
      </c>
      <c r="H519" s="666">
        <f t="shared" si="101"/>
        <v>16.173907200000002</v>
      </c>
      <c r="I519" s="667">
        <f t="shared" si="102"/>
        <v>4.4927520000000009E-3</v>
      </c>
      <c r="J519" s="624">
        <f t="shared" si="103"/>
        <v>46.852884915978308</v>
      </c>
      <c r="K519" s="624">
        <f t="shared" si="104"/>
        <v>46.852884915978308</v>
      </c>
      <c r="L519" s="624">
        <f t="shared" si="106"/>
        <v>26007.702308393287</v>
      </c>
      <c r="M519" s="668">
        <f t="shared" si="107"/>
        <v>5.7971029600000001</v>
      </c>
      <c r="N519" s="624">
        <f t="shared" si="105"/>
        <v>4486.3274790609012</v>
      </c>
    </row>
    <row r="520" spans="1:14" x14ac:dyDescent="0.2">
      <c r="A520" s="624">
        <v>517</v>
      </c>
      <c r="B520" s="624">
        <v>10.5</v>
      </c>
      <c r="C520" s="628">
        <f t="shared" si="98"/>
        <v>16.898112000000001</v>
      </c>
      <c r="D520" s="665">
        <f t="shared" si="96"/>
        <v>16.898112000000001</v>
      </c>
      <c r="E520" s="629">
        <f t="shared" si="99"/>
        <v>285.54618916454405</v>
      </c>
      <c r="F520" s="665">
        <f t="shared" si="97"/>
        <v>19.151193600000003</v>
      </c>
      <c r="G520" s="629">
        <f t="shared" si="100"/>
        <v>366.76821630468106</v>
      </c>
      <c r="H520" s="666">
        <f t="shared" si="101"/>
        <v>18.024652800000002</v>
      </c>
      <c r="I520" s="667">
        <f t="shared" si="102"/>
        <v>5.0068480000000004E-3</v>
      </c>
      <c r="J520" s="624">
        <f t="shared" si="103"/>
        <v>81.222027140137016</v>
      </c>
      <c r="K520" s="624">
        <f t="shared" si="104"/>
        <v>81.222027140137016</v>
      </c>
      <c r="L520" s="624">
        <f t="shared" si="106"/>
        <v>26088.924335533426</v>
      </c>
      <c r="M520" s="668">
        <f t="shared" si="107"/>
        <v>5.802109808</v>
      </c>
      <c r="N520" s="624">
        <f t="shared" si="105"/>
        <v>4496.4547722902089</v>
      </c>
    </row>
    <row r="521" spans="1:14" x14ac:dyDescent="0.2">
      <c r="A521" s="624">
        <v>518</v>
      </c>
      <c r="B521" s="624">
        <v>11.9</v>
      </c>
      <c r="C521" s="628">
        <f t="shared" si="98"/>
        <v>19.151193600000003</v>
      </c>
      <c r="D521" s="665">
        <f t="shared" si="96"/>
        <v>19.151193600000003</v>
      </c>
      <c r="E521" s="629">
        <f t="shared" si="99"/>
        <v>366.76821630468106</v>
      </c>
      <c r="F521" s="665">
        <f t="shared" si="97"/>
        <v>22.530816000000002</v>
      </c>
      <c r="G521" s="629">
        <f t="shared" si="100"/>
        <v>507.63766962585606</v>
      </c>
      <c r="H521" s="666">
        <f t="shared" si="101"/>
        <v>20.8410048</v>
      </c>
      <c r="I521" s="667">
        <f t="shared" si="102"/>
        <v>5.7891679999999999E-3</v>
      </c>
      <c r="J521" s="624">
        <f t="shared" si="103"/>
        <v>140.869453321175</v>
      </c>
      <c r="K521" s="624">
        <f t="shared" si="104"/>
        <v>140.869453321175</v>
      </c>
      <c r="L521" s="624">
        <f t="shared" si="106"/>
        <v>26229.7937888546</v>
      </c>
      <c r="M521" s="668">
        <f t="shared" si="107"/>
        <v>5.8078989759999997</v>
      </c>
      <c r="N521" s="624">
        <f t="shared" si="105"/>
        <v>4516.2276233185294</v>
      </c>
    </row>
    <row r="522" spans="1:14" x14ac:dyDescent="0.2">
      <c r="A522" s="624">
        <v>519</v>
      </c>
      <c r="B522" s="624">
        <v>14</v>
      </c>
      <c r="C522" s="628">
        <f t="shared" si="98"/>
        <v>22.530816000000002</v>
      </c>
      <c r="D522" s="665">
        <f t="shared" si="96"/>
        <v>22.530816000000002</v>
      </c>
      <c r="E522" s="629">
        <f t="shared" si="99"/>
        <v>507.63766962585606</v>
      </c>
      <c r="F522" s="665">
        <f t="shared" si="97"/>
        <v>25.749504000000002</v>
      </c>
      <c r="G522" s="629">
        <f t="shared" si="100"/>
        <v>663.03695624601608</v>
      </c>
      <c r="H522" s="666">
        <f t="shared" si="101"/>
        <v>24.140160000000002</v>
      </c>
      <c r="I522" s="667">
        <f t="shared" si="102"/>
        <v>6.7056000000000008E-3</v>
      </c>
      <c r="J522" s="624">
        <f t="shared" si="103"/>
        <v>155.39928662016001</v>
      </c>
      <c r="K522" s="624">
        <f t="shared" si="104"/>
        <v>155.39928662016001</v>
      </c>
      <c r="L522" s="624">
        <f t="shared" si="106"/>
        <v>26385.193075474759</v>
      </c>
      <c r="M522" s="668">
        <f t="shared" si="107"/>
        <v>5.8146045759999998</v>
      </c>
      <c r="N522" s="624">
        <f t="shared" si="105"/>
        <v>4537.7450402011236</v>
      </c>
    </row>
    <row r="523" spans="1:14" x14ac:dyDescent="0.2">
      <c r="A523" s="624">
        <v>520</v>
      </c>
      <c r="B523" s="624">
        <v>16</v>
      </c>
      <c r="C523" s="628">
        <f t="shared" si="98"/>
        <v>25.749504000000002</v>
      </c>
      <c r="D523" s="665">
        <f t="shared" si="96"/>
        <v>25.749504000000002</v>
      </c>
      <c r="E523" s="629">
        <f t="shared" si="99"/>
        <v>663.03695624601608</v>
      </c>
      <c r="F523" s="665">
        <f t="shared" si="97"/>
        <v>28.485388799999999</v>
      </c>
      <c r="G523" s="629">
        <f t="shared" si="100"/>
        <v>811.4173750871654</v>
      </c>
      <c r="H523" s="666">
        <f t="shared" si="101"/>
        <v>27.117446399999999</v>
      </c>
      <c r="I523" s="667">
        <f t="shared" si="102"/>
        <v>7.5326239999999999E-3</v>
      </c>
      <c r="J523" s="624">
        <f t="shared" si="103"/>
        <v>148.38041884114932</v>
      </c>
      <c r="K523" s="624">
        <f t="shared" si="104"/>
        <v>148.38041884114932</v>
      </c>
      <c r="L523" s="624">
        <f t="shared" si="106"/>
        <v>26533.573494315908</v>
      </c>
      <c r="M523" s="668">
        <f t="shared" si="107"/>
        <v>5.8221372000000002</v>
      </c>
      <c r="N523" s="624">
        <f t="shared" si="105"/>
        <v>4557.3597087880216</v>
      </c>
    </row>
    <row r="524" spans="1:14" x14ac:dyDescent="0.2">
      <c r="A524" s="624">
        <v>521</v>
      </c>
      <c r="B524" s="624">
        <v>17.7</v>
      </c>
      <c r="C524" s="628">
        <f t="shared" si="98"/>
        <v>28.485388799999999</v>
      </c>
      <c r="D524" s="665">
        <f t="shared" si="96"/>
        <v>28.485388799999999</v>
      </c>
      <c r="E524" s="629">
        <f t="shared" si="99"/>
        <v>811.4173750871654</v>
      </c>
      <c r="F524" s="665">
        <f t="shared" si="97"/>
        <v>30.577536000000002</v>
      </c>
      <c r="G524" s="629">
        <f t="shared" si="100"/>
        <v>934.98570783129617</v>
      </c>
      <c r="H524" s="666">
        <f t="shared" si="101"/>
        <v>29.531462400000002</v>
      </c>
      <c r="I524" s="667">
        <f t="shared" si="102"/>
        <v>8.2031840000000005E-3</v>
      </c>
      <c r="J524" s="624">
        <f t="shared" si="103"/>
        <v>123.56833274413077</v>
      </c>
      <c r="K524" s="624">
        <f t="shared" si="104"/>
        <v>123.56833274413077</v>
      </c>
      <c r="L524" s="624">
        <f t="shared" si="106"/>
        <v>26657.141827060037</v>
      </c>
      <c r="M524" s="668">
        <f t="shared" si="107"/>
        <v>5.8303403840000003</v>
      </c>
      <c r="N524" s="624">
        <f t="shared" si="105"/>
        <v>4572.1416026093948</v>
      </c>
    </row>
    <row r="525" spans="1:14" x14ac:dyDescent="0.2">
      <c r="A525" s="624">
        <v>522</v>
      </c>
      <c r="B525" s="624">
        <v>19</v>
      </c>
      <c r="C525" s="628">
        <f t="shared" si="98"/>
        <v>30.577536000000002</v>
      </c>
      <c r="D525" s="665">
        <f t="shared" si="96"/>
        <v>30.577536000000002</v>
      </c>
      <c r="E525" s="629">
        <f t="shared" si="99"/>
        <v>934.98570783129617</v>
      </c>
      <c r="F525" s="665">
        <f t="shared" si="97"/>
        <v>32.347814400000004</v>
      </c>
      <c r="G525" s="629">
        <f t="shared" si="100"/>
        <v>1046.3810964568477</v>
      </c>
      <c r="H525" s="666">
        <f t="shared" si="101"/>
        <v>31.462675200000003</v>
      </c>
      <c r="I525" s="667">
        <f t="shared" si="102"/>
        <v>8.7396320000000007E-3</v>
      </c>
      <c r="J525" s="624">
        <f t="shared" si="103"/>
        <v>111.3953886255515</v>
      </c>
      <c r="K525" s="624">
        <f t="shared" si="104"/>
        <v>111.3953886255515</v>
      </c>
      <c r="L525" s="624">
        <f t="shared" si="106"/>
        <v>26768.537215685588</v>
      </c>
      <c r="M525" s="668">
        <f t="shared" si="107"/>
        <v>5.8390800160000005</v>
      </c>
      <c r="N525" s="624">
        <f t="shared" si="105"/>
        <v>4584.3758164532037</v>
      </c>
    </row>
    <row r="526" spans="1:14" x14ac:dyDescent="0.2">
      <c r="A526" s="624">
        <v>523</v>
      </c>
      <c r="B526" s="624">
        <v>20.100000000000001</v>
      </c>
      <c r="C526" s="628">
        <f t="shared" si="98"/>
        <v>32.347814400000004</v>
      </c>
      <c r="D526" s="665">
        <f t="shared" si="96"/>
        <v>32.347814400000004</v>
      </c>
      <c r="E526" s="629">
        <f t="shared" si="99"/>
        <v>1046.3810964568477</v>
      </c>
      <c r="F526" s="665">
        <f t="shared" si="97"/>
        <v>33.796224000000002</v>
      </c>
      <c r="G526" s="629">
        <f t="shared" si="100"/>
        <v>1142.1847566581762</v>
      </c>
      <c r="H526" s="666">
        <f t="shared" si="101"/>
        <v>33.0720192</v>
      </c>
      <c r="I526" s="667">
        <f t="shared" si="102"/>
        <v>9.1866719999999999E-3</v>
      </c>
      <c r="J526" s="624">
        <f t="shared" si="103"/>
        <v>95.803660201328512</v>
      </c>
      <c r="K526" s="624">
        <f t="shared" si="104"/>
        <v>95.803660201328512</v>
      </c>
      <c r="L526" s="624">
        <f t="shared" si="106"/>
        <v>26864.340875886915</v>
      </c>
      <c r="M526" s="668">
        <f t="shared" si="107"/>
        <v>5.8482666880000007</v>
      </c>
      <c r="N526" s="624">
        <f t="shared" si="105"/>
        <v>4593.5560584146388</v>
      </c>
    </row>
    <row r="527" spans="1:14" x14ac:dyDescent="0.2">
      <c r="A527" s="624">
        <v>524</v>
      </c>
      <c r="B527" s="624">
        <v>21</v>
      </c>
      <c r="C527" s="628">
        <f t="shared" si="98"/>
        <v>33.796224000000002</v>
      </c>
      <c r="D527" s="665">
        <f t="shared" si="96"/>
        <v>33.796224000000002</v>
      </c>
      <c r="E527" s="629">
        <f t="shared" si="99"/>
        <v>1142.1847566581762</v>
      </c>
      <c r="F527" s="665">
        <f t="shared" si="97"/>
        <v>35.405568000000002</v>
      </c>
      <c r="G527" s="629">
        <f t="shared" si="100"/>
        <v>1253.5542454026242</v>
      </c>
      <c r="H527" s="666">
        <f t="shared" si="101"/>
        <v>34.600896000000006</v>
      </c>
      <c r="I527" s="667">
        <f t="shared" si="102"/>
        <v>9.6113600000000011E-3</v>
      </c>
      <c r="J527" s="624">
        <f t="shared" si="103"/>
        <v>111.36948874444806</v>
      </c>
      <c r="K527" s="624">
        <f t="shared" si="104"/>
        <v>111.36948874444806</v>
      </c>
      <c r="L527" s="624">
        <f t="shared" si="106"/>
        <v>26975.710364631363</v>
      </c>
      <c r="M527" s="668">
        <f t="shared" si="107"/>
        <v>5.8578780480000008</v>
      </c>
      <c r="N527" s="624">
        <f t="shared" si="105"/>
        <v>4605.0310613484726</v>
      </c>
    </row>
    <row r="528" spans="1:14" x14ac:dyDescent="0.2">
      <c r="A528" s="624">
        <v>525</v>
      </c>
      <c r="B528" s="624">
        <v>22</v>
      </c>
      <c r="C528" s="628">
        <f t="shared" si="98"/>
        <v>35.405568000000002</v>
      </c>
      <c r="D528" s="665">
        <f t="shared" si="96"/>
        <v>35.405568000000002</v>
      </c>
      <c r="E528" s="629">
        <f t="shared" si="99"/>
        <v>1253.5542454026242</v>
      </c>
      <c r="F528" s="665">
        <f t="shared" si="97"/>
        <v>37.014912000000002</v>
      </c>
      <c r="G528" s="629">
        <f t="shared" si="100"/>
        <v>1370.1037103677443</v>
      </c>
      <c r="H528" s="666">
        <f t="shared" si="101"/>
        <v>36.210239999999999</v>
      </c>
      <c r="I528" s="667">
        <f t="shared" si="102"/>
        <v>1.00584E-2</v>
      </c>
      <c r="J528" s="624">
        <f t="shared" si="103"/>
        <v>116.54946496512002</v>
      </c>
      <c r="K528" s="624">
        <f t="shared" si="104"/>
        <v>116.54946496512002</v>
      </c>
      <c r="L528" s="624">
        <f t="shared" si="106"/>
        <v>27092.259829596482</v>
      </c>
      <c r="M528" s="668">
        <f t="shared" si="107"/>
        <v>5.8679364480000009</v>
      </c>
      <c r="N528" s="624">
        <f t="shared" si="105"/>
        <v>4616.9995312117735</v>
      </c>
    </row>
    <row r="529" spans="1:14" x14ac:dyDescent="0.2">
      <c r="A529" s="624">
        <v>526</v>
      </c>
      <c r="B529" s="624">
        <v>23</v>
      </c>
      <c r="C529" s="628">
        <f t="shared" si="98"/>
        <v>37.014912000000002</v>
      </c>
      <c r="D529" s="665">
        <f t="shared" si="96"/>
        <v>37.014912000000002</v>
      </c>
      <c r="E529" s="629">
        <f t="shared" si="99"/>
        <v>1370.1037103677443</v>
      </c>
      <c r="F529" s="665">
        <f t="shared" si="97"/>
        <v>38.302387200000005</v>
      </c>
      <c r="G529" s="629">
        <f t="shared" si="100"/>
        <v>1467.0728652187242</v>
      </c>
      <c r="H529" s="666">
        <f t="shared" si="101"/>
        <v>37.658649600000004</v>
      </c>
      <c r="I529" s="667">
        <f t="shared" si="102"/>
        <v>1.0460736000000002E-2</v>
      </c>
      <c r="J529" s="624">
        <f t="shared" si="103"/>
        <v>96.969154850979976</v>
      </c>
      <c r="K529" s="624">
        <f t="shared" si="104"/>
        <v>96.969154850979976</v>
      </c>
      <c r="L529" s="624">
        <f t="shared" si="106"/>
        <v>27189.228984447462</v>
      </c>
      <c r="M529" s="668">
        <f t="shared" si="107"/>
        <v>5.8783971840000007</v>
      </c>
      <c r="N529" s="624">
        <f t="shared" si="105"/>
        <v>4625.2793292790639</v>
      </c>
    </row>
    <row r="530" spans="1:14" x14ac:dyDescent="0.2">
      <c r="A530" s="624">
        <v>527</v>
      </c>
      <c r="B530" s="624">
        <v>23.8</v>
      </c>
      <c r="C530" s="628">
        <f t="shared" si="98"/>
        <v>38.302387200000005</v>
      </c>
      <c r="D530" s="665">
        <f t="shared" si="96"/>
        <v>38.302387200000005</v>
      </c>
      <c r="E530" s="629">
        <f t="shared" si="99"/>
        <v>1467.0728652187242</v>
      </c>
      <c r="F530" s="665">
        <f t="shared" si="97"/>
        <v>39.428927999999999</v>
      </c>
      <c r="G530" s="629">
        <f t="shared" si="100"/>
        <v>1554.640363229184</v>
      </c>
      <c r="H530" s="666">
        <f t="shared" si="101"/>
        <v>38.865657600000006</v>
      </c>
      <c r="I530" s="667">
        <f t="shared" si="102"/>
        <v>1.0796016000000002E-2</v>
      </c>
      <c r="J530" s="624">
        <f t="shared" si="103"/>
        <v>87.567498010459758</v>
      </c>
      <c r="K530" s="624">
        <f t="shared" si="104"/>
        <v>87.567498010459758</v>
      </c>
      <c r="L530" s="624">
        <f t="shared" si="106"/>
        <v>27276.796482457921</v>
      </c>
      <c r="M530" s="668">
        <f t="shared" si="107"/>
        <v>5.8891932000000002</v>
      </c>
      <c r="N530" s="624">
        <f t="shared" si="105"/>
        <v>4631.6694929380001</v>
      </c>
    </row>
    <row r="531" spans="1:14" x14ac:dyDescent="0.2">
      <c r="A531" s="624">
        <v>528</v>
      </c>
      <c r="B531" s="624">
        <v>24.5</v>
      </c>
      <c r="C531" s="628">
        <f t="shared" si="98"/>
        <v>39.428927999999999</v>
      </c>
      <c r="D531" s="665">
        <f t="shared" si="96"/>
        <v>39.428927999999999</v>
      </c>
      <c r="E531" s="629">
        <f t="shared" si="99"/>
        <v>1554.640363229184</v>
      </c>
      <c r="F531" s="665">
        <f t="shared" si="97"/>
        <v>40.072665600000001</v>
      </c>
      <c r="G531" s="629">
        <f t="shared" si="100"/>
        <v>1605.8185282894235</v>
      </c>
      <c r="H531" s="666">
        <f t="shared" si="101"/>
        <v>39.750796800000003</v>
      </c>
      <c r="I531" s="667">
        <f t="shared" si="102"/>
        <v>1.1041888000000001E-2</v>
      </c>
      <c r="J531" s="624">
        <f t="shared" si="103"/>
        <v>51.178165060239508</v>
      </c>
      <c r="K531" s="624">
        <f t="shared" si="104"/>
        <v>51.178165060239508</v>
      </c>
      <c r="L531" s="624">
        <f t="shared" si="106"/>
        <v>27327.97464751816</v>
      </c>
      <c r="M531" s="668">
        <f t="shared" si="107"/>
        <v>5.9002350880000005</v>
      </c>
      <c r="N531" s="624">
        <f t="shared" si="105"/>
        <v>4631.6755586736308</v>
      </c>
    </row>
    <row r="532" spans="1:14" x14ac:dyDescent="0.2">
      <c r="A532" s="624">
        <v>529</v>
      </c>
      <c r="B532" s="624">
        <v>24.9</v>
      </c>
      <c r="C532" s="628">
        <f t="shared" si="98"/>
        <v>40.072665600000001</v>
      </c>
      <c r="D532" s="665">
        <f t="shared" si="96"/>
        <v>40.072665600000001</v>
      </c>
      <c r="E532" s="629">
        <f t="shared" si="99"/>
        <v>1605.8185282894235</v>
      </c>
      <c r="F532" s="665">
        <f t="shared" si="97"/>
        <v>40.233600000000003</v>
      </c>
      <c r="G532" s="629">
        <f t="shared" si="100"/>
        <v>1618.7425689600002</v>
      </c>
      <c r="H532" s="666">
        <f t="shared" si="101"/>
        <v>40.153132800000002</v>
      </c>
      <c r="I532" s="667">
        <f t="shared" si="102"/>
        <v>1.1153648E-2</v>
      </c>
      <c r="J532" s="624">
        <f t="shared" si="103"/>
        <v>12.924040670576687</v>
      </c>
      <c r="K532" s="624">
        <f t="shared" si="104"/>
        <v>12.924040670576687</v>
      </c>
      <c r="L532" s="624">
        <f t="shared" si="106"/>
        <v>27340.898688188736</v>
      </c>
      <c r="M532" s="668">
        <f t="shared" si="107"/>
        <v>5.9113887360000001</v>
      </c>
      <c r="N532" s="624">
        <f t="shared" si="105"/>
        <v>4625.1227772730144</v>
      </c>
    </row>
    <row r="533" spans="1:14" x14ac:dyDescent="0.2">
      <c r="A533" s="624">
        <v>530</v>
      </c>
      <c r="B533" s="624">
        <v>25</v>
      </c>
      <c r="C533" s="628">
        <f t="shared" si="98"/>
        <v>40.233600000000003</v>
      </c>
      <c r="D533" s="665">
        <f t="shared" si="96"/>
        <v>40.233600000000003</v>
      </c>
      <c r="E533" s="629">
        <f t="shared" si="99"/>
        <v>1618.7425689600002</v>
      </c>
      <c r="F533" s="665">
        <f t="shared" si="97"/>
        <v>40.233600000000003</v>
      </c>
      <c r="G533" s="629">
        <f t="shared" si="100"/>
        <v>1618.7425689600002</v>
      </c>
      <c r="H533" s="666">
        <f t="shared" si="101"/>
        <v>40.233600000000003</v>
      </c>
      <c r="I533" s="667">
        <f t="shared" si="102"/>
        <v>1.1176E-2</v>
      </c>
      <c r="J533" s="624">
        <f t="shared" si="103"/>
        <v>0</v>
      </c>
      <c r="K533" s="624">
        <f t="shared" si="104"/>
        <v>0</v>
      </c>
      <c r="L533" s="624">
        <f t="shared" si="106"/>
        <v>27340.898688188736</v>
      </c>
      <c r="M533" s="668">
        <f t="shared" si="107"/>
        <v>5.922564736</v>
      </c>
      <c r="N533" s="624">
        <f t="shared" si="105"/>
        <v>4616.3950766124199</v>
      </c>
    </row>
    <row r="534" spans="1:14" x14ac:dyDescent="0.2">
      <c r="A534" s="624">
        <v>531</v>
      </c>
      <c r="B534" s="624">
        <v>25</v>
      </c>
      <c r="C534" s="628">
        <f t="shared" si="98"/>
        <v>40.233600000000003</v>
      </c>
      <c r="D534" s="665">
        <f t="shared" si="96"/>
        <v>40.233600000000003</v>
      </c>
      <c r="E534" s="629">
        <f t="shared" si="99"/>
        <v>1618.7425689600002</v>
      </c>
      <c r="F534" s="665">
        <f t="shared" si="97"/>
        <v>40.233600000000003</v>
      </c>
      <c r="G534" s="629">
        <f t="shared" si="100"/>
        <v>1618.7425689600002</v>
      </c>
      <c r="H534" s="666">
        <f t="shared" si="101"/>
        <v>40.233600000000003</v>
      </c>
      <c r="I534" s="667">
        <f t="shared" si="102"/>
        <v>1.1176E-2</v>
      </c>
      <c r="J534" s="624">
        <f t="shared" si="103"/>
        <v>0</v>
      </c>
      <c r="K534" s="624">
        <f t="shared" si="104"/>
        <v>0</v>
      </c>
      <c r="L534" s="624">
        <f t="shared" si="106"/>
        <v>27340.898688188736</v>
      </c>
      <c r="M534" s="668">
        <f t="shared" si="107"/>
        <v>5.9337407359999998</v>
      </c>
      <c r="N534" s="624">
        <f t="shared" si="105"/>
        <v>4607.7002526098804</v>
      </c>
    </row>
    <row r="535" spans="1:14" x14ac:dyDescent="0.2">
      <c r="A535" s="624">
        <v>532</v>
      </c>
      <c r="B535" s="624">
        <v>25</v>
      </c>
      <c r="C535" s="628">
        <f t="shared" si="98"/>
        <v>40.233600000000003</v>
      </c>
      <c r="D535" s="665">
        <f t="shared" si="96"/>
        <v>40.233600000000003</v>
      </c>
      <c r="E535" s="629">
        <f t="shared" si="99"/>
        <v>1618.7425689600002</v>
      </c>
      <c r="F535" s="665">
        <f t="shared" si="97"/>
        <v>40.233600000000003</v>
      </c>
      <c r="G535" s="629">
        <f t="shared" si="100"/>
        <v>1618.7425689600002</v>
      </c>
      <c r="H535" s="666">
        <f t="shared" si="101"/>
        <v>40.233600000000003</v>
      </c>
      <c r="I535" s="667">
        <f t="shared" si="102"/>
        <v>1.1176E-2</v>
      </c>
      <c r="J535" s="624">
        <f t="shared" si="103"/>
        <v>0</v>
      </c>
      <c r="K535" s="624">
        <f t="shared" si="104"/>
        <v>0</v>
      </c>
      <c r="L535" s="624">
        <f t="shared" si="106"/>
        <v>27340.898688188736</v>
      </c>
      <c r="M535" s="668">
        <f t="shared" si="107"/>
        <v>5.9449167359999997</v>
      </c>
      <c r="N535" s="624">
        <f t="shared" si="105"/>
        <v>4599.0381198484019</v>
      </c>
    </row>
    <row r="536" spans="1:14" x14ac:dyDescent="0.2">
      <c r="A536" s="624">
        <v>533</v>
      </c>
      <c r="B536" s="624">
        <v>25</v>
      </c>
      <c r="C536" s="628">
        <f t="shared" si="98"/>
        <v>40.233600000000003</v>
      </c>
      <c r="D536" s="665">
        <f t="shared" si="96"/>
        <v>40.233600000000003</v>
      </c>
      <c r="E536" s="629">
        <f t="shared" si="99"/>
        <v>1618.7425689600002</v>
      </c>
      <c r="F536" s="665">
        <f t="shared" si="97"/>
        <v>40.233600000000003</v>
      </c>
      <c r="G536" s="629">
        <f t="shared" si="100"/>
        <v>1618.7425689600002</v>
      </c>
      <c r="H536" s="666">
        <f t="shared" si="101"/>
        <v>40.233600000000003</v>
      </c>
      <c r="I536" s="667">
        <f t="shared" si="102"/>
        <v>1.1176E-2</v>
      </c>
      <c r="J536" s="624">
        <f t="shared" si="103"/>
        <v>0</v>
      </c>
      <c r="K536" s="624">
        <f t="shared" si="104"/>
        <v>0</v>
      </c>
      <c r="L536" s="624">
        <f t="shared" si="106"/>
        <v>27340.898688188736</v>
      </c>
      <c r="M536" s="668">
        <f t="shared" si="107"/>
        <v>5.9560927359999996</v>
      </c>
      <c r="N536" s="624">
        <f t="shared" si="105"/>
        <v>4590.4084943026546</v>
      </c>
    </row>
    <row r="537" spans="1:14" x14ac:dyDescent="0.2">
      <c r="A537" s="624">
        <v>534</v>
      </c>
      <c r="B537" s="624">
        <v>25</v>
      </c>
      <c r="C537" s="628">
        <f t="shared" si="98"/>
        <v>40.233600000000003</v>
      </c>
      <c r="D537" s="665">
        <f t="shared" si="96"/>
        <v>40.233600000000003</v>
      </c>
      <c r="E537" s="629">
        <f t="shared" si="99"/>
        <v>1618.7425689600002</v>
      </c>
      <c r="F537" s="665">
        <f t="shared" si="97"/>
        <v>40.233600000000003</v>
      </c>
      <c r="G537" s="629">
        <f t="shared" si="100"/>
        <v>1618.7425689600002</v>
      </c>
      <c r="H537" s="666">
        <f t="shared" si="101"/>
        <v>40.233600000000003</v>
      </c>
      <c r="I537" s="667">
        <f t="shared" si="102"/>
        <v>1.1176E-2</v>
      </c>
      <c r="J537" s="624">
        <f t="shared" si="103"/>
        <v>0</v>
      </c>
      <c r="K537" s="624">
        <f t="shared" si="104"/>
        <v>0</v>
      </c>
      <c r="L537" s="624">
        <f t="shared" si="106"/>
        <v>27340.898688188736</v>
      </c>
      <c r="M537" s="668">
        <f t="shared" si="107"/>
        <v>5.9672687359999994</v>
      </c>
      <c r="N537" s="624">
        <f t="shared" si="105"/>
        <v>4581.8111933259406</v>
      </c>
    </row>
    <row r="538" spans="1:14" x14ac:dyDescent="0.2">
      <c r="A538" s="624">
        <v>535</v>
      </c>
      <c r="B538" s="624">
        <v>25</v>
      </c>
      <c r="C538" s="628">
        <f t="shared" si="98"/>
        <v>40.233600000000003</v>
      </c>
      <c r="D538" s="665">
        <f t="shared" si="96"/>
        <v>40.233600000000003</v>
      </c>
      <c r="E538" s="629">
        <f t="shared" si="99"/>
        <v>1618.7425689600002</v>
      </c>
      <c r="F538" s="665">
        <f t="shared" si="97"/>
        <v>41.199206400000008</v>
      </c>
      <c r="G538" s="629">
        <f t="shared" si="100"/>
        <v>1697.3746079898017</v>
      </c>
      <c r="H538" s="666">
        <f t="shared" si="101"/>
        <v>40.716403200000002</v>
      </c>
      <c r="I538" s="667">
        <f t="shared" si="102"/>
        <v>1.1310112000000001E-2</v>
      </c>
      <c r="J538" s="624">
        <f t="shared" si="103"/>
        <v>78.63203902980149</v>
      </c>
      <c r="K538" s="624">
        <f t="shared" si="104"/>
        <v>78.63203902980149</v>
      </c>
      <c r="L538" s="624">
        <f t="shared" si="106"/>
        <v>27419.530727218538</v>
      </c>
      <c r="M538" s="668">
        <f t="shared" si="107"/>
        <v>5.9785788479999997</v>
      </c>
      <c r="N538" s="624">
        <f t="shared" si="105"/>
        <v>4586.2957442454963</v>
      </c>
    </row>
    <row r="539" spans="1:14" x14ac:dyDescent="0.2">
      <c r="A539" s="624">
        <v>536</v>
      </c>
      <c r="B539" s="624">
        <v>25.6</v>
      </c>
      <c r="C539" s="628">
        <f t="shared" si="98"/>
        <v>41.199206400000008</v>
      </c>
      <c r="D539" s="665">
        <f t="shared" si="96"/>
        <v>41.199206400000008</v>
      </c>
      <c r="E539" s="629">
        <f t="shared" si="99"/>
        <v>1697.3746079898017</v>
      </c>
      <c r="F539" s="665">
        <f t="shared" si="97"/>
        <v>41.521075200000006</v>
      </c>
      <c r="G539" s="629">
        <f t="shared" si="100"/>
        <v>1723.9996857640556</v>
      </c>
      <c r="H539" s="666">
        <f t="shared" si="101"/>
        <v>41.360140800000011</v>
      </c>
      <c r="I539" s="667">
        <f t="shared" si="102"/>
        <v>1.1488928000000002E-2</v>
      </c>
      <c r="J539" s="624">
        <f t="shared" si="103"/>
        <v>26.625077774253896</v>
      </c>
      <c r="K539" s="624">
        <f t="shared" si="104"/>
        <v>26.625077774253896</v>
      </c>
      <c r="L539" s="624">
        <f t="shared" si="106"/>
        <v>27446.155804992792</v>
      </c>
      <c r="M539" s="668">
        <f t="shared" si="107"/>
        <v>5.9900677760000001</v>
      </c>
      <c r="N539" s="624">
        <f t="shared" si="105"/>
        <v>4581.9441167192545</v>
      </c>
    </row>
    <row r="540" spans="1:14" x14ac:dyDescent="0.2">
      <c r="A540" s="624">
        <v>537</v>
      </c>
      <c r="B540" s="624">
        <v>25.8</v>
      </c>
      <c r="C540" s="628">
        <f t="shared" si="98"/>
        <v>41.521075200000006</v>
      </c>
      <c r="D540" s="665">
        <f t="shared" si="96"/>
        <v>41.521075200000006</v>
      </c>
      <c r="E540" s="629">
        <f t="shared" si="99"/>
        <v>1723.9996857640556</v>
      </c>
      <c r="F540" s="665">
        <f t="shared" si="97"/>
        <v>41.842944000000003</v>
      </c>
      <c r="G540" s="629">
        <f t="shared" si="100"/>
        <v>1750.8319625871363</v>
      </c>
      <c r="H540" s="666">
        <f t="shared" si="101"/>
        <v>41.682009600000001</v>
      </c>
      <c r="I540" s="667">
        <f t="shared" si="102"/>
        <v>1.1578336E-2</v>
      </c>
      <c r="J540" s="624">
        <f t="shared" si="103"/>
        <v>26.832276823080747</v>
      </c>
      <c r="K540" s="624">
        <f t="shared" si="104"/>
        <v>26.832276823080747</v>
      </c>
      <c r="L540" s="624">
        <f t="shared" si="106"/>
        <v>27472.988081815871</v>
      </c>
      <c r="M540" s="668">
        <f t="shared" si="107"/>
        <v>6.0016461120000004</v>
      </c>
      <c r="N540" s="624">
        <f t="shared" si="105"/>
        <v>4577.5754799812275</v>
      </c>
    </row>
    <row r="541" spans="1:14" x14ac:dyDescent="0.2">
      <c r="A541" s="624">
        <v>538</v>
      </c>
      <c r="B541" s="624">
        <v>26</v>
      </c>
      <c r="C541" s="628">
        <f t="shared" si="98"/>
        <v>41.842944000000003</v>
      </c>
      <c r="D541" s="665">
        <f t="shared" si="96"/>
        <v>41.842944000000003</v>
      </c>
      <c r="E541" s="629">
        <f t="shared" si="99"/>
        <v>1750.8319625871363</v>
      </c>
      <c r="F541" s="665">
        <f t="shared" si="97"/>
        <v>41.199206400000008</v>
      </c>
      <c r="G541" s="629">
        <f t="shared" si="100"/>
        <v>1697.3746079898017</v>
      </c>
      <c r="H541" s="666">
        <f t="shared" si="101"/>
        <v>41.521075200000006</v>
      </c>
      <c r="I541" s="667">
        <f t="shared" si="102"/>
        <v>1.1533632000000002E-2</v>
      </c>
      <c r="J541" s="624">
        <f t="shared" si="103"/>
        <v>-53.457354597334643</v>
      </c>
      <c r="K541" s="624">
        <f t="shared" si="104"/>
        <v>0</v>
      </c>
      <c r="L541" s="624">
        <f t="shared" si="106"/>
        <v>27472.988081815871</v>
      </c>
      <c r="M541" s="668">
        <f t="shared" si="107"/>
        <v>6.0131797440000003</v>
      </c>
      <c r="N541" s="624">
        <f t="shared" si="105"/>
        <v>4568.795421295803</v>
      </c>
    </row>
    <row r="542" spans="1:14" x14ac:dyDescent="0.2">
      <c r="A542" s="624">
        <v>539</v>
      </c>
      <c r="B542" s="624">
        <v>25.6</v>
      </c>
      <c r="C542" s="628">
        <f t="shared" si="98"/>
        <v>41.199206400000008</v>
      </c>
      <c r="D542" s="665">
        <f t="shared" si="96"/>
        <v>41.199206400000008</v>
      </c>
      <c r="E542" s="629">
        <f t="shared" si="99"/>
        <v>1697.3746079898017</v>
      </c>
      <c r="F542" s="665">
        <f t="shared" si="97"/>
        <v>40.5554688</v>
      </c>
      <c r="G542" s="629">
        <f t="shared" si="100"/>
        <v>1644.7460495877735</v>
      </c>
      <c r="H542" s="666">
        <f t="shared" si="101"/>
        <v>40.877337600000004</v>
      </c>
      <c r="I542" s="667">
        <f t="shared" si="102"/>
        <v>1.1354816000000002E-2</v>
      </c>
      <c r="J542" s="624">
        <f t="shared" si="103"/>
        <v>-52.628558402028148</v>
      </c>
      <c r="K542" s="624">
        <f t="shared" si="104"/>
        <v>0</v>
      </c>
      <c r="L542" s="624">
        <f t="shared" si="106"/>
        <v>27472.988081815871</v>
      </c>
      <c r="M542" s="668">
        <f t="shared" si="107"/>
        <v>6.0245345600000002</v>
      </c>
      <c r="N542" s="624">
        <f t="shared" si="105"/>
        <v>4560.1843276364025</v>
      </c>
    </row>
    <row r="543" spans="1:14" x14ac:dyDescent="0.2">
      <c r="A543" s="624">
        <v>540</v>
      </c>
      <c r="B543" s="624">
        <v>25.2</v>
      </c>
      <c r="C543" s="628">
        <f t="shared" si="98"/>
        <v>40.5554688</v>
      </c>
      <c r="D543" s="665">
        <f t="shared" si="96"/>
        <v>40.5554688</v>
      </c>
      <c r="E543" s="629">
        <f t="shared" si="99"/>
        <v>1644.7460495877735</v>
      </c>
      <c r="F543" s="665">
        <f t="shared" si="97"/>
        <v>40.233600000000003</v>
      </c>
      <c r="G543" s="629">
        <f t="shared" si="100"/>
        <v>1618.7425689600002</v>
      </c>
      <c r="H543" s="666">
        <f t="shared" si="101"/>
        <v>40.394534399999998</v>
      </c>
      <c r="I543" s="667">
        <f t="shared" si="102"/>
        <v>1.1220704E-2</v>
      </c>
      <c r="J543" s="624">
        <f t="shared" si="103"/>
        <v>-26.003480627773342</v>
      </c>
      <c r="K543" s="624">
        <f t="shared" si="104"/>
        <v>0</v>
      </c>
      <c r="L543" s="624">
        <f t="shared" si="106"/>
        <v>27472.988081815871</v>
      </c>
      <c r="M543" s="668">
        <f t="shared" si="107"/>
        <v>6.0357552640000005</v>
      </c>
      <c r="N543" s="624">
        <f t="shared" si="105"/>
        <v>4551.7067674491891</v>
      </c>
    </row>
    <row r="544" spans="1:14" x14ac:dyDescent="0.2">
      <c r="A544" s="624">
        <v>541</v>
      </c>
      <c r="B544" s="624">
        <v>25</v>
      </c>
      <c r="C544" s="628">
        <f t="shared" si="98"/>
        <v>40.233600000000003</v>
      </c>
      <c r="D544" s="665">
        <f t="shared" si="96"/>
        <v>40.233600000000003</v>
      </c>
      <c r="E544" s="629">
        <f t="shared" si="99"/>
        <v>1618.7425689600002</v>
      </c>
      <c r="F544" s="665">
        <f t="shared" si="97"/>
        <v>40.233600000000003</v>
      </c>
      <c r="G544" s="629">
        <f t="shared" si="100"/>
        <v>1618.7425689600002</v>
      </c>
      <c r="H544" s="666">
        <f t="shared" si="101"/>
        <v>40.233600000000003</v>
      </c>
      <c r="I544" s="667">
        <f t="shared" si="102"/>
        <v>1.1176E-2</v>
      </c>
      <c r="J544" s="624">
        <f t="shared" si="103"/>
        <v>0</v>
      </c>
      <c r="K544" s="624">
        <f t="shared" si="104"/>
        <v>0</v>
      </c>
      <c r="L544" s="624">
        <f t="shared" si="106"/>
        <v>27472.988081815871</v>
      </c>
      <c r="M544" s="668">
        <f t="shared" si="107"/>
        <v>6.0469312640000004</v>
      </c>
      <c r="N544" s="624">
        <f t="shared" si="105"/>
        <v>4543.2942566049105</v>
      </c>
    </row>
    <row r="545" spans="1:14" x14ac:dyDescent="0.2">
      <c r="A545" s="624">
        <v>542</v>
      </c>
      <c r="B545" s="624">
        <v>25</v>
      </c>
      <c r="C545" s="628">
        <f t="shared" si="98"/>
        <v>40.233600000000003</v>
      </c>
      <c r="D545" s="665">
        <f t="shared" si="96"/>
        <v>40.233600000000003</v>
      </c>
      <c r="E545" s="629">
        <f t="shared" si="99"/>
        <v>1618.7425689600002</v>
      </c>
      <c r="F545" s="665">
        <f t="shared" si="97"/>
        <v>40.233600000000003</v>
      </c>
      <c r="G545" s="629">
        <f t="shared" si="100"/>
        <v>1618.7425689600002</v>
      </c>
      <c r="H545" s="666">
        <f t="shared" si="101"/>
        <v>40.233600000000003</v>
      </c>
      <c r="I545" s="667">
        <f t="shared" si="102"/>
        <v>1.1176E-2</v>
      </c>
      <c r="J545" s="624">
        <f t="shared" si="103"/>
        <v>0</v>
      </c>
      <c r="K545" s="624">
        <f t="shared" si="104"/>
        <v>0</v>
      </c>
      <c r="L545" s="624">
        <f t="shared" si="106"/>
        <v>27472.988081815871</v>
      </c>
      <c r="M545" s="668">
        <f t="shared" si="107"/>
        <v>6.0581072640000002</v>
      </c>
      <c r="N545" s="624">
        <f t="shared" si="105"/>
        <v>4534.9127845709718</v>
      </c>
    </row>
    <row r="546" spans="1:14" x14ac:dyDescent="0.2">
      <c r="A546" s="624">
        <v>543</v>
      </c>
      <c r="B546" s="624">
        <v>25</v>
      </c>
      <c r="C546" s="628">
        <f t="shared" si="98"/>
        <v>40.233600000000003</v>
      </c>
      <c r="D546" s="665">
        <f t="shared" si="96"/>
        <v>40.233600000000003</v>
      </c>
      <c r="E546" s="629">
        <f t="shared" si="99"/>
        <v>1618.7425689600002</v>
      </c>
      <c r="F546" s="665">
        <f t="shared" si="97"/>
        <v>39.267993599999997</v>
      </c>
      <c r="G546" s="629">
        <f t="shared" si="100"/>
        <v>1541.9753213696408</v>
      </c>
      <c r="H546" s="666">
        <f t="shared" si="101"/>
        <v>39.750796800000003</v>
      </c>
      <c r="I546" s="667">
        <f t="shared" si="102"/>
        <v>1.1041888000000001E-2</v>
      </c>
      <c r="J546" s="624">
        <f t="shared" si="103"/>
        <v>-76.767247590359375</v>
      </c>
      <c r="K546" s="624">
        <f t="shared" si="104"/>
        <v>0</v>
      </c>
      <c r="L546" s="624">
        <f t="shared" si="106"/>
        <v>27472.988081815871</v>
      </c>
      <c r="M546" s="668">
        <f t="shared" si="107"/>
        <v>6.0691491520000005</v>
      </c>
      <c r="N546" s="624">
        <f t="shared" si="105"/>
        <v>4526.6622048269392</v>
      </c>
    </row>
    <row r="547" spans="1:14" x14ac:dyDescent="0.2">
      <c r="A547" s="624">
        <v>544</v>
      </c>
      <c r="B547" s="624">
        <v>24.4</v>
      </c>
      <c r="C547" s="628">
        <f t="shared" si="98"/>
        <v>39.267993599999997</v>
      </c>
      <c r="D547" s="665">
        <f t="shared" si="96"/>
        <v>39.267993599999997</v>
      </c>
      <c r="E547" s="629">
        <f t="shared" si="99"/>
        <v>1541.9753213696408</v>
      </c>
      <c r="F547" s="665">
        <f t="shared" si="97"/>
        <v>37.175846400000005</v>
      </c>
      <c r="G547" s="629">
        <f t="shared" si="100"/>
        <v>1382.0435555563934</v>
      </c>
      <c r="H547" s="666">
        <f t="shared" si="101"/>
        <v>38.221919999999997</v>
      </c>
      <c r="I547" s="667">
        <f t="shared" si="102"/>
        <v>1.0617199999999999E-2</v>
      </c>
      <c r="J547" s="624">
        <f t="shared" si="103"/>
        <v>-159.93176581324747</v>
      </c>
      <c r="K547" s="624">
        <f t="shared" si="104"/>
        <v>0</v>
      </c>
      <c r="L547" s="624">
        <f t="shared" si="106"/>
        <v>27472.988081815871</v>
      </c>
      <c r="M547" s="668">
        <f t="shared" si="107"/>
        <v>6.0797663520000009</v>
      </c>
      <c r="N547" s="624">
        <f t="shared" si="105"/>
        <v>4518.7572171714055</v>
      </c>
    </row>
    <row r="548" spans="1:14" x14ac:dyDescent="0.2">
      <c r="A548" s="624">
        <v>545</v>
      </c>
      <c r="B548" s="624">
        <v>23.1</v>
      </c>
      <c r="C548" s="628">
        <f t="shared" si="98"/>
        <v>37.175846400000005</v>
      </c>
      <c r="D548" s="665">
        <f t="shared" si="96"/>
        <v>37.175846400000005</v>
      </c>
      <c r="E548" s="629">
        <f t="shared" si="99"/>
        <v>1382.0435555563934</v>
      </c>
      <c r="F548" s="665">
        <f t="shared" si="97"/>
        <v>31.865011200000005</v>
      </c>
      <c r="G548" s="629">
        <f t="shared" si="100"/>
        <v>1015.3789387761258</v>
      </c>
      <c r="H548" s="666">
        <f t="shared" si="101"/>
        <v>34.520428800000005</v>
      </c>
      <c r="I548" s="667">
        <f t="shared" si="102"/>
        <v>9.5890080000000013E-3</v>
      </c>
      <c r="J548" s="624">
        <f t="shared" si="103"/>
        <v>-366.66461678026758</v>
      </c>
      <c r="K548" s="624">
        <f t="shared" si="104"/>
        <v>0</v>
      </c>
      <c r="L548" s="624">
        <f t="shared" si="106"/>
        <v>27472.988081815871</v>
      </c>
      <c r="M548" s="668">
        <f t="shared" si="107"/>
        <v>6.0893553600000008</v>
      </c>
      <c r="N548" s="624">
        <f t="shared" si="105"/>
        <v>4511.6414558889974</v>
      </c>
    </row>
    <row r="549" spans="1:14" x14ac:dyDescent="0.2">
      <c r="A549" s="624">
        <v>546</v>
      </c>
      <c r="B549" s="624">
        <v>19.8</v>
      </c>
      <c r="C549" s="628">
        <f t="shared" si="98"/>
        <v>31.865011200000005</v>
      </c>
      <c r="D549" s="665">
        <f t="shared" si="96"/>
        <v>31.865011200000005</v>
      </c>
      <c r="E549" s="629">
        <f t="shared" si="99"/>
        <v>1015.3789387761258</v>
      </c>
      <c r="F549" s="665">
        <f t="shared" si="97"/>
        <v>26.554176000000002</v>
      </c>
      <c r="G549" s="629">
        <f t="shared" si="100"/>
        <v>705.1242630389761</v>
      </c>
      <c r="H549" s="666">
        <f t="shared" si="101"/>
        <v>29.209593600000005</v>
      </c>
      <c r="I549" s="667">
        <f t="shared" si="102"/>
        <v>8.1137760000000014E-3</v>
      </c>
      <c r="J549" s="624">
        <f t="shared" si="103"/>
        <v>-310.25467573714968</v>
      </c>
      <c r="K549" s="624">
        <f t="shared" si="104"/>
        <v>0</v>
      </c>
      <c r="L549" s="624">
        <f t="shared" si="106"/>
        <v>27472.988081815871</v>
      </c>
      <c r="M549" s="668">
        <f t="shared" si="107"/>
        <v>6.0974691360000008</v>
      </c>
      <c r="N549" s="624">
        <f t="shared" si="105"/>
        <v>4505.6379079662584</v>
      </c>
    </row>
    <row r="550" spans="1:14" x14ac:dyDescent="0.2">
      <c r="A550" s="624">
        <v>547</v>
      </c>
      <c r="B550" s="624">
        <v>16.5</v>
      </c>
      <c r="C550" s="628">
        <f t="shared" si="98"/>
        <v>26.554176000000002</v>
      </c>
      <c r="D550" s="665">
        <f t="shared" si="96"/>
        <v>26.554176000000002</v>
      </c>
      <c r="E550" s="629">
        <f t="shared" si="99"/>
        <v>705.1242630389761</v>
      </c>
      <c r="F550" s="665">
        <f t="shared" si="97"/>
        <v>21.243340799999999</v>
      </c>
      <c r="G550" s="629">
        <f t="shared" si="100"/>
        <v>451.27952834494459</v>
      </c>
      <c r="H550" s="666">
        <f t="shared" si="101"/>
        <v>23.898758399999998</v>
      </c>
      <c r="I550" s="667">
        <f t="shared" si="102"/>
        <v>6.6385439999999997E-3</v>
      </c>
      <c r="J550" s="624">
        <f t="shared" si="103"/>
        <v>-253.8447346940315</v>
      </c>
      <c r="K550" s="624">
        <f t="shared" si="104"/>
        <v>0</v>
      </c>
      <c r="L550" s="624">
        <f t="shared" si="106"/>
        <v>27472.988081815871</v>
      </c>
      <c r="M550" s="668">
        <f t="shared" si="107"/>
        <v>6.1041076800000011</v>
      </c>
      <c r="N550" s="624">
        <f t="shared" si="105"/>
        <v>4500.7377854474325</v>
      </c>
    </row>
    <row r="551" spans="1:14" x14ac:dyDescent="0.2">
      <c r="A551" s="624">
        <v>548</v>
      </c>
      <c r="B551" s="624">
        <v>13.2</v>
      </c>
      <c r="C551" s="628">
        <f t="shared" si="98"/>
        <v>21.243340799999999</v>
      </c>
      <c r="D551" s="665">
        <f t="shared" si="96"/>
        <v>21.243340799999999</v>
      </c>
      <c r="E551" s="629">
        <f t="shared" si="99"/>
        <v>451.27952834494459</v>
      </c>
      <c r="F551" s="665">
        <f t="shared" si="97"/>
        <v>15.932505600000002</v>
      </c>
      <c r="G551" s="629">
        <f t="shared" si="100"/>
        <v>253.84473469403144</v>
      </c>
      <c r="H551" s="666">
        <f t="shared" si="101"/>
        <v>18.587923199999999</v>
      </c>
      <c r="I551" s="667">
        <f t="shared" si="102"/>
        <v>5.1633119999999998E-3</v>
      </c>
      <c r="J551" s="624">
        <f t="shared" si="103"/>
        <v>-197.43479365091315</v>
      </c>
      <c r="K551" s="624">
        <f t="shared" si="104"/>
        <v>0</v>
      </c>
      <c r="L551" s="624">
        <f t="shared" si="106"/>
        <v>27472.988081815871</v>
      </c>
      <c r="M551" s="668">
        <f t="shared" si="107"/>
        <v>6.1092709920000008</v>
      </c>
      <c r="N551" s="624">
        <f t="shared" si="105"/>
        <v>4496.9339415114073</v>
      </c>
    </row>
    <row r="552" spans="1:14" x14ac:dyDescent="0.2">
      <c r="A552" s="624">
        <v>549</v>
      </c>
      <c r="B552" s="624">
        <v>9.9</v>
      </c>
      <c r="C552" s="628">
        <f t="shared" si="98"/>
        <v>15.932505600000002</v>
      </c>
      <c r="D552" s="665">
        <f t="shared" si="96"/>
        <v>15.932505600000002</v>
      </c>
      <c r="E552" s="629">
        <f t="shared" si="99"/>
        <v>253.84473469403144</v>
      </c>
      <c r="F552" s="665">
        <f t="shared" si="97"/>
        <v>10.621670399999999</v>
      </c>
      <c r="G552" s="629">
        <f t="shared" si="100"/>
        <v>112.81988208623615</v>
      </c>
      <c r="H552" s="666">
        <f t="shared" si="101"/>
        <v>13.277088000000001</v>
      </c>
      <c r="I552" s="667">
        <f t="shared" si="102"/>
        <v>3.6880800000000003E-3</v>
      </c>
      <c r="J552" s="624">
        <f t="shared" si="103"/>
        <v>-141.02485260779531</v>
      </c>
      <c r="K552" s="624">
        <f t="shared" si="104"/>
        <v>0</v>
      </c>
      <c r="L552" s="624">
        <f t="shared" si="106"/>
        <v>27472.988081815871</v>
      </c>
      <c r="M552" s="668">
        <f t="shared" si="107"/>
        <v>6.1129590720000007</v>
      </c>
      <c r="N552" s="624">
        <f t="shared" si="105"/>
        <v>4494.2208443131985</v>
      </c>
    </row>
    <row r="553" spans="1:14" x14ac:dyDescent="0.2">
      <c r="A553" s="624">
        <v>550</v>
      </c>
      <c r="B553" s="624">
        <v>6.6</v>
      </c>
      <c r="C553" s="628">
        <f t="shared" si="98"/>
        <v>10.621670399999999</v>
      </c>
      <c r="D553" s="665">
        <f t="shared" si="96"/>
        <v>10.621670399999999</v>
      </c>
      <c r="E553" s="629">
        <f t="shared" si="99"/>
        <v>112.81988208623615</v>
      </c>
      <c r="F553" s="665">
        <f t="shared" si="97"/>
        <v>5.3108351999999996</v>
      </c>
      <c r="G553" s="629">
        <f t="shared" si="100"/>
        <v>28.204970521559037</v>
      </c>
      <c r="H553" s="666">
        <f t="shared" si="101"/>
        <v>7.9662527999999995</v>
      </c>
      <c r="I553" s="667">
        <f t="shared" si="102"/>
        <v>2.2128479999999999E-3</v>
      </c>
      <c r="J553" s="624">
        <f t="shared" si="103"/>
        <v>-84.614911564677115</v>
      </c>
      <c r="K553" s="624">
        <f t="shared" si="104"/>
        <v>0</v>
      </c>
      <c r="L553" s="624">
        <f t="shared" si="106"/>
        <v>27472.988081815871</v>
      </c>
      <c r="M553" s="668">
        <f t="shared" si="107"/>
        <v>6.1151719200000008</v>
      </c>
      <c r="N553" s="624">
        <f t="shared" si="105"/>
        <v>4492.5945568208763</v>
      </c>
    </row>
    <row r="554" spans="1:14" x14ac:dyDescent="0.2">
      <c r="A554" s="624">
        <v>551</v>
      </c>
      <c r="B554" s="624">
        <v>3.3</v>
      </c>
      <c r="C554" s="628">
        <f t="shared" si="98"/>
        <v>5.3108351999999996</v>
      </c>
      <c r="D554" s="665">
        <f t="shared" si="96"/>
        <v>5.3108351999999996</v>
      </c>
      <c r="E554" s="629">
        <f t="shared" si="99"/>
        <v>28.204970521559037</v>
      </c>
      <c r="F554" s="665">
        <f t="shared" si="97"/>
        <v>0</v>
      </c>
      <c r="G554" s="629">
        <f t="shared" si="100"/>
        <v>0</v>
      </c>
      <c r="H554" s="666">
        <f t="shared" si="101"/>
        <v>2.6554175999999998</v>
      </c>
      <c r="I554" s="667">
        <f t="shared" si="102"/>
        <v>7.3761599999999997E-4</v>
      </c>
      <c r="J554" s="624">
        <f t="shared" si="103"/>
        <v>-28.204970521559037</v>
      </c>
      <c r="K554" s="624">
        <f t="shared" si="104"/>
        <v>0</v>
      </c>
      <c r="L554" s="624">
        <f t="shared" si="106"/>
        <v>27472.988081815871</v>
      </c>
      <c r="M554" s="668">
        <f t="shared" si="107"/>
        <v>6.1159095360000011</v>
      </c>
      <c r="N554" s="624">
        <f t="shared" si="105"/>
        <v>4492.0527225103588</v>
      </c>
    </row>
    <row r="555" spans="1:14" x14ac:dyDescent="0.2">
      <c r="A555" s="624">
        <v>552</v>
      </c>
      <c r="B555" s="624">
        <v>0</v>
      </c>
      <c r="C555" s="628">
        <f t="shared" si="98"/>
        <v>0</v>
      </c>
      <c r="D555" s="665">
        <f t="shared" si="96"/>
        <v>0</v>
      </c>
      <c r="E555" s="629">
        <f t="shared" si="99"/>
        <v>0</v>
      </c>
      <c r="F555" s="665">
        <f t="shared" si="97"/>
        <v>0</v>
      </c>
      <c r="G555" s="629">
        <f t="shared" si="100"/>
        <v>0</v>
      </c>
      <c r="H555" s="666">
        <f t="shared" si="101"/>
        <v>0</v>
      </c>
      <c r="I555" s="667">
        <f t="shared" si="102"/>
        <v>0</v>
      </c>
      <c r="J555" s="624">
        <f t="shared" si="103"/>
        <v>0</v>
      </c>
      <c r="K555" s="624">
        <f t="shared" si="104"/>
        <v>0</v>
      </c>
      <c r="L555" s="624">
        <f t="shared" si="106"/>
        <v>27472.988081815871</v>
      </c>
      <c r="M555" s="668">
        <f t="shared" si="107"/>
        <v>6.1159095360000011</v>
      </c>
      <c r="N555" s="624">
        <f t="shared" si="105"/>
        <v>4492.0527225103588</v>
      </c>
    </row>
    <row r="556" spans="1:14" x14ac:dyDescent="0.2">
      <c r="A556" s="624">
        <v>553</v>
      </c>
      <c r="B556" s="624">
        <v>0</v>
      </c>
      <c r="C556" s="628">
        <f t="shared" si="98"/>
        <v>0</v>
      </c>
      <c r="D556" s="665">
        <f t="shared" si="96"/>
        <v>0</v>
      </c>
      <c r="E556" s="629">
        <f t="shared" si="99"/>
        <v>0</v>
      </c>
      <c r="F556" s="665">
        <f t="shared" si="97"/>
        <v>0</v>
      </c>
      <c r="G556" s="629">
        <f t="shared" si="100"/>
        <v>0</v>
      </c>
      <c r="H556" s="666">
        <f t="shared" si="101"/>
        <v>0</v>
      </c>
      <c r="I556" s="667">
        <f t="shared" si="102"/>
        <v>0</v>
      </c>
      <c r="J556" s="624">
        <f t="shared" si="103"/>
        <v>0</v>
      </c>
      <c r="K556" s="624">
        <f t="shared" si="104"/>
        <v>0</v>
      </c>
      <c r="L556" s="624">
        <f t="shared" si="106"/>
        <v>27472.988081815871</v>
      </c>
      <c r="M556" s="668">
        <f t="shared" si="107"/>
        <v>6.1159095360000011</v>
      </c>
      <c r="N556" s="624">
        <f t="shared" si="105"/>
        <v>4492.0527225103588</v>
      </c>
    </row>
    <row r="557" spans="1:14" x14ac:dyDescent="0.2">
      <c r="A557" s="624">
        <v>554</v>
      </c>
      <c r="B557" s="624">
        <v>0</v>
      </c>
      <c r="C557" s="628">
        <f t="shared" si="98"/>
        <v>0</v>
      </c>
      <c r="D557" s="665">
        <f t="shared" si="96"/>
        <v>0</v>
      </c>
      <c r="E557" s="629">
        <f t="shared" si="99"/>
        <v>0</v>
      </c>
      <c r="F557" s="665">
        <f t="shared" si="97"/>
        <v>0</v>
      </c>
      <c r="G557" s="629">
        <f t="shared" si="100"/>
        <v>0</v>
      </c>
      <c r="H557" s="666">
        <f t="shared" si="101"/>
        <v>0</v>
      </c>
      <c r="I557" s="667">
        <f t="shared" si="102"/>
        <v>0</v>
      </c>
      <c r="J557" s="624">
        <f t="shared" si="103"/>
        <v>0</v>
      </c>
      <c r="K557" s="624">
        <f t="shared" si="104"/>
        <v>0</v>
      </c>
      <c r="L557" s="624">
        <f t="shared" si="106"/>
        <v>27472.988081815871</v>
      </c>
      <c r="M557" s="668">
        <f t="shared" si="107"/>
        <v>6.1159095360000011</v>
      </c>
      <c r="N557" s="624">
        <f t="shared" si="105"/>
        <v>4492.0527225103588</v>
      </c>
    </row>
    <row r="558" spans="1:14" x14ac:dyDescent="0.2">
      <c r="A558" s="624">
        <v>555</v>
      </c>
      <c r="B558" s="624">
        <v>0</v>
      </c>
      <c r="C558" s="628">
        <f t="shared" si="98"/>
        <v>0</v>
      </c>
      <c r="D558" s="665">
        <f t="shared" si="96"/>
        <v>0</v>
      </c>
      <c r="E558" s="629">
        <f t="shared" si="99"/>
        <v>0</v>
      </c>
      <c r="F558" s="665">
        <f t="shared" si="97"/>
        <v>0</v>
      </c>
      <c r="G558" s="629">
        <f t="shared" si="100"/>
        <v>0</v>
      </c>
      <c r="H558" s="666">
        <f t="shared" si="101"/>
        <v>0</v>
      </c>
      <c r="I558" s="667">
        <f t="shared" si="102"/>
        <v>0</v>
      </c>
      <c r="J558" s="624">
        <f t="shared" si="103"/>
        <v>0</v>
      </c>
      <c r="K558" s="624">
        <f t="shared" si="104"/>
        <v>0</v>
      </c>
      <c r="L558" s="624">
        <f t="shared" si="106"/>
        <v>27472.988081815871</v>
      </c>
      <c r="M558" s="668">
        <f t="shared" si="107"/>
        <v>6.1159095360000011</v>
      </c>
      <c r="N558" s="624">
        <f t="shared" si="105"/>
        <v>4492.0527225103588</v>
      </c>
    </row>
    <row r="559" spans="1:14" x14ac:dyDescent="0.2">
      <c r="A559" s="624">
        <v>556</v>
      </c>
      <c r="B559" s="624">
        <v>0</v>
      </c>
      <c r="C559" s="628">
        <f t="shared" si="98"/>
        <v>0</v>
      </c>
      <c r="D559" s="665">
        <f t="shared" si="96"/>
        <v>0</v>
      </c>
      <c r="E559" s="629">
        <f t="shared" si="99"/>
        <v>0</v>
      </c>
      <c r="F559" s="665">
        <f t="shared" si="97"/>
        <v>0</v>
      </c>
      <c r="G559" s="629">
        <f t="shared" si="100"/>
        <v>0</v>
      </c>
      <c r="H559" s="666">
        <f t="shared" si="101"/>
        <v>0</v>
      </c>
      <c r="I559" s="667">
        <f t="shared" si="102"/>
        <v>0</v>
      </c>
      <c r="J559" s="624">
        <f t="shared" si="103"/>
        <v>0</v>
      </c>
      <c r="K559" s="624">
        <f t="shared" si="104"/>
        <v>0</v>
      </c>
      <c r="L559" s="624">
        <f t="shared" si="106"/>
        <v>27472.988081815871</v>
      </c>
      <c r="M559" s="668">
        <f t="shared" si="107"/>
        <v>6.1159095360000011</v>
      </c>
      <c r="N559" s="624">
        <f t="shared" si="105"/>
        <v>4492.0527225103588</v>
      </c>
    </row>
    <row r="560" spans="1:14" x14ac:dyDescent="0.2">
      <c r="A560" s="624">
        <v>557</v>
      </c>
      <c r="B560" s="624">
        <v>0</v>
      </c>
      <c r="C560" s="628">
        <f t="shared" si="98"/>
        <v>0</v>
      </c>
      <c r="D560" s="665">
        <f t="shared" si="96"/>
        <v>0</v>
      </c>
      <c r="E560" s="629">
        <f t="shared" si="99"/>
        <v>0</v>
      </c>
      <c r="F560" s="665">
        <f t="shared" si="97"/>
        <v>0</v>
      </c>
      <c r="G560" s="629">
        <f t="shared" si="100"/>
        <v>0</v>
      </c>
      <c r="H560" s="666">
        <f t="shared" si="101"/>
        <v>0</v>
      </c>
      <c r="I560" s="667">
        <f t="shared" si="102"/>
        <v>0</v>
      </c>
      <c r="J560" s="624">
        <f t="shared" si="103"/>
        <v>0</v>
      </c>
      <c r="K560" s="624">
        <f t="shared" si="104"/>
        <v>0</v>
      </c>
      <c r="L560" s="624">
        <f t="shared" si="106"/>
        <v>27472.988081815871</v>
      </c>
      <c r="M560" s="668">
        <f t="shared" si="107"/>
        <v>6.1159095360000011</v>
      </c>
      <c r="N560" s="624">
        <f t="shared" si="105"/>
        <v>4492.0527225103588</v>
      </c>
    </row>
    <row r="561" spans="1:14" x14ac:dyDescent="0.2">
      <c r="A561" s="624">
        <v>558</v>
      </c>
      <c r="B561" s="624">
        <v>0</v>
      </c>
      <c r="C561" s="628">
        <f t="shared" si="98"/>
        <v>0</v>
      </c>
      <c r="D561" s="665">
        <f t="shared" si="96"/>
        <v>0</v>
      </c>
      <c r="E561" s="629">
        <f t="shared" si="99"/>
        <v>0</v>
      </c>
      <c r="F561" s="665">
        <f t="shared" si="97"/>
        <v>0</v>
      </c>
      <c r="G561" s="629">
        <f t="shared" si="100"/>
        <v>0</v>
      </c>
      <c r="H561" s="666">
        <f t="shared" si="101"/>
        <v>0</v>
      </c>
      <c r="I561" s="667">
        <f t="shared" si="102"/>
        <v>0</v>
      </c>
      <c r="J561" s="624">
        <f t="shared" si="103"/>
        <v>0</v>
      </c>
      <c r="K561" s="624">
        <f t="shared" si="104"/>
        <v>0</v>
      </c>
      <c r="L561" s="624">
        <f t="shared" si="106"/>
        <v>27472.988081815871</v>
      </c>
      <c r="M561" s="668">
        <f t="shared" si="107"/>
        <v>6.1159095360000011</v>
      </c>
      <c r="N561" s="624">
        <f t="shared" si="105"/>
        <v>4492.0527225103588</v>
      </c>
    </row>
    <row r="562" spans="1:14" x14ac:dyDescent="0.2">
      <c r="A562" s="624">
        <v>559</v>
      </c>
      <c r="B562" s="624">
        <v>0</v>
      </c>
      <c r="C562" s="628">
        <f t="shared" si="98"/>
        <v>0</v>
      </c>
      <c r="D562" s="665">
        <f t="shared" si="96"/>
        <v>0</v>
      </c>
      <c r="E562" s="629">
        <f t="shared" si="99"/>
        <v>0</v>
      </c>
      <c r="F562" s="665">
        <f t="shared" si="97"/>
        <v>0</v>
      </c>
      <c r="G562" s="629">
        <f t="shared" si="100"/>
        <v>0</v>
      </c>
      <c r="H562" s="666">
        <f t="shared" si="101"/>
        <v>0</v>
      </c>
      <c r="I562" s="667">
        <f t="shared" si="102"/>
        <v>0</v>
      </c>
      <c r="J562" s="624">
        <f t="shared" si="103"/>
        <v>0</v>
      </c>
      <c r="K562" s="624">
        <f t="shared" si="104"/>
        <v>0</v>
      </c>
      <c r="L562" s="624">
        <f t="shared" si="106"/>
        <v>27472.988081815871</v>
      </c>
      <c r="M562" s="668">
        <f t="shared" si="107"/>
        <v>6.1159095360000011</v>
      </c>
      <c r="N562" s="624">
        <f t="shared" si="105"/>
        <v>4492.0527225103588</v>
      </c>
    </row>
    <row r="563" spans="1:14" x14ac:dyDescent="0.2">
      <c r="A563" s="624">
        <v>560</v>
      </c>
      <c r="B563" s="624">
        <v>0</v>
      </c>
      <c r="C563" s="628">
        <f t="shared" si="98"/>
        <v>0</v>
      </c>
      <c r="D563" s="665">
        <f t="shared" si="96"/>
        <v>0</v>
      </c>
      <c r="E563" s="629">
        <f t="shared" si="99"/>
        <v>0</v>
      </c>
      <c r="F563" s="665">
        <f t="shared" si="97"/>
        <v>0</v>
      </c>
      <c r="G563" s="629">
        <f t="shared" si="100"/>
        <v>0</v>
      </c>
      <c r="H563" s="666">
        <f t="shared" si="101"/>
        <v>0</v>
      </c>
      <c r="I563" s="667">
        <f t="shared" si="102"/>
        <v>0</v>
      </c>
      <c r="J563" s="624">
        <f t="shared" si="103"/>
        <v>0</v>
      </c>
      <c r="K563" s="624">
        <f t="shared" si="104"/>
        <v>0</v>
      </c>
      <c r="L563" s="624">
        <f t="shared" si="106"/>
        <v>27472.988081815871</v>
      </c>
      <c r="M563" s="668">
        <f t="shared" si="107"/>
        <v>6.1159095360000011</v>
      </c>
      <c r="N563" s="624">
        <f t="shared" si="105"/>
        <v>4492.0527225103588</v>
      </c>
    </row>
    <row r="564" spans="1:14" x14ac:dyDescent="0.2">
      <c r="A564" s="624">
        <v>561</v>
      </c>
      <c r="B564" s="624">
        <v>0</v>
      </c>
      <c r="C564" s="628">
        <f t="shared" si="98"/>
        <v>0</v>
      </c>
      <c r="D564" s="665">
        <f t="shared" si="96"/>
        <v>0</v>
      </c>
      <c r="E564" s="629">
        <f t="shared" si="99"/>
        <v>0</v>
      </c>
      <c r="F564" s="665">
        <f t="shared" si="97"/>
        <v>0</v>
      </c>
      <c r="G564" s="629">
        <f t="shared" si="100"/>
        <v>0</v>
      </c>
      <c r="H564" s="666">
        <f t="shared" si="101"/>
        <v>0</v>
      </c>
      <c r="I564" s="667">
        <f t="shared" si="102"/>
        <v>0</v>
      </c>
      <c r="J564" s="624">
        <f t="shared" si="103"/>
        <v>0</v>
      </c>
      <c r="K564" s="624">
        <f t="shared" si="104"/>
        <v>0</v>
      </c>
      <c r="L564" s="624">
        <f t="shared" si="106"/>
        <v>27472.988081815871</v>
      </c>
      <c r="M564" s="668">
        <f t="shared" si="107"/>
        <v>6.1159095360000011</v>
      </c>
      <c r="N564" s="624">
        <f t="shared" si="105"/>
        <v>4492.0527225103588</v>
      </c>
    </row>
    <row r="565" spans="1:14" x14ac:dyDescent="0.2">
      <c r="A565" s="624">
        <v>562</v>
      </c>
      <c r="B565" s="624">
        <v>0</v>
      </c>
      <c r="C565" s="628">
        <f t="shared" si="98"/>
        <v>0</v>
      </c>
      <c r="D565" s="665">
        <f t="shared" si="96"/>
        <v>0</v>
      </c>
      <c r="E565" s="629">
        <f t="shared" si="99"/>
        <v>0</v>
      </c>
      <c r="F565" s="665">
        <f t="shared" si="97"/>
        <v>0</v>
      </c>
      <c r="G565" s="629">
        <f t="shared" si="100"/>
        <v>0</v>
      </c>
      <c r="H565" s="666">
        <f t="shared" si="101"/>
        <v>0</v>
      </c>
      <c r="I565" s="667">
        <f t="shared" si="102"/>
        <v>0</v>
      </c>
      <c r="J565" s="624">
        <f t="shared" si="103"/>
        <v>0</v>
      </c>
      <c r="K565" s="624">
        <f t="shared" si="104"/>
        <v>0</v>
      </c>
      <c r="L565" s="624">
        <f t="shared" si="106"/>
        <v>27472.988081815871</v>
      </c>
      <c r="M565" s="668">
        <f t="shared" si="107"/>
        <v>6.1159095360000011</v>
      </c>
      <c r="N565" s="624">
        <f t="shared" si="105"/>
        <v>4492.0527225103588</v>
      </c>
    </row>
    <row r="566" spans="1:14" x14ac:dyDescent="0.2">
      <c r="A566" s="624">
        <v>563</v>
      </c>
      <c r="B566" s="624">
        <v>0</v>
      </c>
      <c r="C566" s="628">
        <f t="shared" si="98"/>
        <v>0</v>
      </c>
      <c r="D566" s="665">
        <f t="shared" si="96"/>
        <v>0</v>
      </c>
      <c r="E566" s="629">
        <f t="shared" si="99"/>
        <v>0</v>
      </c>
      <c r="F566" s="665">
        <f t="shared" si="97"/>
        <v>0</v>
      </c>
      <c r="G566" s="629">
        <f t="shared" si="100"/>
        <v>0</v>
      </c>
      <c r="H566" s="666">
        <f t="shared" si="101"/>
        <v>0</v>
      </c>
      <c r="I566" s="667">
        <f t="shared" si="102"/>
        <v>0</v>
      </c>
      <c r="J566" s="624">
        <f t="shared" si="103"/>
        <v>0</v>
      </c>
      <c r="K566" s="624">
        <f t="shared" si="104"/>
        <v>0</v>
      </c>
      <c r="L566" s="624">
        <f t="shared" si="106"/>
        <v>27472.988081815871</v>
      </c>
      <c r="M566" s="668">
        <f t="shared" si="107"/>
        <v>6.1159095360000011</v>
      </c>
      <c r="N566" s="624">
        <f t="shared" si="105"/>
        <v>4492.0527225103588</v>
      </c>
    </row>
    <row r="567" spans="1:14" x14ac:dyDescent="0.2">
      <c r="A567" s="624">
        <v>564</v>
      </c>
      <c r="B567" s="624">
        <v>0</v>
      </c>
      <c r="C567" s="628">
        <f t="shared" si="98"/>
        <v>0</v>
      </c>
      <c r="D567" s="665">
        <f t="shared" si="96"/>
        <v>0</v>
      </c>
      <c r="E567" s="629">
        <f t="shared" si="99"/>
        <v>0</v>
      </c>
      <c r="F567" s="665">
        <f t="shared" si="97"/>
        <v>0</v>
      </c>
      <c r="G567" s="629">
        <f t="shared" si="100"/>
        <v>0</v>
      </c>
      <c r="H567" s="666">
        <f t="shared" si="101"/>
        <v>0</v>
      </c>
      <c r="I567" s="667">
        <f t="shared" si="102"/>
        <v>0</v>
      </c>
      <c r="J567" s="624">
        <f t="shared" si="103"/>
        <v>0</v>
      </c>
      <c r="K567" s="624">
        <f t="shared" si="104"/>
        <v>0</v>
      </c>
      <c r="L567" s="624">
        <f t="shared" si="106"/>
        <v>27472.988081815871</v>
      </c>
      <c r="M567" s="668">
        <f t="shared" si="107"/>
        <v>6.1159095360000011</v>
      </c>
      <c r="N567" s="624">
        <f t="shared" si="105"/>
        <v>4492.0527225103588</v>
      </c>
    </row>
    <row r="568" spans="1:14" x14ac:dyDescent="0.2">
      <c r="A568" s="624">
        <v>565</v>
      </c>
      <c r="B568" s="624">
        <v>0</v>
      </c>
      <c r="C568" s="628">
        <f t="shared" si="98"/>
        <v>0</v>
      </c>
      <c r="D568" s="665">
        <f t="shared" si="96"/>
        <v>0</v>
      </c>
      <c r="E568" s="629">
        <f t="shared" si="99"/>
        <v>0</v>
      </c>
      <c r="F568" s="665">
        <f t="shared" si="97"/>
        <v>0</v>
      </c>
      <c r="G568" s="629">
        <f t="shared" si="100"/>
        <v>0</v>
      </c>
      <c r="H568" s="666">
        <f t="shared" si="101"/>
        <v>0</v>
      </c>
      <c r="I568" s="667">
        <f t="shared" si="102"/>
        <v>0</v>
      </c>
      <c r="J568" s="624">
        <f t="shared" si="103"/>
        <v>0</v>
      </c>
      <c r="K568" s="624">
        <f t="shared" si="104"/>
        <v>0</v>
      </c>
      <c r="L568" s="624">
        <f t="shared" si="106"/>
        <v>27472.988081815871</v>
      </c>
      <c r="M568" s="668">
        <f t="shared" si="107"/>
        <v>6.1159095360000011</v>
      </c>
      <c r="N568" s="624">
        <f t="shared" si="105"/>
        <v>4492.0527225103588</v>
      </c>
    </row>
    <row r="569" spans="1:14" x14ac:dyDescent="0.2">
      <c r="A569" s="624">
        <v>566</v>
      </c>
      <c r="B569" s="624">
        <v>0</v>
      </c>
      <c r="C569" s="628">
        <f t="shared" si="98"/>
        <v>0</v>
      </c>
      <c r="D569" s="665">
        <f t="shared" si="96"/>
        <v>0</v>
      </c>
      <c r="E569" s="629">
        <f t="shared" si="99"/>
        <v>0</v>
      </c>
      <c r="F569" s="665">
        <f t="shared" si="97"/>
        <v>0</v>
      </c>
      <c r="G569" s="629">
        <f t="shared" si="100"/>
        <v>0</v>
      </c>
      <c r="H569" s="666">
        <f t="shared" si="101"/>
        <v>0</v>
      </c>
      <c r="I569" s="667">
        <f t="shared" si="102"/>
        <v>0</v>
      </c>
      <c r="J569" s="624">
        <f t="shared" si="103"/>
        <v>0</v>
      </c>
      <c r="K569" s="624">
        <f t="shared" si="104"/>
        <v>0</v>
      </c>
      <c r="L569" s="624">
        <f t="shared" si="106"/>
        <v>27472.988081815871</v>
      </c>
      <c r="M569" s="668">
        <f t="shared" si="107"/>
        <v>6.1159095360000011</v>
      </c>
      <c r="N569" s="624">
        <f t="shared" si="105"/>
        <v>4492.0527225103588</v>
      </c>
    </row>
    <row r="570" spans="1:14" x14ac:dyDescent="0.2">
      <c r="A570" s="624">
        <v>567</v>
      </c>
      <c r="B570" s="624">
        <v>0</v>
      </c>
      <c r="C570" s="628">
        <f t="shared" si="98"/>
        <v>0</v>
      </c>
      <c r="D570" s="665">
        <f t="shared" si="96"/>
        <v>0</v>
      </c>
      <c r="E570" s="629">
        <f t="shared" si="99"/>
        <v>0</v>
      </c>
      <c r="F570" s="665">
        <f t="shared" si="97"/>
        <v>0</v>
      </c>
      <c r="G570" s="629">
        <f t="shared" si="100"/>
        <v>0</v>
      </c>
      <c r="H570" s="666">
        <f t="shared" si="101"/>
        <v>0</v>
      </c>
      <c r="I570" s="667">
        <f t="shared" si="102"/>
        <v>0</v>
      </c>
      <c r="J570" s="624">
        <f t="shared" si="103"/>
        <v>0</v>
      </c>
      <c r="K570" s="624">
        <f t="shared" si="104"/>
        <v>0</v>
      </c>
      <c r="L570" s="624">
        <f t="shared" si="106"/>
        <v>27472.988081815871</v>
      </c>
      <c r="M570" s="668">
        <f t="shared" si="107"/>
        <v>6.1159095360000011</v>
      </c>
      <c r="N570" s="624">
        <f t="shared" si="105"/>
        <v>4492.0527225103588</v>
      </c>
    </row>
    <row r="571" spans="1:14" x14ac:dyDescent="0.2">
      <c r="A571" s="624">
        <v>568</v>
      </c>
      <c r="B571" s="624">
        <v>0</v>
      </c>
      <c r="C571" s="628">
        <f t="shared" si="98"/>
        <v>0</v>
      </c>
      <c r="D571" s="665">
        <f t="shared" si="96"/>
        <v>0</v>
      </c>
      <c r="E571" s="629">
        <f t="shared" si="99"/>
        <v>0</v>
      </c>
      <c r="F571" s="665">
        <f t="shared" si="97"/>
        <v>5.3108351999999996</v>
      </c>
      <c r="G571" s="629">
        <f t="shared" si="100"/>
        <v>28.204970521559037</v>
      </c>
      <c r="H571" s="666">
        <f t="shared" si="101"/>
        <v>2.6554175999999998</v>
      </c>
      <c r="I571" s="667">
        <f t="shared" si="102"/>
        <v>7.3761599999999997E-4</v>
      </c>
      <c r="J571" s="624">
        <f t="shared" si="103"/>
        <v>28.204970521559037</v>
      </c>
      <c r="K571" s="624">
        <f t="shared" si="104"/>
        <v>28.204970521559037</v>
      </c>
      <c r="L571" s="624">
        <f t="shared" si="106"/>
        <v>27501.193052337429</v>
      </c>
      <c r="M571" s="668">
        <f t="shared" si="107"/>
        <v>6.1166471520000014</v>
      </c>
      <c r="N571" s="624">
        <f t="shared" si="105"/>
        <v>4496.1222004354422</v>
      </c>
    </row>
    <row r="572" spans="1:14" x14ac:dyDescent="0.2">
      <c r="A572" s="624">
        <v>569</v>
      </c>
      <c r="B572" s="624">
        <v>3.3</v>
      </c>
      <c r="C572" s="628">
        <f t="shared" si="98"/>
        <v>5.3108351999999996</v>
      </c>
      <c r="D572" s="665">
        <f t="shared" si="96"/>
        <v>5.3108351999999996</v>
      </c>
      <c r="E572" s="629">
        <f t="shared" si="99"/>
        <v>28.204970521559037</v>
      </c>
      <c r="F572" s="665">
        <f t="shared" si="97"/>
        <v>10.621670399999999</v>
      </c>
      <c r="G572" s="629">
        <f t="shared" si="100"/>
        <v>112.81988208623615</v>
      </c>
      <c r="H572" s="666">
        <f t="shared" si="101"/>
        <v>7.9662527999999995</v>
      </c>
      <c r="I572" s="667">
        <f t="shared" si="102"/>
        <v>2.2128479999999999E-3</v>
      </c>
      <c r="J572" s="624">
        <f t="shared" si="103"/>
        <v>84.614911564677115</v>
      </c>
      <c r="K572" s="624">
        <f t="shared" si="104"/>
        <v>84.614911564677115</v>
      </c>
      <c r="L572" s="624">
        <f t="shared" si="106"/>
        <v>27585.807963902105</v>
      </c>
      <c r="M572" s="668">
        <f t="shared" si="107"/>
        <v>6.1188600000000015</v>
      </c>
      <c r="N572" s="624">
        <f t="shared" si="105"/>
        <v>4508.324747404271</v>
      </c>
    </row>
    <row r="573" spans="1:14" x14ac:dyDescent="0.2">
      <c r="A573" s="624">
        <v>570</v>
      </c>
      <c r="B573" s="624">
        <v>6.6</v>
      </c>
      <c r="C573" s="628">
        <f t="shared" si="98"/>
        <v>10.621670399999999</v>
      </c>
      <c r="D573" s="665">
        <f t="shared" si="96"/>
        <v>10.621670399999999</v>
      </c>
      <c r="E573" s="629">
        <f t="shared" si="99"/>
        <v>112.81988208623615</v>
      </c>
      <c r="F573" s="665">
        <f t="shared" si="97"/>
        <v>15.932505600000002</v>
      </c>
      <c r="G573" s="629">
        <f t="shared" si="100"/>
        <v>253.84473469403144</v>
      </c>
      <c r="H573" s="666">
        <f t="shared" si="101"/>
        <v>13.277088000000001</v>
      </c>
      <c r="I573" s="667">
        <f t="shared" si="102"/>
        <v>3.6880800000000003E-3</v>
      </c>
      <c r="J573" s="624">
        <f t="shared" si="103"/>
        <v>141.02485260779531</v>
      </c>
      <c r="K573" s="624">
        <f t="shared" si="104"/>
        <v>141.02485260779531</v>
      </c>
      <c r="L573" s="624">
        <f t="shared" si="106"/>
        <v>27726.832816509901</v>
      </c>
      <c r="M573" s="668">
        <f t="shared" si="107"/>
        <v>6.1225480800000014</v>
      </c>
      <c r="N573" s="624">
        <f t="shared" si="105"/>
        <v>4528.6427242740237</v>
      </c>
    </row>
    <row r="574" spans="1:14" x14ac:dyDescent="0.2">
      <c r="A574" s="624">
        <v>571</v>
      </c>
      <c r="B574" s="624">
        <v>9.9</v>
      </c>
      <c r="C574" s="628">
        <f t="shared" si="98"/>
        <v>15.932505600000002</v>
      </c>
      <c r="D574" s="665">
        <f t="shared" si="96"/>
        <v>15.932505600000002</v>
      </c>
      <c r="E574" s="629">
        <f t="shared" si="99"/>
        <v>253.84473469403144</v>
      </c>
      <c r="F574" s="665">
        <f t="shared" si="97"/>
        <v>20.921472000000001</v>
      </c>
      <c r="G574" s="629">
        <f t="shared" si="100"/>
        <v>437.70799064678408</v>
      </c>
      <c r="H574" s="666">
        <f t="shared" si="101"/>
        <v>18.426988800000004</v>
      </c>
      <c r="I574" s="667">
        <f t="shared" si="102"/>
        <v>5.1186080000000011E-3</v>
      </c>
      <c r="J574" s="624">
        <f t="shared" si="103"/>
        <v>183.86325595275264</v>
      </c>
      <c r="K574" s="624">
        <f t="shared" si="104"/>
        <v>183.86325595275264</v>
      </c>
      <c r="L574" s="624">
        <f t="shared" si="106"/>
        <v>27910.696072462655</v>
      </c>
      <c r="M574" s="668">
        <f t="shared" si="107"/>
        <v>6.1276666880000015</v>
      </c>
      <c r="N574" s="624">
        <f t="shared" si="105"/>
        <v>4554.8652519108182</v>
      </c>
    </row>
    <row r="575" spans="1:14" x14ac:dyDescent="0.2">
      <c r="A575" s="624">
        <v>572</v>
      </c>
      <c r="B575" s="624">
        <v>13</v>
      </c>
      <c r="C575" s="628">
        <f t="shared" si="98"/>
        <v>20.921472000000001</v>
      </c>
      <c r="D575" s="665">
        <f t="shared" si="96"/>
        <v>20.921472000000001</v>
      </c>
      <c r="E575" s="629">
        <f t="shared" si="99"/>
        <v>437.70799064678408</v>
      </c>
      <c r="F575" s="665">
        <f t="shared" si="97"/>
        <v>23.4964224</v>
      </c>
      <c r="G575" s="629">
        <f t="shared" si="100"/>
        <v>552.08186559922171</v>
      </c>
      <c r="H575" s="666">
        <f t="shared" si="101"/>
        <v>22.208947200000001</v>
      </c>
      <c r="I575" s="667">
        <f t="shared" si="102"/>
        <v>6.1691519999999998E-3</v>
      </c>
      <c r="J575" s="624">
        <f t="shared" si="103"/>
        <v>114.37387495243763</v>
      </c>
      <c r="K575" s="624">
        <f t="shared" si="104"/>
        <v>114.37387495243763</v>
      </c>
      <c r="L575" s="624">
        <f t="shared" si="106"/>
        <v>28025.069947415093</v>
      </c>
      <c r="M575" s="668">
        <f t="shared" si="107"/>
        <v>6.1338358400000015</v>
      </c>
      <c r="N575" s="624">
        <f t="shared" si="105"/>
        <v>4568.9305482644095</v>
      </c>
    </row>
    <row r="576" spans="1:14" x14ac:dyDescent="0.2">
      <c r="A576" s="624">
        <v>573</v>
      </c>
      <c r="B576" s="624">
        <v>14.6</v>
      </c>
      <c r="C576" s="628">
        <f t="shared" si="98"/>
        <v>23.4964224</v>
      </c>
      <c r="D576" s="665">
        <f t="shared" si="96"/>
        <v>23.4964224</v>
      </c>
      <c r="E576" s="629">
        <f t="shared" si="99"/>
        <v>552.08186559922171</v>
      </c>
      <c r="F576" s="665">
        <f t="shared" si="97"/>
        <v>25.749504000000002</v>
      </c>
      <c r="G576" s="629">
        <f t="shared" si="100"/>
        <v>663.03695624601608</v>
      </c>
      <c r="H576" s="666">
        <f t="shared" si="101"/>
        <v>24.622963200000001</v>
      </c>
      <c r="I576" s="667">
        <f t="shared" si="102"/>
        <v>6.8397120000000004E-3</v>
      </c>
      <c r="J576" s="624">
        <f t="shared" si="103"/>
        <v>110.95509064679436</v>
      </c>
      <c r="K576" s="624">
        <f t="shared" si="104"/>
        <v>110.95509064679436</v>
      </c>
      <c r="L576" s="624">
        <f t="shared" si="106"/>
        <v>28136.025038061889</v>
      </c>
      <c r="M576" s="668">
        <f t="shared" si="107"/>
        <v>6.1406755520000011</v>
      </c>
      <c r="N576" s="624">
        <f t="shared" si="105"/>
        <v>4581.9103777430582</v>
      </c>
    </row>
    <row r="577" spans="1:14" x14ac:dyDescent="0.2">
      <c r="A577" s="624">
        <v>574</v>
      </c>
      <c r="B577" s="624">
        <v>16</v>
      </c>
      <c r="C577" s="628">
        <f t="shared" si="98"/>
        <v>25.749504000000002</v>
      </c>
      <c r="D577" s="665">
        <f t="shared" si="96"/>
        <v>25.749504000000002</v>
      </c>
      <c r="E577" s="629">
        <f t="shared" si="99"/>
        <v>663.03695624601608</v>
      </c>
      <c r="F577" s="665">
        <f t="shared" si="97"/>
        <v>27.358848000000002</v>
      </c>
      <c r="G577" s="629">
        <f t="shared" si="100"/>
        <v>748.50656388710411</v>
      </c>
      <c r="H577" s="666">
        <f t="shared" si="101"/>
        <v>26.554176000000002</v>
      </c>
      <c r="I577" s="667">
        <f t="shared" si="102"/>
        <v>7.3761600000000005E-3</v>
      </c>
      <c r="J577" s="624">
        <f t="shared" si="103"/>
        <v>85.469607641088032</v>
      </c>
      <c r="K577" s="624">
        <f t="shared" si="104"/>
        <v>85.469607641088032</v>
      </c>
      <c r="L577" s="624">
        <f t="shared" si="106"/>
        <v>28221.494645702976</v>
      </c>
      <c r="M577" s="668">
        <f t="shared" si="107"/>
        <v>6.1480517120000009</v>
      </c>
      <c r="N577" s="624">
        <f t="shared" si="105"/>
        <v>4590.3151059414795</v>
      </c>
    </row>
    <row r="578" spans="1:14" x14ac:dyDescent="0.2">
      <c r="A578" s="624">
        <v>575</v>
      </c>
      <c r="B578" s="624">
        <v>17</v>
      </c>
      <c r="C578" s="628">
        <f t="shared" si="98"/>
        <v>27.358848000000002</v>
      </c>
      <c r="D578" s="665">
        <f t="shared" si="96"/>
        <v>27.358848000000002</v>
      </c>
      <c r="E578" s="629">
        <f t="shared" si="99"/>
        <v>748.50656388710411</v>
      </c>
      <c r="F578" s="665">
        <f t="shared" si="97"/>
        <v>27.358848000000002</v>
      </c>
      <c r="G578" s="629">
        <f t="shared" si="100"/>
        <v>748.50656388710411</v>
      </c>
      <c r="H578" s="666">
        <f t="shared" si="101"/>
        <v>27.358848000000002</v>
      </c>
      <c r="I578" s="667">
        <f t="shared" si="102"/>
        <v>7.5996800000000002E-3</v>
      </c>
      <c r="J578" s="624">
        <f t="shared" si="103"/>
        <v>0</v>
      </c>
      <c r="K578" s="624">
        <f t="shared" si="104"/>
        <v>0</v>
      </c>
      <c r="L578" s="624">
        <f t="shared" si="106"/>
        <v>28221.494645702976</v>
      </c>
      <c r="M578" s="668">
        <f t="shared" si="107"/>
        <v>6.1556513920000011</v>
      </c>
      <c r="N578" s="624">
        <f t="shared" si="105"/>
        <v>4584.6479679437589</v>
      </c>
    </row>
    <row r="579" spans="1:14" x14ac:dyDescent="0.2">
      <c r="A579" s="624">
        <v>576</v>
      </c>
      <c r="B579" s="624">
        <v>17</v>
      </c>
      <c r="C579" s="628">
        <f t="shared" si="98"/>
        <v>27.358848000000002</v>
      </c>
      <c r="D579" s="665">
        <f t="shared" si="96"/>
        <v>27.358848000000002</v>
      </c>
      <c r="E579" s="629">
        <f t="shared" si="99"/>
        <v>748.50656388710411</v>
      </c>
      <c r="F579" s="665">
        <f t="shared" si="97"/>
        <v>27.358848000000002</v>
      </c>
      <c r="G579" s="629">
        <f t="shared" si="100"/>
        <v>748.50656388710411</v>
      </c>
      <c r="H579" s="666">
        <f t="shared" si="101"/>
        <v>27.358848000000002</v>
      </c>
      <c r="I579" s="667">
        <f t="shared" si="102"/>
        <v>7.5996800000000002E-3</v>
      </c>
      <c r="J579" s="624">
        <f t="shared" si="103"/>
        <v>0</v>
      </c>
      <c r="K579" s="624">
        <f t="shared" si="104"/>
        <v>0</v>
      </c>
      <c r="L579" s="624">
        <f t="shared" si="106"/>
        <v>28221.494645702976</v>
      </c>
      <c r="M579" s="668">
        <f t="shared" si="107"/>
        <v>6.1632510720000013</v>
      </c>
      <c r="N579" s="624">
        <f t="shared" si="105"/>
        <v>4578.9948058281816</v>
      </c>
    </row>
    <row r="580" spans="1:14" x14ac:dyDescent="0.2">
      <c r="A580" s="624">
        <v>577</v>
      </c>
      <c r="B580" s="624">
        <v>17</v>
      </c>
      <c r="C580" s="628">
        <f t="shared" si="98"/>
        <v>27.358848000000002</v>
      </c>
      <c r="D580" s="665">
        <f t="shared" ref="D580:D643" si="108">C580</f>
        <v>27.358848000000002</v>
      </c>
      <c r="E580" s="629">
        <f t="shared" si="99"/>
        <v>748.50656388710411</v>
      </c>
      <c r="F580" s="665">
        <f t="shared" ref="F580:F643" si="109">C581</f>
        <v>28.163520000000002</v>
      </c>
      <c r="G580" s="629">
        <f t="shared" si="100"/>
        <v>793.18385879040011</v>
      </c>
      <c r="H580" s="666">
        <f t="shared" si="101"/>
        <v>27.761184</v>
      </c>
      <c r="I580" s="667">
        <f t="shared" si="102"/>
        <v>7.71144E-3</v>
      </c>
      <c r="J580" s="624">
        <f t="shared" si="103"/>
        <v>44.677294903296001</v>
      </c>
      <c r="K580" s="624">
        <f t="shared" si="104"/>
        <v>44.677294903296001</v>
      </c>
      <c r="L580" s="624">
        <f t="shared" si="106"/>
        <v>28266.171940606273</v>
      </c>
      <c r="M580" s="668">
        <f t="shared" si="107"/>
        <v>6.1709625120000009</v>
      </c>
      <c r="N580" s="624">
        <f t="shared" si="105"/>
        <v>4580.5126648622672</v>
      </c>
    </row>
    <row r="581" spans="1:14" x14ac:dyDescent="0.2">
      <c r="A581" s="624">
        <v>578</v>
      </c>
      <c r="B581" s="624">
        <v>17.5</v>
      </c>
      <c r="C581" s="628">
        <f t="shared" ref="C581:C644" si="110">B581*1.609344</f>
        <v>28.163520000000002</v>
      </c>
      <c r="D581" s="665">
        <f t="shared" si="108"/>
        <v>28.163520000000002</v>
      </c>
      <c r="E581" s="629">
        <f t="shared" ref="E581:E644" si="111">(D581)^2</f>
        <v>793.18385879040011</v>
      </c>
      <c r="F581" s="665">
        <f t="shared" si="109"/>
        <v>28.485388799999999</v>
      </c>
      <c r="G581" s="629">
        <f t="shared" ref="G581:G644" si="112">(F581)^2</f>
        <v>811.4173750871654</v>
      </c>
      <c r="H581" s="666">
        <f t="shared" ref="H581:H644" si="113">(D581+F581)/2</f>
        <v>28.3244544</v>
      </c>
      <c r="I581" s="667">
        <f t="shared" ref="I581:I644" si="114">H581/3600</f>
        <v>7.8679040000000002E-3</v>
      </c>
      <c r="J581" s="624">
        <f t="shared" ref="J581:J644" si="115">IF(I581=0,0,(G581-E581))</f>
        <v>18.233516296765288</v>
      </c>
      <c r="K581" s="624">
        <f t="shared" ref="K581:K644" si="116">MAX(0,J581)</f>
        <v>18.233516296765288</v>
      </c>
      <c r="L581" s="624">
        <f t="shared" si="106"/>
        <v>28284.405456903038</v>
      </c>
      <c r="M581" s="668">
        <f t="shared" si="107"/>
        <v>6.1788304160000012</v>
      </c>
      <c r="N581" s="624">
        <f t="shared" ref="N581:N644" si="117">IF(M581=0,0,(L581)/M581)</f>
        <v>4577.6309677735999</v>
      </c>
    </row>
    <row r="582" spans="1:14" x14ac:dyDescent="0.2">
      <c r="A582" s="624">
        <v>579</v>
      </c>
      <c r="B582" s="624">
        <v>17.7</v>
      </c>
      <c r="C582" s="628">
        <f t="shared" si="110"/>
        <v>28.485388799999999</v>
      </c>
      <c r="D582" s="665">
        <f t="shared" si="108"/>
        <v>28.485388799999999</v>
      </c>
      <c r="E582" s="629">
        <f t="shared" si="111"/>
        <v>811.4173750871654</v>
      </c>
      <c r="F582" s="665">
        <f t="shared" si="109"/>
        <v>28.485388799999999</v>
      </c>
      <c r="G582" s="629">
        <f t="shared" si="112"/>
        <v>811.4173750871654</v>
      </c>
      <c r="H582" s="666">
        <f t="shared" si="113"/>
        <v>28.485388799999999</v>
      </c>
      <c r="I582" s="667">
        <f t="shared" si="114"/>
        <v>7.9126079999999998E-3</v>
      </c>
      <c r="J582" s="624">
        <f t="shared" si="115"/>
        <v>0</v>
      </c>
      <c r="K582" s="624">
        <f t="shared" si="116"/>
        <v>0</v>
      </c>
      <c r="L582" s="624">
        <f t="shared" ref="L582:L645" si="118">L581+K582</f>
        <v>28284.405456903038</v>
      </c>
      <c r="M582" s="668">
        <f t="shared" ref="M582:M645" si="119">M581+I582</f>
        <v>6.186743024000001</v>
      </c>
      <c r="N582" s="624">
        <f t="shared" si="117"/>
        <v>4571.7763526269637</v>
      </c>
    </row>
    <row r="583" spans="1:14" x14ac:dyDescent="0.2">
      <c r="A583" s="624">
        <v>580</v>
      </c>
      <c r="B583" s="624">
        <v>17.7</v>
      </c>
      <c r="C583" s="628">
        <f t="shared" si="110"/>
        <v>28.485388799999999</v>
      </c>
      <c r="D583" s="665">
        <f t="shared" si="108"/>
        <v>28.485388799999999</v>
      </c>
      <c r="E583" s="629">
        <f t="shared" si="111"/>
        <v>811.4173750871654</v>
      </c>
      <c r="F583" s="665">
        <f t="shared" si="109"/>
        <v>28.163520000000002</v>
      </c>
      <c r="G583" s="629">
        <f t="shared" si="112"/>
        <v>793.18385879040011</v>
      </c>
      <c r="H583" s="666">
        <f t="shared" si="113"/>
        <v>28.3244544</v>
      </c>
      <c r="I583" s="667">
        <f t="shared" si="114"/>
        <v>7.8679040000000002E-3</v>
      </c>
      <c r="J583" s="624">
        <f t="shared" si="115"/>
        <v>-18.233516296765288</v>
      </c>
      <c r="K583" s="624">
        <f t="shared" si="116"/>
        <v>0</v>
      </c>
      <c r="L583" s="624">
        <f t="shared" si="118"/>
        <v>28284.405456903038</v>
      </c>
      <c r="M583" s="668">
        <f t="shared" si="119"/>
        <v>6.1946109280000012</v>
      </c>
      <c r="N583" s="624">
        <f t="shared" si="117"/>
        <v>4565.9696445269683</v>
      </c>
    </row>
    <row r="584" spans="1:14" x14ac:dyDescent="0.2">
      <c r="A584" s="624">
        <v>581</v>
      </c>
      <c r="B584" s="624">
        <v>17.5</v>
      </c>
      <c r="C584" s="628">
        <f t="shared" si="110"/>
        <v>28.163520000000002</v>
      </c>
      <c r="D584" s="665">
        <f t="shared" si="108"/>
        <v>28.163520000000002</v>
      </c>
      <c r="E584" s="629">
        <f t="shared" si="111"/>
        <v>793.18385879040011</v>
      </c>
      <c r="F584" s="665">
        <f t="shared" si="109"/>
        <v>27.358848000000002</v>
      </c>
      <c r="G584" s="629">
        <f t="shared" si="112"/>
        <v>748.50656388710411</v>
      </c>
      <c r="H584" s="666">
        <f t="shared" si="113"/>
        <v>27.761184</v>
      </c>
      <c r="I584" s="667">
        <f t="shared" si="114"/>
        <v>7.71144E-3</v>
      </c>
      <c r="J584" s="624">
        <f t="shared" si="115"/>
        <v>-44.677294903296001</v>
      </c>
      <c r="K584" s="624">
        <f t="shared" si="116"/>
        <v>0</v>
      </c>
      <c r="L584" s="624">
        <f t="shared" si="118"/>
        <v>28284.405456903038</v>
      </c>
      <c r="M584" s="668">
        <f t="shared" si="119"/>
        <v>6.2023223680000008</v>
      </c>
      <c r="N584" s="624">
        <f t="shared" si="117"/>
        <v>4560.2927062985955</v>
      </c>
    </row>
    <row r="585" spans="1:14" x14ac:dyDescent="0.2">
      <c r="A585" s="624">
        <v>582</v>
      </c>
      <c r="B585" s="624">
        <v>17</v>
      </c>
      <c r="C585" s="628">
        <f t="shared" si="110"/>
        <v>27.358848000000002</v>
      </c>
      <c r="D585" s="665">
        <f t="shared" si="108"/>
        <v>27.358848000000002</v>
      </c>
      <c r="E585" s="629">
        <f t="shared" si="111"/>
        <v>748.50656388710411</v>
      </c>
      <c r="F585" s="665">
        <f t="shared" si="109"/>
        <v>27.1979136</v>
      </c>
      <c r="G585" s="629">
        <f t="shared" si="112"/>
        <v>739.7265041930649</v>
      </c>
      <c r="H585" s="666">
        <f t="shared" si="113"/>
        <v>27.278380800000001</v>
      </c>
      <c r="I585" s="667">
        <f t="shared" si="114"/>
        <v>7.5773280000000004E-3</v>
      </c>
      <c r="J585" s="624">
        <f t="shared" si="115"/>
        <v>-8.7800596940392097</v>
      </c>
      <c r="K585" s="624">
        <f t="shared" si="116"/>
        <v>0</v>
      </c>
      <c r="L585" s="624">
        <f t="shared" si="118"/>
        <v>28284.405456903038</v>
      </c>
      <c r="M585" s="668">
        <f t="shared" si="119"/>
        <v>6.2098996960000008</v>
      </c>
      <c r="N585" s="624">
        <f t="shared" si="117"/>
        <v>4554.7282309764114</v>
      </c>
    </row>
    <row r="586" spans="1:14" x14ac:dyDescent="0.2">
      <c r="A586" s="624">
        <v>583</v>
      </c>
      <c r="B586" s="624">
        <v>16.899999999999999</v>
      </c>
      <c r="C586" s="628">
        <f t="shared" si="110"/>
        <v>27.1979136</v>
      </c>
      <c r="D586" s="665">
        <f t="shared" si="108"/>
        <v>27.1979136</v>
      </c>
      <c r="E586" s="629">
        <f t="shared" si="111"/>
        <v>739.7265041930649</v>
      </c>
      <c r="F586" s="665">
        <f t="shared" si="109"/>
        <v>26.715110400000004</v>
      </c>
      <c r="G586" s="629">
        <f t="shared" si="112"/>
        <v>713.69712368418834</v>
      </c>
      <c r="H586" s="666">
        <f t="shared" si="113"/>
        <v>26.956512000000004</v>
      </c>
      <c r="I586" s="667">
        <f t="shared" si="114"/>
        <v>7.4879200000000012E-3</v>
      </c>
      <c r="J586" s="624">
        <f t="shared" si="115"/>
        <v>-26.029380508876557</v>
      </c>
      <c r="K586" s="624">
        <f t="shared" si="116"/>
        <v>0</v>
      </c>
      <c r="L586" s="624">
        <f t="shared" si="118"/>
        <v>28284.405456903038</v>
      </c>
      <c r="M586" s="668">
        <f t="shared" si="119"/>
        <v>6.2173876160000008</v>
      </c>
      <c r="N586" s="624">
        <f t="shared" si="117"/>
        <v>4549.2427372736338</v>
      </c>
    </row>
    <row r="587" spans="1:14" x14ac:dyDescent="0.2">
      <c r="A587" s="624">
        <v>584</v>
      </c>
      <c r="B587" s="624">
        <v>16.600000000000001</v>
      </c>
      <c r="C587" s="628">
        <f t="shared" si="110"/>
        <v>26.715110400000004</v>
      </c>
      <c r="D587" s="665">
        <f t="shared" si="108"/>
        <v>26.715110400000004</v>
      </c>
      <c r="E587" s="629">
        <f t="shared" si="111"/>
        <v>713.69712368418834</v>
      </c>
      <c r="F587" s="665">
        <f t="shared" si="109"/>
        <v>27.358848000000002</v>
      </c>
      <c r="G587" s="629">
        <f t="shared" si="112"/>
        <v>748.50656388710411</v>
      </c>
      <c r="H587" s="666">
        <f t="shared" si="113"/>
        <v>27.036979200000005</v>
      </c>
      <c r="I587" s="667">
        <f t="shared" si="114"/>
        <v>7.510272000000001E-3</v>
      </c>
      <c r="J587" s="624">
        <f t="shared" si="115"/>
        <v>34.809440202915766</v>
      </c>
      <c r="K587" s="624">
        <f t="shared" si="116"/>
        <v>34.809440202915766</v>
      </c>
      <c r="L587" s="624">
        <f t="shared" si="118"/>
        <v>28319.214897105954</v>
      </c>
      <c r="M587" s="668">
        <f t="shared" si="119"/>
        <v>6.224897888000001</v>
      </c>
      <c r="N587" s="624">
        <f t="shared" si="117"/>
        <v>4549.3460947685753</v>
      </c>
    </row>
    <row r="588" spans="1:14" x14ac:dyDescent="0.2">
      <c r="A588" s="624">
        <v>585</v>
      </c>
      <c r="B588" s="624">
        <v>17</v>
      </c>
      <c r="C588" s="628">
        <f t="shared" si="110"/>
        <v>27.358848000000002</v>
      </c>
      <c r="D588" s="665">
        <f t="shared" si="108"/>
        <v>27.358848000000002</v>
      </c>
      <c r="E588" s="629">
        <f t="shared" si="111"/>
        <v>748.50656388710411</v>
      </c>
      <c r="F588" s="665">
        <f t="shared" si="109"/>
        <v>27.519782400000004</v>
      </c>
      <c r="G588" s="629">
        <f t="shared" si="112"/>
        <v>757.33842334334997</v>
      </c>
      <c r="H588" s="666">
        <f t="shared" si="113"/>
        <v>27.439315200000003</v>
      </c>
      <c r="I588" s="667">
        <f t="shared" si="114"/>
        <v>7.6220320000000008E-3</v>
      </c>
      <c r="J588" s="624">
        <f t="shared" si="115"/>
        <v>8.8318594562458657</v>
      </c>
      <c r="K588" s="624">
        <f t="shared" si="116"/>
        <v>8.8318594562458657</v>
      </c>
      <c r="L588" s="624">
        <f t="shared" si="118"/>
        <v>28328.046756562198</v>
      </c>
      <c r="M588" s="668">
        <f t="shared" si="119"/>
        <v>6.2325199200000014</v>
      </c>
      <c r="N588" s="624">
        <f t="shared" si="117"/>
        <v>4545.1995533392846</v>
      </c>
    </row>
    <row r="589" spans="1:14" x14ac:dyDescent="0.2">
      <c r="A589" s="624">
        <v>586</v>
      </c>
      <c r="B589" s="624">
        <v>17.100000000000001</v>
      </c>
      <c r="C589" s="628">
        <f t="shared" si="110"/>
        <v>27.519782400000004</v>
      </c>
      <c r="D589" s="665">
        <f t="shared" si="108"/>
        <v>27.519782400000004</v>
      </c>
      <c r="E589" s="629">
        <f t="shared" si="111"/>
        <v>757.33842334334997</v>
      </c>
      <c r="F589" s="665">
        <f t="shared" si="109"/>
        <v>27.358848000000002</v>
      </c>
      <c r="G589" s="629">
        <f t="shared" si="112"/>
        <v>748.50656388710411</v>
      </c>
      <c r="H589" s="666">
        <f t="shared" si="113"/>
        <v>27.439315200000003</v>
      </c>
      <c r="I589" s="667">
        <f t="shared" si="114"/>
        <v>7.6220320000000008E-3</v>
      </c>
      <c r="J589" s="624">
        <f t="shared" si="115"/>
        <v>-8.8318594562458657</v>
      </c>
      <c r="K589" s="624">
        <f t="shared" si="116"/>
        <v>0</v>
      </c>
      <c r="L589" s="624">
        <f t="shared" si="118"/>
        <v>28328.046756562198</v>
      </c>
      <c r="M589" s="668">
        <f t="shared" si="119"/>
        <v>6.2401419520000019</v>
      </c>
      <c r="N589" s="624">
        <f t="shared" si="117"/>
        <v>4539.6478116147491</v>
      </c>
    </row>
    <row r="590" spans="1:14" x14ac:dyDescent="0.2">
      <c r="A590" s="624">
        <v>587</v>
      </c>
      <c r="B590" s="624">
        <v>17</v>
      </c>
      <c r="C590" s="628">
        <f t="shared" si="110"/>
        <v>27.358848000000002</v>
      </c>
      <c r="D590" s="665">
        <f t="shared" si="108"/>
        <v>27.358848000000002</v>
      </c>
      <c r="E590" s="629">
        <f t="shared" si="111"/>
        <v>748.50656388710411</v>
      </c>
      <c r="F590" s="665">
        <f t="shared" si="109"/>
        <v>26.715110400000004</v>
      </c>
      <c r="G590" s="629">
        <f t="shared" si="112"/>
        <v>713.69712368418834</v>
      </c>
      <c r="H590" s="666">
        <f t="shared" si="113"/>
        <v>27.036979200000005</v>
      </c>
      <c r="I590" s="667">
        <f t="shared" si="114"/>
        <v>7.510272000000001E-3</v>
      </c>
      <c r="J590" s="624">
        <f t="shared" si="115"/>
        <v>-34.809440202915766</v>
      </c>
      <c r="K590" s="624">
        <f t="shared" si="116"/>
        <v>0</v>
      </c>
      <c r="L590" s="624">
        <f t="shared" si="118"/>
        <v>28328.046756562198</v>
      </c>
      <c r="M590" s="668">
        <f t="shared" si="119"/>
        <v>6.2476522240000021</v>
      </c>
      <c r="N590" s="624">
        <f t="shared" si="117"/>
        <v>4534.1907233154898</v>
      </c>
    </row>
    <row r="591" spans="1:14" x14ac:dyDescent="0.2">
      <c r="A591" s="624">
        <v>588</v>
      </c>
      <c r="B591" s="624">
        <v>16.600000000000001</v>
      </c>
      <c r="C591" s="628">
        <f t="shared" si="110"/>
        <v>26.715110400000004</v>
      </c>
      <c r="D591" s="665">
        <f t="shared" si="108"/>
        <v>26.715110400000004</v>
      </c>
      <c r="E591" s="629">
        <f t="shared" si="111"/>
        <v>713.69712368418834</v>
      </c>
      <c r="F591" s="665">
        <f t="shared" si="109"/>
        <v>26.554176000000002</v>
      </c>
      <c r="G591" s="629">
        <f t="shared" si="112"/>
        <v>705.1242630389761</v>
      </c>
      <c r="H591" s="666">
        <f t="shared" si="113"/>
        <v>26.634643200000003</v>
      </c>
      <c r="I591" s="667">
        <f t="shared" si="114"/>
        <v>7.3985120000000012E-3</v>
      </c>
      <c r="J591" s="624">
        <f t="shared" si="115"/>
        <v>-8.5728606452122449</v>
      </c>
      <c r="K591" s="624">
        <f t="shared" si="116"/>
        <v>0</v>
      </c>
      <c r="L591" s="624">
        <f t="shared" si="118"/>
        <v>28328.046756562198</v>
      </c>
      <c r="M591" s="668">
        <f t="shared" si="119"/>
        <v>6.2550507360000021</v>
      </c>
      <c r="N591" s="624">
        <f t="shared" si="117"/>
        <v>4528.8276549899738</v>
      </c>
    </row>
    <row r="592" spans="1:14" x14ac:dyDescent="0.2">
      <c r="A592" s="624">
        <v>589</v>
      </c>
      <c r="B592" s="624">
        <v>16.5</v>
      </c>
      <c r="C592" s="628">
        <f t="shared" si="110"/>
        <v>26.554176000000002</v>
      </c>
      <c r="D592" s="665">
        <f t="shared" si="108"/>
        <v>26.554176000000002</v>
      </c>
      <c r="E592" s="629">
        <f t="shared" si="111"/>
        <v>705.1242630389761</v>
      </c>
      <c r="F592" s="665">
        <f t="shared" si="109"/>
        <v>26.554176000000002</v>
      </c>
      <c r="G592" s="629">
        <f t="shared" si="112"/>
        <v>705.1242630389761</v>
      </c>
      <c r="H592" s="666">
        <f t="shared" si="113"/>
        <v>26.554176000000002</v>
      </c>
      <c r="I592" s="667">
        <f t="shared" si="114"/>
        <v>7.3761600000000005E-3</v>
      </c>
      <c r="J592" s="624">
        <f t="shared" si="115"/>
        <v>0</v>
      </c>
      <c r="K592" s="624">
        <f t="shared" si="116"/>
        <v>0</v>
      </c>
      <c r="L592" s="624">
        <f t="shared" si="118"/>
        <v>28328.046756562198</v>
      </c>
      <c r="M592" s="668">
        <f t="shared" si="119"/>
        <v>6.2624268960000018</v>
      </c>
      <c r="N592" s="624">
        <f t="shared" si="117"/>
        <v>4523.4934039160062</v>
      </c>
    </row>
    <row r="593" spans="1:14" x14ac:dyDescent="0.2">
      <c r="A593" s="624">
        <v>590</v>
      </c>
      <c r="B593" s="624">
        <v>16.5</v>
      </c>
      <c r="C593" s="628">
        <f t="shared" si="110"/>
        <v>26.554176000000002</v>
      </c>
      <c r="D593" s="665">
        <f t="shared" si="108"/>
        <v>26.554176000000002</v>
      </c>
      <c r="E593" s="629">
        <f t="shared" si="111"/>
        <v>705.1242630389761</v>
      </c>
      <c r="F593" s="665">
        <f t="shared" si="109"/>
        <v>26.715110400000004</v>
      </c>
      <c r="G593" s="629">
        <f t="shared" si="112"/>
        <v>713.69712368418834</v>
      </c>
      <c r="H593" s="666">
        <f t="shared" si="113"/>
        <v>26.634643200000003</v>
      </c>
      <c r="I593" s="667">
        <f t="shared" si="114"/>
        <v>7.3985120000000012E-3</v>
      </c>
      <c r="J593" s="624">
        <f t="shared" si="115"/>
        <v>8.5728606452122449</v>
      </c>
      <c r="K593" s="624">
        <f t="shared" si="116"/>
        <v>8.5728606452122449</v>
      </c>
      <c r="L593" s="624">
        <f t="shared" si="118"/>
        <v>28336.619617207412</v>
      </c>
      <c r="M593" s="668">
        <f t="shared" si="119"/>
        <v>6.2698254080000018</v>
      </c>
      <c r="N593" s="624">
        <f t="shared" si="117"/>
        <v>4519.5229170259227</v>
      </c>
    </row>
    <row r="594" spans="1:14" x14ac:dyDescent="0.2">
      <c r="A594" s="624">
        <v>591</v>
      </c>
      <c r="B594" s="624">
        <v>16.600000000000001</v>
      </c>
      <c r="C594" s="628">
        <f t="shared" si="110"/>
        <v>26.715110400000004</v>
      </c>
      <c r="D594" s="665">
        <f t="shared" si="108"/>
        <v>26.715110400000004</v>
      </c>
      <c r="E594" s="629">
        <f t="shared" si="111"/>
        <v>713.69712368418834</v>
      </c>
      <c r="F594" s="665">
        <f t="shared" si="109"/>
        <v>27.358848000000002</v>
      </c>
      <c r="G594" s="629">
        <f t="shared" si="112"/>
        <v>748.50656388710411</v>
      </c>
      <c r="H594" s="666">
        <f t="shared" si="113"/>
        <v>27.036979200000005</v>
      </c>
      <c r="I594" s="667">
        <f t="shared" si="114"/>
        <v>7.510272000000001E-3</v>
      </c>
      <c r="J594" s="624">
        <f t="shared" si="115"/>
        <v>34.809440202915766</v>
      </c>
      <c r="K594" s="624">
        <f t="shared" si="116"/>
        <v>34.809440202915766</v>
      </c>
      <c r="L594" s="624">
        <f t="shared" si="118"/>
        <v>28371.429057410329</v>
      </c>
      <c r="M594" s="668">
        <f t="shared" si="119"/>
        <v>6.277335680000002</v>
      </c>
      <c r="N594" s="624">
        <f t="shared" si="117"/>
        <v>4519.6609682358612</v>
      </c>
    </row>
    <row r="595" spans="1:14" x14ac:dyDescent="0.2">
      <c r="A595" s="624">
        <v>592</v>
      </c>
      <c r="B595" s="624">
        <v>17</v>
      </c>
      <c r="C595" s="628">
        <f t="shared" si="110"/>
        <v>27.358848000000002</v>
      </c>
      <c r="D595" s="665">
        <f t="shared" si="108"/>
        <v>27.358848000000002</v>
      </c>
      <c r="E595" s="629">
        <f t="shared" si="111"/>
        <v>748.50656388710411</v>
      </c>
      <c r="F595" s="665">
        <f t="shared" si="109"/>
        <v>28.324454400000004</v>
      </c>
      <c r="G595" s="629">
        <f t="shared" si="112"/>
        <v>802.2747170576796</v>
      </c>
      <c r="H595" s="666">
        <f t="shared" si="113"/>
        <v>27.841651200000001</v>
      </c>
      <c r="I595" s="667">
        <f t="shared" si="114"/>
        <v>7.7337920000000006E-3</v>
      </c>
      <c r="J595" s="624">
        <f t="shared" si="115"/>
        <v>53.768153170575488</v>
      </c>
      <c r="K595" s="624">
        <f t="shared" si="116"/>
        <v>53.768153170575488</v>
      </c>
      <c r="L595" s="624">
        <f t="shared" si="118"/>
        <v>28425.197210580904</v>
      </c>
      <c r="M595" s="668">
        <f t="shared" si="119"/>
        <v>6.2850694720000018</v>
      </c>
      <c r="N595" s="624">
        <f t="shared" si="117"/>
        <v>4522.6544173004322</v>
      </c>
    </row>
    <row r="596" spans="1:14" x14ac:dyDescent="0.2">
      <c r="A596" s="624">
        <v>593</v>
      </c>
      <c r="B596" s="624">
        <v>17.600000000000001</v>
      </c>
      <c r="C596" s="628">
        <f t="shared" si="110"/>
        <v>28.324454400000004</v>
      </c>
      <c r="D596" s="665">
        <f t="shared" si="108"/>
        <v>28.324454400000004</v>
      </c>
      <c r="E596" s="629">
        <f t="shared" si="111"/>
        <v>802.2747170576796</v>
      </c>
      <c r="F596" s="665">
        <f t="shared" si="109"/>
        <v>29.772864000000002</v>
      </c>
      <c r="G596" s="629">
        <f t="shared" si="112"/>
        <v>886.42343076249608</v>
      </c>
      <c r="H596" s="666">
        <f t="shared" si="113"/>
        <v>29.048659200000003</v>
      </c>
      <c r="I596" s="667">
        <f t="shared" si="114"/>
        <v>8.0690720000000001E-3</v>
      </c>
      <c r="J596" s="624">
        <f t="shared" si="115"/>
        <v>84.148713704816487</v>
      </c>
      <c r="K596" s="624">
        <f t="shared" si="116"/>
        <v>84.148713704816487</v>
      </c>
      <c r="L596" s="624">
        <f t="shared" si="118"/>
        <v>28509.345924285721</v>
      </c>
      <c r="M596" s="668">
        <f t="shared" si="119"/>
        <v>6.2931385440000014</v>
      </c>
      <c r="N596" s="624">
        <f t="shared" si="117"/>
        <v>4530.2269646466111</v>
      </c>
    </row>
    <row r="597" spans="1:14" x14ac:dyDescent="0.2">
      <c r="A597" s="624">
        <v>594</v>
      </c>
      <c r="B597" s="624">
        <v>18.5</v>
      </c>
      <c r="C597" s="628">
        <f t="shared" si="110"/>
        <v>29.772864000000002</v>
      </c>
      <c r="D597" s="665">
        <f t="shared" si="108"/>
        <v>29.772864000000002</v>
      </c>
      <c r="E597" s="629">
        <f t="shared" si="111"/>
        <v>886.42343076249608</v>
      </c>
      <c r="F597" s="665">
        <f t="shared" si="109"/>
        <v>30.899404799999999</v>
      </c>
      <c r="G597" s="629">
        <f t="shared" si="112"/>
        <v>954.77321699426295</v>
      </c>
      <c r="H597" s="666">
        <f t="shared" si="113"/>
        <v>30.336134399999999</v>
      </c>
      <c r="I597" s="667">
        <f t="shared" si="114"/>
        <v>8.4267040000000001E-3</v>
      </c>
      <c r="J597" s="624">
        <f t="shared" si="115"/>
        <v>68.349786231766871</v>
      </c>
      <c r="K597" s="624">
        <f t="shared" si="116"/>
        <v>68.349786231766871</v>
      </c>
      <c r="L597" s="624">
        <f t="shared" si="118"/>
        <v>28577.695710517488</v>
      </c>
      <c r="M597" s="668">
        <f t="shared" si="119"/>
        <v>6.3015652480000011</v>
      </c>
      <c r="N597" s="624">
        <f t="shared" si="117"/>
        <v>4535.0154423280019</v>
      </c>
    </row>
    <row r="598" spans="1:14" x14ac:dyDescent="0.2">
      <c r="A598" s="624">
        <v>595</v>
      </c>
      <c r="B598" s="624">
        <v>19.2</v>
      </c>
      <c r="C598" s="628">
        <f t="shared" si="110"/>
        <v>30.899404799999999</v>
      </c>
      <c r="D598" s="665">
        <f t="shared" si="108"/>
        <v>30.899404799999999</v>
      </c>
      <c r="E598" s="629">
        <f t="shared" si="111"/>
        <v>954.77321699426295</v>
      </c>
      <c r="F598" s="665">
        <f t="shared" si="109"/>
        <v>32.508748799999999</v>
      </c>
      <c r="G598" s="629">
        <f t="shared" si="112"/>
        <v>1056.8187485415015</v>
      </c>
      <c r="H598" s="666">
        <f t="shared" si="113"/>
        <v>31.704076799999999</v>
      </c>
      <c r="I598" s="667">
        <f t="shared" si="114"/>
        <v>8.806688E-3</v>
      </c>
      <c r="J598" s="624">
        <f t="shared" si="115"/>
        <v>102.04553154723851</v>
      </c>
      <c r="K598" s="624">
        <f t="shared" si="116"/>
        <v>102.04553154723851</v>
      </c>
      <c r="L598" s="624">
        <f t="shared" si="118"/>
        <v>28679.741242064727</v>
      </c>
      <c r="M598" s="668">
        <f t="shared" si="119"/>
        <v>6.310371936000001</v>
      </c>
      <c r="N598" s="624">
        <f t="shared" si="117"/>
        <v>4544.8575033192346</v>
      </c>
    </row>
    <row r="599" spans="1:14" x14ac:dyDescent="0.2">
      <c r="A599" s="624">
        <v>596</v>
      </c>
      <c r="B599" s="624">
        <v>20.2</v>
      </c>
      <c r="C599" s="628">
        <f t="shared" si="110"/>
        <v>32.508748799999999</v>
      </c>
      <c r="D599" s="665">
        <f t="shared" si="108"/>
        <v>32.508748799999999</v>
      </c>
      <c r="E599" s="629">
        <f t="shared" si="111"/>
        <v>1056.8187485415015</v>
      </c>
      <c r="F599" s="665">
        <f t="shared" si="109"/>
        <v>33.796224000000002</v>
      </c>
      <c r="G599" s="629">
        <f t="shared" si="112"/>
        <v>1142.1847566581762</v>
      </c>
      <c r="H599" s="666">
        <f t="shared" si="113"/>
        <v>33.152486400000001</v>
      </c>
      <c r="I599" s="667">
        <f t="shared" si="114"/>
        <v>9.2090239999999997E-3</v>
      </c>
      <c r="J599" s="624">
        <f t="shared" si="115"/>
        <v>85.36600811667472</v>
      </c>
      <c r="K599" s="624">
        <f t="shared" si="116"/>
        <v>85.36600811667472</v>
      </c>
      <c r="L599" s="624">
        <f t="shared" si="118"/>
        <v>28765.107250181401</v>
      </c>
      <c r="M599" s="668">
        <f t="shared" si="119"/>
        <v>6.3195809600000006</v>
      </c>
      <c r="N599" s="624">
        <f t="shared" si="117"/>
        <v>4551.7428184322844</v>
      </c>
    </row>
    <row r="600" spans="1:14" x14ac:dyDescent="0.2">
      <c r="A600" s="624">
        <v>597</v>
      </c>
      <c r="B600" s="624">
        <v>21</v>
      </c>
      <c r="C600" s="628">
        <f t="shared" si="110"/>
        <v>33.796224000000002</v>
      </c>
      <c r="D600" s="665">
        <f t="shared" si="108"/>
        <v>33.796224000000002</v>
      </c>
      <c r="E600" s="629">
        <f t="shared" si="111"/>
        <v>1142.1847566581762</v>
      </c>
      <c r="F600" s="665">
        <f t="shared" si="109"/>
        <v>33.957158400000004</v>
      </c>
      <c r="G600" s="629">
        <f t="shared" si="112"/>
        <v>1153.0886066026908</v>
      </c>
      <c r="H600" s="666">
        <f t="shared" si="113"/>
        <v>33.876691200000003</v>
      </c>
      <c r="I600" s="667">
        <f t="shared" si="114"/>
        <v>9.4101920000000013E-3</v>
      </c>
      <c r="J600" s="624">
        <f t="shared" si="115"/>
        <v>10.903849944514604</v>
      </c>
      <c r="K600" s="624">
        <f t="shared" si="116"/>
        <v>10.903849944514604</v>
      </c>
      <c r="L600" s="624">
        <f t="shared" si="118"/>
        <v>28776.011100125917</v>
      </c>
      <c r="M600" s="668">
        <f t="shared" si="119"/>
        <v>6.3289911520000004</v>
      </c>
      <c r="N600" s="624">
        <f t="shared" si="117"/>
        <v>4546.6979505939935</v>
      </c>
    </row>
    <row r="601" spans="1:14" x14ac:dyDescent="0.2">
      <c r="A601" s="624">
        <v>598</v>
      </c>
      <c r="B601" s="624">
        <v>21.1</v>
      </c>
      <c r="C601" s="628">
        <f t="shared" si="110"/>
        <v>33.957158400000004</v>
      </c>
      <c r="D601" s="665">
        <f t="shared" si="108"/>
        <v>33.957158400000004</v>
      </c>
      <c r="E601" s="629">
        <f t="shared" si="111"/>
        <v>1153.0886066026908</v>
      </c>
      <c r="F601" s="665">
        <f t="shared" si="109"/>
        <v>34.118092799999999</v>
      </c>
      <c r="G601" s="629">
        <f t="shared" si="112"/>
        <v>1164.0442563094118</v>
      </c>
      <c r="H601" s="666">
        <f t="shared" si="113"/>
        <v>34.037625599999998</v>
      </c>
      <c r="I601" s="667">
        <f t="shared" si="114"/>
        <v>9.4548959999999991E-3</v>
      </c>
      <c r="J601" s="624">
        <f t="shared" si="115"/>
        <v>10.955649706721033</v>
      </c>
      <c r="K601" s="624">
        <f t="shared" si="116"/>
        <v>10.955649706721033</v>
      </c>
      <c r="L601" s="624">
        <f t="shared" si="118"/>
        <v>28786.966749832638</v>
      </c>
      <c r="M601" s="668">
        <f t="shared" si="119"/>
        <v>6.3384460480000007</v>
      </c>
      <c r="N601" s="624">
        <f t="shared" si="117"/>
        <v>4541.6442029850396</v>
      </c>
    </row>
    <row r="602" spans="1:14" x14ac:dyDescent="0.2">
      <c r="A602" s="624">
        <v>599</v>
      </c>
      <c r="B602" s="624">
        <v>21.2</v>
      </c>
      <c r="C602" s="628">
        <f t="shared" si="110"/>
        <v>34.118092799999999</v>
      </c>
      <c r="D602" s="665">
        <f t="shared" si="108"/>
        <v>34.118092799999999</v>
      </c>
      <c r="E602" s="629">
        <f t="shared" si="111"/>
        <v>1164.0442563094118</v>
      </c>
      <c r="F602" s="665">
        <f t="shared" si="109"/>
        <v>34.761830400000008</v>
      </c>
      <c r="G602" s="629">
        <f t="shared" si="112"/>
        <v>1208.3848527583648</v>
      </c>
      <c r="H602" s="666">
        <f t="shared" si="113"/>
        <v>34.439961600000004</v>
      </c>
      <c r="I602" s="667">
        <f t="shared" si="114"/>
        <v>9.5666560000000015E-3</v>
      </c>
      <c r="J602" s="624">
        <f t="shared" si="115"/>
        <v>44.340596448952965</v>
      </c>
      <c r="K602" s="624">
        <f t="shared" si="116"/>
        <v>44.340596448952965</v>
      </c>
      <c r="L602" s="624">
        <f t="shared" si="118"/>
        <v>28831.307346281592</v>
      </c>
      <c r="M602" s="668">
        <f t="shared" si="119"/>
        <v>6.3480127040000003</v>
      </c>
      <c r="N602" s="624">
        <f t="shared" si="117"/>
        <v>4541.7847585771924</v>
      </c>
    </row>
    <row r="603" spans="1:14" x14ac:dyDescent="0.2">
      <c r="A603" s="624">
        <v>600</v>
      </c>
      <c r="B603" s="624">
        <v>21.6</v>
      </c>
      <c r="C603" s="628">
        <f t="shared" si="110"/>
        <v>34.761830400000008</v>
      </c>
      <c r="D603" s="665">
        <f t="shared" si="108"/>
        <v>34.761830400000008</v>
      </c>
      <c r="E603" s="629">
        <f t="shared" si="111"/>
        <v>1208.3848527583648</v>
      </c>
      <c r="F603" s="665">
        <f t="shared" si="109"/>
        <v>35.405568000000002</v>
      </c>
      <c r="G603" s="629">
        <f t="shared" si="112"/>
        <v>1253.5542454026242</v>
      </c>
      <c r="H603" s="666">
        <f t="shared" si="113"/>
        <v>35.083699200000005</v>
      </c>
      <c r="I603" s="667">
        <f t="shared" si="114"/>
        <v>9.7454720000000016E-3</v>
      </c>
      <c r="J603" s="624">
        <f t="shared" si="115"/>
        <v>45.16939264425946</v>
      </c>
      <c r="K603" s="624">
        <f t="shared" si="116"/>
        <v>45.16939264425946</v>
      </c>
      <c r="L603" s="624">
        <f t="shared" si="118"/>
        <v>28876.476738925852</v>
      </c>
      <c r="M603" s="668">
        <f t="shared" si="119"/>
        <v>6.3577581759999999</v>
      </c>
      <c r="N603" s="624">
        <f t="shared" si="117"/>
        <v>4541.9275064490676</v>
      </c>
    </row>
    <row r="604" spans="1:14" x14ac:dyDescent="0.2">
      <c r="A604" s="624">
        <v>601</v>
      </c>
      <c r="B604" s="624">
        <v>22</v>
      </c>
      <c r="C604" s="628">
        <f t="shared" si="110"/>
        <v>35.405568000000002</v>
      </c>
      <c r="D604" s="665">
        <f t="shared" si="108"/>
        <v>35.405568000000002</v>
      </c>
      <c r="E604" s="629">
        <f t="shared" si="111"/>
        <v>1253.5542454026242</v>
      </c>
      <c r="F604" s="665">
        <f t="shared" si="109"/>
        <v>36.049305599999997</v>
      </c>
      <c r="G604" s="629">
        <f t="shared" si="112"/>
        <v>1299.5524342421911</v>
      </c>
      <c r="H604" s="666">
        <f t="shared" si="113"/>
        <v>35.7274368</v>
      </c>
      <c r="I604" s="667">
        <f t="shared" si="114"/>
        <v>9.9242879999999999E-3</v>
      </c>
      <c r="J604" s="624">
        <f t="shared" si="115"/>
        <v>45.998188839566865</v>
      </c>
      <c r="K604" s="624">
        <f t="shared" si="116"/>
        <v>45.998188839566865</v>
      </c>
      <c r="L604" s="624">
        <f t="shared" si="118"/>
        <v>28922.474927765419</v>
      </c>
      <c r="M604" s="668">
        <f t="shared" si="119"/>
        <v>6.3676824639999996</v>
      </c>
      <c r="N604" s="624">
        <f t="shared" si="117"/>
        <v>4542.0724245092351</v>
      </c>
    </row>
    <row r="605" spans="1:14" x14ac:dyDescent="0.2">
      <c r="A605" s="624">
        <v>602</v>
      </c>
      <c r="B605" s="624">
        <v>22.4</v>
      </c>
      <c r="C605" s="628">
        <f t="shared" si="110"/>
        <v>36.049305599999997</v>
      </c>
      <c r="D605" s="665">
        <f t="shared" si="108"/>
        <v>36.049305599999997</v>
      </c>
      <c r="E605" s="629">
        <f t="shared" si="111"/>
        <v>1299.5524342421911</v>
      </c>
      <c r="F605" s="665">
        <f t="shared" si="109"/>
        <v>36.210239999999999</v>
      </c>
      <c r="G605" s="629">
        <f t="shared" si="112"/>
        <v>1311.1814808575998</v>
      </c>
      <c r="H605" s="666">
        <f t="shared" si="113"/>
        <v>36.129772799999998</v>
      </c>
      <c r="I605" s="667">
        <f t="shared" si="114"/>
        <v>1.0036047999999999E-2</v>
      </c>
      <c r="J605" s="624">
        <f t="shared" si="115"/>
        <v>11.629046615408697</v>
      </c>
      <c r="K605" s="624">
        <f t="shared" si="116"/>
        <v>11.629046615408697</v>
      </c>
      <c r="L605" s="624">
        <f t="shared" si="118"/>
        <v>28934.103974380829</v>
      </c>
      <c r="M605" s="668">
        <f t="shared" si="119"/>
        <v>6.3777185119999995</v>
      </c>
      <c r="N605" s="624">
        <f t="shared" si="117"/>
        <v>4536.7483560053415</v>
      </c>
    </row>
    <row r="606" spans="1:14" x14ac:dyDescent="0.2">
      <c r="A606" s="624">
        <v>603</v>
      </c>
      <c r="B606" s="624">
        <v>22.5</v>
      </c>
      <c r="C606" s="628">
        <f t="shared" si="110"/>
        <v>36.210239999999999</v>
      </c>
      <c r="D606" s="665">
        <f t="shared" si="108"/>
        <v>36.210239999999999</v>
      </c>
      <c r="E606" s="629">
        <f t="shared" si="111"/>
        <v>1311.1814808575998</v>
      </c>
      <c r="F606" s="665">
        <f t="shared" si="109"/>
        <v>36.210239999999999</v>
      </c>
      <c r="G606" s="629">
        <f t="shared" si="112"/>
        <v>1311.1814808575998</v>
      </c>
      <c r="H606" s="666">
        <f t="shared" si="113"/>
        <v>36.210239999999999</v>
      </c>
      <c r="I606" s="667">
        <f t="shared" si="114"/>
        <v>1.00584E-2</v>
      </c>
      <c r="J606" s="624">
        <f t="shared" si="115"/>
        <v>0</v>
      </c>
      <c r="K606" s="624">
        <f t="shared" si="116"/>
        <v>0</v>
      </c>
      <c r="L606" s="624">
        <f t="shared" si="118"/>
        <v>28934.103974380829</v>
      </c>
      <c r="M606" s="668">
        <f t="shared" si="119"/>
        <v>6.3877769119999996</v>
      </c>
      <c r="N606" s="624">
        <f t="shared" si="117"/>
        <v>4529.6046454010584</v>
      </c>
    </row>
    <row r="607" spans="1:14" x14ac:dyDescent="0.2">
      <c r="A607" s="624">
        <v>604</v>
      </c>
      <c r="B607" s="624">
        <v>22.5</v>
      </c>
      <c r="C607" s="628">
        <f t="shared" si="110"/>
        <v>36.210239999999999</v>
      </c>
      <c r="D607" s="665">
        <f t="shared" si="108"/>
        <v>36.210239999999999</v>
      </c>
      <c r="E607" s="629">
        <f t="shared" si="111"/>
        <v>1311.1814808575998</v>
      </c>
      <c r="F607" s="665">
        <f t="shared" si="109"/>
        <v>36.210239999999999</v>
      </c>
      <c r="G607" s="629">
        <f t="shared" si="112"/>
        <v>1311.1814808575998</v>
      </c>
      <c r="H607" s="666">
        <f t="shared" si="113"/>
        <v>36.210239999999999</v>
      </c>
      <c r="I607" s="667">
        <f t="shared" si="114"/>
        <v>1.00584E-2</v>
      </c>
      <c r="J607" s="624">
        <f t="shared" si="115"/>
        <v>0</v>
      </c>
      <c r="K607" s="624">
        <f t="shared" si="116"/>
        <v>0</v>
      </c>
      <c r="L607" s="624">
        <f t="shared" si="118"/>
        <v>28934.103974380829</v>
      </c>
      <c r="M607" s="668">
        <f t="shared" si="119"/>
        <v>6.3978353119999998</v>
      </c>
      <c r="N607" s="624">
        <f t="shared" si="117"/>
        <v>4522.4833968625344</v>
      </c>
    </row>
    <row r="608" spans="1:14" x14ac:dyDescent="0.2">
      <c r="A608" s="624">
        <v>605</v>
      </c>
      <c r="B608" s="624">
        <v>22.5</v>
      </c>
      <c r="C608" s="628">
        <f t="shared" si="110"/>
        <v>36.210239999999999</v>
      </c>
      <c r="D608" s="665">
        <f t="shared" si="108"/>
        <v>36.210239999999999</v>
      </c>
      <c r="E608" s="629">
        <f t="shared" si="111"/>
        <v>1311.1814808575998</v>
      </c>
      <c r="F608" s="665">
        <f t="shared" si="109"/>
        <v>36.532108800000003</v>
      </c>
      <c r="G608" s="629">
        <f t="shared" si="112"/>
        <v>1334.5949733750376</v>
      </c>
      <c r="H608" s="666">
        <f t="shared" si="113"/>
        <v>36.371174400000001</v>
      </c>
      <c r="I608" s="667">
        <f t="shared" si="114"/>
        <v>1.0103104E-2</v>
      </c>
      <c r="J608" s="624">
        <f t="shared" si="115"/>
        <v>23.413492517437817</v>
      </c>
      <c r="K608" s="624">
        <f t="shared" si="116"/>
        <v>23.413492517437817</v>
      </c>
      <c r="L608" s="624">
        <f t="shared" si="118"/>
        <v>28957.517466898265</v>
      </c>
      <c r="M608" s="668">
        <f t="shared" si="119"/>
        <v>6.4079384159999995</v>
      </c>
      <c r="N608" s="624">
        <f t="shared" si="117"/>
        <v>4519.0068298088136</v>
      </c>
    </row>
    <row r="609" spans="1:14" x14ac:dyDescent="0.2">
      <c r="A609" s="624">
        <v>606</v>
      </c>
      <c r="B609" s="624">
        <v>22.7</v>
      </c>
      <c r="C609" s="628">
        <f t="shared" si="110"/>
        <v>36.532108800000003</v>
      </c>
      <c r="D609" s="665">
        <f t="shared" si="108"/>
        <v>36.532108800000003</v>
      </c>
      <c r="E609" s="629">
        <f t="shared" si="111"/>
        <v>1334.5949733750376</v>
      </c>
      <c r="F609" s="665">
        <f t="shared" si="109"/>
        <v>38.141452800000003</v>
      </c>
      <c r="G609" s="629">
        <f t="shared" si="112"/>
        <v>1454.7704216946281</v>
      </c>
      <c r="H609" s="666">
        <f t="shared" si="113"/>
        <v>37.3367808</v>
      </c>
      <c r="I609" s="667">
        <f t="shared" si="114"/>
        <v>1.0371327999999999E-2</v>
      </c>
      <c r="J609" s="624">
        <f t="shared" si="115"/>
        <v>120.17544831959049</v>
      </c>
      <c r="K609" s="624">
        <f t="shared" si="116"/>
        <v>120.17544831959049</v>
      </c>
      <c r="L609" s="624">
        <f t="shared" si="118"/>
        <v>29077.692915217856</v>
      </c>
      <c r="M609" s="668">
        <f t="shared" si="119"/>
        <v>6.4183097439999992</v>
      </c>
      <c r="N609" s="624">
        <f t="shared" si="117"/>
        <v>4530.4284266430786</v>
      </c>
    </row>
    <row r="610" spans="1:14" x14ac:dyDescent="0.2">
      <c r="A610" s="624">
        <v>607</v>
      </c>
      <c r="B610" s="624">
        <v>23.7</v>
      </c>
      <c r="C610" s="628">
        <f t="shared" si="110"/>
        <v>38.141452800000003</v>
      </c>
      <c r="D610" s="665">
        <f t="shared" si="108"/>
        <v>38.141452800000003</v>
      </c>
      <c r="E610" s="629">
        <f t="shared" si="111"/>
        <v>1454.7704216946281</v>
      </c>
      <c r="F610" s="665">
        <f t="shared" si="109"/>
        <v>40.394534400000005</v>
      </c>
      <c r="G610" s="629">
        <f t="shared" si="112"/>
        <v>1631.7184093927838</v>
      </c>
      <c r="H610" s="666">
        <f t="shared" si="113"/>
        <v>39.267993600000004</v>
      </c>
      <c r="I610" s="667">
        <f t="shared" si="114"/>
        <v>1.0907776000000001E-2</v>
      </c>
      <c r="J610" s="624">
        <f t="shared" si="115"/>
        <v>176.94798769815566</v>
      </c>
      <c r="K610" s="624">
        <f t="shared" si="116"/>
        <v>176.94798769815566</v>
      </c>
      <c r="L610" s="624">
        <f t="shared" si="118"/>
        <v>29254.640902916013</v>
      </c>
      <c r="M610" s="668">
        <f t="shared" si="119"/>
        <v>6.429217519999999</v>
      </c>
      <c r="N610" s="624">
        <f t="shared" si="117"/>
        <v>4550.2646024824526</v>
      </c>
    </row>
    <row r="611" spans="1:14" x14ac:dyDescent="0.2">
      <c r="A611" s="624">
        <v>608</v>
      </c>
      <c r="B611" s="624">
        <v>25.1</v>
      </c>
      <c r="C611" s="628">
        <f t="shared" si="110"/>
        <v>40.394534400000005</v>
      </c>
      <c r="D611" s="665">
        <f t="shared" si="108"/>
        <v>40.394534400000005</v>
      </c>
      <c r="E611" s="629">
        <f t="shared" si="111"/>
        <v>1631.7184093927838</v>
      </c>
      <c r="F611" s="665">
        <f t="shared" si="109"/>
        <v>41.842944000000003</v>
      </c>
      <c r="G611" s="629">
        <f t="shared" si="112"/>
        <v>1750.8319625871363</v>
      </c>
      <c r="H611" s="666">
        <f t="shared" si="113"/>
        <v>41.118739200000007</v>
      </c>
      <c r="I611" s="667">
        <f t="shared" si="114"/>
        <v>1.1421872000000001E-2</v>
      </c>
      <c r="J611" s="624">
        <f t="shared" si="115"/>
        <v>119.11355319435256</v>
      </c>
      <c r="K611" s="624">
        <f t="shared" si="116"/>
        <v>119.11355319435256</v>
      </c>
      <c r="L611" s="624">
        <f t="shared" si="118"/>
        <v>29373.754456110364</v>
      </c>
      <c r="M611" s="668">
        <f t="shared" si="119"/>
        <v>6.4406393919999987</v>
      </c>
      <c r="N611" s="624">
        <f t="shared" si="117"/>
        <v>4560.6891906719511</v>
      </c>
    </row>
    <row r="612" spans="1:14" x14ac:dyDescent="0.2">
      <c r="A612" s="624">
        <v>609</v>
      </c>
      <c r="B612" s="624">
        <v>26</v>
      </c>
      <c r="C612" s="628">
        <f t="shared" si="110"/>
        <v>41.842944000000003</v>
      </c>
      <c r="D612" s="665">
        <f t="shared" si="108"/>
        <v>41.842944000000003</v>
      </c>
      <c r="E612" s="629">
        <f t="shared" si="111"/>
        <v>1750.8319625871363</v>
      </c>
      <c r="F612" s="665">
        <f t="shared" si="109"/>
        <v>42.647615999999999</v>
      </c>
      <c r="G612" s="629">
        <f t="shared" si="112"/>
        <v>1818.819150483456</v>
      </c>
      <c r="H612" s="666">
        <f t="shared" si="113"/>
        <v>42.245280000000001</v>
      </c>
      <c r="I612" s="667">
        <f t="shared" si="114"/>
        <v>1.17348E-2</v>
      </c>
      <c r="J612" s="624">
        <f t="shared" si="115"/>
        <v>67.98718789631971</v>
      </c>
      <c r="K612" s="624">
        <f t="shared" si="116"/>
        <v>67.98718789631971</v>
      </c>
      <c r="L612" s="624">
        <f t="shared" si="118"/>
        <v>29441.741644006685</v>
      </c>
      <c r="M612" s="668">
        <f t="shared" si="119"/>
        <v>6.4523741919999988</v>
      </c>
      <c r="N612" s="624">
        <f t="shared" si="117"/>
        <v>4562.9315299956006</v>
      </c>
    </row>
    <row r="613" spans="1:14" x14ac:dyDescent="0.2">
      <c r="A613" s="624">
        <v>610</v>
      </c>
      <c r="B613" s="624">
        <v>26.5</v>
      </c>
      <c r="C613" s="628">
        <f t="shared" si="110"/>
        <v>42.647615999999999</v>
      </c>
      <c r="D613" s="665">
        <f t="shared" si="108"/>
        <v>42.647615999999999</v>
      </c>
      <c r="E613" s="629">
        <f t="shared" si="111"/>
        <v>1818.819150483456</v>
      </c>
      <c r="F613" s="665">
        <f t="shared" si="109"/>
        <v>43.452288000000003</v>
      </c>
      <c r="G613" s="629">
        <f t="shared" si="112"/>
        <v>1888.1013324349442</v>
      </c>
      <c r="H613" s="666">
        <f t="shared" si="113"/>
        <v>43.049952000000005</v>
      </c>
      <c r="I613" s="667">
        <f t="shared" si="114"/>
        <v>1.1958320000000001E-2</v>
      </c>
      <c r="J613" s="624">
        <f t="shared" si="115"/>
        <v>69.282181951488155</v>
      </c>
      <c r="K613" s="624">
        <f t="shared" si="116"/>
        <v>69.282181951488155</v>
      </c>
      <c r="L613" s="624">
        <f t="shared" si="118"/>
        <v>29511.023825958171</v>
      </c>
      <c r="M613" s="668">
        <f t="shared" si="119"/>
        <v>6.4643325119999986</v>
      </c>
      <c r="N613" s="624">
        <f t="shared" si="117"/>
        <v>4565.2082053600552</v>
      </c>
    </row>
    <row r="614" spans="1:14" x14ac:dyDescent="0.2">
      <c r="A614" s="624">
        <v>611</v>
      </c>
      <c r="B614" s="624">
        <v>27</v>
      </c>
      <c r="C614" s="628">
        <f t="shared" si="110"/>
        <v>43.452288000000003</v>
      </c>
      <c r="D614" s="665">
        <f t="shared" si="108"/>
        <v>43.452288000000003</v>
      </c>
      <c r="E614" s="629">
        <f t="shared" si="111"/>
        <v>1888.1013324349442</v>
      </c>
      <c r="F614" s="665">
        <f t="shared" si="109"/>
        <v>42.003878400000005</v>
      </c>
      <c r="G614" s="629">
        <f t="shared" si="112"/>
        <v>1764.3258006419869</v>
      </c>
      <c r="H614" s="666">
        <f t="shared" si="113"/>
        <v>42.7280832</v>
      </c>
      <c r="I614" s="667">
        <f t="shared" si="114"/>
        <v>1.1868912000000001E-2</v>
      </c>
      <c r="J614" s="624">
        <f t="shared" si="115"/>
        <v>-123.77553179295728</v>
      </c>
      <c r="K614" s="624">
        <f t="shared" si="116"/>
        <v>0</v>
      </c>
      <c r="L614" s="624">
        <f t="shared" si="118"/>
        <v>29511.023825958171</v>
      </c>
      <c r="M614" s="668">
        <f t="shared" si="119"/>
        <v>6.4762014239999983</v>
      </c>
      <c r="N614" s="624">
        <f t="shared" si="117"/>
        <v>4556.841564036903</v>
      </c>
    </row>
    <row r="615" spans="1:14" x14ac:dyDescent="0.2">
      <c r="A615" s="624">
        <v>612</v>
      </c>
      <c r="B615" s="624">
        <v>26.1</v>
      </c>
      <c r="C615" s="628">
        <f t="shared" si="110"/>
        <v>42.003878400000005</v>
      </c>
      <c r="D615" s="665">
        <f t="shared" si="108"/>
        <v>42.003878400000005</v>
      </c>
      <c r="E615" s="629">
        <f t="shared" si="111"/>
        <v>1764.3258006419869</v>
      </c>
      <c r="F615" s="665">
        <f t="shared" si="109"/>
        <v>36.693043200000005</v>
      </c>
      <c r="G615" s="629">
        <f t="shared" si="112"/>
        <v>1346.3794192770665</v>
      </c>
      <c r="H615" s="666">
        <f t="shared" si="113"/>
        <v>39.348460800000005</v>
      </c>
      <c r="I615" s="667">
        <f t="shared" si="114"/>
        <v>1.0930128000000001E-2</v>
      </c>
      <c r="J615" s="624">
        <f t="shared" si="115"/>
        <v>-417.9463813649204</v>
      </c>
      <c r="K615" s="624">
        <f t="shared" si="116"/>
        <v>0</v>
      </c>
      <c r="L615" s="624">
        <f t="shared" si="118"/>
        <v>29511.023825958171</v>
      </c>
      <c r="M615" s="668">
        <f t="shared" si="119"/>
        <v>6.4871315519999984</v>
      </c>
      <c r="N615" s="624">
        <f t="shared" si="117"/>
        <v>4549.1637697496444</v>
      </c>
    </row>
    <row r="616" spans="1:14" x14ac:dyDescent="0.2">
      <c r="A616" s="624">
        <v>613</v>
      </c>
      <c r="B616" s="624">
        <v>22.8</v>
      </c>
      <c r="C616" s="628">
        <f t="shared" si="110"/>
        <v>36.693043200000005</v>
      </c>
      <c r="D616" s="665">
        <f t="shared" si="108"/>
        <v>36.693043200000005</v>
      </c>
      <c r="E616" s="629">
        <f t="shared" si="111"/>
        <v>1346.3794192770665</v>
      </c>
      <c r="F616" s="665">
        <f t="shared" si="109"/>
        <v>31.382208000000002</v>
      </c>
      <c r="G616" s="629">
        <f t="shared" si="112"/>
        <v>984.84297895526413</v>
      </c>
      <c r="H616" s="666">
        <f t="shared" si="113"/>
        <v>34.037625600000005</v>
      </c>
      <c r="I616" s="667">
        <f t="shared" si="114"/>
        <v>9.4548960000000008E-3</v>
      </c>
      <c r="J616" s="624">
        <f t="shared" si="115"/>
        <v>-361.53644032180239</v>
      </c>
      <c r="K616" s="624">
        <f t="shared" si="116"/>
        <v>0</v>
      </c>
      <c r="L616" s="624">
        <f t="shared" si="118"/>
        <v>29511.023825958171</v>
      </c>
      <c r="M616" s="668">
        <f t="shared" si="119"/>
        <v>6.4965864479999986</v>
      </c>
      <c r="N616" s="624">
        <f t="shared" si="117"/>
        <v>4542.5430819970488</v>
      </c>
    </row>
    <row r="617" spans="1:14" x14ac:dyDescent="0.2">
      <c r="A617" s="624">
        <v>614</v>
      </c>
      <c r="B617" s="624">
        <v>19.5</v>
      </c>
      <c r="C617" s="628">
        <f t="shared" si="110"/>
        <v>31.382208000000002</v>
      </c>
      <c r="D617" s="665">
        <f t="shared" si="108"/>
        <v>31.382208000000002</v>
      </c>
      <c r="E617" s="629">
        <f t="shared" si="111"/>
        <v>984.84297895526413</v>
      </c>
      <c r="F617" s="665">
        <f t="shared" si="109"/>
        <v>26.071372799999999</v>
      </c>
      <c r="G617" s="629">
        <f t="shared" si="112"/>
        <v>679.71647967657975</v>
      </c>
      <c r="H617" s="666">
        <f t="shared" si="113"/>
        <v>28.726790399999999</v>
      </c>
      <c r="I617" s="667">
        <f t="shared" si="114"/>
        <v>7.9796639999999992E-3</v>
      </c>
      <c r="J617" s="624">
        <f t="shared" si="115"/>
        <v>-305.12649927868438</v>
      </c>
      <c r="K617" s="624">
        <f t="shared" si="116"/>
        <v>0</v>
      </c>
      <c r="L617" s="624">
        <f t="shared" si="118"/>
        <v>29511.023825958171</v>
      </c>
      <c r="M617" s="668">
        <f t="shared" si="119"/>
        <v>6.5045661119999982</v>
      </c>
      <c r="N617" s="624">
        <f t="shared" si="117"/>
        <v>4536.9703863128598</v>
      </c>
    </row>
    <row r="618" spans="1:14" x14ac:dyDescent="0.2">
      <c r="A618" s="624">
        <v>615</v>
      </c>
      <c r="B618" s="624">
        <v>16.2</v>
      </c>
      <c r="C618" s="628">
        <f t="shared" si="110"/>
        <v>26.071372799999999</v>
      </c>
      <c r="D618" s="665">
        <f t="shared" si="108"/>
        <v>26.071372799999999</v>
      </c>
      <c r="E618" s="629">
        <f t="shared" si="111"/>
        <v>679.71647967657975</v>
      </c>
      <c r="F618" s="665">
        <f t="shared" si="109"/>
        <v>20.760537600000003</v>
      </c>
      <c r="G618" s="629">
        <f t="shared" si="112"/>
        <v>430.9999214410139</v>
      </c>
      <c r="H618" s="666">
        <f t="shared" si="113"/>
        <v>23.415955199999999</v>
      </c>
      <c r="I618" s="667">
        <f t="shared" si="114"/>
        <v>6.5044320000000001E-3</v>
      </c>
      <c r="J618" s="624">
        <f t="shared" si="115"/>
        <v>-248.71655823556586</v>
      </c>
      <c r="K618" s="624">
        <f t="shared" si="116"/>
        <v>0</v>
      </c>
      <c r="L618" s="624">
        <f t="shared" si="118"/>
        <v>29511.023825958171</v>
      </c>
      <c r="M618" s="668">
        <f t="shared" si="119"/>
        <v>6.5110705439999981</v>
      </c>
      <c r="N618" s="624">
        <f t="shared" si="117"/>
        <v>4532.4380417215425</v>
      </c>
    </row>
    <row r="619" spans="1:14" x14ac:dyDescent="0.2">
      <c r="A619" s="624">
        <v>616</v>
      </c>
      <c r="B619" s="624">
        <v>12.9</v>
      </c>
      <c r="C619" s="628">
        <f t="shared" si="110"/>
        <v>20.760537600000003</v>
      </c>
      <c r="D619" s="665">
        <f t="shared" si="108"/>
        <v>20.760537600000003</v>
      </c>
      <c r="E619" s="629">
        <f t="shared" si="111"/>
        <v>430.9999214410139</v>
      </c>
      <c r="F619" s="665">
        <f t="shared" si="109"/>
        <v>15.4497024</v>
      </c>
      <c r="G619" s="629">
        <f t="shared" si="112"/>
        <v>238.69330424856574</v>
      </c>
      <c r="H619" s="666">
        <f t="shared" si="113"/>
        <v>18.105119999999999</v>
      </c>
      <c r="I619" s="667">
        <f t="shared" si="114"/>
        <v>5.0292000000000002E-3</v>
      </c>
      <c r="J619" s="624">
        <f t="shared" si="115"/>
        <v>-192.30661719244816</v>
      </c>
      <c r="K619" s="624">
        <f t="shared" si="116"/>
        <v>0</v>
      </c>
      <c r="L619" s="624">
        <f t="shared" si="118"/>
        <v>29511.023825958171</v>
      </c>
      <c r="M619" s="668">
        <f t="shared" si="119"/>
        <v>6.5160997439999981</v>
      </c>
      <c r="N619" s="624">
        <f t="shared" si="117"/>
        <v>4528.9398544170263</v>
      </c>
    </row>
    <row r="620" spans="1:14" x14ac:dyDescent="0.2">
      <c r="A620" s="624">
        <v>617</v>
      </c>
      <c r="B620" s="624">
        <v>9.6</v>
      </c>
      <c r="C620" s="628">
        <f t="shared" si="110"/>
        <v>15.4497024</v>
      </c>
      <c r="D620" s="665">
        <f t="shared" si="108"/>
        <v>15.4497024</v>
      </c>
      <c r="E620" s="629">
        <f t="shared" si="111"/>
        <v>238.69330424856574</v>
      </c>
      <c r="F620" s="665">
        <f t="shared" si="109"/>
        <v>10.1388672</v>
      </c>
      <c r="G620" s="629">
        <f t="shared" si="112"/>
        <v>102.79662809923585</v>
      </c>
      <c r="H620" s="666">
        <f t="shared" si="113"/>
        <v>12.7942848</v>
      </c>
      <c r="I620" s="667">
        <f t="shared" si="114"/>
        <v>3.5539679999999998E-3</v>
      </c>
      <c r="J620" s="624">
        <f t="shared" si="115"/>
        <v>-135.89667614932989</v>
      </c>
      <c r="K620" s="624">
        <f t="shared" si="116"/>
        <v>0</v>
      </c>
      <c r="L620" s="624">
        <f t="shared" si="118"/>
        <v>29511.023825958171</v>
      </c>
      <c r="M620" s="668">
        <f t="shared" si="119"/>
        <v>6.5196537119999984</v>
      </c>
      <c r="N620" s="624">
        <f t="shared" si="117"/>
        <v>4526.4710565287423</v>
      </c>
    </row>
    <row r="621" spans="1:14" x14ac:dyDescent="0.2">
      <c r="A621" s="624">
        <v>618</v>
      </c>
      <c r="B621" s="624">
        <v>6.3</v>
      </c>
      <c r="C621" s="628">
        <f t="shared" si="110"/>
        <v>10.1388672</v>
      </c>
      <c r="D621" s="665">
        <f t="shared" si="108"/>
        <v>10.1388672</v>
      </c>
      <c r="E621" s="629">
        <f t="shared" si="111"/>
        <v>102.79662809923585</v>
      </c>
      <c r="F621" s="665">
        <f t="shared" si="109"/>
        <v>4.8280320000000003</v>
      </c>
      <c r="G621" s="629">
        <f t="shared" si="112"/>
        <v>23.309892993024004</v>
      </c>
      <c r="H621" s="666">
        <f t="shared" si="113"/>
        <v>7.4834496000000001</v>
      </c>
      <c r="I621" s="667">
        <f t="shared" si="114"/>
        <v>2.0787359999999999E-3</v>
      </c>
      <c r="J621" s="624">
        <f t="shared" si="115"/>
        <v>-79.486735106211839</v>
      </c>
      <c r="K621" s="624">
        <f t="shared" si="116"/>
        <v>0</v>
      </c>
      <c r="L621" s="624">
        <f t="shared" si="118"/>
        <v>29511.023825958171</v>
      </c>
      <c r="M621" s="668">
        <f t="shared" si="119"/>
        <v>6.5217324479999981</v>
      </c>
      <c r="N621" s="624">
        <f t="shared" si="117"/>
        <v>4525.0282898385749</v>
      </c>
    </row>
    <row r="622" spans="1:14" x14ac:dyDescent="0.2">
      <c r="A622" s="624">
        <v>619</v>
      </c>
      <c r="B622" s="624">
        <v>3</v>
      </c>
      <c r="C622" s="628">
        <f t="shared" si="110"/>
        <v>4.8280320000000003</v>
      </c>
      <c r="D622" s="665">
        <f t="shared" si="108"/>
        <v>4.8280320000000003</v>
      </c>
      <c r="E622" s="629">
        <f t="shared" si="111"/>
        <v>23.309892993024004</v>
      </c>
      <c r="F622" s="665">
        <f t="shared" si="109"/>
        <v>0</v>
      </c>
      <c r="G622" s="629">
        <f t="shared" si="112"/>
        <v>0</v>
      </c>
      <c r="H622" s="666">
        <f t="shared" si="113"/>
        <v>2.4140160000000002</v>
      </c>
      <c r="I622" s="667">
        <f t="shared" si="114"/>
        <v>6.7056000000000006E-4</v>
      </c>
      <c r="J622" s="624">
        <f t="shared" si="115"/>
        <v>-23.309892993024004</v>
      </c>
      <c r="K622" s="624">
        <f t="shared" si="116"/>
        <v>0</v>
      </c>
      <c r="L622" s="624">
        <f t="shared" si="118"/>
        <v>29511.023825958171</v>
      </c>
      <c r="M622" s="668">
        <f t="shared" si="119"/>
        <v>6.5224030079999977</v>
      </c>
      <c r="N622" s="624">
        <f t="shared" si="117"/>
        <v>4524.5630774059309</v>
      </c>
    </row>
    <row r="623" spans="1:14" x14ac:dyDescent="0.2">
      <c r="A623" s="624">
        <v>620</v>
      </c>
      <c r="B623" s="624">
        <v>0</v>
      </c>
      <c r="C623" s="628">
        <f t="shared" si="110"/>
        <v>0</v>
      </c>
      <c r="D623" s="665">
        <f t="shared" si="108"/>
        <v>0</v>
      </c>
      <c r="E623" s="629">
        <f t="shared" si="111"/>
        <v>0</v>
      </c>
      <c r="F623" s="665">
        <f t="shared" si="109"/>
        <v>0</v>
      </c>
      <c r="G623" s="629">
        <f t="shared" si="112"/>
        <v>0</v>
      </c>
      <c r="H623" s="666">
        <f t="shared" si="113"/>
        <v>0</v>
      </c>
      <c r="I623" s="667">
        <f t="shared" si="114"/>
        <v>0</v>
      </c>
      <c r="J623" s="624">
        <f t="shared" si="115"/>
        <v>0</v>
      </c>
      <c r="K623" s="624">
        <f t="shared" si="116"/>
        <v>0</v>
      </c>
      <c r="L623" s="624">
        <f t="shared" si="118"/>
        <v>29511.023825958171</v>
      </c>
      <c r="M623" s="668">
        <f t="shared" si="119"/>
        <v>6.5224030079999977</v>
      </c>
      <c r="N623" s="624">
        <f t="shared" si="117"/>
        <v>4524.5630774059309</v>
      </c>
    </row>
    <row r="624" spans="1:14" x14ac:dyDescent="0.2">
      <c r="A624" s="624">
        <v>621</v>
      </c>
      <c r="B624" s="624">
        <v>0</v>
      </c>
      <c r="C624" s="628">
        <f t="shared" si="110"/>
        <v>0</v>
      </c>
      <c r="D624" s="665">
        <f t="shared" si="108"/>
        <v>0</v>
      </c>
      <c r="E624" s="629">
        <f t="shared" si="111"/>
        <v>0</v>
      </c>
      <c r="F624" s="665">
        <f t="shared" si="109"/>
        <v>0</v>
      </c>
      <c r="G624" s="629">
        <f t="shared" si="112"/>
        <v>0</v>
      </c>
      <c r="H624" s="666">
        <f t="shared" si="113"/>
        <v>0</v>
      </c>
      <c r="I624" s="667">
        <f t="shared" si="114"/>
        <v>0</v>
      </c>
      <c r="J624" s="624">
        <f t="shared" si="115"/>
        <v>0</v>
      </c>
      <c r="K624" s="624">
        <f t="shared" si="116"/>
        <v>0</v>
      </c>
      <c r="L624" s="624">
        <f t="shared" si="118"/>
        <v>29511.023825958171</v>
      </c>
      <c r="M624" s="668">
        <f t="shared" si="119"/>
        <v>6.5224030079999977</v>
      </c>
      <c r="N624" s="624">
        <f t="shared" si="117"/>
        <v>4524.5630774059309</v>
      </c>
    </row>
    <row r="625" spans="1:14" x14ac:dyDescent="0.2">
      <c r="A625" s="624">
        <v>622</v>
      </c>
      <c r="B625" s="624">
        <v>0</v>
      </c>
      <c r="C625" s="628">
        <f t="shared" si="110"/>
        <v>0</v>
      </c>
      <c r="D625" s="665">
        <f t="shared" si="108"/>
        <v>0</v>
      </c>
      <c r="E625" s="629">
        <f t="shared" si="111"/>
        <v>0</v>
      </c>
      <c r="F625" s="665">
        <f t="shared" si="109"/>
        <v>0</v>
      </c>
      <c r="G625" s="629">
        <f t="shared" si="112"/>
        <v>0</v>
      </c>
      <c r="H625" s="666">
        <f t="shared" si="113"/>
        <v>0</v>
      </c>
      <c r="I625" s="667">
        <f t="shared" si="114"/>
        <v>0</v>
      </c>
      <c r="J625" s="624">
        <f t="shared" si="115"/>
        <v>0</v>
      </c>
      <c r="K625" s="624">
        <f t="shared" si="116"/>
        <v>0</v>
      </c>
      <c r="L625" s="624">
        <f t="shared" si="118"/>
        <v>29511.023825958171</v>
      </c>
      <c r="M625" s="668">
        <f t="shared" si="119"/>
        <v>6.5224030079999977</v>
      </c>
      <c r="N625" s="624">
        <f t="shared" si="117"/>
        <v>4524.5630774059309</v>
      </c>
    </row>
    <row r="626" spans="1:14" x14ac:dyDescent="0.2">
      <c r="A626" s="624">
        <v>623</v>
      </c>
      <c r="B626" s="624">
        <v>0</v>
      </c>
      <c r="C626" s="628">
        <f t="shared" si="110"/>
        <v>0</v>
      </c>
      <c r="D626" s="665">
        <f t="shared" si="108"/>
        <v>0</v>
      </c>
      <c r="E626" s="629">
        <f t="shared" si="111"/>
        <v>0</v>
      </c>
      <c r="F626" s="665">
        <f t="shared" si="109"/>
        <v>0</v>
      </c>
      <c r="G626" s="629">
        <f t="shared" si="112"/>
        <v>0</v>
      </c>
      <c r="H626" s="666">
        <f t="shared" si="113"/>
        <v>0</v>
      </c>
      <c r="I626" s="667">
        <f t="shared" si="114"/>
        <v>0</v>
      </c>
      <c r="J626" s="624">
        <f t="shared" si="115"/>
        <v>0</v>
      </c>
      <c r="K626" s="624">
        <f t="shared" si="116"/>
        <v>0</v>
      </c>
      <c r="L626" s="624">
        <f t="shared" si="118"/>
        <v>29511.023825958171</v>
      </c>
      <c r="M626" s="668">
        <f t="shared" si="119"/>
        <v>6.5224030079999977</v>
      </c>
      <c r="N626" s="624">
        <f t="shared" si="117"/>
        <v>4524.5630774059309</v>
      </c>
    </row>
    <row r="627" spans="1:14" x14ac:dyDescent="0.2">
      <c r="A627" s="624">
        <v>624</v>
      </c>
      <c r="B627" s="624">
        <v>0</v>
      </c>
      <c r="C627" s="628">
        <f t="shared" si="110"/>
        <v>0</v>
      </c>
      <c r="D627" s="665">
        <f t="shared" si="108"/>
        <v>0</v>
      </c>
      <c r="E627" s="629">
        <f t="shared" si="111"/>
        <v>0</v>
      </c>
      <c r="F627" s="665">
        <f t="shared" si="109"/>
        <v>0</v>
      </c>
      <c r="G627" s="629">
        <f t="shared" si="112"/>
        <v>0</v>
      </c>
      <c r="H627" s="666">
        <f t="shared" si="113"/>
        <v>0</v>
      </c>
      <c r="I627" s="667">
        <f t="shared" si="114"/>
        <v>0</v>
      </c>
      <c r="J627" s="624">
        <f t="shared" si="115"/>
        <v>0</v>
      </c>
      <c r="K627" s="624">
        <f t="shared" si="116"/>
        <v>0</v>
      </c>
      <c r="L627" s="624">
        <f t="shared" si="118"/>
        <v>29511.023825958171</v>
      </c>
      <c r="M627" s="668">
        <f t="shared" si="119"/>
        <v>6.5224030079999977</v>
      </c>
      <c r="N627" s="624">
        <f t="shared" si="117"/>
        <v>4524.5630774059309</v>
      </c>
    </row>
    <row r="628" spans="1:14" x14ac:dyDescent="0.2">
      <c r="A628" s="624">
        <v>625</v>
      </c>
      <c r="B628" s="624">
        <v>0</v>
      </c>
      <c r="C628" s="628">
        <f t="shared" si="110"/>
        <v>0</v>
      </c>
      <c r="D628" s="665">
        <f t="shared" si="108"/>
        <v>0</v>
      </c>
      <c r="E628" s="629">
        <f t="shared" si="111"/>
        <v>0</v>
      </c>
      <c r="F628" s="665">
        <f t="shared" si="109"/>
        <v>0</v>
      </c>
      <c r="G628" s="629">
        <f t="shared" si="112"/>
        <v>0</v>
      </c>
      <c r="H628" s="666">
        <f t="shared" si="113"/>
        <v>0</v>
      </c>
      <c r="I628" s="667">
        <f t="shared" si="114"/>
        <v>0</v>
      </c>
      <c r="J628" s="624">
        <f t="shared" si="115"/>
        <v>0</v>
      </c>
      <c r="K628" s="624">
        <f t="shared" si="116"/>
        <v>0</v>
      </c>
      <c r="L628" s="624">
        <f t="shared" si="118"/>
        <v>29511.023825958171</v>
      </c>
      <c r="M628" s="668">
        <f t="shared" si="119"/>
        <v>6.5224030079999977</v>
      </c>
      <c r="N628" s="624">
        <f t="shared" si="117"/>
        <v>4524.5630774059309</v>
      </c>
    </row>
    <row r="629" spans="1:14" x14ac:dyDescent="0.2">
      <c r="A629" s="624">
        <v>626</v>
      </c>
      <c r="B629" s="624">
        <v>0</v>
      </c>
      <c r="C629" s="628">
        <f t="shared" si="110"/>
        <v>0</v>
      </c>
      <c r="D629" s="665">
        <f t="shared" si="108"/>
        <v>0</v>
      </c>
      <c r="E629" s="629">
        <f t="shared" si="111"/>
        <v>0</v>
      </c>
      <c r="F629" s="665">
        <f t="shared" si="109"/>
        <v>0</v>
      </c>
      <c r="G629" s="629">
        <f t="shared" si="112"/>
        <v>0</v>
      </c>
      <c r="H629" s="666">
        <f t="shared" si="113"/>
        <v>0</v>
      </c>
      <c r="I629" s="667">
        <f t="shared" si="114"/>
        <v>0</v>
      </c>
      <c r="J629" s="624">
        <f t="shared" si="115"/>
        <v>0</v>
      </c>
      <c r="K629" s="624">
        <f t="shared" si="116"/>
        <v>0</v>
      </c>
      <c r="L629" s="624">
        <f t="shared" si="118"/>
        <v>29511.023825958171</v>
      </c>
      <c r="M629" s="668">
        <f t="shared" si="119"/>
        <v>6.5224030079999977</v>
      </c>
      <c r="N629" s="624">
        <f t="shared" si="117"/>
        <v>4524.5630774059309</v>
      </c>
    </row>
    <row r="630" spans="1:14" x14ac:dyDescent="0.2">
      <c r="A630" s="624">
        <v>627</v>
      </c>
      <c r="B630" s="624">
        <v>0</v>
      </c>
      <c r="C630" s="628">
        <f t="shared" si="110"/>
        <v>0</v>
      </c>
      <c r="D630" s="665">
        <f t="shared" si="108"/>
        <v>0</v>
      </c>
      <c r="E630" s="629">
        <f t="shared" si="111"/>
        <v>0</v>
      </c>
      <c r="F630" s="665">
        <f t="shared" si="109"/>
        <v>0</v>
      </c>
      <c r="G630" s="629">
        <f t="shared" si="112"/>
        <v>0</v>
      </c>
      <c r="H630" s="666">
        <f t="shared" si="113"/>
        <v>0</v>
      </c>
      <c r="I630" s="667">
        <f t="shared" si="114"/>
        <v>0</v>
      </c>
      <c r="J630" s="624">
        <f t="shared" si="115"/>
        <v>0</v>
      </c>
      <c r="K630" s="624">
        <f t="shared" si="116"/>
        <v>0</v>
      </c>
      <c r="L630" s="624">
        <f t="shared" si="118"/>
        <v>29511.023825958171</v>
      </c>
      <c r="M630" s="668">
        <f t="shared" si="119"/>
        <v>6.5224030079999977</v>
      </c>
      <c r="N630" s="624">
        <f t="shared" si="117"/>
        <v>4524.5630774059309</v>
      </c>
    </row>
    <row r="631" spans="1:14" x14ac:dyDescent="0.2">
      <c r="A631" s="624">
        <v>628</v>
      </c>
      <c r="B631" s="624">
        <v>0</v>
      </c>
      <c r="C631" s="628">
        <f t="shared" si="110"/>
        <v>0</v>
      </c>
      <c r="D631" s="665">
        <f t="shared" si="108"/>
        <v>0</v>
      </c>
      <c r="E631" s="629">
        <f t="shared" si="111"/>
        <v>0</v>
      </c>
      <c r="F631" s="665">
        <f t="shared" si="109"/>
        <v>0</v>
      </c>
      <c r="G631" s="629">
        <f t="shared" si="112"/>
        <v>0</v>
      </c>
      <c r="H631" s="666">
        <f t="shared" si="113"/>
        <v>0</v>
      </c>
      <c r="I631" s="667">
        <f t="shared" si="114"/>
        <v>0</v>
      </c>
      <c r="J631" s="624">
        <f t="shared" si="115"/>
        <v>0</v>
      </c>
      <c r="K631" s="624">
        <f t="shared" si="116"/>
        <v>0</v>
      </c>
      <c r="L631" s="624">
        <f t="shared" si="118"/>
        <v>29511.023825958171</v>
      </c>
      <c r="M631" s="668">
        <f t="shared" si="119"/>
        <v>6.5224030079999977</v>
      </c>
      <c r="N631" s="624">
        <f t="shared" si="117"/>
        <v>4524.5630774059309</v>
      </c>
    </row>
    <row r="632" spans="1:14" x14ac:dyDescent="0.2">
      <c r="A632" s="624">
        <v>629</v>
      </c>
      <c r="B632" s="624">
        <v>0</v>
      </c>
      <c r="C632" s="628">
        <f t="shared" si="110"/>
        <v>0</v>
      </c>
      <c r="D632" s="665">
        <f t="shared" si="108"/>
        <v>0</v>
      </c>
      <c r="E632" s="629">
        <f t="shared" si="111"/>
        <v>0</v>
      </c>
      <c r="F632" s="665">
        <f t="shared" si="109"/>
        <v>0</v>
      </c>
      <c r="G632" s="629">
        <f t="shared" si="112"/>
        <v>0</v>
      </c>
      <c r="H632" s="666">
        <f t="shared" si="113"/>
        <v>0</v>
      </c>
      <c r="I632" s="667">
        <f t="shared" si="114"/>
        <v>0</v>
      </c>
      <c r="J632" s="624">
        <f t="shared" si="115"/>
        <v>0</v>
      </c>
      <c r="K632" s="624">
        <f t="shared" si="116"/>
        <v>0</v>
      </c>
      <c r="L632" s="624">
        <f t="shared" si="118"/>
        <v>29511.023825958171</v>
      </c>
      <c r="M632" s="668">
        <f t="shared" si="119"/>
        <v>6.5224030079999977</v>
      </c>
      <c r="N632" s="624">
        <f t="shared" si="117"/>
        <v>4524.5630774059309</v>
      </c>
    </row>
    <row r="633" spans="1:14" x14ac:dyDescent="0.2">
      <c r="A633" s="624">
        <v>630</v>
      </c>
      <c r="B633" s="624">
        <v>0</v>
      </c>
      <c r="C633" s="628">
        <f t="shared" si="110"/>
        <v>0</v>
      </c>
      <c r="D633" s="665">
        <f t="shared" si="108"/>
        <v>0</v>
      </c>
      <c r="E633" s="629">
        <f t="shared" si="111"/>
        <v>0</v>
      </c>
      <c r="F633" s="665">
        <f t="shared" si="109"/>
        <v>0</v>
      </c>
      <c r="G633" s="629">
        <f t="shared" si="112"/>
        <v>0</v>
      </c>
      <c r="H633" s="666">
        <f t="shared" si="113"/>
        <v>0</v>
      </c>
      <c r="I633" s="667">
        <f t="shared" si="114"/>
        <v>0</v>
      </c>
      <c r="J633" s="624">
        <f t="shared" si="115"/>
        <v>0</v>
      </c>
      <c r="K633" s="624">
        <f t="shared" si="116"/>
        <v>0</v>
      </c>
      <c r="L633" s="624">
        <f t="shared" si="118"/>
        <v>29511.023825958171</v>
      </c>
      <c r="M633" s="668">
        <f t="shared" si="119"/>
        <v>6.5224030079999977</v>
      </c>
      <c r="N633" s="624">
        <f t="shared" si="117"/>
        <v>4524.5630774059309</v>
      </c>
    </row>
    <row r="634" spans="1:14" x14ac:dyDescent="0.2">
      <c r="A634" s="624">
        <v>631</v>
      </c>
      <c r="B634" s="624">
        <v>0</v>
      </c>
      <c r="C634" s="628">
        <f t="shared" si="110"/>
        <v>0</v>
      </c>
      <c r="D634" s="665">
        <f t="shared" si="108"/>
        <v>0</v>
      </c>
      <c r="E634" s="629">
        <f t="shared" si="111"/>
        <v>0</v>
      </c>
      <c r="F634" s="665">
        <f t="shared" si="109"/>
        <v>0</v>
      </c>
      <c r="G634" s="629">
        <f t="shared" si="112"/>
        <v>0</v>
      </c>
      <c r="H634" s="666">
        <f t="shared" si="113"/>
        <v>0</v>
      </c>
      <c r="I634" s="667">
        <f t="shared" si="114"/>
        <v>0</v>
      </c>
      <c r="J634" s="624">
        <f t="shared" si="115"/>
        <v>0</v>
      </c>
      <c r="K634" s="624">
        <f t="shared" si="116"/>
        <v>0</v>
      </c>
      <c r="L634" s="624">
        <f t="shared" si="118"/>
        <v>29511.023825958171</v>
      </c>
      <c r="M634" s="668">
        <f t="shared" si="119"/>
        <v>6.5224030079999977</v>
      </c>
      <c r="N634" s="624">
        <f t="shared" si="117"/>
        <v>4524.5630774059309</v>
      </c>
    </row>
    <row r="635" spans="1:14" x14ac:dyDescent="0.2">
      <c r="A635" s="624">
        <v>632</v>
      </c>
      <c r="B635" s="624">
        <v>0</v>
      </c>
      <c r="C635" s="628">
        <f t="shared" si="110"/>
        <v>0</v>
      </c>
      <c r="D635" s="665">
        <f t="shared" si="108"/>
        <v>0</v>
      </c>
      <c r="E635" s="629">
        <f t="shared" si="111"/>
        <v>0</v>
      </c>
      <c r="F635" s="665">
        <f t="shared" si="109"/>
        <v>0</v>
      </c>
      <c r="G635" s="629">
        <f t="shared" si="112"/>
        <v>0</v>
      </c>
      <c r="H635" s="666">
        <f t="shared" si="113"/>
        <v>0</v>
      </c>
      <c r="I635" s="667">
        <f t="shared" si="114"/>
        <v>0</v>
      </c>
      <c r="J635" s="624">
        <f t="shared" si="115"/>
        <v>0</v>
      </c>
      <c r="K635" s="624">
        <f t="shared" si="116"/>
        <v>0</v>
      </c>
      <c r="L635" s="624">
        <f t="shared" si="118"/>
        <v>29511.023825958171</v>
      </c>
      <c r="M635" s="668">
        <f t="shared" si="119"/>
        <v>6.5224030079999977</v>
      </c>
      <c r="N635" s="624">
        <f t="shared" si="117"/>
        <v>4524.5630774059309</v>
      </c>
    </row>
    <row r="636" spans="1:14" x14ac:dyDescent="0.2">
      <c r="A636" s="624">
        <v>633</v>
      </c>
      <c r="B636" s="624">
        <v>0</v>
      </c>
      <c r="C636" s="628">
        <f t="shared" si="110"/>
        <v>0</v>
      </c>
      <c r="D636" s="665">
        <f t="shared" si="108"/>
        <v>0</v>
      </c>
      <c r="E636" s="629">
        <f t="shared" si="111"/>
        <v>0</v>
      </c>
      <c r="F636" s="665">
        <f t="shared" si="109"/>
        <v>0</v>
      </c>
      <c r="G636" s="629">
        <f t="shared" si="112"/>
        <v>0</v>
      </c>
      <c r="H636" s="666">
        <f t="shared" si="113"/>
        <v>0</v>
      </c>
      <c r="I636" s="667">
        <f t="shared" si="114"/>
        <v>0</v>
      </c>
      <c r="J636" s="624">
        <f t="shared" si="115"/>
        <v>0</v>
      </c>
      <c r="K636" s="624">
        <f t="shared" si="116"/>
        <v>0</v>
      </c>
      <c r="L636" s="624">
        <f t="shared" si="118"/>
        <v>29511.023825958171</v>
      </c>
      <c r="M636" s="668">
        <f t="shared" si="119"/>
        <v>6.5224030079999977</v>
      </c>
      <c r="N636" s="624">
        <f t="shared" si="117"/>
        <v>4524.5630774059309</v>
      </c>
    </row>
    <row r="637" spans="1:14" x14ac:dyDescent="0.2">
      <c r="A637" s="624">
        <v>634</v>
      </c>
      <c r="B637" s="624">
        <v>0</v>
      </c>
      <c r="C637" s="628">
        <f t="shared" si="110"/>
        <v>0</v>
      </c>
      <c r="D637" s="665">
        <f t="shared" si="108"/>
        <v>0</v>
      </c>
      <c r="E637" s="629">
        <f t="shared" si="111"/>
        <v>0</v>
      </c>
      <c r="F637" s="665">
        <f t="shared" si="109"/>
        <v>0</v>
      </c>
      <c r="G637" s="629">
        <f t="shared" si="112"/>
        <v>0</v>
      </c>
      <c r="H637" s="666">
        <f t="shared" si="113"/>
        <v>0</v>
      </c>
      <c r="I637" s="667">
        <f t="shared" si="114"/>
        <v>0</v>
      </c>
      <c r="J637" s="624">
        <f t="shared" si="115"/>
        <v>0</v>
      </c>
      <c r="K637" s="624">
        <f t="shared" si="116"/>
        <v>0</v>
      </c>
      <c r="L637" s="624">
        <f t="shared" si="118"/>
        <v>29511.023825958171</v>
      </c>
      <c r="M637" s="668">
        <f t="shared" si="119"/>
        <v>6.5224030079999977</v>
      </c>
      <c r="N637" s="624">
        <f t="shared" si="117"/>
        <v>4524.5630774059309</v>
      </c>
    </row>
    <row r="638" spans="1:14" x14ac:dyDescent="0.2">
      <c r="A638" s="624">
        <v>635</v>
      </c>
      <c r="B638" s="624">
        <v>0</v>
      </c>
      <c r="C638" s="628">
        <f t="shared" si="110"/>
        <v>0</v>
      </c>
      <c r="D638" s="665">
        <f t="shared" si="108"/>
        <v>0</v>
      </c>
      <c r="E638" s="629">
        <f t="shared" si="111"/>
        <v>0</v>
      </c>
      <c r="F638" s="665">
        <f t="shared" si="109"/>
        <v>0</v>
      </c>
      <c r="G638" s="629">
        <f t="shared" si="112"/>
        <v>0</v>
      </c>
      <c r="H638" s="666">
        <f t="shared" si="113"/>
        <v>0</v>
      </c>
      <c r="I638" s="667">
        <f t="shared" si="114"/>
        <v>0</v>
      </c>
      <c r="J638" s="624">
        <f t="shared" si="115"/>
        <v>0</v>
      </c>
      <c r="K638" s="624">
        <f t="shared" si="116"/>
        <v>0</v>
      </c>
      <c r="L638" s="624">
        <f t="shared" si="118"/>
        <v>29511.023825958171</v>
      </c>
      <c r="M638" s="668">
        <f t="shared" si="119"/>
        <v>6.5224030079999977</v>
      </c>
      <c r="N638" s="624">
        <f t="shared" si="117"/>
        <v>4524.5630774059309</v>
      </c>
    </row>
    <row r="639" spans="1:14" x14ac:dyDescent="0.2">
      <c r="A639" s="624">
        <v>636</v>
      </c>
      <c r="B639" s="624">
        <v>0</v>
      </c>
      <c r="C639" s="628">
        <f t="shared" si="110"/>
        <v>0</v>
      </c>
      <c r="D639" s="665">
        <f t="shared" si="108"/>
        <v>0</v>
      </c>
      <c r="E639" s="629">
        <f t="shared" si="111"/>
        <v>0</v>
      </c>
      <c r="F639" s="665">
        <f t="shared" si="109"/>
        <v>0</v>
      </c>
      <c r="G639" s="629">
        <f t="shared" si="112"/>
        <v>0</v>
      </c>
      <c r="H639" s="666">
        <f t="shared" si="113"/>
        <v>0</v>
      </c>
      <c r="I639" s="667">
        <f t="shared" si="114"/>
        <v>0</v>
      </c>
      <c r="J639" s="624">
        <f t="shared" si="115"/>
        <v>0</v>
      </c>
      <c r="K639" s="624">
        <f t="shared" si="116"/>
        <v>0</v>
      </c>
      <c r="L639" s="624">
        <f t="shared" si="118"/>
        <v>29511.023825958171</v>
      </c>
      <c r="M639" s="668">
        <f t="shared" si="119"/>
        <v>6.5224030079999977</v>
      </c>
      <c r="N639" s="624">
        <f t="shared" si="117"/>
        <v>4524.5630774059309</v>
      </c>
    </row>
    <row r="640" spans="1:14" x14ac:dyDescent="0.2">
      <c r="A640" s="624">
        <v>637</v>
      </c>
      <c r="B640" s="624">
        <v>0</v>
      </c>
      <c r="C640" s="628">
        <f t="shared" si="110"/>
        <v>0</v>
      </c>
      <c r="D640" s="665">
        <f t="shared" si="108"/>
        <v>0</v>
      </c>
      <c r="E640" s="629">
        <f t="shared" si="111"/>
        <v>0</v>
      </c>
      <c r="F640" s="665">
        <f t="shared" si="109"/>
        <v>0</v>
      </c>
      <c r="G640" s="629">
        <f t="shared" si="112"/>
        <v>0</v>
      </c>
      <c r="H640" s="666">
        <f t="shared" si="113"/>
        <v>0</v>
      </c>
      <c r="I640" s="667">
        <f t="shared" si="114"/>
        <v>0</v>
      </c>
      <c r="J640" s="624">
        <f t="shared" si="115"/>
        <v>0</v>
      </c>
      <c r="K640" s="624">
        <f t="shared" si="116"/>
        <v>0</v>
      </c>
      <c r="L640" s="624">
        <f t="shared" si="118"/>
        <v>29511.023825958171</v>
      </c>
      <c r="M640" s="668">
        <f t="shared" si="119"/>
        <v>6.5224030079999977</v>
      </c>
      <c r="N640" s="624">
        <f t="shared" si="117"/>
        <v>4524.5630774059309</v>
      </c>
    </row>
    <row r="641" spans="1:14" x14ac:dyDescent="0.2">
      <c r="A641" s="624">
        <v>638</v>
      </c>
      <c r="B641" s="624">
        <v>0</v>
      </c>
      <c r="C641" s="628">
        <f t="shared" si="110"/>
        <v>0</v>
      </c>
      <c r="D641" s="665">
        <f t="shared" si="108"/>
        <v>0</v>
      </c>
      <c r="E641" s="629">
        <f t="shared" si="111"/>
        <v>0</v>
      </c>
      <c r="F641" s="665">
        <f t="shared" si="109"/>
        <v>0</v>
      </c>
      <c r="G641" s="629">
        <f t="shared" si="112"/>
        <v>0</v>
      </c>
      <c r="H641" s="666">
        <f t="shared" si="113"/>
        <v>0</v>
      </c>
      <c r="I641" s="667">
        <f t="shared" si="114"/>
        <v>0</v>
      </c>
      <c r="J641" s="624">
        <f t="shared" si="115"/>
        <v>0</v>
      </c>
      <c r="K641" s="624">
        <f t="shared" si="116"/>
        <v>0</v>
      </c>
      <c r="L641" s="624">
        <f t="shared" si="118"/>
        <v>29511.023825958171</v>
      </c>
      <c r="M641" s="668">
        <f t="shared" si="119"/>
        <v>6.5224030079999977</v>
      </c>
      <c r="N641" s="624">
        <f t="shared" si="117"/>
        <v>4524.5630774059309</v>
      </c>
    </row>
    <row r="642" spans="1:14" x14ac:dyDescent="0.2">
      <c r="A642" s="624">
        <v>639</v>
      </c>
      <c r="B642" s="624">
        <v>0</v>
      </c>
      <c r="C642" s="628">
        <f t="shared" si="110"/>
        <v>0</v>
      </c>
      <c r="D642" s="665">
        <f t="shared" si="108"/>
        <v>0</v>
      </c>
      <c r="E642" s="629">
        <f t="shared" si="111"/>
        <v>0</v>
      </c>
      <c r="F642" s="665">
        <f t="shared" si="109"/>
        <v>0</v>
      </c>
      <c r="G642" s="629">
        <f t="shared" si="112"/>
        <v>0</v>
      </c>
      <c r="H642" s="666">
        <f t="shared" si="113"/>
        <v>0</v>
      </c>
      <c r="I642" s="667">
        <f t="shared" si="114"/>
        <v>0</v>
      </c>
      <c r="J642" s="624">
        <f t="shared" si="115"/>
        <v>0</v>
      </c>
      <c r="K642" s="624">
        <f t="shared" si="116"/>
        <v>0</v>
      </c>
      <c r="L642" s="624">
        <f t="shared" si="118"/>
        <v>29511.023825958171</v>
      </c>
      <c r="M642" s="668">
        <f t="shared" si="119"/>
        <v>6.5224030079999977</v>
      </c>
      <c r="N642" s="624">
        <f t="shared" si="117"/>
        <v>4524.5630774059309</v>
      </c>
    </row>
    <row r="643" spans="1:14" x14ac:dyDescent="0.2">
      <c r="A643" s="624">
        <v>640</v>
      </c>
      <c r="B643" s="624">
        <v>0</v>
      </c>
      <c r="C643" s="628">
        <f t="shared" si="110"/>
        <v>0</v>
      </c>
      <c r="D643" s="665">
        <f t="shared" si="108"/>
        <v>0</v>
      </c>
      <c r="E643" s="629">
        <f t="shared" si="111"/>
        <v>0</v>
      </c>
      <c r="F643" s="665">
        <f t="shared" si="109"/>
        <v>0</v>
      </c>
      <c r="G643" s="629">
        <f t="shared" si="112"/>
        <v>0</v>
      </c>
      <c r="H643" s="666">
        <f t="shared" si="113"/>
        <v>0</v>
      </c>
      <c r="I643" s="667">
        <f t="shared" si="114"/>
        <v>0</v>
      </c>
      <c r="J643" s="624">
        <f t="shared" si="115"/>
        <v>0</v>
      </c>
      <c r="K643" s="624">
        <f t="shared" si="116"/>
        <v>0</v>
      </c>
      <c r="L643" s="624">
        <f t="shared" si="118"/>
        <v>29511.023825958171</v>
      </c>
      <c r="M643" s="668">
        <f t="shared" si="119"/>
        <v>6.5224030079999977</v>
      </c>
      <c r="N643" s="624">
        <f t="shared" si="117"/>
        <v>4524.5630774059309</v>
      </c>
    </row>
    <row r="644" spans="1:14" x14ac:dyDescent="0.2">
      <c r="A644" s="624">
        <v>641</v>
      </c>
      <c r="B644" s="624">
        <v>0</v>
      </c>
      <c r="C644" s="628">
        <f t="shared" si="110"/>
        <v>0</v>
      </c>
      <c r="D644" s="665">
        <f t="shared" ref="D644:D707" si="120">C644</f>
        <v>0</v>
      </c>
      <c r="E644" s="629">
        <f t="shared" si="111"/>
        <v>0</v>
      </c>
      <c r="F644" s="665">
        <f t="shared" ref="F644:F707" si="121">C645</f>
        <v>0</v>
      </c>
      <c r="G644" s="629">
        <f t="shared" si="112"/>
        <v>0</v>
      </c>
      <c r="H644" s="666">
        <f t="shared" si="113"/>
        <v>0</v>
      </c>
      <c r="I644" s="667">
        <f t="shared" si="114"/>
        <v>0</v>
      </c>
      <c r="J644" s="624">
        <f t="shared" si="115"/>
        <v>0</v>
      </c>
      <c r="K644" s="624">
        <f t="shared" si="116"/>
        <v>0</v>
      </c>
      <c r="L644" s="624">
        <f t="shared" si="118"/>
        <v>29511.023825958171</v>
      </c>
      <c r="M644" s="668">
        <f t="shared" si="119"/>
        <v>6.5224030079999977</v>
      </c>
      <c r="N644" s="624">
        <f t="shared" si="117"/>
        <v>4524.5630774059309</v>
      </c>
    </row>
    <row r="645" spans="1:14" x14ac:dyDescent="0.2">
      <c r="A645" s="624">
        <v>642</v>
      </c>
      <c r="B645" s="624">
        <v>0</v>
      </c>
      <c r="C645" s="628">
        <f t="shared" ref="C645:C708" si="122">B645*1.609344</f>
        <v>0</v>
      </c>
      <c r="D645" s="665">
        <f t="shared" si="120"/>
        <v>0</v>
      </c>
      <c r="E645" s="629">
        <f t="shared" ref="E645:E708" si="123">(D645)^2</f>
        <v>0</v>
      </c>
      <c r="F645" s="665">
        <f t="shared" si="121"/>
        <v>0</v>
      </c>
      <c r="G645" s="629">
        <f t="shared" ref="G645:G708" si="124">(F645)^2</f>
        <v>0</v>
      </c>
      <c r="H645" s="666">
        <f t="shared" ref="H645:H708" si="125">(D645+F645)/2</f>
        <v>0</v>
      </c>
      <c r="I645" s="667">
        <f t="shared" ref="I645:I708" si="126">H645/3600</f>
        <v>0</v>
      </c>
      <c r="J645" s="624">
        <f t="shared" ref="J645:J708" si="127">IF(I645=0,0,(G645-E645))</f>
        <v>0</v>
      </c>
      <c r="K645" s="624">
        <f t="shared" ref="K645:K708" si="128">MAX(0,J645)</f>
        <v>0</v>
      </c>
      <c r="L645" s="624">
        <f t="shared" si="118"/>
        <v>29511.023825958171</v>
      </c>
      <c r="M645" s="668">
        <f t="shared" si="119"/>
        <v>6.5224030079999977</v>
      </c>
      <c r="N645" s="624">
        <f t="shared" ref="N645:N708" si="129">IF(M645=0,0,(L645)/M645)</f>
        <v>4524.5630774059309</v>
      </c>
    </row>
    <row r="646" spans="1:14" x14ac:dyDescent="0.2">
      <c r="A646" s="624">
        <v>643</v>
      </c>
      <c r="B646" s="624">
        <v>0</v>
      </c>
      <c r="C646" s="628">
        <f t="shared" si="122"/>
        <v>0</v>
      </c>
      <c r="D646" s="665">
        <f t="shared" si="120"/>
        <v>0</v>
      </c>
      <c r="E646" s="629">
        <f t="shared" si="123"/>
        <v>0</v>
      </c>
      <c r="F646" s="665">
        <f t="shared" si="121"/>
        <v>0</v>
      </c>
      <c r="G646" s="629">
        <f t="shared" si="124"/>
        <v>0</v>
      </c>
      <c r="H646" s="666">
        <f t="shared" si="125"/>
        <v>0</v>
      </c>
      <c r="I646" s="667">
        <f t="shared" si="126"/>
        <v>0</v>
      </c>
      <c r="J646" s="624">
        <f t="shared" si="127"/>
        <v>0</v>
      </c>
      <c r="K646" s="624">
        <f t="shared" si="128"/>
        <v>0</v>
      </c>
      <c r="L646" s="624">
        <f t="shared" ref="L646:L709" si="130">L645+K646</f>
        <v>29511.023825958171</v>
      </c>
      <c r="M646" s="668">
        <f t="shared" ref="M646:M709" si="131">M645+I646</f>
        <v>6.5224030079999977</v>
      </c>
      <c r="N646" s="624">
        <f t="shared" si="129"/>
        <v>4524.5630774059309</v>
      </c>
    </row>
    <row r="647" spans="1:14" x14ac:dyDescent="0.2">
      <c r="A647" s="624">
        <v>644</v>
      </c>
      <c r="B647" s="624">
        <v>0</v>
      </c>
      <c r="C647" s="628">
        <f t="shared" si="122"/>
        <v>0</v>
      </c>
      <c r="D647" s="665">
        <f t="shared" si="120"/>
        <v>0</v>
      </c>
      <c r="E647" s="629">
        <f t="shared" si="123"/>
        <v>0</v>
      </c>
      <c r="F647" s="665">
        <f t="shared" si="121"/>
        <v>0</v>
      </c>
      <c r="G647" s="629">
        <f t="shared" si="124"/>
        <v>0</v>
      </c>
      <c r="H647" s="666">
        <f t="shared" si="125"/>
        <v>0</v>
      </c>
      <c r="I647" s="667">
        <f t="shared" si="126"/>
        <v>0</v>
      </c>
      <c r="J647" s="624">
        <f t="shared" si="127"/>
        <v>0</v>
      </c>
      <c r="K647" s="624">
        <f t="shared" si="128"/>
        <v>0</v>
      </c>
      <c r="L647" s="624">
        <f t="shared" si="130"/>
        <v>29511.023825958171</v>
      </c>
      <c r="M647" s="668">
        <f t="shared" si="131"/>
        <v>6.5224030079999977</v>
      </c>
      <c r="N647" s="624">
        <f t="shared" si="129"/>
        <v>4524.5630774059309</v>
      </c>
    </row>
    <row r="648" spans="1:14" x14ac:dyDescent="0.2">
      <c r="A648" s="624">
        <v>645</v>
      </c>
      <c r="B648" s="624">
        <v>0</v>
      </c>
      <c r="C648" s="628">
        <f t="shared" si="122"/>
        <v>0</v>
      </c>
      <c r="D648" s="665">
        <f t="shared" si="120"/>
        <v>0</v>
      </c>
      <c r="E648" s="629">
        <f t="shared" si="123"/>
        <v>0</v>
      </c>
      <c r="F648" s="665">
        <f t="shared" si="121"/>
        <v>3.2186880000000002</v>
      </c>
      <c r="G648" s="629">
        <f t="shared" si="124"/>
        <v>10.359952441344001</v>
      </c>
      <c r="H648" s="666">
        <f t="shared" si="125"/>
        <v>1.6093440000000001</v>
      </c>
      <c r="I648" s="667">
        <f t="shared" si="126"/>
        <v>4.4704000000000006E-4</v>
      </c>
      <c r="J648" s="624">
        <f t="shared" si="127"/>
        <v>10.359952441344001</v>
      </c>
      <c r="K648" s="624">
        <f t="shared" si="128"/>
        <v>10.359952441344001</v>
      </c>
      <c r="L648" s="624">
        <f t="shared" si="130"/>
        <v>29521.383778399515</v>
      </c>
      <c r="M648" s="668">
        <f t="shared" si="131"/>
        <v>6.5228500479999978</v>
      </c>
      <c r="N648" s="624">
        <f t="shared" si="129"/>
        <v>4525.8412444191026</v>
      </c>
    </row>
    <row r="649" spans="1:14" x14ac:dyDescent="0.2">
      <c r="A649" s="624">
        <v>646</v>
      </c>
      <c r="B649" s="624">
        <v>2</v>
      </c>
      <c r="C649" s="628">
        <f t="shared" si="122"/>
        <v>3.2186880000000002</v>
      </c>
      <c r="D649" s="665">
        <f t="shared" si="120"/>
        <v>3.2186880000000002</v>
      </c>
      <c r="E649" s="629">
        <f t="shared" si="123"/>
        <v>10.359952441344001</v>
      </c>
      <c r="F649" s="665">
        <f t="shared" si="121"/>
        <v>7.2420480000000005</v>
      </c>
      <c r="G649" s="629">
        <f t="shared" si="124"/>
        <v>52.447259234304006</v>
      </c>
      <c r="H649" s="666">
        <f t="shared" si="125"/>
        <v>5.2303680000000004</v>
      </c>
      <c r="I649" s="667">
        <f t="shared" si="126"/>
        <v>1.4528800000000001E-3</v>
      </c>
      <c r="J649" s="624">
        <f t="shared" si="127"/>
        <v>42.087306792960007</v>
      </c>
      <c r="K649" s="624">
        <f t="shared" si="128"/>
        <v>42.087306792960007</v>
      </c>
      <c r="L649" s="624">
        <f t="shared" si="130"/>
        <v>29563.471085192476</v>
      </c>
      <c r="M649" s="668">
        <f t="shared" si="131"/>
        <v>6.5243029279999982</v>
      </c>
      <c r="N649" s="624">
        <f t="shared" si="129"/>
        <v>4531.2842477495224</v>
      </c>
    </row>
    <row r="650" spans="1:14" x14ac:dyDescent="0.2">
      <c r="A650" s="624">
        <v>647</v>
      </c>
      <c r="B650" s="624">
        <v>4.5</v>
      </c>
      <c r="C650" s="628">
        <f t="shared" si="122"/>
        <v>7.2420480000000005</v>
      </c>
      <c r="D650" s="665">
        <f t="shared" si="120"/>
        <v>7.2420480000000005</v>
      </c>
      <c r="E650" s="629">
        <f t="shared" si="123"/>
        <v>52.447259234304006</v>
      </c>
      <c r="F650" s="665">
        <f t="shared" si="121"/>
        <v>12.5528832</v>
      </c>
      <c r="G650" s="629">
        <f t="shared" si="124"/>
        <v>157.57487663284223</v>
      </c>
      <c r="H650" s="666">
        <f t="shared" si="125"/>
        <v>9.8974656000000003</v>
      </c>
      <c r="I650" s="667">
        <f t="shared" si="126"/>
        <v>2.749296E-3</v>
      </c>
      <c r="J650" s="624">
        <f t="shared" si="127"/>
        <v>105.12761739853823</v>
      </c>
      <c r="K650" s="624">
        <f t="shared" si="128"/>
        <v>105.12761739853823</v>
      </c>
      <c r="L650" s="624">
        <f t="shared" si="130"/>
        <v>29668.598702591014</v>
      </c>
      <c r="M650" s="668">
        <f t="shared" si="131"/>
        <v>6.5270522239999984</v>
      </c>
      <c r="N650" s="624">
        <f t="shared" si="129"/>
        <v>4545.4820467805439</v>
      </c>
    </row>
    <row r="651" spans="1:14" x14ac:dyDescent="0.2">
      <c r="A651" s="624">
        <v>648</v>
      </c>
      <c r="B651" s="624">
        <v>7.8</v>
      </c>
      <c r="C651" s="628">
        <f t="shared" si="122"/>
        <v>12.5528832</v>
      </c>
      <c r="D651" s="665">
        <f t="shared" si="120"/>
        <v>12.5528832</v>
      </c>
      <c r="E651" s="629">
        <f t="shared" si="123"/>
        <v>157.57487663284223</v>
      </c>
      <c r="F651" s="665">
        <f t="shared" si="121"/>
        <v>16.415308799999998</v>
      </c>
      <c r="G651" s="629">
        <f t="shared" si="124"/>
        <v>269.46236299935737</v>
      </c>
      <c r="H651" s="666">
        <f t="shared" si="125"/>
        <v>14.484095999999999</v>
      </c>
      <c r="I651" s="667">
        <f t="shared" si="126"/>
        <v>4.0233600000000001E-3</v>
      </c>
      <c r="J651" s="624">
        <f t="shared" si="127"/>
        <v>111.88748636651513</v>
      </c>
      <c r="K651" s="624">
        <f t="shared" si="128"/>
        <v>111.88748636651513</v>
      </c>
      <c r="L651" s="624">
        <f t="shared" si="130"/>
        <v>29780.48618895753</v>
      </c>
      <c r="M651" s="668">
        <f t="shared" si="131"/>
        <v>6.5310755839999981</v>
      </c>
      <c r="N651" s="624">
        <f t="shared" si="129"/>
        <v>4559.8134343927286</v>
      </c>
    </row>
    <row r="652" spans="1:14" x14ac:dyDescent="0.2">
      <c r="A652" s="624">
        <v>649</v>
      </c>
      <c r="B652" s="624">
        <v>10.199999999999999</v>
      </c>
      <c r="C652" s="628">
        <f t="shared" si="122"/>
        <v>16.415308799999998</v>
      </c>
      <c r="D652" s="665">
        <f t="shared" si="120"/>
        <v>16.415308799999998</v>
      </c>
      <c r="E652" s="629">
        <f t="shared" si="123"/>
        <v>269.46236299935737</v>
      </c>
      <c r="F652" s="665">
        <f t="shared" si="121"/>
        <v>20.116800000000001</v>
      </c>
      <c r="G652" s="629">
        <f t="shared" si="124"/>
        <v>404.68564224000005</v>
      </c>
      <c r="H652" s="666">
        <f t="shared" si="125"/>
        <v>18.266054400000002</v>
      </c>
      <c r="I652" s="667">
        <f t="shared" si="126"/>
        <v>5.0739040000000006E-3</v>
      </c>
      <c r="J652" s="624">
        <f t="shared" si="127"/>
        <v>135.22327924064268</v>
      </c>
      <c r="K652" s="624">
        <f t="shared" si="128"/>
        <v>135.22327924064268</v>
      </c>
      <c r="L652" s="624">
        <f t="shared" si="130"/>
        <v>29915.709468198173</v>
      </c>
      <c r="M652" s="668">
        <f t="shared" si="131"/>
        <v>6.5361494879999977</v>
      </c>
      <c r="N652" s="624">
        <f t="shared" si="129"/>
        <v>4576.9622501935937</v>
      </c>
    </row>
    <row r="653" spans="1:14" x14ac:dyDescent="0.2">
      <c r="A653" s="624">
        <v>650</v>
      </c>
      <c r="B653" s="624">
        <v>12.5</v>
      </c>
      <c r="C653" s="628">
        <f t="shared" si="122"/>
        <v>20.116800000000001</v>
      </c>
      <c r="D653" s="665">
        <f t="shared" si="120"/>
        <v>20.116800000000001</v>
      </c>
      <c r="E653" s="629">
        <f t="shared" si="123"/>
        <v>404.68564224000005</v>
      </c>
      <c r="F653" s="665">
        <f t="shared" si="121"/>
        <v>22.530816000000002</v>
      </c>
      <c r="G653" s="629">
        <f t="shared" si="124"/>
        <v>507.63766962585606</v>
      </c>
      <c r="H653" s="666">
        <f t="shared" si="125"/>
        <v>21.323808</v>
      </c>
      <c r="I653" s="667">
        <f t="shared" si="126"/>
        <v>5.9232799999999995E-3</v>
      </c>
      <c r="J653" s="624">
        <f t="shared" si="127"/>
        <v>102.95202738585601</v>
      </c>
      <c r="K653" s="624">
        <f t="shared" si="128"/>
        <v>102.95202738585601</v>
      </c>
      <c r="L653" s="624">
        <f t="shared" si="130"/>
        <v>30018.661495584027</v>
      </c>
      <c r="M653" s="668">
        <f t="shared" si="131"/>
        <v>6.5420727679999979</v>
      </c>
      <c r="N653" s="624">
        <f t="shared" si="129"/>
        <v>4588.5551200863738</v>
      </c>
    </row>
    <row r="654" spans="1:14" x14ac:dyDescent="0.2">
      <c r="A654" s="624">
        <v>651</v>
      </c>
      <c r="B654" s="624">
        <v>14</v>
      </c>
      <c r="C654" s="628">
        <f t="shared" si="122"/>
        <v>22.530816000000002</v>
      </c>
      <c r="D654" s="665">
        <f t="shared" si="120"/>
        <v>22.530816000000002</v>
      </c>
      <c r="E654" s="629">
        <f t="shared" si="123"/>
        <v>507.63766962585606</v>
      </c>
      <c r="F654" s="665">
        <f t="shared" si="121"/>
        <v>24.622963200000004</v>
      </c>
      <c r="G654" s="629">
        <f t="shared" si="124"/>
        <v>606.29031674855446</v>
      </c>
      <c r="H654" s="666">
        <f t="shared" si="125"/>
        <v>23.576889600000001</v>
      </c>
      <c r="I654" s="667">
        <f t="shared" si="126"/>
        <v>6.5491360000000005E-3</v>
      </c>
      <c r="J654" s="624">
        <f t="shared" si="127"/>
        <v>98.652647122698397</v>
      </c>
      <c r="K654" s="624">
        <f t="shared" si="128"/>
        <v>98.652647122698397</v>
      </c>
      <c r="L654" s="624">
        <f t="shared" si="130"/>
        <v>30117.314142706724</v>
      </c>
      <c r="M654" s="668">
        <f t="shared" si="131"/>
        <v>6.5486219039999982</v>
      </c>
      <c r="N654" s="624">
        <f t="shared" si="129"/>
        <v>4599.0308471329836</v>
      </c>
    </row>
    <row r="655" spans="1:14" x14ac:dyDescent="0.2">
      <c r="A655" s="624">
        <v>652</v>
      </c>
      <c r="B655" s="624">
        <v>15.3</v>
      </c>
      <c r="C655" s="628">
        <f t="shared" si="122"/>
        <v>24.622963200000004</v>
      </c>
      <c r="D655" s="665">
        <f t="shared" si="120"/>
        <v>24.622963200000004</v>
      </c>
      <c r="E655" s="629">
        <f t="shared" si="123"/>
        <v>606.29031674855446</v>
      </c>
      <c r="F655" s="665">
        <f t="shared" si="121"/>
        <v>28.163520000000002</v>
      </c>
      <c r="G655" s="629">
        <f t="shared" si="124"/>
        <v>793.18385879040011</v>
      </c>
      <c r="H655" s="666">
        <f t="shared" si="125"/>
        <v>26.393241600000003</v>
      </c>
      <c r="I655" s="667">
        <f t="shared" si="126"/>
        <v>7.331456000000001E-3</v>
      </c>
      <c r="J655" s="624">
        <f t="shared" si="127"/>
        <v>186.89354204184565</v>
      </c>
      <c r="K655" s="624">
        <f t="shared" si="128"/>
        <v>186.89354204184565</v>
      </c>
      <c r="L655" s="624">
        <f t="shared" si="130"/>
        <v>30304.20768474857</v>
      </c>
      <c r="M655" s="668">
        <f t="shared" si="131"/>
        <v>6.5559533599999984</v>
      </c>
      <c r="N655" s="624">
        <f t="shared" si="129"/>
        <v>4622.3952521755855</v>
      </c>
    </row>
    <row r="656" spans="1:14" x14ac:dyDescent="0.2">
      <c r="A656" s="624">
        <v>653</v>
      </c>
      <c r="B656" s="624">
        <v>17.5</v>
      </c>
      <c r="C656" s="628">
        <f t="shared" si="122"/>
        <v>28.163520000000002</v>
      </c>
      <c r="D656" s="665">
        <f t="shared" si="120"/>
        <v>28.163520000000002</v>
      </c>
      <c r="E656" s="629">
        <f t="shared" si="123"/>
        <v>793.18385879040011</v>
      </c>
      <c r="F656" s="665">
        <f t="shared" si="121"/>
        <v>31.543142400000004</v>
      </c>
      <c r="G656" s="629">
        <f t="shared" si="124"/>
        <v>994.96983246667799</v>
      </c>
      <c r="H656" s="666">
        <f t="shared" si="125"/>
        <v>29.853331200000003</v>
      </c>
      <c r="I656" s="667">
        <f t="shared" si="126"/>
        <v>8.2925920000000014E-3</v>
      </c>
      <c r="J656" s="624">
        <f t="shared" si="127"/>
        <v>201.78597367627788</v>
      </c>
      <c r="K656" s="624">
        <f t="shared" si="128"/>
        <v>201.78597367627788</v>
      </c>
      <c r="L656" s="624">
        <f t="shared" si="130"/>
        <v>30505.993658424846</v>
      </c>
      <c r="M656" s="668">
        <f t="shared" si="131"/>
        <v>6.5642459519999985</v>
      </c>
      <c r="N656" s="624">
        <f t="shared" si="129"/>
        <v>4647.2959547060027</v>
      </c>
    </row>
    <row r="657" spans="1:14" x14ac:dyDescent="0.2">
      <c r="A657" s="624">
        <v>654</v>
      </c>
      <c r="B657" s="624">
        <v>19.600000000000001</v>
      </c>
      <c r="C657" s="628">
        <f t="shared" si="122"/>
        <v>31.543142400000004</v>
      </c>
      <c r="D657" s="665">
        <f t="shared" si="120"/>
        <v>31.543142400000004</v>
      </c>
      <c r="E657" s="629">
        <f t="shared" si="123"/>
        <v>994.96983246667799</v>
      </c>
      <c r="F657" s="665">
        <f t="shared" si="121"/>
        <v>33.796224000000002</v>
      </c>
      <c r="G657" s="629">
        <f t="shared" si="124"/>
        <v>1142.1847566581762</v>
      </c>
      <c r="H657" s="666">
        <f t="shared" si="125"/>
        <v>32.669683200000001</v>
      </c>
      <c r="I657" s="667">
        <f t="shared" si="126"/>
        <v>9.074912000000001E-3</v>
      </c>
      <c r="J657" s="624">
        <f t="shared" si="127"/>
        <v>147.2149241914982</v>
      </c>
      <c r="K657" s="624">
        <f t="shared" si="128"/>
        <v>147.2149241914982</v>
      </c>
      <c r="L657" s="624">
        <f t="shared" si="130"/>
        <v>30653.208582616346</v>
      </c>
      <c r="M657" s="668">
        <f t="shared" si="131"/>
        <v>6.5733208639999985</v>
      </c>
      <c r="N657" s="624">
        <f t="shared" si="129"/>
        <v>4663.2758717886854</v>
      </c>
    </row>
    <row r="658" spans="1:14" x14ac:dyDescent="0.2">
      <c r="A658" s="624">
        <v>655</v>
      </c>
      <c r="B658" s="624">
        <v>21</v>
      </c>
      <c r="C658" s="628">
        <f t="shared" si="122"/>
        <v>33.796224000000002</v>
      </c>
      <c r="D658" s="665">
        <f t="shared" si="120"/>
        <v>33.796224000000002</v>
      </c>
      <c r="E658" s="629">
        <f t="shared" si="123"/>
        <v>1142.1847566581762</v>
      </c>
      <c r="F658" s="665">
        <f t="shared" si="121"/>
        <v>35.7274368</v>
      </c>
      <c r="G658" s="629">
        <f t="shared" si="124"/>
        <v>1276.4497402979941</v>
      </c>
      <c r="H658" s="666">
        <f t="shared" si="125"/>
        <v>34.761830400000001</v>
      </c>
      <c r="I658" s="667">
        <f t="shared" si="126"/>
        <v>9.6560640000000007E-3</v>
      </c>
      <c r="J658" s="624">
        <f t="shared" si="127"/>
        <v>134.26498363981796</v>
      </c>
      <c r="K658" s="624">
        <f t="shared" si="128"/>
        <v>134.26498363981796</v>
      </c>
      <c r="L658" s="624">
        <f t="shared" si="130"/>
        <v>30787.473566256165</v>
      </c>
      <c r="M658" s="668">
        <f t="shared" si="131"/>
        <v>6.5829769279999981</v>
      </c>
      <c r="N658" s="624">
        <f t="shared" si="129"/>
        <v>4676.8314552804968</v>
      </c>
    </row>
    <row r="659" spans="1:14" x14ac:dyDescent="0.2">
      <c r="A659" s="624">
        <v>656</v>
      </c>
      <c r="B659" s="624">
        <v>22.2</v>
      </c>
      <c r="C659" s="628">
        <f t="shared" si="122"/>
        <v>35.7274368</v>
      </c>
      <c r="D659" s="665">
        <f t="shared" si="120"/>
        <v>35.7274368</v>
      </c>
      <c r="E659" s="629">
        <f t="shared" si="123"/>
        <v>1276.4497402979941</v>
      </c>
      <c r="F659" s="665">
        <f t="shared" si="121"/>
        <v>37.497715200000002</v>
      </c>
      <c r="G659" s="629">
        <f t="shared" si="124"/>
        <v>1406.0786452203113</v>
      </c>
      <c r="H659" s="666">
        <f t="shared" si="125"/>
        <v>36.612576000000004</v>
      </c>
      <c r="I659" s="667">
        <f t="shared" si="126"/>
        <v>1.0170160000000001E-2</v>
      </c>
      <c r="J659" s="624">
        <f t="shared" si="127"/>
        <v>129.62890492231713</v>
      </c>
      <c r="K659" s="624">
        <f t="shared" si="128"/>
        <v>129.62890492231713</v>
      </c>
      <c r="L659" s="624">
        <f t="shared" si="130"/>
        <v>30917.102471178481</v>
      </c>
      <c r="M659" s="668">
        <f t="shared" si="131"/>
        <v>6.5931470879999985</v>
      </c>
      <c r="N659" s="624">
        <f t="shared" si="129"/>
        <v>4689.278436916693</v>
      </c>
    </row>
    <row r="660" spans="1:14" x14ac:dyDescent="0.2">
      <c r="A660" s="624">
        <v>657</v>
      </c>
      <c r="B660" s="624">
        <v>23.3</v>
      </c>
      <c r="C660" s="628">
        <f t="shared" si="122"/>
        <v>37.497715200000002</v>
      </c>
      <c r="D660" s="665">
        <f t="shared" si="120"/>
        <v>37.497715200000002</v>
      </c>
      <c r="E660" s="629">
        <f t="shared" si="123"/>
        <v>1406.0786452203113</v>
      </c>
      <c r="F660" s="665">
        <f t="shared" si="121"/>
        <v>39.428927999999999</v>
      </c>
      <c r="G660" s="629">
        <f t="shared" si="124"/>
        <v>1554.640363229184</v>
      </c>
      <c r="H660" s="666">
        <f t="shared" si="125"/>
        <v>38.4633216</v>
      </c>
      <c r="I660" s="667">
        <f t="shared" si="126"/>
        <v>1.0684256E-2</v>
      </c>
      <c r="J660" s="624">
        <f t="shared" si="127"/>
        <v>148.56171800887273</v>
      </c>
      <c r="K660" s="624">
        <f t="shared" si="128"/>
        <v>148.56171800887273</v>
      </c>
      <c r="L660" s="624">
        <f t="shared" si="130"/>
        <v>31065.664189187355</v>
      </c>
      <c r="M660" s="668">
        <f t="shared" si="131"/>
        <v>6.6038313439999987</v>
      </c>
      <c r="N660" s="624">
        <f t="shared" si="129"/>
        <v>4704.1880040459373</v>
      </c>
    </row>
    <row r="661" spans="1:14" x14ac:dyDescent="0.2">
      <c r="A661" s="624">
        <v>658</v>
      </c>
      <c r="B661" s="624">
        <v>24.5</v>
      </c>
      <c r="C661" s="628">
        <f t="shared" si="122"/>
        <v>39.428927999999999</v>
      </c>
      <c r="D661" s="665">
        <f t="shared" si="120"/>
        <v>39.428927999999999</v>
      </c>
      <c r="E661" s="629">
        <f t="shared" si="123"/>
        <v>1554.640363229184</v>
      </c>
      <c r="F661" s="665">
        <f t="shared" si="121"/>
        <v>40.716403200000002</v>
      </c>
      <c r="G661" s="629">
        <f t="shared" si="124"/>
        <v>1657.8254895449704</v>
      </c>
      <c r="H661" s="666">
        <f t="shared" si="125"/>
        <v>40.072665600000001</v>
      </c>
      <c r="I661" s="667">
        <f t="shared" si="126"/>
        <v>1.1131296000000001E-2</v>
      </c>
      <c r="J661" s="624">
        <f t="shared" si="127"/>
        <v>103.18512631578642</v>
      </c>
      <c r="K661" s="624">
        <f t="shared" si="128"/>
        <v>103.18512631578642</v>
      </c>
      <c r="L661" s="624">
        <f t="shared" si="130"/>
        <v>31168.849315503143</v>
      </c>
      <c r="M661" s="668">
        <f t="shared" si="131"/>
        <v>6.614962639999999</v>
      </c>
      <c r="N661" s="624">
        <f t="shared" si="129"/>
        <v>4711.8708013599826</v>
      </c>
    </row>
    <row r="662" spans="1:14" x14ac:dyDescent="0.2">
      <c r="A662" s="624">
        <v>659</v>
      </c>
      <c r="B662" s="624">
        <v>25.3</v>
      </c>
      <c r="C662" s="628">
        <f t="shared" si="122"/>
        <v>40.716403200000002</v>
      </c>
      <c r="D662" s="665">
        <f t="shared" si="120"/>
        <v>40.716403200000002</v>
      </c>
      <c r="E662" s="629">
        <f t="shared" si="123"/>
        <v>1657.8254895449704</v>
      </c>
      <c r="F662" s="665">
        <f t="shared" si="121"/>
        <v>41.199206400000008</v>
      </c>
      <c r="G662" s="629">
        <f t="shared" si="124"/>
        <v>1697.3746079898017</v>
      </c>
      <c r="H662" s="666">
        <f t="shared" si="125"/>
        <v>40.957804800000005</v>
      </c>
      <c r="I662" s="667">
        <f t="shared" si="126"/>
        <v>1.1377168000000002E-2</v>
      </c>
      <c r="J662" s="624">
        <f t="shared" si="127"/>
        <v>39.549118444831265</v>
      </c>
      <c r="K662" s="624">
        <f t="shared" si="128"/>
        <v>39.549118444831265</v>
      </c>
      <c r="L662" s="624">
        <f t="shared" si="130"/>
        <v>31208.398433947976</v>
      </c>
      <c r="M662" s="668">
        <f t="shared" si="131"/>
        <v>6.6263398079999991</v>
      </c>
      <c r="N662" s="624">
        <f t="shared" si="129"/>
        <v>4709.7491734833739</v>
      </c>
    </row>
    <row r="663" spans="1:14" x14ac:dyDescent="0.2">
      <c r="A663" s="624">
        <v>660</v>
      </c>
      <c r="B663" s="624">
        <v>25.6</v>
      </c>
      <c r="C663" s="628">
        <f t="shared" si="122"/>
        <v>41.199206400000008</v>
      </c>
      <c r="D663" s="665">
        <f t="shared" si="120"/>
        <v>41.199206400000008</v>
      </c>
      <c r="E663" s="629">
        <f t="shared" si="123"/>
        <v>1697.3746079898017</v>
      </c>
      <c r="F663" s="665">
        <f t="shared" si="121"/>
        <v>41.842944000000003</v>
      </c>
      <c r="G663" s="629">
        <f t="shared" si="124"/>
        <v>1750.8319625871363</v>
      </c>
      <c r="H663" s="666">
        <f t="shared" si="125"/>
        <v>41.521075200000006</v>
      </c>
      <c r="I663" s="667">
        <f t="shared" si="126"/>
        <v>1.1533632000000002E-2</v>
      </c>
      <c r="J663" s="624">
        <f t="shared" si="127"/>
        <v>53.457354597334643</v>
      </c>
      <c r="K663" s="624">
        <f t="shared" si="128"/>
        <v>53.457354597334643</v>
      </c>
      <c r="L663" s="624">
        <f t="shared" si="130"/>
        <v>31261.855788545312</v>
      </c>
      <c r="M663" s="668">
        <f t="shared" si="131"/>
        <v>6.637873439999999</v>
      </c>
      <c r="N663" s="624">
        <f t="shared" si="129"/>
        <v>4709.6191379848478</v>
      </c>
    </row>
    <row r="664" spans="1:14" x14ac:dyDescent="0.2">
      <c r="A664" s="624">
        <v>661</v>
      </c>
      <c r="B664" s="624">
        <v>26</v>
      </c>
      <c r="C664" s="628">
        <f t="shared" si="122"/>
        <v>41.842944000000003</v>
      </c>
      <c r="D664" s="665">
        <f t="shared" si="120"/>
        <v>41.842944000000003</v>
      </c>
      <c r="E664" s="629">
        <f t="shared" si="123"/>
        <v>1750.8319625871363</v>
      </c>
      <c r="F664" s="665">
        <f t="shared" si="121"/>
        <v>42.003878400000005</v>
      </c>
      <c r="G664" s="629">
        <f t="shared" si="124"/>
        <v>1764.3258006419869</v>
      </c>
      <c r="H664" s="666">
        <f t="shared" si="125"/>
        <v>41.923411200000004</v>
      </c>
      <c r="I664" s="667">
        <f t="shared" si="126"/>
        <v>1.1645392000000001E-2</v>
      </c>
      <c r="J664" s="624">
        <f t="shared" si="127"/>
        <v>13.493838054850585</v>
      </c>
      <c r="K664" s="624">
        <f t="shared" si="128"/>
        <v>13.493838054850585</v>
      </c>
      <c r="L664" s="624">
        <f t="shared" si="130"/>
        <v>31275.349626600164</v>
      </c>
      <c r="M664" s="668">
        <f t="shared" si="131"/>
        <v>6.6495188319999992</v>
      </c>
      <c r="N664" s="624">
        <f t="shared" si="129"/>
        <v>4703.4004138903038</v>
      </c>
    </row>
    <row r="665" spans="1:14" x14ac:dyDescent="0.2">
      <c r="A665" s="624">
        <v>662</v>
      </c>
      <c r="B665" s="624">
        <v>26.1</v>
      </c>
      <c r="C665" s="628">
        <f t="shared" si="122"/>
        <v>42.003878400000005</v>
      </c>
      <c r="D665" s="665">
        <f t="shared" si="120"/>
        <v>42.003878400000005</v>
      </c>
      <c r="E665" s="629">
        <f t="shared" si="123"/>
        <v>1764.3258006419869</v>
      </c>
      <c r="F665" s="665">
        <f t="shared" si="121"/>
        <v>42.1648128</v>
      </c>
      <c r="G665" s="629">
        <f t="shared" si="124"/>
        <v>1777.8714384590439</v>
      </c>
      <c r="H665" s="666">
        <f t="shared" si="125"/>
        <v>42.084345600000006</v>
      </c>
      <c r="I665" s="667">
        <f t="shared" si="126"/>
        <v>1.1690096000000002E-2</v>
      </c>
      <c r="J665" s="624">
        <f t="shared" si="127"/>
        <v>13.545637817057013</v>
      </c>
      <c r="K665" s="624">
        <f t="shared" si="128"/>
        <v>13.545637817057013</v>
      </c>
      <c r="L665" s="624">
        <f t="shared" si="130"/>
        <v>31288.89526441722</v>
      </c>
      <c r="M665" s="668">
        <f t="shared" si="131"/>
        <v>6.6612089279999989</v>
      </c>
      <c r="N665" s="624">
        <f t="shared" si="129"/>
        <v>4697.1796865425122</v>
      </c>
    </row>
    <row r="666" spans="1:14" x14ac:dyDescent="0.2">
      <c r="A666" s="624">
        <v>663</v>
      </c>
      <c r="B666" s="624">
        <v>26.2</v>
      </c>
      <c r="C666" s="628">
        <f t="shared" si="122"/>
        <v>42.1648128</v>
      </c>
      <c r="D666" s="665">
        <f t="shared" si="120"/>
        <v>42.1648128</v>
      </c>
      <c r="E666" s="629">
        <f t="shared" si="123"/>
        <v>1777.8714384590439</v>
      </c>
      <c r="F666" s="665">
        <f t="shared" si="121"/>
        <v>42.1648128</v>
      </c>
      <c r="G666" s="629">
        <f t="shared" si="124"/>
        <v>1777.8714384590439</v>
      </c>
      <c r="H666" s="666">
        <f t="shared" si="125"/>
        <v>42.1648128</v>
      </c>
      <c r="I666" s="667">
        <f t="shared" si="126"/>
        <v>1.1712448E-2</v>
      </c>
      <c r="J666" s="624">
        <f t="shared" si="127"/>
        <v>0</v>
      </c>
      <c r="K666" s="624">
        <f t="shared" si="128"/>
        <v>0</v>
      </c>
      <c r="L666" s="624">
        <f t="shared" si="130"/>
        <v>31288.89526441722</v>
      </c>
      <c r="M666" s="668">
        <f t="shared" si="131"/>
        <v>6.6729213759999988</v>
      </c>
      <c r="N666" s="624">
        <f t="shared" si="129"/>
        <v>4688.9351007418836</v>
      </c>
    </row>
    <row r="667" spans="1:14" x14ac:dyDescent="0.2">
      <c r="A667" s="624">
        <v>664</v>
      </c>
      <c r="B667" s="624">
        <v>26.2</v>
      </c>
      <c r="C667" s="628">
        <f t="shared" si="122"/>
        <v>42.1648128</v>
      </c>
      <c r="D667" s="665">
        <f t="shared" si="120"/>
        <v>42.1648128</v>
      </c>
      <c r="E667" s="629">
        <f t="shared" si="123"/>
        <v>1777.8714384590439</v>
      </c>
      <c r="F667" s="665">
        <f t="shared" si="121"/>
        <v>42.486681599999997</v>
      </c>
      <c r="G667" s="629">
        <f t="shared" si="124"/>
        <v>1805.1181133797784</v>
      </c>
      <c r="H667" s="666">
        <f t="shared" si="125"/>
        <v>42.325747199999995</v>
      </c>
      <c r="I667" s="667">
        <f t="shared" si="126"/>
        <v>1.1757151999999998E-2</v>
      </c>
      <c r="J667" s="624">
        <f t="shared" si="127"/>
        <v>27.246674920734449</v>
      </c>
      <c r="K667" s="624">
        <f t="shared" si="128"/>
        <v>27.246674920734449</v>
      </c>
      <c r="L667" s="624">
        <f t="shared" si="130"/>
        <v>31316.141939337955</v>
      </c>
      <c r="M667" s="668">
        <f t="shared" si="131"/>
        <v>6.6846785279999992</v>
      </c>
      <c r="N667" s="624">
        <f t="shared" si="129"/>
        <v>4684.764092718081</v>
      </c>
    </row>
    <row r="668" spans="1:14" x14ac:dyDescent="0.2">
      <c r="A668" s="624">
        <v>665</v>
      </c>
      <c r="B668" s="624">
        <v>26.4</v>
      </c>
      <c r="C668" s="628">
        <f t="shared" si="122"/>
        <v>42.486681599999997</v>
      </c>
      <c r="D668" s="665">
        <f t="shared" si="120"/>
        <v>42.486681599999997</v>
      </c>
      <c r="E668" s="629">
        <f t="shared" si="123"/>
        <v>1805.1181133797784</v>
      </c>
      <c r="F668" s="665">
        <f t="shared" si="121"/>
        <v>42.647615999999999</v>
      </c>
      <c r="G668" s="629">
        <f t="shared" si="124"/>
        <v>1818.819150483456</v>
      </c>
      <c r="H668" s="666">
        <f t="shared" si="125"/>
        <v>42.567148799999998</v>
      </c>
      <c r="I668" s="667">
        <f t="shared" si="126"/>
        <v>1.1824207999999999E-2</v>
      </c>
      <c r="J668" s="624">
        <f t="shared" si="127"/>
        <v>13.701037103677663</v>
      </c>
      <c r="K668" s="624">
        <f t="shared" si="128"/>
        <v>13.701037103677663</v>
      </c>
      <c r="L668" s="624">
        <f t="shared" si="130"/>
        <v>31329.842976441632</v>
      </c>
      <c r="M668" s="668">
        <f t="shared" si="131"/>
        <v>6.6965027359999993</v>
      </c>
      <c r="N668" s="624">
        <f t="shared" si="129"/>
        <v>4678.5380685375167</v>
      </c>
    </row>
    <row r="669" spans="1:14" x14ac:dyDescent="0.2">
      <c r="A669" s="624">
        <v>666</v>
      </c>
      <c r="B669" s="624">
        <v>26.5</v>
      </c>
      <c r="C669" s="628">
        <f t="shared" si="122"/>
        <v>42.647615999999999</v>
      </c>
      <c r="D669" s="665">
        <f t="shared" si="120"/>
        <v>42.647615999999999</v>
      </c>
      <c r="E669" s="629">
        <f t="shared" si="123"/>
        <v>1818.819150483456</v>
      </c>
      <c r="F669" s="665">
        <f t="shared" si="121"/>
        <v>42.647615999999999</v>
      </c>
      <c r="G669" s="629">
        <f t="shared" si="124"/>
        <v>1818.819150483456</v>
      </c>
      <c r="H669" s="666">
        <f t="shared" si="125"/>
        <v>42.647615999999999</v>
      </c>
      <c r="I669" s="667">
        <f t="shared" si="126"/>
        <v>1.1846559999999999E-2</v>
      </c>
      <c r="J669" s="624">
        <f t="shared" si="127"/>
        <v>0</v>
      </c>
      <c r="K669" s="624">
        <f t="shared" si="128"/>
        <v>0</v>
      </c>
      <c r="L669" s="624">
        <f t="shared" si="130"/>
        <v>31329.842976441632</v>
      </c>
      <c r="M669" s="668">
        <f t="shared" si="131"/>
        <v>6.7083492959999997</v>
      </c>
      <c r="N669" s="624">
        <f t="shared" si="129"/>
        <v>4670.2760387153276</v>
      </c>
    </row>
    <row r="670" spans="1:14" x14ac:dyDescent="0.2">
      <c r="A670" s="624">
        <v>667</v>
      </c>
      <c r="B670" s="624">
        <v>26.5</v>
      </c>
      <c r="C670" s="628">
        <f t="shared" si="122"/>
        <v>42.647615999999999</v>
      </c>
      <c r="D670" s="665">
        <f t="shared" si="120"/>
        <v>42.647615999999999</v>
      </c>
      <c r="E670" s="629">
        <f t="shared" si="123"/>
        <v>1818.819150483456</v>
      </c>
      <c r="F670" s="665">
        <f t="shared" si="121"/>
        <v>41.842944000000003</v>
      </c>
      <c r="G670" s="629">
        <f t="shared" si="124"/>
        <v>1750.8319625871363</v>
      </c>
      <c r="H670" s="666">
        <f t="shared" si="125"/>
        <v>42.245280000000001</v>
      </c>
      <c r="I670" s="667">
        <f t="shared" si="126"/>
        <v>1.17348E-2</v>
      </c>
      <c r="J670" s="624">
        <f t="shared" si="127"/>
        <v>-67.98718789631971</v>
      </c>
      <c r="K670" s="624">
        <f t="shared" si="128"/>
        <v>0</v>
      </c>
      <c r="L670" s="624">
        <f t="shared" si="130"/>
        <v>31329.842976441632</v>
      </c>
      <c r="M670" s="668">
        <f t="shared" si="131"/>
        <v>6.7200840959999999</v>
      </c>
      <c r="N670" s="624">
        <f t="shared" si="129"/>
        <v>4662.1206712413186</v>
      </c>
    </row>
    <row r="671" spans="1:14" x14ac:dyDescent="0.2">
      <c r="A671" s="624">
        <v>668</v>
      </c>
      <c r="B671" s="624">
        <v>26</v>
      </c>
      <c r="C671" s="628">
        <f t="shared" si="122"/>
        <v>41.842944000000003</v>
      </c>
      <c r="D671" s="665">
        <f t="shared" si="120"/>
        <v>41.842944000000003</v>
      </c>
      <c r="E671" s="629">
        <f t="shared" si="123"/>
        <v>1750.8319625871363</v>
      </c>
      <c r="F671" s="665">
        <f t="shared" si="121"/>
        <v>41.038272000000006</v>
      </c>
      <c r="G671" s="629">
        <f t="shared" si="124"/>
        <v>1684.1397687459846</v>
      </c>
      <c r="H671" s="666">
        <f t="shared" si="125"/>
        <v>41.440608000000005</v>
      </c>
      <c r="I671" s="667">
        <f t="shared" si="126"/>
        <v>1.151128E-2</v>
      </c>
      <c r="J671" s="624">
        <f t="shared" si="127"/>
        <v>-66.69219384115172</v>
      </c>
      <c r="K671" s="624">
        <f t="shared" si="128"/>
        <v>0</v>
      </c>
      <c r="L671" s="624">
        <f t="shared" si="130"/>
        <v>31329.842976441632</v>
      </c>
      <c r="M671" s="668">
        <f t="shared" si="131"/>
        <v>6.7315953759999996</v>
      </c>
      <c r="N671" s="624">
        <f t="shared" si="129"/>
        <v>4654.1482704295022</v>
      </c>
    </row>
    <row r="672" spans="1:14" x14ac:dyDescent="0.2">
      <c r="A672" s="624">
        <v>669</v>
      </c>
      <c r="B672" s="624">
        <v>25.5</v>
      </c>
      <c r="C672" s="628">
        <f t="shared" si="122"/>
        <v>41.038272000000006</v>
      </c>
      <c r="D672" s="665">
        <f t="shared" si="120"/>
        <v>41.038272000000006</v>
      </c>
      <c r="E672" s="629">
        <f t="shared" si="123"/>
        <v>1684.1397687459846</v>
      </c>
      <c r="F672" s="665">
        <f t="shared" si="121"/>
        <v>37.980518400000008</v>
      </c>
      <c r="G672" s="629">
        <f t="shared" si="124"/>
        <v>1442.5197779327391</v>
      </c>
      <c r="H672" s="666">
        <f t="shared" si="125"/>
        <v>39.509395200000007</v>
      </c>
      <c r="I672" s="667">
        <f t="shared" si="126"/>
        <v>1.0974832000000002E-2</v>
      </c>
      <c r="J672" s="624">
        <f t="shared" si="127"/>
        <v>-241.61999081324552</v>
      </c>
      <c r="K672" s="624">
        <f t="shared" si="128"/>
        <v>0</v>
      </c>
      <c r="L672" s="624">
        <f t="shared" si="130"/>
        <v>31329.842976441632</v>
      </c>
      <c r="M672" s="668">
        <f t="shared" si="131"/>
        <v>6.7425702079999992</v>
      </c>
      <c r="N672" s="624">
        <f t="shared" si="129"/>
        <v>4646.5727474767791</v>
      </c>
    </row>
    <row r="673" spans="1:14" x14ac:dyDescent="0.2">
      <c r="A673" s="624">
        <v>670</v>
      </c>
      <c r="B673" s="624">
        <v>23.6</v>
      </c>
      <c r="C673" s="628">
        <f t="shared" si="122"/>
        <v>37.980518400000008</v>
      </c>
      <c r="D673" s="665">
        <f t="shared" si="120"/>
        <v>37.980518400000008</v>
      </c>
      <c r="E673" s="629">
        <f t="shared" si="123"/>
        <v>1442.5197779327391</v>
      </c>
      <c r="F673" s="665">
        <f t="shared" si="121"/>
        <v>34.439961599999997</v>
      </c>
      <c r="G673" s="629">
        <f t="shared" si="124"/>
        <v>1186.1109550094743</v>
      </c>
      <c r="H673" s="666">
        <f t="shared" si="125"/>
        <v>36.210239999999999</v>
      </c>
      <c r="I673" s="667">
        <f t="shared" si="126"/>
        <v>1.00584E-2</v>
      </c>
      <c r="J673" s="624">
        <f t="shared" si="127"/>
        <v>-256.40882292326478</v>
      </c>
      <c r="K673" s="624">
        <f t="shared" si="128"/>
        <v>0</v>
      </c>
      <c r="L673" s="624">
        <f t="shared" si="130"/>
        <v>31329.842976441632</v>
      </c>
      <c r="M673" s="668">
        <f t="shared" si="131"/>
        <v>6.7526286079999993</v>
      </c>
      <c r="N673" s="624">
        <f t="shared" si="129"/>
        <v>4639.6514298630946</v>
      </c>
    </row>
    <row r="674" spans="1:14" x14ac:dyDescent="0.2">
      <c r="A674" s="624">
        <v>671</v>
      </c>
      <c r="B674" s="624">
        <v>21.4</v>
      </c>
      <c r="C674" s="628">
        <f t="shared" si="122"/>
        <v>34.439961599999997</v>
      </c>
      <c r="D674" s="665">
        <f t="shared" si="120"/>
        <v>34.439961599999997</v>
      </c>
      <c r="E674" s="629">
        <f t="shared" si="123"/>
        <v>1186.1109550094743</v>
      </c>
      <c r="F674" s="665">
        <f t="shared" si="121"/>
        <v>29.772864000000002</v>
      </c>
      <c r="G674" s="629">
        <f t="shared" si="124"/>
        <v>886.42343076249608</v>
      </c>
      <c r="H674" s="666">
        <f t="shared" si="125"/>
        <v>32.106412800000001</v>
      </c>
      <c r="I674" s="667">
        <f t="shared" si="126"/>
        <v>8.9184480000000007E-3</v>
      </c>
      <c r="J674" s="624">
        <f t="shared" si="127"/>
        <v>-299.68752424697823</v>
      </c>
      <c r="K674" s="624">
        <f t="shared" si="128"/>
        <v>0</v>
      </c>
      <c r="L674" s="624">
        <f t="shared" si="130"/>
        <v>31329.842976441632</v>
      </c>
      <c r="M674" s="668">
        <f t="shared" si="131"/>
        <v>6.7615470559999995</v>
      </c>
      <c r="N674" s="624">
        <f t="shared" si="129"/>
        <v>4633.5317519738983</v>
      </c>
    </row>
    <row r="675" spans="1:14" x14ac:dyDescent="0.2">
      <c r="A675" s="624">
        <v>672</v>
      </c>
      <c r="B675" s="624">
        <v>18.5</v>
      </c>
      <c r="C675" s="628">
        <f t="shared" si="122"/>
        <v>29.772864000000002</v>
      </c>
      <c r="D675" s="665">
        <f t="shared" si="120"/>
        <v>29.772864000000002</v>
      </c>
      <c r="E675" s="629">
        <f t="shared" si="123"/>
        <v>886.42343076249608</v>
      </c>
      <c r="F675" s="665">
        <f t="shared" si="121"/>
        <v>26.3932416</v>
      </c>
      <c r="G675" s="629">
        <f t="shared" si="124"/>
        <v>696.60320215597051</v>
      </c>
      <c r="H675" s="666">
        <f t="shared" si="125"/>
        <v>28.083052800000001</v>
      </c>
      <c r="I675" s="667">
        <f t="shared" si="126"/>
        <v>7.800848E-3</v>
      </c>
      <c r="J675" s="624">
        <f t="shared" si="127"/>
        <v>-189.82022860652557</v>
      </c>
      <c r="K675" s="624">
        <f t="shared" si="128"/>
        <v>0</v>
      </c>
      <c r="L675" s="624">
        <f t="shared" si="130"/>
        <v>31329.842976441632</v>
      </c>
      <c r="M675" s="668">
        <f t="shared" si="131"/>
        <v>6.7693479039999991</v>
      </c>
      <c r="N675" s="624">
        <f t="shared" si="129"/>
        <v>4628.1921716460856</v>
      </c>
    </row>
    <row r="676" spans="1:14" x14ac:dyDescent="0.2">
      <c r="A676" s="624">
        <v>673</v>
      </c>
      <c r="B676" s="624">
        <v>16.399999999999999</v>
      </c>
      <c r="C676" s="628">
        <f t="shared" si="122"/>
        <v>26.3932416</v>
      </c>
      <c r="D676" s="665">
        <f t="shared" si="120"/>
        <v>26.3932416</v>
      </c>
      <c r="E676" s="629">
        <f t="shared" si="123"/>
        <v>696.60320215597051</v>
      </c>
      <c r="F676" s="665">
        <f t="shared" si="121"/>
        <v>23.335488000000002</v>
      </c>
      <c r="G676" s="629">
        <f t="shared" si="124"/>
        <v>544.54500019814407</v>
      </c>
      <c r="H676" s="666">
        <f t="shared" si="125"/>
        <v>24.864364800000001</v>
      </c>
      <c r="I676" s="667">
        <f t="shared" si="126"/>
        <v>6.9067679999999998E-3</v>
      </c>
      <c r="J676" s="624">
        <f t="shared" si="127"/>
        <v>-152.05820195782644</v>
      </c>
      <c r="K676" s="624">
        <f t="shared" si="128"/>
        <v>0</v>
      </c>
      <c r="L676" s="624">
        <f t="shared" si="130"/>
        <v>31329.842976441632</v>
      </c>
      <c r="M676" s="668">
        <f t="shared" si="131"/>
        <v>6.7762546719999994</v>
      </c>
      <c r="N676" s="624">
        <f t="shared" si="129"/>
        <v>4623.4748386743686</v>
      </c>
    </row>
    <row r="677" spans="1:14" x14ac:dyDescent="0.2">
      <c r="A677" s="624">
        <v>674</v>
      </c>
      <c r="B677" s="624">
        <v>14.5</v>
      </c>
      <c r="C677" s="628">
        <f t="shared" si="122"/>
        <v>23.335488000000002</v>
      </c>
      <c r="D677" s="665">
        <f t="shared" si="120"/>
        <v>23.335488000000002</v>
      </c>
      <c r="E677" s="629">
        <f t="shared" si="123"/>
        <v>544.54500019814407</v>
      </c>
      <c r="F677" s="665">
        <f t="shared" si="121"/>
        <v>18.6683904</v>
      </c>
      <c r="G677" s="629">
        <f t="shared" si="124"/>
        <v>348.50880012681216</v>
      </c>
      <c r="H677" s="666">
        <f t="shared" si="125"/>
        <v>21.001939200000002</v>
      </c>
      <c r="I677" s="667">
        <f t="shared" si="126"/>
        <v>5.8338720000000004E-3</v>
      </c>
      <c r="J677" s="624">
        <f t="shared" si="127"/>
        <v>-196.0362000713319</v>
      </c>
      <c r="K677" s="624">
        <f t="shared" si="128"/>
        <v>0</v>
      </c>
      <c r="L677" s="624">
        <f t="shared" si="130"/>
        <v>31329.842976441632</v>
      </c>
      <c r="M677" s="668">
        <f t="shared" si="131"/>
        <v>6.7820885439999996</v>
      </c>
      <c r="N677" s="624">
        <f t="shared" si="129"/>
        <v>4619.4977805411609</v>
      </c>
    </row>
    <row r="678" spans="1:14" x14ac:dyDescent="0.2">
      <c r="A678" s="624">
        <v>675</v>
      </c>
      <c r="B678" s="624">
        <v>11.6</v>
      </c>
      <c r="C678" s="628">
        <f t="shared" si="122"/>
        <v>18.6683904</v>
      </c>
      <c r="D678" s="665">
        <f t="shared" si="120"/>
        <v>18.6683904</v>
      </c>
      <c r="E678" s="629">
        <f t="shared" si="123"/>
        <v>348.50880012681216</v>
      </c>
      <c r="F678" s="665">
        <f t="shared" si="121"/>
        <v>14.0012928</v>
      </c>
      <c r="G678" s="629">
        <f t="shared" si="124"/>
        <v>196.03620007133185</v>
      </c>
      <c r="H678" s="666">
        <f t="shared" si="125"/>
        <v>16.334841600000001</v>
      </c>
      <c r="I678" s="667">
        <f t="shared" si="126"/>
        <v>4.5374560000000005E-3</v>
      </c>
      <c r="J678" s="624">
        <f t="shared" si="127"/>
        <v>-152.47260005548031</v>
      </c>
      <c r="K678" s="624">
        <f t="shared" si="128"/>
        <v>0</v>
      </c>
      <c r="L678" s="624">
        <f t="shared" si="130"/>
        <v>31329.842976441632</v>
      </c>
      <c r="M678" s="668">
        <f t="shared" si="131"/>
        <v>6.786626</v>
      </c>
      <c r="N678" s="624">
        <f t="shared" si="129"/>
        <v>4616.4092402383203</v>
      </c>
    </row>
    <row r="679" spans="1:14" x14ac:dyDescent="0.2">
      <c r="A679" s="624">
        <v>676</v>
      </c>
      <c r="B679" s="624">
        <v>8.6999999999999993</v>
      </c>
      <c r="C679" s="628">
        <f t="shared" si="122"/>
        <v>14.0012928</v>
      </c>
      <c r="D679" s="665">
        <f t="shared" si="120"/>
        <v>14.0012928</v>
      </c>
      <c r="E679" s="629">
        <f t="shared" si="123"/>
        <v>196.03620007133185</v>
      </c>
      <c r="F679" s="665">
        <f t="shared" si="121"/>
        <v>9.3341951999999999</v>
      </c>
      <c r="G679" s="629">
        <f t="shared" si="124"/>
        <v>87.12720003170304</v>
      </c>
      <c r="H679" s="666">
        <f t="shared" si="125"/>
        <v>11.667743999999999</v>
      </c>
      <c r="I679" s="667">
        <f t="shared" si="126"/>
        <v>3.2410399999999997E-3</v>
      </c>
      <c r="J679" s="624">
        <f t="shared" si="127"/>
        <v>-108.90900003962881</v>
      </c>
      <c r="K679" s="624">
        <f t="shared" si="128"/>
        <v>0</v>
      </c>
      <c r="L679" s="624">
        <f t="shared" si="130"/>
        <v>31329.842976441632</v>
      </c>
      <c r="M679" s="668">
        <f t="shared" si="131"/>
        <v>6.7898670399999999</v>
      </c>
      <c r="N679" s="624">
        <f t="shared" si="129"/>
        <v>4614.2056673383158</v>
      </c>
    </row>
    <row r="680" spans="1:14" x14ac:dyDescent="0.2">
      <c r="A680" s="624">
        <v>677</v>
      </c>
      <c r="B680" s="624">
        <v>5.8</v>
      </c>
      <c r="C680" s="628">
        <f t="shared" si="122"/>
        <v>9.3341951999999999</v>
      </c>
      <c r="D680" s="665">
        <f t="shared" si="120"/>
        <v>9.3341951999999999</v>
      </c>
      <c r="E680" s="629">
        <f t="shared" si="123"/>
        <v>87.12720003170304</v>
      </c>
      <c r="F680" s="665">
        <f t="shared" si="121"/>
        <v>5.6327040000000004</v>
      </c>
      <c r="G680" s="629">
        <f t="shared" si="124"/>
        <v>31.727354351616004</v>
      </c>
      <c r="H680" s="666">
        <f t="shared" si="125"/>
        <v>7.4834496000000001</v>
      </c>
      <c r="I680" s="667">
        <f t="shared" si="126"/>
        <v>2.0787359999999999E-3</v>
      </c>
      <c r="J680" s="624">
        <f t="shared" si="127"/>
        <v>-55.39984568008704</v>
      </c>
      <c r="K680" s="624">
        <f t="shared" si="128"/>
        <v>0</v>
      </c>
      <c r="L680" s="624">
        <f t="shared" si="130"/>
        <v>31329.842976441632</v>
      </c>
      <c r="M680" s="668">
        <f t="shared" si="131"/>
        <v>6.7919457759999995</v>
      </c>
      <c r="N680" s="624">
        <f t="shared" si="129"/>
        <v>4612.7934482558267</v>
      </c>
    </row>
    <row r="681" spans="1:14" x14ac:dyDescent="0.2">
      <c r="A681" s="624">
        <v>678</v>
      </c>
      <c r="B681" s="624">
        <v>3.5</v>
      </c>
      <c r="C681" s="628">
        <f t="shared" si="122"/>
        <v>5.6327040000000004</v>
      </c>
      <c r="D681" s="665">
        <f t="shared" si="120"/>
        <v>5.6327040000000004</v>
      </c>
      <c r="E681" s="629">
        <f t="shared" si="123"/>
        <v>31.727354351616004</v>
      </c>
      <c r="F681" s="665">
        <f t="shared" si="121"/>
        <v>3.2186880000000002</v>
      </c>
      <c r="G681" s="629">
        <f t="shared" si="124"/>
        <v>10.359952441344001</v>
      </c>
      <c r="H681" s="666">
        <f t="shared" si="125"/>
        <v>4.4256960000000003</v>
      </c>
      <c r="I681" s="667">
        <f t="shared" si="126"/>
        <v>1.2293600000000001E-3</v>
      </c>
      <c r="J681" s="624">
        <f t="shared" si="127"/>
        <v>-21.367401910272001</v>
      </c>
      <c r="K681" s="624">
        <f t="shared" si="128"/>
        <v>0</v>
      </c>
      <c r="L681" s="624">
        <f t="shared" si="130"/>
        <v>31329.842976441632</v>
      </c>
      <c r="M681" s="668">
        <f t="shared" si="131"/>
        <v>6.7931751359999994</v>
      </c>
      <c r="N681" s="624">
        <f t="shared" si="129"/>
        <v>4611.9586716395879</v>
      </c>
    </row>
    <row r="682" spans="1:14" x14ac:dyDescent="0.2">
      <c r="A682" s="624">
        <v>679</v>
      </c>
      <c r="B682" s="624">
        <v>2</v>
      </c>
      <c r="C682" s="628">
        <f t="shared" si="122"/>
        <v>3.2186880000000002</v>
      </c>
      <c r="D682" s="665">
        <f t="shared" si="120"/>
        <v>3.2186880000000002</v>
      </c>
      <c r="E682" s="629">
        <f t="shared" si="123"/>
        <v>10.359952441344001</v>
      </c>
      <c r="F682" s="665">
        <f t="shared" si="121"/>
        <v>0</v>
      </c>
      <c r="G682" s="629">
        <f t="shared" si="124"/>
        <v>0</v>
      </c>
      <c r="H682" s="666">
        <f t="shared" si="125"/>
        <v>1.6093440000000001</v>
      </c>
      <c r="I682" s="667">
        <f t="shared" si="126"/>
        <v>4.4704000000000006E-4</v>
      </c>
      <c r="J682" s="624">
        <f t="shared" si="127"/>
        <v>-10.359952441344001</v>
      </c>
      <c r="K682" s="624">
        <f t="shared" si="128"/>
        <v>0</v>
      </c>
      <c r="L682" s="624">
        <f t="shared" si="130"/>
        <v>31329.842976441632</v>
      </c>
      <c r="M682" s="668">
        <f t="shared" si="131"/>
        <v>6.7936221759999995</v>
      </c>
      <c r="N682" s="624">
        <f t="shared" si="129"/>
        <v>4611.6551914119336</v>
      </c>
    </row>
    <row r="683" spans="1:14" x14ac:dyDescent="0.2">
      <c r="A683" s="624">
        <v>680</v>
      </c>
      <c r="B683" s="624">
        <v>0</v>
      </c>
      <c r="C683" s="628">
        <f t="shared" si="122"/>
        <v>0</v>
      </c>
      <c r="D683" s="665">
        <f t="shared" si="120"/>
        <v>0</v>
      </c>
      <c r="E683" s="629">
        <f t="shared" si="123"/>
        <v>0</v>
      </c>
      <c r="F683" s="665">
        <f t="shared" si="121"/>
        <v>0</v>
      </c>
      <c r="G683" s="629">
        <f t="shared" si="124"/>
        <v>0</v>
      </c>
      <c r="H683" s="666">
        <f t="shared" si="125"/>
        <v>0</v>
      </c>
      <c r="I683" s="667">
        <f t="shared" si="126"/>
        <v>0</v>
      </c>
      <c r="J683" s="624">
        <f t="shared" si="127"/>
        <v>0</v>
      </c>
      <c r="K683" s="624">
        <f t="shared" si="128"/>
        <v>0</v>
      </c>
      <c r="L683" s="624">
        <f t="shared" si="130"/>
        <v>31329.842976441632</v>
      </c>
      <c r="M683" s="668">
        <f t="shared" si="131"/>
        <v>6.7936221759999995</v>
      </c>
      <c r="N683" s="624">
        <f t="shared" si="129"/>
        <v>4611.6551914119336</v>
      </c>
    </row>
    <row r="684" spans="1:14" x14ac:dyDescent="0.2">
      <c r="A684" s="624">
        <v>681</v>
      </c>
      <c r="B684" s="624">
        <v>0</v>
      </c>
      <c r="C684" s="628">
        <f t="shared" si="122"/>
        <v>0</v>
      </c>
      <c r="D684" s="665">
        <f t="shared" si="120"/>
        <v>0</v>
      </c>
      <c r="E684" s="629">
        <f t="shared" si="123"/>
        <v>0</v>
      </c>
      <c r="F684" s="665">
        <f t="shared" si="121"/>
        <v>0</v>
      </c>
      <c r="G684" s="629">
        <f t="shared" si="124"/>
        <v>0</v>
      </c>
      <c r="H684" s="666">
        <f t="shared" si="125"/>
        <v>0</v>
      </c>
      <c r="I684" s="667">
        <f t="shared" si="126"/>
        <v>0</v>
      </c>
      <c r="J684" s="624">
        <f t="shared" si="127"/>
        <v>0</v>
      </c>
      <c r="K684" s="624">
        <f t="shared" si="128"/>
        <v>0</v>
      </c>
      <c r="L684" s="624">
        <f t="shared" si="130"/>
        <v>31329.842976441632</v>
      </c>
      <c r="M684" s="668">
        <f t="shared" si="131"/>
        <v>6.7936221759999995</v>
      </c>
      <c r="N684" s="624">
        <f t="shared" si="129"/>
        <v>4611.6551914119336</v>
      </c>
    </row>
    <row r="685" spans="1:14" x14ac:dyDescent="0.2">
      <c r="A685" s="624">
        <v>682</v>
      </c>
      <c r="B685" s="624">
        <v>0</v>
      </c>
      <c r="C685" s="628">
        <f t="shared" si="122"/>
        <v>0</v>
      </c>
      <c r="D685" s="665">
        <f t="shared" si="120"/>
        <v>0</v>
      </c>
      <c r="E685" s="629">
        <f t="shared" si="123"/>
        <v>0</v>
      </c>
      <c r="F685" s="665">
        <f t="shared" si="121"/>
        <v>0</v>
      </c>
      <c r="G685" s="629">
        <f t="shared" si="124"/>
        <v>0</v>
      </c>
      <c r="H685" s="666">
        <f t="shared" si="125"/>
        <v>0</v>
      </c>
      <c r="I685" s="667">
        <f t="shared" si="126"/>
        <v>0</v>
      </c>
      <c r="J685" s="624">
        <f t="shared" si="127"/>
        <v>0</v>
      </c>
      <c r="K685" s="624">
        <f t="shared" si="128"/>
        <v>0</v>
      </c>
      <c r="L685" s="624">
        <f t="shared" si="130"/>
        <v>31329.842976441632</v>
      </c>
      <c r="M685" s="668">
        <f t="shared" si="131"/>
        <v>6.7936221759999995</v>
      </c>
      <c r="N685" s="624">
        <f t="shared" si="129"/>
        <v>4611.6551914119336</v>
      </c>
    </row>
    <row r="686" spans="1:14" x14ac:dyDescent="0.2">
      <c r="A686" s="624">
        <v>683</v>
      </c>
      <c r="B686" s="624">
        <v>0</v>
      </c>
      <c r="C686" s="628">
        <f t="shared" si="122"/>
        <v>0</v>
      </c>
      <c r="D686" s="665">
        <f t="shared" si="120"/>
        <v>0</v>
      </c>
      <c r="E686" s="629">
        <f t="shared" si="123"/>
        <v>0</v>
      </c>
      <c r="F686" s="665">
        <f t="shared" si="121"/>
        <v>0</v>
      </c>
      <c r="G686" s="629">
        <f t="shared" si="124"/>
        <v>0</v>
      </c>
      <c r="H686" s="666">
        <f t="shared" si="125"/>
        <v>0</v>
      </c>
      <c r="I686" s="667">
        <f t="shared" si="126"/>
        <v>0</v>
      </c>
      <c r="J686" s="624">
        <f t="shared" si="127"/>
        <v>0</v>
      </c>
      <c r="K686" s="624">
        <f t="shared" si="128"/>
        <v>0</v>
      </c>
      <c r="L686" s="624">
        <f t="shared" si="130"/>
        <v>31329.842976441632</v>
      </c>
      <c r="M686" s="668">
        <f t="shared" si="131"/>
        <v>6.7936221759999995</v>
      </c>
      <c r="N686" s="624">
        <f t="shared" si="129"/>
        <v>4611.6551914119336</v>
      </c>
    </row>
    <row r="687" spans="1:14" x14ac:dyDescent="0.2">
      <c r="A687" s="624">
        <v>684</v>
      </c>
      <c r="B687" s="624">
        <v>0</v>
      </c>
      <c r="C687" s="628">
        <f t="shared" si="122"/>
        <v>0</v>
      </c>
      <c r="D687" s="665">
        <f t="shared" si="120"/>
        <v>0</v>
      </c>
      <c r="E687" s="629">
        <f t="shared" si="123"/>
        <v>0</v>
      </c>
      <c r="F687" s="665">
        <f t="shared" si="121"/>
        <v>0</v>
      </c>
      <c r="G687" s="629">
        <f t="shared" si="124"/>
        <v>0</v>
      </c>
      <c r="H687" s="666">
        <f t="shared" si="125"/>
        <v>0</v>
      </c>
      <c r="I687" s="667">
        <f t="shared" si="126"/>
        <v>0</v>
      </c>
      <c r="J687" s="624">
        <f t="shared" si="127"/>
        <v>0</v>
      </c>
      <c r="K687" s="624">
        <f t="shared" si="128"/>
        <v>0</v>
      </c>
      <c r="L687" s="624">
        <f t="shared" si="130"/>
        <v>31329.842976441632</v>
      </c>
      <c r="M687" s="668">
        <f t="shared" si="131"/>
        <v>6.7936221759999995</v>
      </c>
      <c r="N687" s="624">
        <f t="shared" si="129"/>
        <v>4611.6551914119336</v>
      </c>
    </row>
    <row r="688" spans="1:14" x14ac:dyDescent="0.2">
      <c r="A688" s="624">
        <v>685</v>
      </c>
      <c r="B688" s="624">
        <v>0</v>
      </c>
      <c r="C688" s="628">
        <f t="shared" si="122"/>
        <v>0</v>
      </c>
      <c r="D688" s="665">
        <f t="shared" si="120"/>
        <v>0</v>
      </c>
      <c r="E688" s="629">
        <f t="shared" si="123"/>
        <v>0</v>
      </c>
      <c r="F688" s="665">
        <f t="shared" si="121"/>
        <v>0</v>
      </c>
      <c r="G688" s="629">
        <f t="shared" si="124"/>
        <v>0</v>
      </c>
      <c r="H688" s="666">
        <f t="shared" si="125"/>
        <v>0</v>
      </c>
      <c r="I688" s="667">
        <f t="shared" si="126"/>
        <v>0</v>
      </c>
      <c r="J688" s="624">
        <f t="shared" si="127"/>
        <v>0</v>
      </c>
      <c r="K688" s="624">
        <f t="shared" si="128"/>
        <v>0</v>
      </c>
      <c r="L688" s="624">
        <f t="shared" si="130"/>
        <v>31329.842976441632</v>
      </c>
      <c r="M688" s="668">
        <f t="shared" si="131"/>
        <v>6.7936221759999995</v>
      </c>
      <c r="N688" s="624">
        <f t="shared" si="129"/>
        <v>4611.6551914119336</v>
      </c>
    </row>
    <row r="689" spans="1:14" x14ac:dyDescent="0.2">
      <c r="A689" s="624">
        <v>686</v>
      </c>
      <c r="B689" s="624">
        <v>0</v>
      </c>
      <c r="C689" s="628">
        <f t="shared" si="122"/>
        <v>0</v>
      </c>
      <c r="D689" s="665">
        <f t="shared" si="120"/>
        <v>0</v>
      </c>
      <c r="E689" s="629">
        <f t="shared" si="123"/>
        <v>0</v>
      </c>
      <c r="F689" s="665">
        <f t="shared" si="121"/>
        <v>0</v>
      </c>
      <c r="G689" s="629">
        <f t="shared" si="124"/>
        <v>0</v>
      </c>
      <c r="H689" s="666">
        <f t="shared" si="125"/>
        <v>0</v>
      </c>
      <c r="I689" s="667">
        <f t="shared" si="126"/>
        <v>0</v>
      </c>
      <c r="J689" s="624">
        <f t="shared" si="127"/>
        <v>0</v>
      </c>
      <c r="K689" s="624">
        <f t="shared" si="128"/>
        <v>0</v>
      </c>
      <c r="L689" s="624">
        <f t="shared" si="130"/>
        <v>31329.842976441632</v>
      </c>
      <c r="M689" s="668">
        <f t="shared" si="131"/>
        <v>6.7936221759999995</v>
      </c>
      <c r="N689" s="624">
        <f t="shared" si="129"/>
        <v>4611.6551914119336</v>
      </c>
    </row>
    <row r="690" spans="1:14" x14ac:dyDescent="0.2">
      <c r="A690" s="624">
        <v>687</v>
      </c>
      <c r="B690" s="624">
        <v>0</v>
      </c>
      <c r="C690" s="628">
        <f t="shared" si="122"/>
        <v>0</v>
      </c>
      <c r="D690" s="665">
        <f t="shared" si="120"/>
        <v>0</v>
      </c>
      <c r="E690" s="629">
        <f t="shared" si="123"/>
        <v>0</v>
      </c>
      <c r="F690" s="665">
        <f t="shared" si="121"/>
        <v>0</v>
      </c>
      <c r="G690" s="629">
        <f t="shared" si="124"/>
        <v>0</v>
      </c>
      <c r="H690" s="666">
        <f t="shared" si="125"/>
        <v>0</v>
      </c>
      <c r="I690" s="667">
        <f t="shared" si="126"/>
        <v>0</v>
      </c>
      <c r="J690" s="624">
        <f t="shared" si="127"/>
        <v>0</v>
      </c>
      <c r="K690" s="624">
        <f t="shared" si="128"/>
        <v>0</v>
      </c>
      <c r="L690" s="624">
        <f t="shared" si="130"/>
        <v>31329.842976441632</v>
      </c>
      <c r="M690" s="668">
        <f t="shared" si="131"/>
        <v>6.7936221759999995</v>
      </c>
      <c r="N690" s="624">
        <f t="shared" si="129"/>
        <v>4611.6551914119336</v>
      </c>
    </row>
    <row r="691" spans="1:14" x14ac:dyDescent="0.2">
      <c r="A691" s="624">
        <v>688</v>
      </c>
      <c r="B691" s="624">
        <v>0</v>
      </c>
      <c r="C691" s="628">
        <f t="shared" si="122"/>
        <v>0</v>
      </c>
      <c r="D691" s="665">
        <f t="shared" si="120"/>
        <v>0</v>
      </c>
      <c r="E691" s="629">
        <f t="shared" si="123"/>
        <v>0</v>
      </c>
      <c r="F691" s="665">
        <f t="shared" si="121"/>
        <v>0</v>
      </c>
      <c r="G691" s="629">
        <f t="shared" si="124"/>
        <v>0</v>
      </c>
      <c r="H691" s="666">
        <f t="shared" si="125"/>
        <v>0</v>
      </c>
      <c r="I691" s="667">
        <f t="shared" si="126"/>
        <v>0</v>
      </c>
      <c r="J691" s="624">
        <f t="shared" si="127"/>
        <v>0</v>
      </c>
      <c r="K691" s="624">
        <f t="shared" si="128"/>
        <v>0</v>
      </c>
      <c r="L691" s="624">
        <f t="shared" si="130"/>
        <v>31329.842976441632</v>
      </c>
      <c r="M691" s="668">
        <f t="shared" si="131"/>
        <v>6.7936221759999995</v>
      </c>
      <c r="N691" s="624">
        <f t="shared" si="129"/>
        <v>4611.6551914119336</v>
      </c>
    </row>
    <row r="692" spans="1:14" x14ac:dyDescent="0.2">
      <c r="A692" s="624">
        <v>689</v>
      </c>
      <c r="B692" s="624">
        <v>0</v>
      </c>
      <c r="C692" s="628">
        <f t="shared" si="122"/>
        <v>0</v>
      </c>
      <c r="D692" s="665">
        <f t="shared" si="120"/>
        <v>0</v>
      </c>
      <c r="E692" s="629">
        <f t="shared" si="123"/>
        <v>0</v>
      </c>
      <c r="F692" s="665">
        <f t="shared" si="121"/>
        <v>0</v>
      </c>
      <c r="G692" s="629">
        <f t="shared" si="124"/>
        <v>0</v>
      </c>
      <c r="H692" s="666">
        <f t="shared" si="125"/>
        <v>0</v>
      </c>
      <c r="I692" s="667">
        <f t="shared" si="126"/>
        <v>0</v>
      </c>
      <c r="J692" s="624">
        <f t="shared" si="127"/>
        <v>0</v>
      </c>
      <c r="K692" s="624">
        <f t="shared" si="128"/>
        <v>0</v>
      </c>
      <c r="L692" s="624">
        <f t="shared" si="130"/>
        <v>31329.842976441632</v>
      </c>
      <c r="M692" s="668">
        <f t="shared" si="131"/>
        <v>6.7936221759999995</v>
      </c>
      <c r="N692" s="624">
        <f t="shared" si="129"/>
        <v>4611.6551914119336</v>
      </c>
    </row>
    <row r="693" spans="1:14" x14ac:dyDescent="0.2">
      <c r="A693" s="624">
        <v>690</v>
      </c>
      <c r="B693" s="624">
        <v>0</v>
      </c>
      <c r="C693" s="628">
        <f t="shared" si="122"/>
        <v>0</v>
      </c>
      <c r="D693" s="665">
        <f t="shared" si="120"/>
        <v>0</v>
      </c>
      <c r="E693" s="629">
        <f t="shared" si="123"/>
        <v>0</v>
      </c>
      <c r="F693" s="665">
        <f t="shared" si="121"/>
        <v>0</v>
      </c>
      <c r="G693" s="629">
        <f t="shared" si="124"/>
        <v>0</v>
      </c>
      <c r="H693" s="666">
        <f t="shared" si="125"/>
        <v>0</v>
      </c>
      <c r="I693" s="667">
        <f t="shared" si="126"/>
        <v>0</v>
      </c>
      <c r="J693" s="624">
        <f t="shared" si="127"/>
        <v>0</v>
      </c>
      <c r="K693" s="624">
        <f t="shared" si="128"/>
        <v>0</v>
      </c>
      <c r="L693" s="624">
        <f t="shared" si="130"/>
        <v>31329.842976441632</v>
      </c>
      <c r="M693" s="668">
        <f t="shared" si="131"/>
        <v>6.7936221759999995</v>
      </c>
      <c r="N693" s="624">
        <f t="shared" si="129"/>
        <v>4611.6551914119336</v>
      </c>
    </row>
    <row r="694" spans="1:14" x14ac:dyDescent="0.2">
      <c r="A694" s="624">
        <v>691</v>
      </c>
      <c r="B694" s="624">
        <v>0</v>
      </c>
      <c r="C694" s="628">
        <f t="shared" si="122"/>
        <v>0</v>
      </c>
      <c r="D694" s="665">
        <f t="shared" si="120"/>
        <v>0</v>
      </c>
      <c r="E694" s="629">
        <f t="shared" si="123"/>
        <v>0</v>
      </c>
      <c r="F694" s="665">
        <f t="shared" si="121"/>
        <v>0</v>
      </c>
      <c r="G694" s="629">
        <f t="shared" si="124"/>
        <v>0</v>
      </c>
      <c r="H694" s="666">
        <f t="shared" si="125"/>
        <v>0</v>
      </c>
      <c r="I694" s="667">
        <f t="shared" si="126"/>
        <v>0</v>
      </c>
      <c r="J694" s="624">
        <f t="shared" si="127"/>
        <v>0</v>
      </c>
      <c r="K694" s="624">
        <f t="shared" si="128"/>
        <v>0</v>
      </c>
      <c r="L694" s="624">
        <f t="shared" si="130"/>
        <v>31329.842976441632</v>
      </c>
      <c r="M694" s="668">
        <f t="shared" si="131"/>
        <v>6.7936221759999995</v>
      </c>
      <c r="N694" s="624">
        <f t="shared" si="129"/>
        <v>4611.6551914119336</v>
      </c>
    </row>
    <row r="695" spans="1:14" x14ac:dyDescent="0.2">
      <c r="A695" s="624">
        <v>692</v>
      </c>
      <c r="B695" s="624">
        <v>0</v>
      </c>
      <c r="C695" s="628">
        <f t="shared" si="122"/>
        <v>0</v>
      </c>
      <c r="D695" s="665">
        <f t="shared" si="120"/>
        <v>0</v>
      </c>
      <c r="E695" s="629">
        <f t="shared" si="123"/>
        <v>0</v>
      </c>
      <c r="F695" s="665">
        <f t="shared" si="121"/>
        <v>0</v>
      </c>
      <c r="G695" s="629">
        <f t="shared" si="124"/>
        <v>0</v>
      </c>
      <c r="H695" s="666">
        <f t="shared" si="125"/>
        <v>0</v>
      </c>
      <c r="I695" s="667">
        <f t="shared" si="126"/>
        <v>0</v>
      </c>
      <c r="J695" s="624">
        <f t="shared" si="127"/>
        <v>0</v>
      </c>
      <c r="K695" s="624">
        <f t="shared" si="128"/>
        <v>0</v>
      </c>
      <c r="L695" s="624">
        <f t="shared" si="130"/>
        <v>31329.842976441632</v>
      </c>
      <c r="M695" s="668">
        <f t="shared" si="131"/>
        <v>6.7936221759999995</v>
      </c>
      <c r="N695" s="624">
        <f t="shared" si="129"/>
        <v>4611.6551914119336</v>
      </c>
    </row>
    <row r="696" spans="1:14" x14ac:dyDescent="0.2">
      <c r="A696" s="624">
        <v>693</v>
      </c>
      <c r="B696" s="624">
        <v>0</v>
      </c>
      <c r="C696" s="628">
        <f t="shared" si="122"/>
        <v>0</v>
      </c>
      <c r="D696" s="665">
        <f t="shared" si="120"/>
        <v>0</v>
      </c>
      <c r="E696" s="629">
        <f t="shared" si="123"/>
        <v>0</v>
      </c>
      <c r="F696" s="665">
        <f t="shared" si="121"/>
        <v>2.2530815999999998</v>
      </c>
      <c r="G696" s="629">
        <f t="shared" si="124"/>
        <v>5.076376696258559</v>
      </c>
      <c r="H696" s="666">
        <f t="shared" si="125"/>
        <v>1.1265407999999999</v>
      </c>
      <c r="I696" s="667">
        <f t="shared" si="126"/>
        <v>3.1292799999999997E-4</v>
      </c>
      <c r="J696" s="624">
        <f t="shared" si="127"/>
        <v>5.076376696258559</v>
      </c>
      <c r="K696" s="624">
        <f t="shared" si="128"/>
        <v>5.076376696258559</v>
      </c>
      <c r="L696" s="624">
        <f t="shared" si="130"/>
        <v>31334.919353137891</v>
      </c>
      <c r="M696" s="668">
        <f t="shared" si="131"/>
        <v>6.7939351039999991</v>
      </c>
      <c r="N696" s="624">
        <f t="shared" si="129"/>
        <v>4612.1899714186457</v>
      </c>
    </row>
    <row r="697" spans="1:14" x14ac:dyDescent="0.2">
      <c r="A697" s="624">
        <v>694</v>
      </c>
      <c r="B697" s="624">
        <v>1.4</v>
      </c>
      <c r="C697" s="628">
        <f t="shared" si="122"/>
        <v>2.2530815999999998</v>
      </c>
      <c r="D697" s="665">
        <f t="shared" si="120"/>
        <v>2.2530815999999998</v>
      </c>
      <c r="E697" s="629">
        <f t="shared" si="123"/>
        <v>5.076376696258559</v>
      </c>
      <c r="F697" s="665">
        <f t="shared" si="121"/>
        <v>5.3108351999999996</v>
      </c>
      <c r="G697" s="629">
        <f t="shared" si="124"/>
        <v>28.204970521559037</v>
      </c>
      <c r="H697" s="666">
        <f t="shared" si="125"/>
        <v>3.7819583999999997</v>
      </c>
      <c r="I697" s="667">
        <f t="shared" si="126"/>
        <v>1.0505439999999998E-3</v>
      </c>
      <c r="J697" s="624">
        <f t="shared" si="127"/>
        <v>23.128593825300477</v>
      </c>
      <c r="K697" s="624">
        <f t="shared" si="128"/>
        <v>23.128593825300477</v>
      </c>
      <c r="L697" s="624">
        <f t="shared" si="130"/>
        <v>31358.047946963194</v>
      </c>
      <c r="M697" s="668">
        <f t="shared" si="131"/>
        <v>6.794985647999999</v>
      </c>
      <c r="N697" s="624">
        <f t="shared" si="129"/>
        <v>4614.8806739853762</v>
      </c>
    </row>
    <row r="698" spans="1:14" x14ac:dyDescent="0.2">
      <c r="A698" s="624">
        <v>695</v>
      </c>
      <c r="B698" s="624">
        <v>3.3</v>
      </c>
      <c r="C698" s="628">
        <f t="shared" si="122"/>
        <v>5.3108351999999996</v>
      </c>
      <c r="D698" s="665">
        <f t="shared" si="120"/>
        <v>5.3108351999999996</v>
      </c>
      <c r="E698" s="629">
        <f t="shared" si="123"/>
        <v>28.204970521559037</v>
      </c>
      <c r="F698" s="665">
        <f t="shared" si="121"/>
        <v>7.081113600000001</v>
      </c>
      <c r="G698" s="629">
        <f t="shared" si="124"/>
        <v>50.142169816104975</v>
      </c>
      <c r="H698" s="666">
        <f t="shared" si="125"/>
        <v>6.1959744000000008</v>
      </c>
      <c r="I698" s="667">
        <f t="shared" si="126"/>
        <v>1.7211040000000002E-3</v>
      </c>
      <c r="J698" s="624">
        <f t="shared" si="127"/>
        <v>21.937199294545938</v>
      </c>
      <c r="K698" s="624">
        <f t="shared" si="128"/>
        <v>21.937199294545938</v>
      </c>
      <c r="L698" s="624">
        <f t="shared" si="130"/>
        <v>31379.985146257739</v>
      </c>
      <c r="M698" s="668">
        <f t="shared" si="131"/>
        <v>6.7967067519999986</v>
      </c>
      <c r="N698" s="624">
        <f t="shared" si="129"/>
        <v>4616.9396873013338</v>
      </c>
    </row>
    <row r="699" spans="1:14" x14ac:dyDescent="0.2">
      <c r="A699" s="624">
        <v>696</v>
      </c>
      <c r="B699" s="624">
        <v>4.4000000000000004</v>
      </c>
      <c r="C699" s="628">
        <f t="shared" si="122"/>
        <v>7.081113600000001</v>
      </c>
      <c r="D699" s="665">
        <f t="shared" si="120"/>
        <v>7.081113600000001</v>
      </c>
      <c r="E699" s="629">
        <f t="shared" si="123"/>
        <v>50.142169816104975</v>
      </c>
      <c r="F699" s="665">
        <f t="shared" si="121"/>
        <v>10.460736000000001</v>
      </c>
      <c r="G699" s="629">
        <f t="shared" si="124"/>
        <v>109.42699766169602</v>
      </c>
      <c r="H699" s="666">
        <f t="shared" si="125"/>
        <v>8.7709248000000013</v>
      </c>
      <c r="I699" s="667">
        <f t="shared" si="126"/>
        <v>2.4363680000000004E-3</v>
      </c>
      <c r="J699" s="624">
        <f t="shared" si="127"/>
        <v>59.284827845591046</v>
      </c>
      <c r="K699" s="624">
        <f t="shared" si="128"/>
        <v>59.284827845591046</v>
      </c>
      <c r="L699" s="624">
        <f t="shared" si="130"/>
        <v>31439.269974103328</v>
      </c>
      <c r="M699" s="668">
        <f t="shared" si="131"/>
        <v>6.7991431199999983</v>
      </c>
      <c r="N699" s="624">
        <f t="shared" si="129"/>
        <v>4624.004734011738</v>
      </c>
    </row>
    <row r="700" spans="1:14" x14ac:dyDescent="0.2">
      <c r="A700" s="624">
        <v>697</v>
      </c>
      <c r="B700" s="624">
        <v>6.5</v>
      </c>
      <c r="C700" s="628">
        <f t="shared" si="122"/>
        <v>10.460736000000001</v>
      </c>
      <c r="D700" s="665">
        <f t="shared" si="120"/>
        <v>10.460736000000001</v>
      </c>
      <c r="E700" s="629">
        <f t="shared" si="123"/>
        <v>109.42699766169602</v>
      </c>
      <c r="F700" s="665">
        <f t="shared" si="121"/>
        <v>14.8059648</v>
      </c>
      <c r="G700" s="629">
        <f t="shared" si="124"/>
        <v>219.21659365883903</v>
      </c>
      <c r="H700" s="666">
        <f t="shared" si="125"/>
        <v>12.633350400000001</v>
      </c>
      <c r="I700" s="667">
        <f t="shared" si="126"/>
        <v>3.5092640000000002E-3</v>
      </c>
      <c r="J700" s="624">
        <f t="shared" si="127"/>
        <v>109.78959599714301</v>
      </c>
      <c r="K700" s="624">
        <f t="shared" si="128"/>
        <v>109.78959599714301</v>
      </c>
      <c r="L700" s="624">
        <f t="shared" si="130"/>
        <v>31549.059570100471</v>
      </c>
      <c r="M700" s="668">
        <f t="shared" si="131"/>
        <v>6.8026523839999982</v>
      </c>
      <c r="N700" s="624">
        <f t="shared" si="129"/>
        <v>4637.7585960888755</v>
      </c>
    </row>
    <row r="701" spans="1:14" x14ac:dyDescent="0.2">
      <c r="A701" s="624">
        <v>698</v>
      </c>
      <c r="B701" s="624">
        <v>9.1999999999999993</v>
      </c>
      <c r="C701" s="628">
        <f t="shared" si="122"/>
        <v>14.8059648</v>
      </c>
      <c r="D701" s="665">
        <f t="shared" si="120"/>
        <v>14.8059648</v>
      </c>
      <c r="E701" s="629">
        <f t="shared" si="123"/>
        <v>219.21659365883903</v>
      </c>
      <c r="F701" s="665">
        <f t="shared" si="121"/>
        <v>18.185587200000004</v>
      </c>
      <c r="G701" s="629">
        <f t="shared" si="124"/>
        <v>330.71558180880396</v>
      </c>
      <c r="H701" s="666">
        <f t="shared" si="125"/>
        <v>16.495776000000003</v>
      </c>
      <c r="I701" s="667">
        <f t="shared" si="126"/>
        <v>4.5821600000000009E-3</v>
      </c>
      <c r="J701" s="624">
        <f t="shared" si="127"/>
        <v>111.49898814996493</v>
      </c>
      <c r="K701" s="624">
        <f t="shared" si="128"/>
        <v>111.49898814996493</v>
      </c>
      <c r="L701" s="624">
        <f t="shared" si="130"/>
        <v>31660.558558250435</v>
      </c>
      <c r="M701" s="668">
        <f t="shared" si="131"/>
        <v>6.8072345439999982</v>
      </c>
      <c r="N701" s="624">
        <f t="shared" si="129"/>
        <v>4651.0162612446693</v>
      </c>
    </row>
    <row r="702" spans="1:14" x14ac:dyDescent="0.2">
      <c r="A702" s="624">
        <v>699</v>
      </c>
      <c r="B702" s="624">
        <v>11.3</v>
      </c>
      <c r="C702" s="628">
        <f t="shared" si="122"/>
        <v>18.185587200000004</v>
      </c>
      <c r="D702" s="665">
        <f t="shared" si="120"/>
        <v>18.185587200000004</v>
      </c>
      <c r="E702" s="629">
        <f t="shared" si="123"/>
        <v>330.71558180880396</v>
      </c>
      <c r="F702" s="665">
        <f t="shared" si="121"/>
        <v>21.726144000000001</v>
      </c>
      <c r="G702" s="629">
        <f t="shared" si="124"/>
        <v>472.02533310873605</v>
      </c>
      <c r="H702" s="666">
        <f t="shared" si="125"/>
        <v>19.955865600000003</v>
      </c>
      <c r="I702" s="667">
        <f t="shared" si="126"/>
        <v>5.5432960000000005E-3</v>
      </c>
      <c r="J702" s="624">
        <f t="shared" si="127"/>
        <v>141.30975129993209</v>
      </c>
      <c r="K702" s="624">
        <f t="shared" si="128"/>
        <v>141.30975129993209</v>
      </c>
      <c r="L702" s="624">
        <f t="shared" si="130"/>
        <v>31801.868309550369</v>
      </c>
      <c r="M702" s="668">
        <f t="shared" si="131"/>
        <v>6.8127778399999981</v>
      </c>
      <c r="N702" s="624">
        <f t="shared" si="129"/>
        <v>4667.9737775729936</v>
      </c>
    </row>
    <row r="703" spans="1:14" x14ac:dyDescent="0.2">
      <c r="A703" s="624">
        <v>700</v>
      </c>
      <c r="B703" s="624">
        <v>13.5</v>
      </c>
      <c r="C703" s="628">
        <f t="shared" si="122"/>
        <v>21.726144000000001</v>
      </c>
      <c r="D703" s="665">
        <f t="shared" si="120"/>
        <v>21.726144000000001</v>
      </c>
      <c r="E703" s="629">
        <f t="shared" si="123"/>
        <v>472.02533310873605</v>
      </c>
      <c r="F703" s="665">
        <f t="shared" si="121"/>
        <v>23.4964224</v>
      </c>
      <c r="G703" s="629">
        <f t="shared" si="124"/>
        <v>552.08186559922171</v>
      </c>
      <c r="H703" s="666">
        <f t="shared" si="125"/>
        <v>22.611283200000003</v>
      </c>
      <c r="I703" s="667">
        <f t="shared" si="126"/>
        <v>6.2809120000000005E-3</v>
      </c>
      <c r="J703" s="624">
        <f t="shared" si="127"/>
        <v>80.056532490485665</v>
      </c>
      <c r="K703" s="624">
        <f t="shared" si="128"/>
        <v>80.056532490485665</v>
      </c>
      <c r="L703" s="624">
        <f t="shared" si="130"/>
        <v>31881.924842040855</v>
      </c>
      <c r="M703" s="668">
        <f t="shared" si="131"/>
        <v>6.8190587519999983</v>
      </c>
      <c r="N703" s="624">
        <f t="shared" si="129"/>
        <v>4675.414305924558</v>
      </c>
    </row>
    <row r="704" spans="1:14" x14ac:dyDescent="0.2">
      <c r="A704" s="624">
        <v>701</v>
      </c>
      <c r="B704" s="624">
        <v>14.6</v>
      </c>
      <c r="C704" s="628">
        <f t="shared" si="122"/>
        <v>23.4964224</v>
      </c>
      <c r="D704" s="665">
        <f t="shared" si="120"/>
        <v>23.4964224</v>
      </c>
      <c r="E704" s="629">
        <f t="shared" si="123"/>
        <v>552.08186559922171</v>
      </c>
      <c r="F704" s="665">
        <f t="shared" si="121"/>
        <v>26.3932416</v>
      </c>
      <c r="G704" s="629">
        <f t="shared" si="124"/>
        <v>696.60320215597051</v>
      </c>
      <c r="H704" s="666">
        <f t="shared" si="125"/>
        <v>24.944831999999998</v>
      </c>
      <c r="I704" s="667">
        <f t="shared" si="126"/>
        <v>6.9291199999999996E-3</v>
      </c>
      <c r="J704" s="624">
        <f t="shared" si="127"/>
        <v>144.52133655674879</v>
      </c>
      <c r="K704" s="624">
        <f t="shared" si="128"/>
        <v>144.52133655674879</v>
      </c>
      <c r="L704" s="624">
        <f t="shared" si="130"/>
        <v>32026.446178597602</v>
      </c>
      <c r="M704" s="668">
        <f t="shared" si="131"/>
        <v>6.825987871999998</v>
      </c>
      <c r="N704" s="624">
        <f t="shared" si="129"/>
        <v>4691.8404748372241</v>
      </c>
    </row>
    <row r="705" spans="1:14" x14ac:dyDescent="0.2">
      <c r="A705" s="624">
        <v>702</v>
      </c>
      <c r="B705" s="624">
        <v>16.399999999999999</v>
      </c>
      <c r="C705" s="628">
        <f t="shared" si="122"/>
        <v>26.3932416</v>
      </c>
      <c r="D705" s="665">
        <f t="shared" si="120"/>
        <v>26.3932416</v>
      </c>
      <c r="E705" s="629">
        <f t="shared" si="123"/>
        <v>696.60320215597051</v>
      </c>
      <c r="F705" s="665">
        <f t="shared" si="121"/>
        <v>26.876044799999999</v>
      </c>
      <c r="G705" s="629">
        <f t="shared" si="124"/>
        <v>722.32178409160701</v>
      </c>
      <c r="H705" s="666">
        <f t="shared" si="125"/>
        <v>26.634643199999999</v>
      </c>
      <c r="I705" s="667">
        <f t="shared" si="126"/>
        <v>7.3985119999999995E-3</v>
      </c>
      <c r="J705" s="624">
        <f t="shared" si="127"/>
        <v>25.718581935636507</v>
      </c>
      <c r="K705" s="624">
        <f t="shared" si="128"/>
        <v>25.718581935636507</v>
      </c>
      <c r="L705" s="624">
        <f t="shared" si="130"/>
        <v>32052.16476053324</v>
      </c>
      <c r="M705" s="668">
        <f t="shared" si="131"/>
        <v>6.833386383999998</v>
      </c>
      <c r="N705" s="624">
        <f t="shared" si="129"/>
        <v>4690.5242817209401</v>
      </c>
    </row>
    <row r="706" spans="1:14" x14ac:dyDescent="0.2">
      <c r="A706" s="624">
        <v>703</v>
      </c>
      <c r="B706" s="624">
        <v>16.7</v>
      </c>
      <c r="C706" s="628">
        <f t="shared" si="122"/>
        <v>26.876044799999999</v>
      </c>
      <c r="D706" s="665">
        <f t="shared" si="120"/>
        <v>26.876044799999999</v>
      </c>
      <c r="E706" s="629">
        <f t="shared" si="123"/>
        <v>722.32178409160701</v>
      </c>
      <c r="F706" s="665">
        <f t="shared" si="121"/>
        <v>26.554176000000002</v>
      </c>
      <c r="G706" s="629">
        <f t="shared" si="124"/>
        <v>705.1242630389761</v>
      </c>
      <c r="H706" s="666">
        <f t="shared" si="125"/>
        <v>26.7151104</v>
      </c>
      <c r="I706" s="667">
        <f t="shared" si="126"/>
        <v>7.4208640000000001E-3</v>
      </c>
      <c r="J706" s="624">
        <f t="shared" si="127"/>
        <v>-17.197521052630918</v>
      </c>
      <c r="K706" s="624">
        <f t="shared" si="128"/>
        <v>0</v>
      </c>
      <c r="L706" s="624">
        <f t="shared" si="130"/>
        <v>32052.16476053324</v>
      </c>
      <c r="M706" s="668">
        <f t="shared" si="131"/>
        <v>6.8408072479999982</v>
      </c>
      <c r="N706" s="624">
        <f t="shared" si="129"/>
        <v>4685.4360309456342</v>
      </c>
    </row>
    <row r="707" spans="1:14" x14ac:dyDescent="0.2">
      <c r="A707" s="624">
        <v>704</v>
      </c>
      <c r="B707" s="624">
        <v>16.5</v>
      </c>
      <c r="C707" s="628">
        <f t="shared" si="122"/>
        <v>26.554176000000002</v>
      </c>
      <c r="D707" s="665">
        <f t="shared" si="120"/>
        <v>26.554176000000002</v>
      </c>
      <c r="E707" s="629">
        <f t="shared" si="123"/>
        <v>705.1242630389761</v>
      </c>
      <c r="F707" s="665">
        <f t="shared" si="121"/>
        <v>26.554176000000002</v>
      </c>
      <c r="G707" s="629">
        <f t="shared" si="124"/>
        <v>705.1242630389761</v>
      </c>
      <c r="H707" s="666">
        <f t="shared" si="125"/>
        <v>26.554176000000002</v>
      </c>
      <c r="I707" s="667">
        <f t="shared" si="126"/>
        <v>7.3761600000000005E-3</v>
      </c>
      <c r="J707" s="624">
        <f t="shared" si="127"/>
        <v>0</v>
      </c>
      <c r="K707" s="624">
        <f t="shared" si="128"/>
        <v>0</v>
      </c>
      <c r="L707" s="624">
        <f t="shared" si="130"/>
        <v>32052.16476053324</v>
      </c>
      <c r="M707" s="668">
        <f t="shared" si="131"/>
        <v>6.8481834079999979</v>
      </c>
      <c r="N707" s="624">
        <f t="shared" si="129"/>
        <v>4680.3893603506785</v>
      </c>
    </row>
    <row r="708" spans="1:14" x14ac:dyDescent="0.2">
      <c r="A708" s="624">
        <v>705</v>
      </c>
      <c r="B708" s="624">
        <v>16.5</v>
      </c>
      <c r="C708" s="628">
        <f t="shared" si="122"/>
        <v>26.554176000000002</v>
      </c>
      <c r="D708" s="665">
        <f t="shared" ref="D708:D771" si="132">C708</f>
        <v>26.554176000000002</v>
      </c>
      <c r="E708" s="629">
        <f t="shared" si="123"/>
        <v>705.1242630389761</v>
      </c>
      <c r="F708" s="665">
        <f t="shared" ref="F708:F771" si="133">C709</f>
        <v>29.290060799999999</v>
      </c>
      <c r="G708" s="629">
        <f t="shared" si="124"/>
        <v>857.90766166769663</v>
      </c>
      <c r="H708" s="666">
        <f t="shared" si="125"/>
        <v>27.922118400000002</v>
      </c>
      <c r="I708" s="667">
        <f t="shared" si="126"/>
        <v>7.7561440000000004E-3</v>
      </c>
      <c r="J708" s="624">
        <f t="shared" si="127"/>
        <v>152.78339862872053</v>
      </c>
      <c r="K708" s="624">
        <f t="shared" si="128"/>
        <v>152.78339862872053</v>
      </c>
      <c r="L708" s="624">
        <f t="shared" si="130"/>
        <v>32204.948159161962</v>
      </c>
      <c r="M708" s="668">
        <f t="shared" si="131"/>
        <v>6.8559395519999979</v>
      </c>
      <c r="N708" s="624">
        <f t="shared" si="129"/>
        <v>4697.3792453825254</v>
      </c>
    </row>
    <row r="709" spans="1:14" x14ac:dyDescent="0.2">
      <c r="A709" s="624">
        <v>706</v>
      </c>
      <c r="B709" s="624">
        <v>18.2</v>
      </c>
      <c r="C709" s="628">
        <f t="shared" ref="C709:C772" si="134">B709*1.609344</f>
        <v>29.290060799999999</v>
      </c>
      <c r="D709" s="665">
        <f t="shared" si="132"/>
        <v>29.290060799999999</v>
      </c>
      <c r="E709" s="629">
        <f t="shared" ref="E709:E772" si="135">(D709)^2</f>
        <v>857.90766166769663</v>
      </c>
      <c r="F709" s="665">
        <f t="shared" si="133"/>
        <v>30.899404799999999</v>
      </c>
      <c r="G709" s="629">
        <f t="shared" ref="G709:G772" si="136">(F709)^2</f>
        <v>954.77321699426295</v>
      </c>
      <c r="H709" s="666">
        <f t="shared" ref="H709:H772" si="137">(D709+F709)/2</f>
        <v>30.094732799999999</v>
      </c>
      <c r="I709" s="667">
        <f t="shared" ref="I709:I772" si="138">H709/3600</f>
        <v>8.359647999999999E-3</v>
      </c>
      <c r="J709" s="624">
        <f t="shared" ref="J709:J772" si="139">IF(I709=0,0,(G709-E709))</f>
        <v>96.865555326566323</v>
      </c>
      <c r="K709" s="624">
        <f t="shared" ref="K709:K772" si="140">MAX(0,J709)</f>
        <v>96.865555326566323</v>
      </c>
      <c r="L709" s="624">
        <f t="shared" si="130"/>
        <v>32301.81371448853</v>
      </c>
      <c r="M709" s="668">
        <f t="shared" si="131"/>
        <v>6.8642991999999978</v>
      </c>
      <c r="N709" s="624">
        <f t="shared" ref="N709:N772" si="141">IF(M709=0,0,(L709)/M709)</f>
        <v>4705.770068194076</v>
      </c>
    </row>
    <row r="710" spans="1:14" x14ac:dyDescent="0.2">
      <c r="A710" s="624">
        <v>707</v>
      </c>
      <c r="B710" s="624">
        <v>19.2</v>
      </c>
      <c r="C710" s="628">
        <f t="shared" si="134"/>
        <v>30.899404799999999</v>
      </c>
      <c r="D710" s="665">
        <f t="shared" si="132"/>
        <v>30.899404799999999</v>
      </c>
      <c r="E710" s="629">
        <f t="shared" si="135"/>
        <v>954.77321699426295</v>
      </c>
      <c r="F710" s="665">
        <f t="shared" si="133"/>
        <v>32.347814400000004</v>
      </c>
      <c r="G710" s="629">
        <f t="shared" si="136"/>
        <v>1046.3810964568477</v>
      </c>
      <c r="H710" s="666">
        <f t="shared" si="137"/>
        <v>31.623609600000002</v>
      </c>
      <c r="I710" s="667">
        <f t="shared" si="138"/>
        <v>8.7843360000000002E-3</v>
      </c>
      <c r="J710" s="624">
        <f t="shared" si="139"/>
        <v>91.607879462584719</v>
      </c>
      <c r="K710" s="624">
        <f t="shared" si="140"/>
        <v>91.607879462584719</v>
      </c>
      <c r="L710" s="624">
        <f t="shared" ref="L710:L773" si="142">L709+K710</f>
        <v>32393.421593951116</v>
      </c>
      <c r="M710" s="668">
        <f t="shared" ref="M710:M773" si="143">M709+I710</f>
        <v>6.8730835359999976</v>
      </c>
      <c r="N710" s="624">
        <f t="shared" si="141"/>
        <v>4713.0842254833797</v>
      </c>
    </row>
    <row r="711" spans="1:14" x14ac:dyDescent="0.2">
      <c r="A711" s="624">
        <v>708</v>
      </c>
      <c r="B711" s="624">
        <v>20.100000000000001</v>
      </c>
      <c r="C711" s="628">
        <f t="shared" si="134"/>
        <v>32.347814400000004</v>
      </c>
      <c r="D711" s="665">
        <f t="shared" si="132"/>
        <v>32.347814400000004</v>
      </c>
      <c r="E711" s="629">
        <f t="shared" si="135"/>
        <v>1046.3810964568477</v>
      </c>
      <c r="F711" s="665">
        <f t="shared" si="133"/>
        <v>34.600896000000006</v>
      </c>
      <c r="G711" s="629">
        <f t="shared" si="136"/>
        <v>1197.2220040028164</v>
      </c>
      <c r="H711" s="666">
        <f t="shared" si="137"/>
        <v>33.474355200000005</v>
      </c>
      <c r="I711" s="667">
        <f t="shared" si="138"/>
        <v>9.2984320000000006E-3</v>
      </c>
      <c r="J711" s="624">
        <f t="shared" si="139"/>
        <v>150.84090754596878</v>
      </c>
      <c r="K711" s="624">
        <f t="shared" si="140"/>
        <v>150.84090754596878</v>
      </c>
      <c r="L711" s="624">
        <f t="shared" si="142"/>
        <v>32544.262501497084</v>
      </c>
      <c r="M711" s="668">
        <f t="shared" si="143"/>
        <v>6.8823819679999971</v>
      </c>
      <c r="N711" s="624">
        <f t="shared" si="141"/>
        <v>4728.6335825028855</v>
      </c>
    </row>
    <row r="712" spans="1:14" x14ac:dyDescent="0.2">
      <c r="A712" s="624">
        <v>709</v>
      </c>
      <c r="B712" s="624">
        <v>21.5</v>
      </c>
      <c r="C712" s="628">
        <f t="shared" si="134"/>
        <v>34.600896000000006</v>
      </c>
      <c r="D712" s="665">
        <f t="shared" si="132"/>
        <v>34.600896000000006</v>
      </c>
      <c r="E712" s="629">
        <f t="shared" si="135"/>
        <v>1197.2220040028164</v>
      </c>
      <c r="F712" s="665">
        <f t="shared" si="133"/>
        <v>36.210239999999999</v>
      </c>
      <c r="G712" s="629">
        <f t="shared" si="136"/>
        <v>1311.1814808575998</v>
      </c>
      <c r="H712" s="666">
        <f t="shared" si="137"/>
        <v>35.405568000000002</v>
      </c>
      <c r="I712" s="667">
        <f t="shared" si="138"/>
        <v>9.8348800000000007E-3</v>
      </c>
      <c r="J712" s="624">
        <f t="shared" si="139"/>
        <v>113.95947685478336</v>
      </c>
      <c r="K712" s="624">
        <f t="shared" si="140"/>
        <v>113.95947685478336</v>
      </c>
      <c r="L712" s="624">
        <f t="shared" si="142"/>
        <v>32658.221978351867</v>
      </c>
      <c r="M712" s="668">
        <f t="shared" si="143"/>
        <v>6.8922168479999968</v>
      </c>
      <c r="N712" s="624">
        <f t="shared" si="141"/>
        <v>4738.4205544590086</v>
      </c>
    </row>
    <row r="713" spans="1:14" x14ac:dyDescent="0.2">
      <c r="A713" s="624">
        <v>710</v>
      </c>
      <c r="B713" s="624">
        <v>22.5</v>
      </c>
      <c r="C713" s="628">
        <f t="shared" si="134"/>
        <v>36.210239999999999</v>
      </c>
      <c r="D713" s="665">
        <f t="shared" si="132"/>
        <v>36.210239999999999</v>
      </c>
      <c r="E713" s="629">
        <f t="shared" si="135"/>
        <v>1311.1814808575998</v>
      </c>
      <c r="F713" s="665">
        <f t="shared" si="133"/>
        <v>36.210239999999999</v>
      </c>
      <c r="G713" s="629">
        <f t="shared" si="136"/>
        <v>1311.1814808575998</v>
      </c>
      <c r="H713" s="666">
        <f t="shared" si="137"/>
        <v>36.210239999999999</v>
      </c>
      <c r="I713" s="667">
        <f t="shared" si="138"/>
        <v>1.00584E-2</v>
      </c>
      <c r="J713" s="624">
        <f t="shared" si="139"/>
        <v>0</v>
      </c>
      <c r="K713" s="624">
        <f t="shared" si="140"/>
        <v>0</v>
      </c>
      <c r="L713" s="624">
        <f t="shared" si="142"/>
        <v>32658.221978351867</v>
      </c>
      <c r="M713" s="668">
        <f t="shared" si="143"/>
        <v>6.9022752479999969</v>
      </c>
      <c r="N713" s="624">
        <f t="shared" si="141"/>
        <v>4731.5154503313834</v>
      </c>
    </row>
    <row r="714" spans="1:14" x14ac:dyDescent="0.2">
      <c r="A714" s="624">
        <v>711</v>
      </c>
      <c r="B714" s="624">
        <v>22.5</v>
      </c>
      <c r="C714" s="628">
        <f t="shared" si="134"/>
        <v>36.210239999999999</v>
      </c>
      <c r="D714" s="665">
        <f t="shared" si="132"/>
        <v>36.210239999999999</v>
      </c>
      <c r="E714" s="629">
        <f t="shared" si="135"/>
        <v>1311.1814808575998</v>
      </c>
      <c r="F714" s="665">
        <f t="shared" si="133"/>
        <v>35.566502400000005</v>
      </c>
      <c r="G714" s="629">
        <f t="shared" si="136"/>
        <v>1264.9760929692061</v>
      </c>
      <c r="H714" s="666">
        <f t="shared" si="137"/>
        <v>35.888371200000002</v>
      </c>
      <c r="I714" s="667">
        <f t="shared" si="138"/>
        <v>9.9689920000000012E-3</v>
      </c>
      <c r="J714" s="624">
        <f t="shared" si="139"/>
        <v>-46.205387888393716</v>
      </c>
      <c r="K714" s="624">
        <f t="shared" si="140"/>
        <v>0</v>
      </c>
      <c r="L714" s="624">
        <f t="shared" si="142"/>
        <v>32658.221978351867</v>
      </c>
      <c r="M714" s="668">
        <f t="shared" si="143"/>
        <v>6.912244239999997</v>
      </c>
      <c r="N714" s="624">
        <f t="shared" si="141"/>
        <v>4724.6915537741297</v>
      </c>
    </row>
    <row r="715" spans="1:14" x14ac:dyDescent="0.2">
      <c r="A715" s="624">
        <v>712</v>
      </c>
      <c r="B715" s="624">
        <v>22.1</v>
      </c>
      <c r="C715" s="628">
        <f t="shared" si="134"/>
        <v>35.566502400000005</v>
      </c>
      <c r="D715" s="665">
        <f t="shared" si="132"/>
        <v>35.566502400000005</v>
      </c>
      <c r="E715" s="629">
        <f t="shared" si="135"/>
        <v>1264.9760929692061</v>
      </c>
      <c r="F715" s="665">
        <f t="shared" si="133"/>
        <v>36.532108800000003</v>
      </c>
      <c r="G715" s="629">
        <f t="shared" si="136"/>
        <v>1334.5949733750376</v>
      </c>
      <c r="H715" s="666">
        <f t="shared" si="137"/>
        <v>36.049305600000004</v>
      </c>
      <c r="I715" s="667">
        <f t="shared" si="138"/>
        <v>1.0013696000000001E-2</v>
      </c>
      <c r="J715" s="624">
        <f t="shared" si="139"/>
        <v>69.618880405831533</v>
      </c>
      <c r="K715" s="624">
        <f t="shared" si="140"/>
        <v>69.618880405831533</v>
      </c>
      <c r="L715" s="624">
        <f t="shared" si="142"/>
        <v>32727.8408587577</v>
      </c>
      <c r="M715" s="668">
        <f t="shared" si="143"/>
        <v>6.9222579359999967</v>
      </c>
      <c r="N715" s="624">
        <f t="shared" si="141"/>
        <v>4727.9140941213427</v>
      </c>
    </row>
    <row r="716" spans="1:14" x14ac:dyDescent="0.2">
      <c r="A716" s="624">
        <v>713</v>
      </c>
      <c r="B716" s="624">
        <v>22.7</v>
      </c>
      <c r="C716" s="628">
        <f t="shared" si="134"/>
        <v>36.532108800000003</v>
      </c>
      <c r="D716" s="665">
        <f t="shared" si="132"/>
        <v>36.532108800000003</v>
      </c>
      <c r="E716" s="629">
        <f t="shared" si="135"/>
        <v>1334.5949733750376</v>
      </c>
      <c r="F716" s="665">
        <f t="shared" si="133"/>
        <v>37.497715200000002</v>
      </c>
      <c r="G716" s="629">
        <f t="shared" si="136"/>
        <v>1406.0786452203113</v>
      </c>
      <c r="H716" s="666">
        <f t="shared" si="137"/>
        <v>37.014912000000002</v>
      </c>
      <c r="I716" s="667">
        <f t="shared" si="138"/>
        <v>1.028192E-2</v>
      </c>
      <c r="J716" s="624">
        <f t="shared" si="139"/>
        <v>71.483671845273648</v>
      </c>
      <c r="K716" s="624">
        <f t="shared" si="140"/>
        <v>71.483671845273648</v>
      </c>
      <c r="L716" s="624">
        <f t="shared" si="142"/>
        <v>32799.324530602971</v>
      </c>
      <c r="M716" s="668">
        <f t="shared" si="143"/>
        <v>6.9325398559999964</v>
      </c>
      <c r="N716" s="624">
        <f t="shared" si="141"/>
        <v>4731.2132655415908</v>
      </c>
    </row>
    <row r="717" spans="1:14" x14ac:dyDescent="0.2">
      <c r="A717" s="624">
        <v>714</v>
      </c>
      <c r="B717" s="624">
        <v>23.3</v>
      </c>
      <c r="C717" s="628">
        <f t="shared" si="134"/>
        <v>37.497715200000002</v>
      </c>
      <c r="D717" s="665">
        <f t="shared" si="132"/>
        <v>37.497715200000002</v>
      </c>
      <c r="E717" s="629">
        <f t="shared" si="135"/>
        <v>1406.0786452203113</v>
      </c>
      <c r="F717" s="665">
        <f t="shared" si="133"/>
        <v>37.819584000000006</v>
      </c>
      <c r="G717" s="629">
        <f t="shared" si="136"/>
        <v>1430.3209339330565</v>
      </c>
      <c r="H717" s="666">
        <f t="shared" si="137"/>
        <v>37.658649600000004</v>
      </c>
      <c r="I717" s="667">
        <f t="shared" si="138"/>
        <v>1.0460736000000002E-2</v>
      </c>
      <c r="J717" s="624">
        <f t="shared" si="139"/>
        <v>24.242288712745221</v>
      </c>
      <c r="K717" s="624">
        <f t="shared" si="140"/>
        <v>24.242288712745221</v>
      </c>
      <c r="L717" s="624">
        <f t="shared" si="142"/>
        <v>32823.566819315718</v>
      </c>
      <c r="M717" s="668">
        <f t="shared" si="143"/>
        <v>6.9430005919999962</v>
      </c>
      <c r="N717" s="624">
        <f t="shared" si="141"/>
        <v>4727.5765548884365</v>
      </c>
    </row>
    <row r="718" spans="1:14" x14ac:dyDescent="0.2">
      <c r="A718" s="624">
        <v>715</v>
      </c>
      <c r="B718" s="624">
        <v>23.5</v>
      </c>
      <c r="C718" s="628">
        <f t="shared" si="134"/>
        <v>37.819584000000006</v>
      </c>
      <c r="D718" s="665">
        <f t="shared" si="132"/>
        <v>37.819584000000006</v>
      </c>
      <c r="E718" s="629">
        <f t="shared" si="135"/>
        <v>1430.3209339330565</v>
      </c>
      <c r="F718" s="665">
        <f t="shared" si="133"/>
        <v>36.210239999999999</v>
      </c>
      <c r="G718" s="629">
        <f t="shared" si="136"/>
        <v>1311.1814808575998</v>
      </c>
      <c r="H718" s="666">
        <f t="shared" si="137"/>
        <v>37.014912000000002</v>
      </c>
      <c r="I718" s="667">
        <f t="shared" si="138"/>
        <v>1.028192E-2</v>
      </c>
      <c r="J718" s="624">
        <f t="shared" si="139"/>
        <v>-119.13945307545669</v>
      </c>
      <c r="K718" s="624">
        <f t="shared" si="140"/>
        <v>0</v>
      </c>
      <c r="L718" s="624">
        <f t="shared" si="142"/>
        <v>32823.566819315718</v>
      </c>
      <c r="M718" s="668">
        <f t="shared" si="143"/>
        <v>6.9532825119999959</v>
      </c>
      <c r="N718" s="624">
        <f t="shared" si="141"/>
        <v>4720.5858186645955</v>
      </c>
    </row>
    <row r="719" spans="1:14" x14ac:dyDescent="0.2">
      <c r="A719" s="624">
        <v>716</v>
      </c>
      <c r="B719" s="624">
        <v>22.5</v>
      </c>
      <c r="C719" s="628">
        <f t="shared" si="134"/>
        <v>36.210239999999999</v>
      </c>
      <c r="D719" s="665">
        <f t="shared" si="132"/>
        <v>36.210239999999999</v>
      </c>
      <c r="E719" s="629">
        <f t="shared" si="135"/>
        <v>1311.1814808575998</v>
      </c>
      <c r="F719" s="665">
        <f t="shared" si="133"/>
        <v>34.761830400000008</v>
      </c>
      <c r="G719" s="629">
        <f t="shared" si="136"/>
        <v>1208.3848527583648</v>
      </c>
      <c r="H719" s="666">
        <f t="shared" si="137"/>
        <v>35.486035200000003</v>
      </c>
      <c r="I719" s="667">
        <f t="shared" si="138"/>
        <v>9.8572320000000005E-3</v>
      </c>
      <c r="J719" s="624">
        <f t="shared" si="139"/>
        <v>-102.79662809923502</v>
      </c>
      <c r="K719" s="624">
        <f t="shared" si="140"/>
        <v>0</v>
      </c>
      <c r="L719" s="624">
        <f t="shared" si="142"/>
        <v>32823.566819315718</v>
      </c>
      <c r="M719" s="668">
        <f t="shared" si="143"/>
        <v>6.9631397439999958</v>
      </c>
      <c r="N719" s="624">
        <f t="shared" si="141"/>
        <v>4713.9032140779818</v>
      </c>
    </row>
    <row r="720" spans="1:14" x14ac:dyDescent="0.2">
      <c r="A720" s="624">
        <v>717</v>
      </c>
      <c r="B720" s="624">
        <v>21.6</v>
      </c>
      <c r="C720" s="628">
        <f t="shared" si="134"/>
        <v>34.761830400000008</v>
      </c>
      <c r="D720" s="665">
        <f t="shared" si="132"/>
        <v>34.761830400000008</v>
      </c>
      <c r="E720" s="629">
        <f t="shared" si="135"/>
        <v>1208.3848527583648</v>
      </c>
      <c r="F720" s="665">
        <f t="shared" si="133"/>
        <v>32.991551999999999</v>
      </c>
      <c r="G720" s="629">
        <f t="shared" si="136"/>
        <v>1088.4425033687039</v>
      </c>
      <c r="H720" s="666">
        <f t="shared" si="137"/>
        <v>33.876691200000003</v>
      </c>
      <c r="I720" s="667">
        <f t="shared" si="138"/>
        <v>9.4101920000000013E-3</v>
      </c>
      <c r="J720" s="624">
        <f t="shared" si="139"/>
        <v>-119.94234938966088</v>
      </c>
      <c r="K720" s="624">
        <f t="shared" si="140"/>
        <v>0</v>
      </c>
      <c r="L720" s="624">
        <f t="shared" si="142"/>
        <v>32823.566819315718</v>
      </c>
      <c r="M720" s="668">
        <f t="shared" si="143"/>
        <v>6.9725499359999956</v>
      </c>
      <c r="N720" s="624">
        <f t="shared" si="141"/>
        <v>4707.5413041998099</v>
      </c>
    </row>
    <row r="721" spans="1:14" x14ac:dyDescent="0.2">
      <c r="A721" s="624">
        <v>718</v>
      </c>
      <c r="B721" s="624">
        <v>20.5</v>
      </c>
      <c r="C721" s="628">
        <f t="shared" si="134"/>
        <v>32.991551999999999</v>
      </c>
      <c r="D721" s="665">
        <f t="shared" si="132"/>
        <v>32.991551999999999</v>
      </c>
      <c r="E721" s="629">
        <f t="shared" si="135"/>
        <v>1088.4425033687039</v>
      </c>
      <c r="F721" s="665">
        <f t="shared" si="133"/>
        <v>28.968192000000002</v>
      </c>
      <c r="G721" s="629">
        <f t="shared" si="136"/>
        <v>839.1561477488641</v>
      </c>
      <c r="H721" s="666">
        <f t="shared" si="137"/>
        <v>30.979872</v>
      </c>
      <c r="I721" s="667">
        <f t="shared" si="138"/>
        <v>8.6055200000000002E-3</v>
      </c>
      <c r="J721" s="624">
        <f t="shared" si="139"/>
        <v>-249.28635561983981</v>
      </c>
      <c r="K721" s="624">
        <f t="shared" si="140"/>
        <v>0</v>
      </c>
      <c r="L721" s="624">
        <f t="shared" si="142"/>
        <v>32823.566819315718</v>
      </c>
      <c r="M721" s="668">
        <f t="shared" si="143"/>
        <v>6.9811554559999953</v>
      </c>
      <c r="N721" s="624">
        <f t="shared" si="141"/>
        <v>4701.7384194052447</v>
      </c>
    </row>
    <row r="722" spans="1:14" x14ac:dyDescent="0.2">
      <c r="A722" s="624">
        <v>719</v>
      </c>
      <c r="B722" s="624">
        <v>18</v>
      </c>
      <c r="C722" s="628">
        <f t="shared" si="134"/>
        <v>28.968192000000002</v>
      </c>
      <c r="D722" s="665">
        <f t="shared" si="132"/>
        <v>28.968192000000002</v>
      </c>
      <c r="E722" s="629">
        <f t="shared" si="135"/>
        <v>839.1561477488641</v>
      </c>
      <c r="F722" s="665">
        <f t="shared" si="133"/>
        <v>24.140160000000002</v>
      </c>
      <c r="G722" s="629">
        <f t="shared" si="136"/>
        <v>582.74732482560012</v>
      </c>
      <c r="H722" s="666">
        <f t="shared" si="137"/>
        <v>26.554176000000002</v>
      </c>
      <c r="I722" s="667">
        <f t="shared" si="138"/>
        <v>7.3761600000000005E-3</v>
      </c>
      <c r="J722" s="624">
        <f t="shared" si="139"/>
        <v>-256.40882292326398</v>
      </c>
      <c r="K722" s="624">
        <f t="shared" si="140"/>
        <v>0</v>
      </c>
      <c r="L722" s="624">
        <f t="shared" si="142"/>
        <v>32823.566819315718</v>
      </c>
      <c r="M722" s="668">
        <f t="shared" si="143"/>
        <v>6.9885316159999951</v>
      </c>
      <c r="N722" s="624">
        <f t="shared" si="141"/>
        <v>4696.7758926878614</v>
      </c>
    </row>
    <row r="723" spans="1:14" x14ac:dyDescent="0.2">
      <c r="A723" s="624">
        <v>720</v>
      </c>
      <c r="B723" s="624">
        <v>15</v>
      </c>
      <c r="C723" s="628">
        <f t="shared" si="134"/>
        <v>24.140160000000002</v>
      </c>
      <c r="D723" s="665">
        <f t="shared" si="132"/>
        <v>24.140160000000002</v>
      </c>
      <c r="E723" s="629">
        <f t="shared" si="135"/>
        <v>582.74732482560012</v>
      </c>
      <c r="F723" s="665">
        <f t="shared" si="133"/>
        <v>19.312128000000001</v>
      </c>
      <c r="G723" s="629">
        <f t="shared" si="136"/>
        <v>372.95828788838406</v>
      </c>
      <c r="H723" s="666">
        <f t="shared" si="137"/>
        <v>21.726144000000001</v>
      </c>
      <c r="I723" s="667">
        <f t="shared" si="138"/>
        <v>6.0350400000000002E-3</v>
      </c>
      <c r="J723" s="624">
        <f t="shared" si="139"/>
        <v>-209.78903693721605</v>
      </c>
      <c r="K723" s="624">
        <f t="shared" si="140"/>
        <v>0</v>
      </c>
      <c r="L723" s="624">
        <f t="shared" si="142"/>
        <v>32823.566819315718</v>
      </c>
      <c r="M723" s="668">
        <f t="shared" si="143"/>
        <v>6.9945666559999955</v>
      </c>
      <c r="N723" s="624">
        <f t="shared" si="141"/>
        <v>4692.7234285714321</v>
      </c>
    </row>
    <row r="724" spans="1:14" x14ac:dyDescent="0.2">
      <c r="A724" s="624">
        <v>721</v>
      </c>
      <c r="B724" s="624">
        <v>12</v>
      </c>
      <c r="C724" s="628">
        <f t="shared" si="134"/>
        <v>19.312128000000001</v>
      </c>
      <c r="D724" s="665">
        <f t="shared" si="132"/>
        <v>19.312128000000001</v>
      </c>
      <c r="E724" s="629">
        <f t="shared" si="135"/>
        <v>372.95828788838406</v>
      </c>
      <c r="F724" s="665">
        <f t="shared" si="133"/>
        <v>14.484096000000001</v>
      </c>
      <c r="G724" s="629">
        <f t="shared" si="136"/>
        <v>209.78903693721603</v>
      </c>
      <c r="H724" s="666">
        <f t="shared" si="137"/>
        <v>16.898112000000001</v>
      </c>
      <c r="I724" s="667">
        <f t="shared" si="138"/>
        <v>4.6939200000000007E-3</v>
      </c>
      <c r="J724" s="624">
        <f t="shared" si="139"/>
        <v>-163.16925095116804</v>
      </c>
      <c r="K724" s="624">
        <f t="shared" si="140"/>
        <v>0</v>
      </c>
      <c r="L724" s="624">
        <f t="shared" si="142"/>
        <v>32823.566819315718</v>
      </c>
      <c r="M724" s="668">
        <f t="shared" si="143"/>
        <v>6.9992605759999957</v>
      </c>
      <c r="N724" s="624">
        <f t="shared" si="141"/>
        <v>4689.5763435162808</v>
      </c>
    </row>
    <row r="725" spans="1:14" x14ac:dyDescent="0.2">
      <c r="A725" s="624">
        <v>722</v>
      </c>
      <c r="B725" s="624">
        <v>9</v>
      </c>
      <c r="C725" s="628">
        <f t="shared" si="134"/>
        <v>14.484096000000001</v>
      </c>
      <c r="D725" s="665">
        <f t="shared" si="132"/>
        <v>14.484096000000001</v>
      </c>
      <c r="E725" s="629">
        <f t="shared" si="135"/>
        <v>209.78903693721603</v>
      </c>
      <c r="F725" s="665">
        <f t="shared" si="133"/>
        <v>9.9779328000000014</v>
      </c>
      <c r="G725" s="629">
        <f t="shared" si="136"/>
        <v>99.559142961315871</v>
      </c>
      <c r="H725" s="666">
        <f t="shared" si="137"/>
        <v>12.231014400000001</v>
      </c>
      <c r="I725" s="667">
        <f t="shared" si="138"/>
        <v>3.3975040000000004E-3</v>
      </c>
      <c r="J725" s="624">
        <f t="shared" si="139"/>
        <v>-110.22989397590015</v>
      </c>
      <c r="K725" s="624">
        <f t="shared" si="140"/>
        <v>0</v>
      </c>
      <c r="L725" s="624">
        <f t="shared" si="142"/>
        <v>32823.566819315718</v>
      </c>
      <c r="M725" s="668">
        <f t="shared" si="143"/>
        <v>7.0026580799999953</v>
      </c>
      <c r="N725" s="624">
        <f t="shared" si="141"/>
        <v>4687.3010854352242</v>
      </c>
    </row>
    <row r="726" spans="1:14" x14ac:dyDescent="0.2">
      <c r="A726" s="624">
        <v>723</v>
      </c>
      <c r="B726" s="624">
        <v>6.2</v>
      </c>
      <c r="C726" s="628">
        <f t="shared" si="134"/>
        <v>9.9779328000000014</v>
      </c>
      <c r="D726" s="665">
        <f t="shared" si="132"/>
        <v>9.9779328000000014</v>
      </c>
      <c r="E726" s="629">
        <f t="shared" si="135"/>
        <v>99.559142961315871</v>
      </c>
      <c r="F726" s="665">
        <f t="shared" si="133"/>
        <v>7.2420480000000005</v>
      </c>
      <c r="G726" s="629">
        <f t="shared" si="136"/>
        <v>52.447259234304006</v>
      </c>
      <c r="H726" s="666">
        <f t="shared" si="137"/>
        <v>8.6099904000000009</v>
      </c>
      <c r="I726" s="667">
        <f t="shared" si="138"/>
        <v>2.3916640000000004E-3</v>
      </c>
      <c r="J726" s="624">
        <f t="shared" si="139"/>
        <v>-47.111883727011865</v>
      </c>
      <c r="K726" s="624">
        <f t="shared" si="140"/>
        <v>0</v>
      </c>
      <c r="L726" s="624">
        <f t="shared" si="142"/>
        <v>32823.566819315718</v>
      </c>
      <c r="M726" s="668">
        <f t="shared" si="143"/>
        <v>7.0050497439999955</v>
      </c>
      <c r="N726" s="624">
        <f t="shared" si="141"/>
        <v>4685.7007471545712</v>
      </c>
    </row>
    <row r="727" spans="1:14" x14ac:dyDescent="0.2">
      <c r="A727" s="624">
        <v>724</v>
      </c>
      <c r="B727" s="624">
        <v>4.5</v>
      </c>
      <c r="C727" s="628">
        <f t="shared" si="134"/>
        <v>7.2420480000000005</v>
      </c>
      <c r="D727" s="665">
        <f t="shared" si="132"/>
        <v>7.2420480000000005</v>
      </c>
      <c r="E727" s="629">
        <f t="shared" si="135"/>
        <v>52.447259234304006</v>
      </c>
      <c r="F727" s="665">
        <f t="shared" si="133"/>
        <v>4.8280320000000003</v>
      </c>
      <c r="G727" s="629">
        <f t="shared" si="136"/>
        <v>23.309892993024004</v>
      </c>
      <c r="H727" s="666">
        <f t="shared" si="137"/>
        <v>6.0350400000000004</v>
      </c>
      <c r="I727" s="667">
        <f t="shared" si="138"/>
        <v>1.6764000000000002E-3</v>
      </c>
      <c r="J727" s="624">
        <f t="shared" si="139"/>
        <v>-29.137366241280002</v>
      </c>
      <c r="K727" s="624">
        <f t="shared" si="140"/>
        <v>0</v>
      </c>
      <c r="L727" s="624">
        <f t="shared" si="142"/>
        <v>32823.566819315718</v>
      </c>
      <c r="M727" s="668">
        <f t="shared" si="143"/>
        <v>7.0067261439999955</v>
      </c>
      <c r="N727" s="624">
        <f t="shared" si="141"/>
        <v>4684.5796659861207</v>
      </c>
    </row>
    <row r="728" spans="1:14" x14ac:dyDescent="0.2">
      <c r="A728" s="624">
        <v>725</v>
      </c>
      <c r="B728" s="624">
        <v>3</v>
      </c>
      <c r="C728" s="628">
        <f t="shared" si="134"/>
        <v>4.8280320000000003</v>
      </c>
      <c r="D728" s="665">
        <f t="shared" si="132"/>
        <v>4.8280320000000003</v>
      </c>
      <c r="E728" s="629">
        <f t="shared" si="135"/>
        <v>23.309892993024004</v>
      </c>
      <c r="F728" s="665">
        <f t="shared" si="133"/>
        <v>3.3796224000000006</v>
      </c>
      <c r="G728" s="629">
        <f t="shared" si="136"/>
        <v>11.421847566581764</v>
      </c>
      <c r="H728" s="666">
        <f t="shared" si="137"/>
        <v>4.1038272000000005</v>
      </c>
      <c r="I728" s="667">
        <f t="shared" si="138"/>
        <v>1.1399520000000001E-3</v>
      </c>
      <c r="J728" s="624">
        <f t="shared" si="139"/>
        <v>-11.88804542644224</v>
      </c>
      <c r="K728" s="624">
        <f t="shared" si="140"/>
        <v>0</v>
      </c>
      <c r="L728" s="624">
        <f t="shared" si="142"/>
        <v>32823.566819315718</v>
      </c>
      <c r="M728" s="668">
        <f t="shared" si="143"/>
        <v>7.0078660959999954</v>
      </c>
      <c r="N728" s="624">
        <f t="shared" si="141"/>
        <v>4683.8176371621894</v>
      </c>
    </row>
    <row r="729" spans="1:14" x14ac:dyDescent="0.2">
      <c r="A729" s="624">
        <v>726</v>
      </c>
      <c r="B729" s="624">
        <v>2.1</v>
      </c>
      <c r="C729" s="628">
        <f t="shared" si="134"/>
        <v>3.3796224000000006</v>
      </c>
      <c r="D729" s="665">
        <f t="shared" si="132"/>
        <v>3.3796224000000006</v>
      </c>
      <c r="E729" s="629">
        <f t="shared" si="135"/>
        <v>11.421847566581764</v>
      </c>
      <c r="F729" s="665">
        <f t="shared" si="133"/>
        <v>0.80467200000000005</v>
      </c>
      <c r="G729" s="629">
        <f t="shared" si="136"/>
        <v>0.64749702758400007</v>
      </c>
      <c r="H729" s="666">
        <f t="shared" si="137"/>
        <v>2.0921472000000003</v>
      </c>
      <c r="I729" s="667">
        <f t="shared" si="138"/>
        <v>5.8115200000000004E-4</v>
      </c>
      <c r="J729" s="624">
        <f t="shared" si="139"/>
        <v>-10.774350538997764</v>
      </c>
      <c r="K729" s="624">
        <f t="shared" si="140"/>
        <v>0</v>
      </c>
      <c r="L729" s="624">
        <f t="shared" si="142"/>
        <v>32823.566819315718</v>
      </c>
      <c r="M729" s="668">
        <f t="shared" si="143"/>
        <v>7.0084472479999951</v>
      </c>
      <c r="N729" s="624">
        <f t="shared" si="141"/>
        <v>4683.4292472819279</v>
      </c>
    </row>
    <row r="730" spans="1:14" x14ac:dyDescent="0.2">
      <c r="A730" s="624">
        <v>727</v>
      </c>
      <c r="B730" s="624">
        <v>0.5</v>
      </c>
      <c r="C730" s="628">
        <f t="shared" si="134"/>
        <v>0.80467200000000005</v>
      </c>
      <c r="D730" s="665">
        <f t="shared" si="132"/>
        <v>0.80467200000000005</v>
      </c>
      <c r="E730" s="629">
        <f t="shared" si="135"/>
        <v>0.64749702758400007</v>
      </c>
      <c r="F730" s="665">
        <f t="shared" si="133"/>
        <v>0.80467200000000005</v>
      </c>
      <c r="G730" s="629">
        <f t="shared" si="136"/>
        <v>0.64749702758400007</v>
      </c>
      <c r="H730" s="666">
        <f t="shared" si="137"/>
        <v>0.80467200000000005</v>
      </c>
      <c r="I730" s="667">
        <f t="shared" si="138"/>
        <v>2.2352000000000003E-4</v>
      </c>
      <c r="J730" s="624">
        <f t="shared" si="139"/>
        <v>0</v>
      </c>
      <c r="K730" s="624">
        <f t="shared" si="140"/>
        <v>0</v>
      </c>
      <c r="L730" s="624">
        <f t="shared" si="142"/>
        <v>32823.566819315718</v>
      </c>
      <c r="M730" s="668">
        <f t="shared" si="143"/>
        <v>7.0086707679999947</v>
      </c>
      <c r="N730" s="624">
        <f t="shared" si="141"/>
        <v>4683.2798837092905</v>
      </c>
    </row>
    <row r="731" spans="1:14" x14ac:dyDescent="0.2">
      <c r="A731" s="624">
        <v>728</v>
      </c>
      <c r="B731" s="624">
        <v>0.5</v>
      </c>
      <c r="C731" s="628">
        <f t="shared" si="134"/>
        <v>0.80467200000000005</v>
      </c>
      <c r="D731" s="665">
        <f t="shared" si="132"/>
        <v>0.80467200000000005</v>
      </c>
      <c r="E731" s="629">
        <f t="shared" si="135"/>
        <v>0.64749702758400007</v>
      </c>
      <c r="F731" s="665">
        <f t="shared" si="133"/>
        <v>5.1499008000000011</v>
      </c>
      <c r="G731" s="629">
        <f t="shared" si="136"/>
        <v>26.521478249840651</v>
      </c>
      <c r="H731" s="666">
        <f t="shared" si="137"/>
        <v>2.9772864000000006</v>
      </c>
      <c r="I731" s="667">
        <f t="shared" si="138"/>
        <v>8.2702400000000021E-4</v>
      </c>
      <c r="J731" s="624">
        <f t="shared" si="139"/>
        <v>25.873981222256653</v>
      </c>
      <c r="K731" s="624">
        <f t="shared" si="140"/>
        <v>25.873981222256653</v>
      </c>
      <c r="L731" s="624">
        <f t="shared" si="142"/>
        <v>32849.440800537974</v>
      </c>
      <c r="M731" s="668">
        <f t="shared" si="143"/>
        <v>7.009497791999995</v>
      </c>
      <c r="N731" s="624">
        <f t="shared" si="141"/>
        <v>4686.4185959269926</v>
      </c>
    </row>
    <row r="732" spans="1:14" x14ac:dyDescent="0.2">
      <c r="A732" s="624">
        <v>729</v>
      </c>
      <c r="B732" s="624">
        <v>3.2</v>
      </c>
      <c r="C732" s="628">
        <f t="shared" si="134"/>
        <v>5.1499008000000011</v>
      </c>
      <c r="D732" s="665">
        <f t="shared" si="132"/>
        <v>5.1499008000000011</v>
      </c>
      <c r="E732" s="629">
        <f t="shared" si="135"/>
        <v>26.521478249840651</v>
      </c>
      <c r="F732" s="665">
        <f t="shared" si="133"/>
        <v>10.460736000000001</v>
      </c>
      <c r="G732" s="629">
        <f t="shared" si="136"/>
        <v>109.42699766169602</v>
      </c>
      <c r="H732" s="666">
        <f t="shared" si="137"/>
        <v>7.8053184000000009</v>
      </c>
      <c r="I732" s="667">
        <f t="shared" si="138"/>
        <v>2.1681440000000003E-3</v>
      </c>
      <c r="J732" s="624">
        <f t="shared" si="139"/>
        <v>82.905519411855366</v>
      </c>
      <c r="K732" s="624">
        <f t="shared" si="140"/>
        <v>82.905519411855366</v>
      </c>
      <c r="L732" s="624">
        <f t="shared" si="142"/>
        <v>32932.346319949829</v>
      </c>
      <c r="M732" s="668">
        <f t="shared" si="143"/>
        <v>7.0116659359999947</v>
      </c>
      <c r="N732" s="624">
        <f t="shared" si="141"/>
        <v>4696.7934040989167</v>
      </c>
    </row>
    <row r="733" spans="1:14" x14ac:dyDescent="0.2">
      <c r="A733" s="624">
        <v>730</v>
      </c>
      <c r="B733" s="624">
        <v>6.5</v>
      </c>
      <c r="C733" s="628">
        <f t="shared" si="134"/>
        <v>10.460736000000001</v>
      </c>
      <c r="D733" s="665">
        <f t="shared" si="132"/>
        <v>10.460736000000001</v>
      </c>
      <c r="E733" s="629">
        <f t="shared" si="135"/>
        <v>109.42699766169602</v>
      </c>
      <c r="F733" s="665">
        <f t="shared" si="133"/>
        <v>15.4497024</v>
      </c>
      <c r="G733" s="629">
        <f t="shared" si="136"/>
        <v>238.69330424856574</v>
      </c>
      <c r="H733" s="666">
        <f t="shared" si="137"/>
        <v>12.9552192</v>
      </c>
      <c r="I733" s="667">
        <f t="shared" si="138"/>
        <v>3.5986720000000002E-3</v>
      </c>
      <c r="J733" s="624">
        <f t="shared" si="139"/>
        <v>129.26630658686972</v>
      </c>
      <c r="K733" s="624">
        <f t="shared" si="140"/>
        <v>129.26630658686972</v>
      </c>
      <c r="L733" s="624">
        <f t="shared" si="142"/>
        <v>33061.612626536698</v>
      </c>
      <c r="M733" s="668">
        <f t="shared" si="143"/>
        <v>7.0152646079999945</v>
      </c>
      <c r="N733" s="624">
        <f t="shared" si="141"/>
        <v>4712.8104888351954</v>
      </c>
    </row>
    <row r="734" spans="1:14" x14ac:dyDescent="0.2">
      <c r="A734" s="624">
        <v>731</v>
      </c>
      <c r="B734" s="624">
        <v>9.6</v>
      </c>
      <c r="C734" s="628">
        <f t="shared" si="134"/>
        <v>15.4497024</v>
      </c>
      <c r="D734" s="665">
        <f t="shared" si="132"/>
        <v>15.4497024</v>
      </c>
      <c r="E734" s="629">
        <f t="shared" si="135"/>
        <v>238.69330424856574</v>
      </c>
      <c r="F734" s="665">
        <f t="shared" si="133"/>
        <v>20.116800000000001</v>
      </c>
      <c r="G734" s="629">
        <f t="shared" si="136"/>
        <v>404.68564224000005</v>
      </c>
      <c r="H734" s="666">
        <f t="shared" si="137"/>
        <v>17.783251200000002</v>
      </c>
      <c r="I734" s="667">
        <f t="shared" si="138"/>
        <v>4.939792000000001E-3</v>
      </c>
      <c r="J734" s="624">
        <f t="shared" si="139"/>
        <v>165.99233799143431</v>
      </c>
      <c r="K734" s="624">
        <f t="shared" si="140"/>
        <v>165.99233799143431</v>
      </c>
      <c r="L734" s="624">
        <f t="shared" si="142"/>
        <v>33227.604964528131</v>
      </c>
      <c r="M734" s="668">
        <f t="shared" si="143"/>
        <v>7.0202043999999946</v>
      </c>
      <c r="N734" s="624">
        <f t="shared" si="141"/>
        <v>4733.1392465621311</v>
      </c>
    </row>
    <row r="735" spans="1:14" x14ac:dyDescent="0.2">
      <c r="A735" s="624">
        <v>732</v>
      </c>
      <c r="B735" s="624">
        <v>12.5</v>
      </c>
      <c r="C735" s="628">
        <f t="shared" si="134"/>
        <v>20.116800000000001</v>
      </c>
      <c r="D735" s="665">
        <f t="shared" si="132"/>
        <v>20.116800000000001</v>
      </c>
      <c r="E735" s="629">
        <f t="shared" si="135"/>
        <v>404.68564224000005</v>
      </c>
      <c r="F735" s="665">
        <f t="shared" si="133"/>
        <v>22.530816000000002</v>
      </c>
      <c r="G735" s="629">
        <f t="shared" si="136"/>
        <v>507.63766962585606</v>
      </c>
      <c r="H735" s="666">
        <f t="shared" si="137"/>
        <v>21.323808</v>
      </c>
      <c r="I735" s="667">
        <f t="shared" si="138"/>
        <v>5.9232799999999995E-3</v>
      </c>
      <c r="J735" s="624">
        <f t="shared" si="139"/>
        <v>102.95202738585601</v>
      </c>
      <c r="K735" s="624">
        <f t="shared" si="140"/>
        <v>102.95202738585601</v>
      </c>
      <c r="L735" s="624">
        <f t="shared" si="142"/>
        <v>33330.556991913989</v>
      </c>
      <c r="M735" s="668">
        <f t="shared" si="143"/>
        <v>7.0261276799999948</v>
      </c>
      <c r="N735" s="624">
        <f t="shared" si="141"/>
        <v>4743.8017795762589</v>
      </c>
    </row>
    <row r="736" spans="1:14" x14ac:dyDescent="0.2">
      <c r="A736" s="624">
        <v>733</v>
      </c>
      <c r="B736" s="624">
        <v>14</v>
      </c>
      <c r="C736" s="628">
        <f t="shared" si="134"/>
        <v>22.530816000000002</v>
      </c>
      <c r="D736" s="665">
        <f t="shared" si="132"/>
        <v>22.530816000000002</v>
      </c>
      <c r="E736" s="629">
        <f t="shared" si="135"/>
        <v>507.63766962585606</v>
      </c>
      <c r="F736" s="665">
        <f t="shared" si="133"/>
        <v>25.749504000000002</v>
      </c>
      <c r="G736" s="629">
        <f t="shared" si="136"/>
        <v>663.03695624601608</v>
      </c>
      <c r="H736" s="666">
        <f t="shared" si="137"/>
        <v>24.140160000000002</v>
      </c>
      <c r="I736" s="667">
        <f t="shared" si="138"/>
        <v>6.7056000000000008E-3</v>
      </c>
      <c r="J736" s="624">
        <f t="shared" si="139"/>
        <v>155.39928662016001</v>
      </c>
      <c r="K736" s="624">
        <f t="shared" si="140"/>
        <v>155.39928662016001</v>
      </c>
      <c r="L736" s="624">
        <f t="shared" si="142"/>
        <v>33485.956278534148</v>
      </c>
      <c r="M736" s="668">
        <f t="shared" si="143"/>
        <v>7.0328332799999949</v>
      </c>
      <c r="N736" s="624">
        <f t="shared" si="141"/>
        <v>4761.3749601830705</v>
      </c>
    </row>
    <row r="737" spans="1:14" x14ac:dyDescent="0.2">
      <c r="A737" s="624">
        <v>734</v>
      </c>
      <c r="B737" s="624">
        <v>16</v>
      </c>
      <c r="C737" s="628">
        <f t="shared" si="134"/>
        <v>25.749504000000002</v>
      </c>
      <c r="D737" s="665">
        <f t="shared" si="132"/>
        <v>25.749504000000002</v>
      </c>
      <c r="E737" s="629">
        <f t="shared" si="135"/>
        <v>663.03695624601608</v>
      </c>
      <c r="F737" s="665">
        <f t="shared" si="133"/>
        <v>28.968192000000002</v>
      </c>
      <c r="G737" s="629">
        <f t="shared" si="136"/>
        <v>839.1561477488641</v>
      </c>
      <c r="H737" s="666">
        <f t="shared" si="137"/>
        <v>27.358848000000002</v>
      </c>
      <c r="I737" s="667">
        <f t="shared" si="138"/>
        <v>7.5996800000000002E-3</v>
      </c>
      <c r="J737" s="624">
        <f t="shared" si="139"/>
        <v>176.11919150284803</v>
      </c>
      <c r="K737" s="624">
        <f t="shared" si="140"/>
        <v>176.11919150284803</v>
      </c>
      <c r="L737" s="624">
        <f t="shared" si="142"/>
        <v>33662.075470036994</v>
      </c>
      <c r="M737" s="668">
        <f t="shared" si="143"/>
        <v>7.0404329599999951</v>
      </c>
      <c r="N737" s="624">
        <f t="shared" si="141"/>
        <v>4781.2507641628081</v>
      </c>
    </row>
    <row r="738" spans="1:14" x14ac:dyDescent="0.2">
      <c r="A738" s="624">
        <v>735</v>
      </c>
      <c r="B738" s="624">
        <v>18</v>
      </c>
      <c r="C738" s="628">
        <f t="shared" si="134"/>
        <v>28.968192000000002</v>
      </c>
      <c r="D738" s="665">
        <f t="shared" si="132"/>
        <v>28.968192000000002</v>
      </c>
      <c r="E738" s="629">
        <f t="shared" si="135"/>
        <v>839.1561477488641</v>
      </c>
      <c r="F738" s="665">
        <f t="shared" si="133"/>
        <v>31.543142400000004</v>
      </c>
      <c r="G738" s="629">
        <f t="shared" si="136"/>
        <v>994.96983246667799</v>
      </c>
      <c r="H738" s="666">
        <f t="shared" si="137"/>
        <v>30.255667200000005</v>
      </c>
      <c r="I738" s="667">
        <f t="shared" si="138"/>
        <v>8.4043520000000021E-3</v>
      </c>
      <c r="J738" s="624">
        <f t="shared" si="139"/>
        <v>155.81368471781389</v>
      </c>
      <c r="K738" s="624">
        <f t="shared" si="140"/>
        <v>155.81368471781389</v>
      </c>
      <c r="L738" s="624">
        <f t="shared" si="142"/>
        <v>33817.889154754812</v>
      </c>
      <c r="M738" s="668">
        <f t="shared" si="143"/>
        <v>7.0488373119999954</v>
      </c>
      <c r="N738" s="624">
        <f t="shared" si="141"/>
        <v>4797.6549405081278</v>
      </c>
    </row>
    <row r="739" spans="1:14" x14ac:dyDescent="0.2">
      <c r="A739" s="624">
        <v>736</v>
      </c>
      <c r="B739" s="624">
        <v>19.600000000000001</v>
      </c>
      <c r="C739" s="628">
        <f t="shared" si="134"/>
        <v>31.543142400000004</v>
      </c>
      <c r="D739" s="665">
        <f t="shared" si="132"/>
        <v>31.543142400000004</v>
      </c>
      <c r="E739" s="629">
        <f t="shared" si="135"/>
        <v>994.96983246667799</v>
      </c>
      <c r="F739" s="665">
        <f t="shared" si="133"/>
        <v>34.600896000000006</v>
      </c>
      <c r="G739" s="629">
        <f t="shared" si="136"/>
        <v>1197.2220040028164</v>
      </c>
      <c r="H739" s="666">
        <f t="shared" si="137"/>
        <v>33.072019200000007</v>
      </c>
      <c r="I739" s="667">
        <f t="shared" si="138"/>
        <v>9.1866720000000016E-3</v>
      </c>
      <c r="J739" s="624">
        <f t="shared" si="139"/>
        <v>202.25217153613846</v>
      </c>
      <c r="K739" s="624">
        <f t="shared" si="140"/>
        <v>202.25217153613846</v>
      </c>
      <c r="L739" s="624">
        <f t="shared" si="142"/>
        <v>34020.141326290948</v>
      </c>
      <c r="M739" s="668">
        <f t="shared" si="143"/>
        <v>7.0580239839999956</v>
      </c>
      <c r="N739" s="624">
        <f t="shared" si="141"/>
        <v>4820.0659849572667</v>
      </c>
    </row>
    <row r="740" spans="1:14" x14ac:dyDescent="0.2">
      <c r="A740" s="624">
        <v>737</v>
      </c>
      <c r="B740" s="624">
        <v>21.5</v>
      </c>
      <c r="C740" s="628">
        <f t="shared" si="134"/>
        <v>34.600896000000006</v>
      </c>
      <c r="D740" s="665">
        <f t="shared" si="132"/>
        <v>34.600896000000006</v>
      </c>
      <c r="E740" s="629">
        <f t="shared" si="135"/>
        <v>1197.2220040028164</v>
      </c>
      <c r="F740" s="665">
        <f t="shared" si="133"/>
        <v>37.175846400000005</v>
      </c>
      <c r="G740" s="629">
        <f t="shared" si="136"/>
        <v>1382.0435555563934</v>
      </c>
      <c r="H740" s="666">
        <f t="shared" si="137"/>
        <v>35.888371200000009</v>
      </c>
      <c r="I740" s="667">
        <f t="shared" si="138"/>
        <v>9.9689920000000029E-3</v>
      </c>
      <c r="J740" s="624">
        <f t="shared" si="139"/>
        <v>184.82155155357691</v>
      </c>
      <c r="K740" s="624">
        <f t="shared" si="140"/>
        <v>184.82155155357691</v>
      </c>
      <c r="L740" s="624">
        <f t="shared" si="142"/>
        <v>34204.962877844526</v>
      </c>
      <c r="M740" s="668">
        <f t="shared" si="143"/>
        <v>7.0679929759999958</v>
      </c>
      <c r="N740" s="624">
        <f t="shared" si="141"/>
        <v>4839.4166482607643</v>
      </c>
    </row>
    <row r="741" spans="1:14" x14ac:dyDescent="0.2">
      <c r="A741" s="624">
        <v>738</v>
      </c>
      <c r="B741" s="624">
        <v>23.1</v>
      </c>
      <c r="C741" s="628">
        <f t="shared" si="134"/>
        <v>37.175846400000005</v>
      </c>
      <c r="D741" s="665">
        <f t="shared" si="132"/>
        <v>37.175846400000005</v>
      </c>
      <c r="E741" s="629">
        <f t="shared" si="135"/>
        <v>1382.0435555563934</v>
      </c>
      <c r="F741" s="665">
        <f t="shared" si="133"/>
        <v>39.428927999999999</v>
      </c>
      <c r="G741" s="629">
        <f t="shared" si="136"/>
        <v>1554.640363229184</v>
      </c>
      <c r="H741" s="666">
        <f t="shared" si="137"/>
        <v>38.302387199999998</v>
      </c>
      <c r="I741" s="667">
        <f t="shared" si="138"/>
        <v>1.0639552E-2</v>
      </c>
      <c r="J741" s="624">
        <f t="shared" si="139"/>
        <v>172.59680767279065</v>
      </c>
      <c r="K741" s="624">
        <f t="shared" si="140"/>
        <v>172.59680767279065</v>
      </c>
      <c r="L741" s="624">
        <f t="shared" si="142"/>
        <v>34377.559685517313</v>
      </c>
      <c r="M741" s="668">
        <f t="shared" si="143"/>
        <v>7.0786325279999955</v>
      </c>
      <c r="N741" s="624">
        <f t="shared" si="141"/>
        <v>4856.5255435332492</v>
      </c>
    </row>
    <row r="742" spans="1:14" x14ac:dyDescent="0.2">
      <c r="A742" s="624">
        <v>739</v>
      </c>
      <c r="B742" s="624">
        <v>24.5</v>
      </c>
      <c r="C742" s="628">
        <f t="shared" si="134"/>
        <v>39.428927999999999</v>
      </c>
      <c r="D742" s="665">
        <f t="shared" si="132"/>
        <v>39.428927999999999</v>
      </c>
      <c r="E742" s="629">
        <f t="shared" si="135"/>
        <v>1554.640363229184</v>
      </c>
      <c r="F742" s="665">
        <f t="shared" si="133"/>
        <v>41.038272000000006</v>
      </c>
      <c r="G742" s="629">
        <f t="shared" si="136"/>
        <v>1684.1397687459846</v>
      </c>
      <c r="H742" s="666">
        <f t="shared" si="137"/>
        <v>40.233600000000003</v>
      </c>
      <c r="I742" s="667">
        <f t="shared" si="138"/>
        <v>1.1176E-2</v>
      </c>
      <c r="J742" s="624">
        <f t="shared" si="139"/>
        <v>129.49940551680061</v>
      </c>
      <c r="K742" s="624">
        <f t="shared" si="140"/>
        <v>129.49940551680061</v>
      </c>
      <c r="L742" s="624">
        <f t="shared" si="142"/>
        <v>34507.059091034112</v>
      </c>
      <c r="M742" s="668">
        <f t="shared" si="143"/>
        <v>7.0898085279999954</v>
      </c>
      <c r="N742" s="624">
        <f t="shared" si="141"/>
        <v>4867.1355445995951</v>
      </c>
    </row>
    <row r="743" spans="1:14" x14ac:dyDescent="0.2">
      <c r="A743" s="624">
        <v>740</v>
      </c>
      <c r="B743" s="624">
        <v>25.5</v>
      </c>
      <c r="C743" s="628">
        <f t="shared" si="134"/>
        <v>41.038272000000006</v>
      </c>
      <c r="D743" s="665">
        <f t="shared" si="132"/>
        <v>41.038272000000006</v>
      </c>
      <c r="E743" s="629">
        <f t="shared" si="135"/>
        <v>1684.1397687459846</v>
      </c>
      <c r="F743" s="665">
        <f t="shared" si="133"/>
        <v>42.647615999999999</v>
      </c>
      <c r="G743" s="629">
        <f t="shared" si="136"/>
        <v>1818.819150483456</v>
      </c>
      <c r="H743" s="666">
        <f t="shared" si="137"/>
        <v>41.842944000000003</v>
      </c>
      <c r="I743" s="667">
        <f t="shared" si="138"/>
        <v>1.1623040000000001E-2</v>
      </c>
      <c r="J743" s="624">
        <f t="shared" si="139"/>
        <v>134.67938173747143</v>
      </c>
      <c r="K743" s="624">
        <f t="shared" si="140"/>
        <v>134.67938173747143</v>
      </c>
      <c r="L743" s="624">
        <f t="shared" si="142"/>
        <v>34641.738472771583</v>
      </c>
      <c r="M743" s="668">
        <f t="shared" si="143"/>
        <v>7.1014315679999953</v>
      </c>
      <c r="N743" s="624">
        <f t="shared" si="141"/>
        <v>4878.134519928617</v>
      </c>
    </row>
    <row r="744" spans="1:14" x14ac:dyDescent="0.2">
      <c r="A744" s="624">
        <v>741</v>
      </c>
      <c r="B744" s="624">
        <v>26.5</v>
      </c>
      <c r="C744" s="628">
        <f t="shared" si="134"/>
        <v>42.647615999999999</v>
      </c>
      <c r="D744" s="665">
        <f t="shared" si="132"/>
        <v>42.647615999999999</v>
      </c>
      <c r="E744" s="629">
        <f t="shared" si="135"/>
        <v>1818.819150483456</v>
      </c>
      <c r="F744" s="665">
        <f t="shared" si="133"/>
        <v>43.613222400000005</v>
      </c>
      <c r="G744" s="629">
        <f t="shared" si="136"/>
        <v>1902.1131681118623</v>
      </c>
      <c r="H744" s="666">
        <f t="shared" si="137"/>
        <v>43.130419200000006</v>
      </c>
      <c r="I744" s="667">
        <f t="shared" si="138"/>
        <v>1.1980672000000001E-2</v>
      </c>
      <c r="J744" s="624">
        <f t="shared" si="139"/>
        <v>83.294017628406209</v>
      </c>
      <c r="K744" s="624">
        <f t="shared" si="140"/>
        <v>83.294017628406209</v>
      </c>
      <c r="L744" s="624">
        <f t="shared" si="142"/>
        <v>34725.032490399986</v>
      </c>
      <c r="M744" s="668">
        <f t="shared" si="143"/>
        <v>7.1134122399999953</v>
      </c>
      <c r="N744" s="624">
        <f t="shared" si="141"/>
        <v>4881.6280174421618</v>
      </c>
    </row>
    <row r="745" spans="1:14" x14ac:dyDescent="0.2">
      <c r="A745" s="624">
        <v>742</v>
      </c>
      <c r="B745" s="624">
        <v>27.1</v>
      </c>
      <c r="C745" s="628">
        <f t="shared" si="134"/>
        <v>43.613222400000005</v>
      </c>
      <c r="D745" s="665">
        <f t="shared" si="132"/>
        <v>43.613222400000005</v>
      </c>
      <c r="E745" s="629">
        <f t="shared" si="135"/>
        <v>1902.1131681118623</v>
      </c>
      <c r="F745" s="665">
        <f t="shared" si="133"/>
        <v>44.417894400000009</v>
      </c>
      <c r="G745" s="629">
        <f t="shared" si="136"/>
        <v>1972.9493429295521</v>
      </c>
      <c r="H745" s="666">
        <f t="shared" si="137"/>
        <v>44.015558400000003</v>
      </c>
      <c r="I745" s="667">
        <f t="shared" si="138"/>
        <v>1.2226544000000001E-2</v>
      </c>
      <c r="J745" s="624">
        <f t="shared" si="139"/>
        <v>70.83617481768988</v>
      </c>
      <c r="K745" s="624">
        <f t="shared" si="140"/>
        <v>70.83617481768988</v>
      </c>
      <c r="L745" s="624">
        <f t="shared" si="142"/>
        <v>34795.868665217677</v>
      </c>
      <c r="M745" s="668">
        <f t="shared" si="143"/>
        <v>7.1256387839999951</v>
      </c>
      <c r="N745" s="624">
        <f t="shared" si="141"/>
        <v>4883.1928925935435</v>
      </c>
    </row>
    <row r="746" spans="1:14" x14ac:dyDescent="0.2">
      <c r="A746" s="624">
        <v>743</v>
      </c>
      <c r="B746" s="624">
        <v>27.6</v>
      </c>
      <c r="C746" s="628">
        <f t="shared" si="134"/>
        <v>44.417894400000009</v>
      </c>
      <c r="D746" s="665">
        <f t="shared" si="132"/>
        <v>44.417894400000009</v>
      </c>
      <c r="E746" s="629">
        <f t="shared" si="135"/>
        <v>1972.9493429295521</v>
      </c>
      <c r="F746" s="665">
        <f t="shared" si="133"/>
        <v>44.900697600000001</v>
      </c>
      <c r="G746" s="629">
        <f t="shared" si="136"/>
        <v>2016.0726449666458</v>
      </c>
      <c r="H746" s="666">
        <f t="shared" si="137"/>
        <v>44.659296000000005</v>
      </c>
      <c r="I746" s="667">
        <f t="shared" si="138"/>
        <v>1.2405360000000001E-2</v>
      </c>
      <c r="J746" s="624">
        <f t="shared" si="139"/>
        <v>43.123302037093708</v>
      </c>
      <c r="K746" s="624">
        <f t="shared" si="140"/>
        <v>43.123302037093708</v>
      </c>
      <c r="L746" s="624">
        <f t="shared" si="142"/>
        <v>34838.991967254769</v>
      </c>
      <c r="M746" s="668">
        <f t="shared" si="143"/>
        <v>7.1380441439999949</v>
      </c>
      <c r="N746" s="624">
        <f t="shared" si="141"/>
        <v>4880.7476199960574</v>
      </c>
    </row>
    <row r="747" spans="1:14" x14ac:dyDescent="0.2">
      <c r="A747" s="624">
        <v>744</v>
      </c>
      <c r="B747" s="624">
        <v>27.9</v>
      </c>
      <c r="C747" s="628">
        <f t="shared" si="134"/>
        <v>44.900697600000001</v>
      </c>
      <c r="D747" s="665">
        <f t="shared" si="132"/>
        <v>44.900697600000001</v>
      </c>
      <c r="E747" s="629">
        <f t="shared" si="135"/>
        <v>2016.0726449666458</v>
      </c>
      <c r="F747" s="665">
        <f t="shared" si="133"/>
        <v>45.544435200000002</v>
      </c>
      <c r="G747" s="629">
        <f t="shared" si="136"/>
        <v>2074.2955776869994</v>
      </c>
      <c r="H747" s="666">
        <f t="shared" si="137"/>
        <v>45.222566400000005</v>
      </c>
      <c r="I747" s="667">
        <f t="shared" si="138"/>
        <v>1.2561824000000001E-2</v>
      </c>
      <c r="J747" s="624">
        <f t="shared" si="139"/>
        <v>58.222932720353583</v>
      </c>
      <c r="K747" s="624">
        <f t="shared" si="140"/>
        <v>58.222932720353583</v>
      </c>
      <c r="L747" s="624">
        <f t="shared" si="142"/>
        <v>34897.214899975123</v>
      </c>
      <c r="M747" s="668">
        <f t="shared" si="143"/>
        <v>7.1506059679999945</v>
      </c>
      <c r="N747" s="624">
        <f t="shared" si="141"/>
        <v>4880.3157461263081</v>
      </c>
    </row>
    <row r="748" spans="1:14" x14ac:dyDescent="0.2">
      <c r="A748" s="624">
        <v>745</v>
      </c>
      <c r="B748" s="624">
        <v>28.3</v>
      </c>
      <c r="C748" s="628">
        <f t="shared" si="134"/>
        <v>45.544435200000002</v>
      </c>
      <c r="D748" s="665">
        <f t="shared" si="132"/>
        <v>45.544435200000002</v>
      </c>
      <c r="E748" s="629">
        <f t="shared" si="135"/>
        <v>2074.2955776869994</v>
      </c>
      <c r="F748" s="665">
        <f t="shared" si="133"/>
        <v>46.027238400000009</v>
      </c>
      <c r="G748" s="629">
        <f t="shared" si="136"/>
        <v>2118.5066747304354</v>
      </c>
      <c r="H748" s="666">
        <f t="shared" si="137"/>
        <v>45.785836800000006</v>
      </c>
      <c r="I748" s="667">
        <f t="shared" si="138"/>
        <v>1.2718288000000001E-2</v>
      </c>
      <c r="J748" s="624">
        <f t="shared" si="139"/>
        <v>44.211097043435984</v>
      </c>
      <c r="K748" s="624">
        <f t="shared" si="140"/>
        <v>44.211097043435984</v>
      </c>
      <c r="L748" s="624">
        <f t="shared" si="142"/>
        <v>34941.425997018559</v>
      </c>
      <c r="M748" s="668">
        <f t="shared" si="143"/>
        <v>7.1633242559999948</v>
      </c>
      <c r="N748" s="624">
        <f t="shared" si="141"/>
        <v>4877.8227465763048</v>
      </c>
    </row>
    <row r="749" spans="1:14" x14ac:dyDescent="0.2">
      <c r="A749" s="624">
        <v>746</v>
      </c>
      <c r="B749" s="624">
        <v>28.6</v>
      </c>
      <c r="C749" s="628">
        <f t="shared" si="134"/>
        <v>46.027238400000009</v>
      </c>
      <c r="D749" s="665">
        <f t="shared" si="132"/>
        <v>46.027238400000009</v>
      </c>
      <c r="E749" s="629">
        <f t="shared" si="135"/>
        <v>2118.5066747304354</v>
      </c>
      <c r="F749" s="665">
        <f t="shared" si="133"/>
        <v>46.027238400000009</v>
      </c>
      <c r="G749" s="629">
        <f t="shared" si="136"/>
        <v>2118.5066747304354</v>
      </c>
      <c r="H749" s="666">
        <f t="shared" si="137"/>
        <v>46.027238400000009</v>
      </c>
      <c r="I749" s="667">
        <f t="shared" si="138"/>
        <v>1.2785344000000002E-2</v>
      </c>
      <c r="J749" s="624">
        <f t="shared" si="139"/>
        <v>0</v>
      </c>
      <c r="K749" s="624">
        <f t="shared" si="140"/>
        <v>0</v>
      </c>
      <c r="L749" s="624">
        <f t="shared" si="142"/>
        <v>34941.425997018559</v>
      </c>
      <c r="M749" s="668">
        <f t="shared" si="143"/>
        <v>7.1761095999999949</v>
      </c>
      <c r="N749" s="624">
        <f t="shared" si="141"/>
        <v>4869.1321544223047</v>
      </c>
    </row>
    <row r="750" spans="1:14" x14ac:dyDescent="0.2">
      <c r="A750" s="624">
        <v>747</v>
      </c>
      <c r="B750" s="624">
        <v>28.6</v>
      </c>
      <c r="C750" s="628">
        <f t="shared" si="134"/>
        <v>46.027238400000009</v>
      </c>
      <c r="D750" s="665">
        <f t="shared" si="132"/>
        <v>46.027238400000009</v>
      </c>
      <c r="E750" s="629">
        <f t="shared" si="135"/>
        <v>2118.5066747304354</v>
      </c>
      <c r="F750" s="665">
        <f t="shared" si="133"/>
        <v>45.544435200000002</v>
      </c>
      <c r="G750" s="629">
        <f t="shared" si="136"/>
        <v>2074.2955776869994</v>
      </c>
      <c r="H750" s="666">
        <f t="shared" si="137"/>
        <v>45.785836800000006</v>
      </c>
      <c r="I750" s="667">
        <f t="shared" si="138"/>
        <v>1.2718288000000001E-2</v>
      </c>
      <c r="J750" s="624">
        <f t="shared" si="139"/>
        <v>-44.211097043435984</v>
      </c>
      <c r="K750" s="624">
        <f t="shared" si="140"/>
        <v>0</v>
      </c>
      <c r="L750" s="624">
        <f t="shared" si="142"/>
        <v>34941.425997018559</v>
      </c>
      <c r="M750" s="668">
        <f t="shared" si="143"/>
        <v>7.1888278879999952</v>
      </c>
      <c r="N750" s="624">
        <f t="shared" si="141"/>
        <v>4860.5178119989205</v>
      </c>
    </row>
    <row r="751" spans="1:14" x14ac:dyDescent="0.2">
      <c r="A751" s="624">
        <v>748</v>
      </c>
      <c r="B751" s="624">
        <v>28.3</v>
      </c>
      <c r="C751" s="628">
        <f t="shared" si="134"/>
        <v>45.544435200000002</v>
      </c>
      <c r="D751" s="665">
        <f t="shared" si="132"/>
        <v>45.544435200000002</v>
      </c>
      <c r="E751" s="629">
        <f t="shared" si="135"/>
        <v>2074.2955776869994</v>
      </c>
      <c r="F751" s="665">
        <f t="shared" si="133"/>
        <v>45.3835008</v>
      </c>
      <c r="G751" s="629">
        <f t="shared" si="136"/>
        <v>2059.6621448636006</v>
      </c>
      <c r="H751" s="666">
        <f t="shared" si="137"/>
        <v>45.463968000000001</v>
      </c>
      <c r="I751" s="667">
        <f t="shared" si="138"/>
        <v>1.262888E-2</v>
      </c>
      <c r="J751" s="624">
        <f t="shared" si="139"/>
        <v>-14.633432823398834</v>
      </c>
      <c r="K751" s="624">
        <f t="shared" si="140"/>
        <v>0</v>
      </c>
      <c r="L751" s="624">
        <f t="shared" si="142"/>
        <v>34941.425997018559</v>
      </c>
      <c r="M751" s="668">
        <f t="shared" si="143"/>
        <v>7.2014567679999955</v>
      </c>
      <c r="N751" s="624">
        <f t="shared" si="141"/>
        <v>4851.994134337152</v>
      </c>
    </row>
    <row r="752" spans="1:14" x14ac:dyDescent="0.2">
      <c r="A752" s="624">
        <v>749</v>
      </c>
      <c r="B752" s="624">
        <v>28.2</v>
      </c>
      <c r="C752" s="628">
        <f t="shared" si="134"/>
        <v>45.3835008</v>
      </c>
      <c r="D752" s="665">
        <f t="shared" si="132"/>
        <v>45.3835008</v>
      </c>
      <c r="E752" s="629">
        <f t="shared" si="135"/>
        <v>2059.6621448636006</v>
      </c>
      <c r="F752" s="665">
        <f t="shared" si="133"/>
        <v>45.061632000000003</v>
      </c>
      <c r="G752" s="629">
        <f t="shared" si="136"/>
        <v>2030.5506785034243</v>
      </c>
      <c r="H752" s="666">
        <f t="shared" si="137"/>
        <v>45.222566400000005</v>
      </c>
      <c r="I752" s="667">
        <f t="shared" si="138"/>
        <v>1.2561824000000001E-2</v>
      </c>
      <c r="J752" s="624">
        <f t="shared" si="139"/>
        <v>-29.111466360176337</v>
      </c>
      <c r="K752" s="624">
        <f t="shared" si="140"/>
        <v>0</v>
      </c>
      <c r="L752" s="624">
        <f t="shared" si="142"/>
        <v>34941.425997018559</v>
      </c>
      <c r="M752" s="668">
        <f t="shared" si="143"/>
        <v>7.2140185919999951</v>
      </c>
      <c r="N752" s="624">
        <f t="shared" si="141"/>
        <v>4843.5453210180167</v>
      </c>
    </row>
    <row r="753" spans="1:14" x14ac:dyDescent="0.2">
      <c r="A753" s="624">
        <v>750</v>
      </c>
      <c r="B753" s="624">
        <v>28</v>
      </c>
      <c r="C753" s="628">
        <f t="shared" si="134"/>
        <v>45.061632000000003</v>
      </c>
      <c r="D753" s="665">
        <f t="shared" si="132"/>
        <v>45.061632000000003</v>
      </c>
      <c r="E753" s="629">
        <f t="shared" si="135"/>
        <v>2030.5506785034243</v>
      </c>
      <c r="F753" s="665">
        <f t="shared" si="133"/>
        <v>44.256960000000007</v>
      </c>
      <c r="G753" s="629">
        <f t="shared" si="136"/>
        <v>1958.6785084416006</v>
      </c>
      <c r="H753" s="666">
        <f t="shared" si="137"/>
        <v>44.659296000000005</v>
      </c>
      <c r="I753" s="667">
        <f t="shared" si="138"/>
        <v>1.2405360000000001E-2</v>
      </c>
      <c r="J753" s="624">
        <f t="shared" si="139"/>
        <v>-71.872170061823681</v>
      </c>
      <c r="K753" s="624">
        <f t="shared" si="140"/>
        <v>0</v>
      </c>
      <c r="L753" s="624">
        <f t="shared" si="142"/>
        <v>34941.425997018559</v>
      </c>
      <c r="M753" s="668">
        <f t="shared" si="143"/>
        <v>7.2264239519999949</v>
      </c>
      <c r="N753" s="624">
        <f t="shared" si="141"/>
        <v>4835.2305689660134</v>
      </c>
    </row>
    <row r="754" spans="1:14" x14ac:dyDescent="0.2">
      <c r="A754" s="624">
        <v>751</v>
      </c>
      <c r="B754" s="624">
        <v>27.5</v>
      </c>
      <c r="C754" s="628">
        <f t="shared" si="134"/>
        <v>44.256960000000007</v>
      </c>
      <c r="D754" s="665">
        <f t="shared" si="132"/>
        <v>44.256960000000007</v>
      </c>
      <c r="E754" s="629">
        <f t="shared" si="135"/>
        <v>1958.6785084416006</v>
      </c>
      <c r="F754" s="665">
        <f t="shared" si="133"/>
        <v>43.130419200000006</v>
      </c>
      <c r="G754" s="629">
        <f t="shared" si="136"/>
        <v>1860.2330603677292</v>
      </c>
      <c r="H754" s="666">
        <f t="shared" si="137"/>
        <v>43.693689600000006</v>
      </c>
      <c r="I754" s="667">
        <f t="shared" si="138"/>
        <v>1.2137136000000001E-2</v>
      </c>
      <c r="J754" s="624">
        <f t="shared" si="139"/>
        <v>-98.445448073871376</v>
      </c>
      <c r="K754" s="624">
        <f t="shared" si="140"/>
        <v>0</v>
      </c>
      <c r="L754" s="624">
        <f t="shared" si="142"/>
        <v>34941.425997018559</v>
      </c>
      <c r="M754" s="668">
        <f t="shared" si="143"/>
        <v>7.2385610879999946</v>
      </c>
      <c r="N754" s="624">
        <f t="shared" si="141"/>
        <v>4827.1231771386256</v>
      </c>
    </row>
    <row r="755" spans="1:14" x14ac:dyDescent="0.2">
      <c r="A755" s="624">
        <v>752</v>
      </c>
      <c r="B755" s="624">
        <v>26.8</v>
      </c>
      <c r="C755" s="628">
        <f t="shared" si="134"/>
        <v>43.130419200000006</v>
      </c>
      <c r="D755" s="665">
        <f t="shared" si="132"/>
        <v>43.130419200000006</v>
      </c>
      <c r="E755" s="629">
        <f t="shared" si="135"/>
        <v>1860.2330603677292</v>
      </c>
      <c r="F755" s="665">
        <f t="shared" si="133"/>
        <v>41.038272000000006</v>
      </c>
      <c r="G755" s="629">
        <f t="shared" si="136"/>
        <v>1684.1397687459846</v>
      </c>
      <c r="H755" s="666">
        <f t="shared" si="137"/>
        <v>42.084345600000006</v>
      </c>
      <c r="I755" s="667">
        <f t="shared" si="138"/>
        <v>1.1690096000000002E-2</v>
      </c>
      <c r="J755" s="624">
        <f t="shared" si="139"/>
        <v>-176.09329162174458</v>
      </c>
      <c r="K755" s="624">
        <f t="shared" si="140"/>
        <v>0</v>
      </c>
      <c r="L755" s="624">
        <f t="shared" si="142"/>
        <v>34941.425997018559</v>
      </c>
      <c r="M755" s="668">
        <f t="shared" si="143"/>
        <v>7.2502511839999944</v>
      </c>
      <c r="N755" s="624">
        <f t="shared" si="141"/>
        <v>4819.3400628833424</v>
      </c>
    </row>
    <row r="756" spans="1:14" x14ac:dyDescent="0.2">
      <c r="A756" s="624">
        <v>753</v>
      </c>
      <c r="B756" s="624">
        <v>25.5</v>
      </c>
      <c r="C756" s="628">
        <f t="shared" si="134"/>
        <v>41.038272000000006</v>
      </c>
      <c r="D756" s="665">
        <f t="shared" si="132"/>
        <v>41.038272000000006</v>
      </c>
      <c r="E756" s="629">
        <f t="shared" si="135"/>
        <v>1684.1397687459846</v>
      </c>
      <c r="F756" s="665">
        <f t="shared" si="133"/>
        <v>37.819584000000006</v>
      </c>
      <c r="G756" s="629">
        <f t="shared" si="136"/>
        <v>1430.3209339330565</v>
      </c>
      <c r="H756" s="666">
        <f t="shared" si="137"/>
        <v>39.428928000000006</v>
      </c>
      <c r="I756" s="667">
        <f t="shared" si="138"/>
        <v>1.0952480000000002E-2</v>
      </c>
      <c r="J756" s="624">
        <f t="shared" si="139"/>
        <v>-253.81883481292812</v>
      </c>
      <c r="K756" s="624">
        <f t="shared" si="140"/>
        <v>0</v>
      </c>
      <c r="L756" s="624">
        <f t="shared" si="142"/>
        <v>34941.425997018559</v>
      </c>
      <c r="M756" s="668">
        <f t="shared" si="143"/>
        <v>7.2612036639999946</v>
      </c>
      <c r="N756" s="624">
        <f t="shared" si="141"/>
        <v>4812.0707824589927</v>
      </c>
    </row>
    <row r="757" spans="1:14" x14ac:dyDescent="0.2">
      <c r="A757" s="624">
        <v>754</v>
      </c>
      <c r="B757" s="624">
        <v>23.5</v>
      </c>
      <c r="C757" s="628">
        <f t="shared" si="134"/>
        <v>37.819584000000006</v>
      </c>
      <c r="D757" s="665">
        <f t="shared" si="132"/>
        <v>37.819584000000006</v>
      </c>
      <c r="E757" s="629">
        <f t="shared" si="135"/>
        <v>1430.3209339330565</v>
      </c>
      <c r="F757" s="665">
        <f t="shared" si="133"/>
        <v>34.600896000000006</v>
      </c>
      <c r="G757" s="629">
        <f t="shared" si="136"/>
        <v>1197.2220040028164</v>
      </c>
      <c r="H757" s="666">
        <f t="shared" si="137"/>
        <v>36.210240000000006</v>
      </c>
      <c r="I757" s="667">
        <f t="shared" si="138"/>
        <v>1.0058400000000002E-2</v>
      </c>
      <c r="J757" s="624">
        <f t="shared" si="139"/>
        <v>-233.09892993024005</v>
      </c>
      <c r="K757" s="624">
        <f t="shared" si="140"/>
        <v>0</v>
      </c>
      <c r="L757" s="624">
        <f t="shared" si="142"/>
        <v>34941.425997018559</v>
      </c>
      <c r="M757" s="668">
        <f t="shared" si="143"/>
        <v>7.2712620639999948</v>
      </c>
      <c r="N757" s="624">
        <f t="shared" si="141"/>
        <v>4805.4142031289857</v>
      </c>
    </row>
    <row r="758" spans="1:14" x14ac:dyDescent="0.2">
      <c r="A758" s="624">
        <v>755</v>
      </c>
      <c r="B758" s="624">
        <v>21.5</v>
      </c>
      <c r="C758" s="628">
        <f t="shared" si="134"/>
        <v>34.600896000000006</v>
      </c>
      <c r="D758" s="665">
        <f t="shared" si="132"/>
        <v>34.600896000000006</v>
      </c>
      <c r="E758" s="629">
        <f t="shared" si="135"/>
        <v>1197.2220040028164</v>
      </c>
      <c r="F758" s="665">
        <f t="shared" si="133"/>
        <v>30.577536000000002</v>
      </c>
      <c r="G758" s="629">
        <f t="shared" si="136"/>
        <v>934.98570783129617</v>
      </c>
      <c r="H758" s="666">
        <f t="shared" si="137"/>
        <v>32.589216000000008</v>
      </c>
      <c r="I758" s="667">
        <f t="shared" si="138"/>
        <v>9.0525600000000029E-3</v>
      </c>
      <c r="J758" s="624">
        <f t="shared" si="139"/>
        <v>-262.23629617152028</v>
      </c>
      <c r="K758" s="624">
        <f t="shared" si="140"/>
        <v>0</v>
      </c>
      <c r="L758" s="624">
        <f t="shared" si="142"/>
        <v>34941.425997018559</v>
      </c>
      <c r="M758" s="668">
        <f t="shared" si="143"/>
        <v>7.2803146239999945</v>
      </c>
      <c r="N758" s="624">
        <f t="shared" si="141"/>
        <v>4799.439008011007</v>
      </c>
    </row>
    <row r="759" spans="1:14" x14ac:dyDescent="0.2">
      <c r="A759" s="624">
        <v>756</v>
      </c>
      <c r="B759" s="624">
        <v>19</v>
      </c>
      <c r="C759" s="628">
        <f t="shared" si="134"/>
        <v>30.577536000000002</v>
      </c>
      <c r="D759" s="665">
        <f t="shared" si="132"/>
        <v>30.577536000000002</v>
      </c>
      <c r="E759" s="629">
        <f t="shared" si="135"/>
        <v>934.98570783129617</v>
      </c>
      <c r="F759" s="665">
        <f t="shared" si="133"/>
        <v>26.554176000000002</v>
      </c>
      <c r="G759" s="629">
        <f t="shared" si="136"/>
        <v>705.1242630389761</v>
      </c>
      <c r="H759" s="666">
        <f t="shared" si="137"/>
        <v>28.565856000000004</v>
      </c>
      <c r="I759" s="667">
        <f t="shared" si="138"/>
        <v>7.9349600000000013E-3</v>
      </c>
      <c r="J759" s="624">
        <f t="shared" si="139"/>
        <v>-229.86144479232007</v>
      </c>
      <c r="K759" s="624">
        <f t="shared" si="140"/>
        <v>0</v>
      </c>
      <c r="L759" s="624">
        <f t="shared" si="142"/>
        <v>34941.425997018559</v>
      </c>
      <c r="M759" s="668">
        <f t="shared" si="143"/>
        <v>7.2882495839999946</v>
      </c>
      <c r="N759" s="624">
        <f t="shared" si="141"/>
        <v>4794.213698955371</v>
      </c>
    </row>
    <row r="760" spans="1:14" x14ac:dyDescent="0.2">
      <c r="A760" s="624">
        <v>757</v>
      </c>
      <c r="B760" s="624">
        <v>16.5</v>
      </c>
      <c r="C760" s="628">
        <f t="shared" si="134"/>
        <v>26.554176000000002</v>
      </c>
      <c r="D760" s="665">
        <f t="shared" si="132"/>
        <v>26.554176000000002</v>
      </c>
      <c r="E760" s="629">
        <f t="shared" si="135"/>
        <v>705.1242630389761</v>
      </c>
      <c r="F760" s="665">
        <f t="shared" si="133"/>
        <v>23.979225600000003</v>
      </c>
      <c r="G760" s="629">
        <f t="shared" si="136"/>
        <v>575.0032603756955</v>
      </c>
      <c r="H760" s="666">
        <f t="shared" si="137"/>
        <v>25.266700800000002</v>
      </c>
      <c r="I760" s="667">
        <f t="shared" si="138"/>
        <v>7.0185280000000004E-3</v>
      </c>
      <c r="J760" s="624">
        <f t="shared" si="139"/>
        <v>-130.12100266328059</v>
      </c>
      <c r="K760" s="624">
        <f t="shared" si="140"/>
        <v>0</v>
      </c>
      <c r="L760" s="624">
        <f t="shared" si="142"/>
        <v>34941.425997018559</v>
      </c>
      <c r="M760" s="668">
        <f t="shared" si="143"/>
        <v>7.2952681119999943</v>
      </c>
      <c r="N760" s="624">
        <f t="shared" si="141"/>
        <v>4789.601349886424</v>
      </c>
    </row>
    <row r="761" spans="1:14" x14ac:dyDescent="0.2">
      <c r="A761" s="624">
        <v>758</v>
      </c>
      <c r="B761" s="624">
        <v>14.9</v>
      </c>
      <c r="C761" s="628">
        <f t="shared" si="134"/>
        <v>23.979225600000003</v>
      </c>
      <c r="D761" s="665">
        <f t="shared" si="132"/>
        <v>23.979225600000003</v>
      </c>
      <c r="E761" s="629">
        <f t="shared" si="135"/>
        <v>575.0032603756955</v>
      </c>
      <c r="F761" s="665">
        <f t="shared" si="133"/>
        <v>20.116800000000001</v>
      </c>
      <c r="G761" s="629">
        <f t="shared" si="136"/>
        <v>404.68564224000005</v>
      </c>
      <c r="H761" s="666">
        <f t="shared" si="137"/>
        <v>22.048012800000002</v>
      </c>
      <c r="I761" s="667">
        <f t="shared" si="138"/>
        <v>6.1244480000000002E-3</v>
      </c>
      <c r="J761" s="624">
        <f t="shared" si="139"/>
        <v>-170.31761813569545</v>
      </c>
      <c r="K761" s="624">
        <f t="shared" si="140"/>
        <v>0</v>
      </c>
      <c r="L761" s="624">
        <f t="shared" si="142"/>
        <v>34941.425997018559</v>
      </c>
      <c r="M761" s="668">
        <f t="shared" si="143"/>
        <v>7.3013925599999938</v>
      </c>
      <c r="N761" s="624">
        <f t="shared" si="141"/>
        <v>4785.5838060867927</v>
      </c>
    </row>
    <row r="762" spans="1:14" x14ac:dyDescent="0.2">
      <c r="A762" s="624">
        <v>759</v>
      </c>
      <c r="B762" s="624">
        <v>12.5</v>
      </c>
      <c r="C762" s="628">
        <f t="shared" si="134"/>
        <v>20.116800000000001</v>
      </c>
      <c r="D762" s="665">
        <f t="shared" si="132"/>
        <v>20.116800000000001</v>
      </c>
      <c r="E762" s="629">
        <f t="shared" si="135"/>
        <v>404.68564224000005</v>
      </c>
      <c r="F762" s="665">
        <f t="shared" si="133"/>
        <v>15.127833600000002</v>
      </c>
      <c r="G762" s="629">
        <f t="shared" si="136"/>
        <v>228.85134942928903</v>
      </c>
      <c r="H762" s="666">
        <f t="shared" si="137"/>
        <v>17.6223168</v>
      </c>
      <c r="I762" s="667">
        <f t="shared" si="138"/>
        <v>4.8950879999999997E-3</v>
      </c>
      <c r="J762" s="624">
        <f t="shared" si="139"/>
        <v>-175.83429281071102</v>
      </c>
      <c r="K762" s="624">
        <f t="shared" si="140"/>
        <v>0</v>
      </c>
      <c r="L762" s="624">
        <f t="shared" si="142"/>
        <v>34941.425997018559</v>
      </c>
      <c r="M762" s="668">
        <f t="shared" si="143"/>
        <v>7.3062876479999934</v>
      </c>
      <c r="N762" s="624">
        <f t="shared" si="141"/>
        <v>4782.3775466304487</v>
      </c>
    </row>
    <row r="763" spans="1:14" x14ac:dyDescent="0.2">
      <c r="A763" s="624">
        <v>760</v>
      </c>
      <c r="B763" s="624">
        <v>9.4</v>
      </c>
      <c r="C763" s="628">
        <f t="shared" si="134"/>
        <v>15.127833600000002</v>
      </c>
      <c r="D763" s="665">
        <f t="shared" si="132"/>
        <v>15.127833600000002</v>
      </c>
      <c r="E763" s="629">
        <f t="shared" si="135"/>
        <v>228.85134942928903</v>
      </c>
      <c r="F763" s="665">
        <f t="shared" si="133"/>
        <v>9.9779328000000014</v>
      </c>
      <c r="G763" s="629">
        <f t="shared" si="136"/>
        <v>99.559142961315871</v>
      </c>
      <c r="H763" s="666">
        <f t="shared" si="137"/>
        <v>12.552883200000002</v>
      </c>
      <c r="I763" s="667">
        <f t="shared" si="138"/>
        <v>3.4869120000000004E-3</v>
      </c>
      <c r="J763" s="624">
        <f t="shared" si="139"/>
        <v>-129.29220646797316</v>
      </c>
      <c r="K763" s="624">
        <f t="shared" si="140"/>
        <v>0</v>
      </c>
      <c r="L763" s="624">
        <f t="shared" si="142"/>
        <v>34941.425997018559</v>
      </c>
      <c r="M763" s="668">
        <f t="shared" si="143"/>
        <v>7.309774559999993</v>
      </c>
      <c r="N763" s="624">
        <f t="shared" si="141"/>
        <v>4780.0962547083791</v>
      </c>
    </row>
    <row r="764" spans="1:14" x14ac:dyDescent="0.2">
      <c r="A764" s="624">
        <v>761</v>
      </c>
      <c r="B764" s="624">
        <v>6.2</v>
      </c>
      <c r="C764" s="628">
        <f t="shared" si="134"/>
        <v>9.9779328000000014</v>
      </c>
      <c r="D764" s="665">
        <f t="shared" si="132"/>
        <v>9.9779328000000014</v>
      </c>
      <c r="E764" s="629">
        <f t="shared" si="135"/>
        <v>99.559142961315871</v>
      </c>
      <c r="F764" s="665">
        <f t="shared" si="133"/>
        <v>4.8280320000000003</v>
      </c>
      <c r="G764" s="629">
        <f t="shared" si="136"/>
        <v>23.309892993024004</v>
      </c>
      <c r="H764" s="666">
        <f t="shared" si="137"/>
        <v>7.4029824000000009</v>
      </c>
      <c r="I764" s="667">
        <f t="shared" si="138"/>
        <v>2.0563840000000001E-3</v>
      </c>
      <c r="J764" s="624">
        <f t="shared" si="139"/>
        <v>-76.249249968291863</v>
      </c>
      <c r="K764" s="624">
        <f t="shared" si="140"/>
        <v>0</v>
      </c>
      <c r="L764" s="624">
        <f t="shared" si="142"/>
        <v>34941.425997018559</v>
      </c>
      <c r="M764" s="668">
        <f t="shared" si="143"/>
        <v>7.3118309439999933</v>
      </c>
      <c r="N764" s="624">
        <f t="shared" si="141"/>
        <v>4778.7518973877677</v>
      </c>
    </row>
    <row r="765" spans="1:14" x14ac:dyDescent="0.2">
      <c r="A765" s="624">
        <v>762</v>
      </c>
      <c r="B765" s="624">
        <v>3</v>
      </c>
      <c r="C765" s="628">
        <f t="shared" si="134"/>
        <v>4.8280320000000003</v>
      </c>
      <c r="D765" s="665">
        <f t="shared" si="132"/>
        <v>4.8280320000000003</v>
      </c>
      <c r="E765" s="629">
        <f t="shared" si="135"/>
        <v>23.309892993024004</v>
      </c>
      <c r="F765" s="665">
        <f t="shared" si="133"/>
        <v>2.4140160000000002</v>
      </c>
      <c r="G765" s="629">
        <f t="shared" si="136"/>
        <v>5.827473248256001</v>
      </c>
      <c r="H765" s="666">
        <f t="shared" si="137"/>
        <v>3.6210240000000002</v>
      </c>
      <c r="I765" s="667">
        <f t="shared" si="138"/>
        <v>1.00584E-3</v>
      </c>
      <c r="J765" s="624">
        <f t="shared" si="139"/>
        <v>-17.482419744768002</v>
      </c>
      <c r="K765" s="624">
        <f t="shared" si="140"/>
        <v>0</v>
      </c>
      <c r="L765" s="624">
        <f t="shared" si="142"/>
        <v>34941.425997018559</v>
      </c>
      <c r="M765" s="668">
        <f t="shared" si="143"/>
        <v>7.3128367839999937</v>
      </c>
      <c r="N765" s="624">
        <f t="shared" si="141"/>
        <v>4778.0946066604556</v>
      </c>
    </row>
    <row r="766" spans="1:14" x14ac:dyDescent="0.2">
      <c r="A766" s="624">
        <v>763</v>
      </c>
      <c r="B766" s="624">
        <v>1.5</v>
      </c>
      <c r="C766" s="628">
        <f t="shared" si="134"/>
        <v>2.4140160000000002</v>
      </c>
      <c r="D766" s="665">
        <f t="shared" si="132"/>
        <v>2.4140160000000002</v>
      </c>
      <c r="E766" s="629">
        <f t="shared" si="135"/>
        <v>5.827473248256001</v>
      </c>
      <c r="F766" s="665">
        <f t="shared" si="133"/>
        <v>2.4140160000000002</v>
      </c>
      <c r="G766" s="629">
        <f t="shared" si="136"/>
        <v>5.827473248256001</v>
      </c>
      <c r="H766" s="666">
        <f t="shared" si="137"/>
        <v>2.4140160000000002</v>
      </c>
      <c r="I766" s="667">
        <f t="shared" si="138"/>
        <v>6.7056000000000006E-4</v>
      </c>
      <c r="J766" s="624">
        <f t="shared" si="139"/>
        <v>0</v>
      </c>
      <c r="K766" s="624">
        <f t="shared" si="140"/>
        <v>0</v>
      </c>
      <c r="L766" s="624">
        <f t="shared" si="142"/>
        <v>34941.425997018559</v>
      </c>
      <c r="M766" s="668">
        <f t="shared" si="143"/>
        <v>7.3135073439999934</v>
      </c>
      <c r="N766" s="624">
        <f t="shared" si="141"/>
        <v>4777.6565132849055</v>
      </c>
    </row>
    <row r="767" spans="1:14" x14ac:dyDescent="0.2">
      <c r="A767" s="624">
        <v>764</v>
      </c>
      <c r="B767" s="624">
        <v>1.5</v>
      </c>
      <c r="C767" s="628">
        <f t="shared" si="134"/>
        <v>2.4140160000000002</v>
      </c>
      <c r="D767" s="665">
        <f t="shared" si="132"/>
        <v>2.4140160000000002</v>
      </c>
      <c r="E767" s="629">
        <f t="shared" si="135"/>
        <v>5.827473248256001</v>
      </c>
      <c r="F767" s="665">
        <f t="shared" si="133"/>
        <v>0.80467200000000005</v>
      </c>
      <c r="G767" s="629">
        <f t="shared" si="136"/>
        <v>0.64749702758400007</v>
      </c>
      <c r="H767" s="666">
        <f t="shared" si="137"/>
        <v>1.6093440000000001</v>
      </c>
      <c r="I767" s="667">
        <f t="shared" si="138"/>
        <v>4.4704000000000006E-4</v>
      </c>
      <c r="J767" s="624">
        <f t="shared" si="139"/>
        <v>-5.1799762206720006</v>
      </c>
      <c r="K767" s="624">
        <f t="shared" si="140"/>
        <v>0</v>
      </c>
      <c r="L767" s="624">
        <f t="shared" si="142"/>
        <v>34941.425997018559</v>
      </c>
      <c r="M767" s="668">
        <f t="shared" si="143"/>
        <v>7.3139543839999934</v>
      </c>
      <c r="N767" s="624">
        <f t="shared" si="141"/>
        <v>4777.3644956627595</v>
      </c>
    </row>
    <row r="768" spans="1:14" x14ac:dyDescent="0.2">
      <c r="A768" s="624">
        <v>765</v>
      </c>
      <c r="B768" s="624">
        <v>0.5</v>
      </c>
      <c r="C768" s="628">
        <f t="shared" si="134"/>
        <v>0.80467200000000005</v>
      </c>
      <c r="D768" s="665">
        <f t="shared" si="132"/>
        <v>0.80467200000000005</v>
      </c>
      <c r="E768" s="629">
        <f t="shared" si="135"/>
        <v>0.64749702758400007</v>
      </c>
      <c r="F768" s="665">
        <f t="shared" si="133"/>
        <v>0</v>
      </c>
      <c r="G768" s="629">
        <f t="shared" si="136"/>
        <v>0</v>
      </c>
      <c r="H768" s="666">
        <f t="shared" si="137"/>
        <v>0.40233600000000003</v>
      </c>
      <c r="I768" s="667">
        <f t="shared" si="138"/>
        <v>1.1176000000000001E-4</v>
      </c>
      <c r="J768" s="624">
        <f t="shared" si="139"/>
        <v>-0.64749702758400007</v>
      </c>
      <c r="K768" s="624">
        <f t="shared" si="140"/>
        <v>0</v>
      </c>
      <c r="L768" s="624">
        <f t="shared" si="142"/>
        <v>34941.425997018559</v>
      </c>
      <c r="M768" s="668">
        <f t="shared" si="143"/>
        <v>7.3140661439999937</v>
      </c>
      <c r="N768" s="624">
        <f t="shared" si="141"/>
        <v>4777.2914968348132</v>
      </c>
    </row>
    <row r="769" spans="1:14" x14ac:dyDescent="0.2">
      <c r="A769" s="624">
        <v>766</v>
      </c>
      <c r="B769" s="624">
        <v>0</v>
      </c>
      <c r="C769" s="628">
        <f t="shared" si="134"/>
        <v>0</v>
      </c>
      <c r="D769" s="665">
        <f t="shared" si="132"/>
        <v>0</v>
      </c>
      <c r="E769" s="629">
        <f t="shared" si="135"/>
        <v>0</v>
      </c>
      <c r="F769" s="665">
        <f t="shared" si="133"/>
        <v>4.8280320000000003</v>
      </c>
      <c r="G769" s="629">
        <f t="shared" si="136"/>
        <v>23.309892993024004</v>
      </c>
      <c r="H769" s="666">
        <f t="shared" si="137"/>
        <v>2.4140160000000002</v>
      </c>
      <c r="I769" s="667">
        <f t="shared" si="138"/>
        <v>6.7056000000000006E-4</v>
      </c>
      <c r="J769" s="624">
        <f t="shared" si="139"/>
        <v>23.309892993024004</v>
      </c>
      <c r="K769" s="624">
        <f t="shared" si="140"/>
        <v>23.309892993024004</v>
      </c>
      <c r="L769" s="624">
        <f t="shared" si="142"/>
        <v>34964.735890011587</v>
      </c>
      <c r="M769" s="668">
        <f t="shared" si="143"/>
        <v>7.3147367039999933</v>
      </c>
      <c r="N769" s="624">
        <f t="shared" si="141"/>
        <v>4780.0402536555357</v>
      </c>
    </row>
    <row r="770" spans="1:14" x14ac:dyDescent="0.2">
      <c r="A770" s="624">
        <v>767</v>
      </c>
      <c r="B770" s="624">
        <v>3</v>
      </c>
      <c r="C770" s="628">
        <f t="shared" si="134"/>
        <v>4.8280320000000003</v>
      </c>
      <c r="D770" s="665">
        <f t="shared" si="132"/>
        <v>4.8280320000000003</v>
      </c>
      <c r="E770" s="629">
        <f t="shared" si="135"/>
        <v>23.309892993024004</v>
      </c>
      <c r="F770" s="665">
        <f t="shared" si="133"/>
        <v>10.1388672</v>
      </c>
      <c r="G770" s="629">
        <f t="shared" si="136"/>
        <v>102.79662809923585</v>
      </c>
      <c r="H770" s="666">
        <f t="shared" si="137"/>
        <v>7.4834496000000001</v>
      </c>
      <c r="I770" s="667">
        <f t="shared" si="138"/>
        <v>2.0787359999999999E-3</v>
      </c>
      <c r="J770" s="624">
        <f t="shared" si="139"/>
        <v>79.486735106211839</v>
      </c>
      <c r="K770" s="624">
        <f t="shared" si="140"/>
        <v>79.486735106211839</v>
      </c>
      <c r="L770" s="624">
        <f t="shared" si="142"/>
        <v>35044.2226251178</v>
      </c>
      <c r="M770" s="668">
        <f t="shared" si="143"/>
        <v>7.316815439999993</v>
      </c>
      <c r="N770" s="624">
        <f t="shared" si="141"/>
        <v>4789.5457952288916</v>
      </c>
    </row>
    <row r="771" spans="1:14" x14ac:dyDescent="0.2">
      <c r="A771" s="624">
        <v>768</v>
      </c>
      <c r="B771" s="624">
        <v>6.3</v>
      </c>
      <c r="C771" s="628">
        <f t="shared" si="134"/>
        <v>10.1388672</v>
      </c>
      <c r="D771" s="665">
        <f t="shared" si="132"/>
        <v>10.1388672</v>
      </c>
      <c r="E771" s="629">
        <f t="shared" si="135"/>
        <v>102.79662809923585</v>
      </c>
      <c r="F771" s="665">
        <f t="shared" si="133"/>
        <v>15.4497024</v>
      </c>
      <c r="G771" s="629">
        <f t="shared" si="136"/>
        <v>238.69330424856574</v>
      </c>
      <c r="H771" s="666">
        <f t="shared" si="137"/>
        <v>12.7942848</v>
      </c>
      <c r="I771" s="667">
        <f t="shared" si="138"/>
        <v>3.5539679999999998E-3</v>
      </c>
      <c r="J771" s="624">
        <f t="shared" si="139"/>
        <v>135.89667614932989</v>
      </c>
      <c r="K771" s="624">
        <f t="shared" si="140"/>
        <v>135.89667614932989</v>
      </c>
      <c r="L771" s="624">
        <f t="shared" si="142"/>
        <v>35180.119301267128</v>
      </c>
      <c r="M771" s="668">
        <f t="shared" si="143"/>
        <v>7.3203694079999932</v>
      </c>
      <c r="N771" s="624">
        <f t="shared" si="141"/>
        <v>4805.7847002667495</v>
      </c>
    </row>
    <row r="772" spans="1:14" x14ac:dyDescent="0.2">
      <c r="A772" s="624">
        <v>769</v>
      </c>
      <c r="B772" s="624">
        <v>9.6</v>
      </c>
      <c r="C772" s="628">
        <f t="shared" si="134"/>
        <v>15.4497024</v>
      </c>
      <c r="D772" s="665">
        <f t="shared" ref="D772:D835" si="144">C772</f>
        <v>15.4497024</v>
      </c>
      <c r="E772" s="629">
        <f t="shared" si="135"/>
        <v>238.69330424856574</v>
      </c>
      <c r="F772" s="665">
        <f t="shared" ref="F772:F835" si="145">C773</f>
        <v>20.760537600000003</v>
      </c>
      <c r="G772" s="629">
        <f t="shared" si="136"/>
        <v>430.9999214410139</v>
      </c>
      <c r="H772" s="666">
        <f t="shared" si="137"/>
        <v>18.105119999999999</v>
      </c>
      <c r="I772" s="667">
        <f t="shared" si="138"/>
        <v>5.0292000000000002E-3</v>
      </c>
      <c r="J772" s="624">
        <f t="shared" si="139"/>
        <v>192.30661719244816</v>
      </c>
      <c r="K772" s="624">
        <f t="shared" si="140"/>
        <v>192.30661719244816</v>
      </c>
      <c r="L772" s="624">
        <f t="shared" si="142"/>
        <v>35372.425918459579</v>
      </c>
      <c r="M772" s="668">
        <f t="shared" si="143"/>
        <v>7.3253986079999933</v>
      </c>
      <c r="N772" s="624">
        <f t="shared" si="141"/>
        <v>4828.7373576954178</v>
      </c>
    </row>
    <row r="773" spans="1:14" x14ac:dyDescent="0.2">
      <c r="A773" s="624">
        <v>770</v>
      </c>
      <c r="B773" s="624">
        <v>12.9</v>
      </c>
      <c r="C773" s="628">
        <f t="shared" ref="C773:C836" si="146">B773*1.609344</f>
        <v>20.760537600000003</v>
      </c>
      <c r="D773" s="665">
        <f t="shared" si="144"/>
        <v>20.760537600000003</v>
      </c>
      <c r="E773" s="629">
        <f t="shared" ref="E773:E836" si="147">(D773)^2</f>
        <v>430.9999214410139</v>
      </c>
      <c r="F773" s="665">
        <f t="shared" si="145"/>
        <v>25.427635200000005</v>
      </c>
      <c r="G773" s="629">
        <f t="shared" ref="G773:G836" si="148">(F773)^2</f>
        <v>646.56463186427925</v>
      </c>
      <c r="H773" s="666">
        <f t="shared" ref="H773:H836" si="149">(D773+F773)/2</f>
        <v>23.094086400000002</v>
      </c>
      <c r="I773" s="667">
        <f t="shared" ref="I773:I836" si="150">H773/3600</f>
        <v>6.4150240000000009E-3</v>
      </c>
      <c r="J773" s="624">
        <f t="shared" ref="J773:J836" si="151">IF(I773=0,0,(G773-E773))</f>
        <v>215.56471042326535</v>
      </c>
      <c r="K773" s="624">
        <f t="shared" ref="K773:K836" si="152">MAX(0,J773)</f>
        <v>215.56471042326535</v>
      </c>
      <c r="L773" s="624">
        <f t="shared" si="142"/>
        <v>35587.990628882842</v>
      </c>
      <c r="M773" s="668">
        <f t="shared" si="143"/>
        <v>7.3318136319999931</v>
      </c>
      <c r="N773" s="624">
        <f t="shared" ref="N773:N836" si="153">IF(M773=0,0,(L773)/M773)</f>
        <v>4853.913699273211</v>
      </c>
    </row>
    <row r="774" spans="1:14" x14ac:dyDescent="0.2">
      <c r="A774" s="624">
        <v>771</v>
      </c>
      <c r="B774" s="624">
        <v>15.8</v>
      </c>
      <c r="C774" s="628">
        <f t="shared" si="146"/>
        <v>25.427635200000005</v>
      </c>
      <c r="D774" s="665">
        <f t="shared" si="144"/>
        <v>25.427635200000005</v>
      </c>
      <c r="E774" s="629">
        <f t="shared" si="147"/>
        <v>646.56463186427925</v>
      </c>
      <c r="F774" s="665">
        <f t="shared" si="145"/>
        <v>28.163520000000002</v>
      </c>
      <c r="G774" s="629">
        <f t="shared" si="148"/>
        <v>793.18385879040011</v>
      </c>
      <c r="H774" s="666">
        <f t="shared" si="149"/>
        <v>26.795577600000001</v>
      </c>
      <c r="I774" s="667">
        <f t="shared" si="150"/>
        <v>7.4432160000000008E-3</v>
      </c>
      <c r="J774" s="624">
        <f t="shared" si="151"/>
        <v>146.61922692612086</v>
      </c>
      <c r="K774" s="624">
        <f t="shared" si="152"/>
        <v>146.61922692612086</v>
      </c>
      <c r="L774" s="624">
        <f t="shared" ref="L774:L837" si="154">L773+K774</f>
        <v>35734.609855808965</v>
      </c>
      <c r="M774" s="668">
        <f t="shared" ref="M774:M837" si="155">M773+I774</f>
        <v>7.3392568479999936</v>
      </c>
      <c r="N774" s="624">
        <f t="shared" si="153"/>
        <v>4868.9684249907314</v>
      </c>
    </row>
    <row r="775" spans="1:14" x14ac:dyDescent="0.2">
      <c r="A775" s="624">
        <v>772</v>
      </c>
      <c r="B775" s="624">
        <v>17.5</v>
      </c>
      <c r="C775" s="628">
        <f t="shared" si="146"/>
        <v>28.163520000000002</v>
      </c>
      <c r="D775" s="665">
        <f t="shared" si="144"/>
        <v>28.163520000000002</v>
      </c>
      <c r="E775" s="629">
        <f t="shared" si="147"/>
        <v>793.18385879040011</v>
      </c>
      <c r="F775" s="665">
        <f t="shared" si="145"/>
        <v>29.6119296</v>
      </c>
      <c r="G775" s="629">
        <f t="shared" si="148"/>
        <v>876.86637463535612</v>
      </c>
      <c r="H775" s="666">
        <f t="shared" si="149"/>
        <v>28.887724800000001</v>
      </c>
      <c r="I775" s="667">
        <f t="shared" si="150"/>
        <v>8.0243680000000005E-3</v>
      </c>
      <c r="J775" s="624">
        <f t="shared" si="151"/>
        <v>83.682515844956015</v>
      </c>
      <c r="K775" s="624">
        <f t="shared" si="152"/>
        <v>83.682515844956015</v>
      </c>
      <c r="L775" s="624">
        <f t="shared" si="154"/>
        <v>35818.292371653923</v>
      </c>
      <c r="M775" s="668">
        <f t="shared" si="155"/>
        <v>7.3472812159999936</v>
      </c>
      <c r="N775" s="624">
        <f t="shared" si="153"/>
        <v>4875.0403473945316</v>
      </c>
    </row>
    <row r="776" spans="1:14" x14ac:dyDescent="0.2">
      <c r="A776" s="624">
        <v>773</v>
      </c>
      <c r="B776" s="624">
        <v>18.399999999999999</v>
      </c>
      <c r="C776" s="628">
        <f t="shared" si="146"/>
        <v>29.6119296</v>
      </c>
      <c r="D776" s="665">
        <f t="shared" si="144"/>
        <v>29.6119296</v>
      </c>
      <c r="E776" s="629">
        <f t="shared" si="147"/>
        <v>876.86637463535612</v>
      </c>
      <c r="F776" s="665">
        <f t="shared" si="145"/>
        <v>31.382208000000002</v>
      </c>
      <c r="G776" s="629">
        <f t="shared" si="148"/>
        <v>984.84297895526413</v>
      </c>
      <c r="H776" s="666">
        <f t="shared" si="149"/>
        <v>30.497068800000001</v>
      </c>
      <c r="I776" s="667">
        <f t="shared" si="150"/>
        <v>8.4714079999999997E-3</v>
      </c>
      <c r="J776" s="624">
        <f t="shared" si="151"/>
        <v>107.97660431990801</v>
      </c>
      <c r="K776" s="624">
        <f t="shared" si="152"/>
        <v>107.97660431990801</v>
      </c>
      <c r="L776" s="624">
        <f t="shared" si="154"/>
        <v>35926.268975973828</v>
      </c>
      <c r="M776" s="668">
        <f t="shared" si="155"/>
        <v>7.3557526239999937</v>
      </c>
      <c r="N776" s="624">
        <f t="shared" si="153"/>
        <v>4884.1051096192841</v>
      </c>
    </row>
    <row r="777" spans="1:14" x14ac:dyDescent="0.2">
      <c r="A777" s="624">
        <v>774</v>
      </c>
      <c r="B777" s="624">
        <v>19.5</v>
      </c>
      <c r="C777" s="628">
        <f t="shared" si="146"/>
        <v>31.382208000000002</v>
      </c>
      <c r="D777" s="665">
        <f t="shared" si="144"/>
        <v>31.382208000000002</v>
      </c>
      <c r="E777" s="629">
        <f t="shared" si="147"/>
        <v>984.84297895526413</v>
      </c>
      <c r="F777" s="665">
        <f t="shared" si="145"/>
        <v>33.313420800000003</v>
      </c>
      <c r="G777" s="629">
        <f t="shared" si="148"/>
        <v>1109.7840053978728</v>
      </c>
      <c r="H777" s="666">
        <f t="shared" si="149"/>
        <v>32.347814400000004</v>
      </c>
      <c r="I777" s="667">
        <f t="shared" si="150"/>
        <v>8.9855040000000018E-3</v>
      </c>
      <c r="J777" s="624">
        <f t="shared" si="151"/>
        <v>124.94102644260863</v>
      </c>
      <c r="K777" s="624">
        <f t="shared" si="152"/>
        <v>124.94102644260863</v>
      </c>
      <c r="L777" s="624">
        <f t="shared" si="154"/>
        <v>36051.210002416439</v>
      </c>
      <c r="M777" s="668">
        <f t="shared" si="155"/>
        <v>7.3647381279999937</v>
      </c>
      <c r="N777" s="624">
        <f t="shared" si="153"/>
        <v>4895.1109158047811</v>
      </c>
    </row>
    <row r="778" spans="1:14" x14ac:dyDescent="0.2">
      <c r="A778" s="624">
        <v>775</v>
      </c>
      <c r="B778" s="624">
        <v>20.7</v>
      </c>
      <c r="C778" s="628">
        <f t="shared" si="146"/>
        <v>33.313420800000003</v>
      </c>
      <c r="D778" s="665">
        <f t="shared" si="144"/>
        <v>33.313420800000003</v>
      </c>
      <c r="E778" s="629">
        <f t="shared" si="147"/>
        <v>1109.7840053978728</v>
      </c>
      <c r="F778" s="665">
        <f t="shared" si="145"/>
        <v>35.405568000000002</v>
      </c>
      <c r="G778" s="629">
        <f t="shared" si="148"/>
        <v>1253.5542454026242</v>
      </c>
      <c r="H778" s="666">
        <f t="shared" si="149"/>
        <v>34.359494400000003</v>
      </c>
      <c r="I778" s="667">
        <f t="shared" si="150"/>
        <v>9.544304E-3</v>
      </c>
      <c r="J778" s="624">
        <f t="shared" si="151"/>
        <v>143.77024000475149</v>
      </c>
      <c r="K778" s="624">
        <f t="shared" si="152"/>
        <v>143.77024000475149</v>
      </c>
      <c r="L778" s="624">
        <f t="shared" si="154"/>
        <v>36194.980242421188</v>
      </c>
      <c r="M778" s="668">
        <f t="shared" si="155"/>
        <v>7.374282431999994</v>
      </c>
      <c r="N778" s="624">
        <f t="shared" si="153"/>
        <v>4908.2714930142256</v>
      </c>
    </row>
    <row r="779" spans="1:14" x14ac:dyDescent="0.2">
      <c r="A779" s="624">
        <v>776</v>
      </c>
      <c r="B779" s="624">
        <v>22</v>
      </c>
      <c r="C779" s="628">
        <f t="shared" si="146"/>
        <v>35.405568000000002</v>
      </c>
      <c r="D779" s="665">
        <f t="shared" si="144"/>
        <v>35.405568000000002</v>
      </c>
      <c r="E779" s="629">
        <f t="shared" si="147"/>
        <v>1253.5542454026242</v>
      </c>
      <c r="F779" s="665">
        <f t="shared" si="145"/>
        <v>37.3367808</v>
      </c>
      <c r="G779" s="629">
        <f t="shared" si="148"/>
        <v>1394.0352005072486</v>
      </c>
      <c r="H779" s="666">
        <f t="shared" si="149"/>
        <v>36.371174400000001</v>
      </c>
      <c r="I779" s="667">
        <f t="shared" si="150"/>
        <v>1.0103104E-2</v>
      </c>
      <c r="J779" s="624">
        <f t="shared" si="151"/>
        <v>140.4809551046244</v>
      </c>
      <c r="K779" s="624">
        <f t="shared" si="152"/>
        <v>140.4809551046244</v>
      </c>
      <c r="L779" s="624">
        <f t="shared" si="154"/>
        <v>36335.461197525816</v>
      </c>
      <c r="M779" s="668">
        <f t="shared" si="155"/>
        <v>7.3843855359999937</v>
      </c>
      <c r="N779" s="624">
        <f t="shared" si="153"/>
        <v>4920.5801918636234</v>
      </c>
    </row>
    <row r="780" spans="1:14" x14ac:dyDescent="0.2">
      <c r="A780" s="624">
        <v>777</v>
      </c>
      <c r="B780" s="624">
        <v>23.2</v>
      </c>
      <c r="C780" s="628">
        <f t="shared" si="146"/>
        <v>37.3367808</v>
      </c>
      <c r="D780" s="665">
        <f t="shared" si="144"/>
        <v>37.3367808</v>
      </c>
      <c r="E780" s="629">
        <f t="shared" si="147"/>
        <v>1394.0352005072486</v>
      </c>
      <c r="F780" s="665">
        <f t="shared" si="145"/>
        <v>40.233600000000003</v>
      </c>
      <c r="G780" s="629">
        <f t="shared" si="148"/>
        <v>1618.7425689600002</v>
      </c>
      <c r="H780" s="666">
        <f t="shared" si="149"/>
        <v>38.785190400000005</v>
      </c>
      <c r="I780" s="667">
        <f t="shared" si="150"/>
        <v>1.0773664000000001E-2</v>
      </c>
      <c r="J780" s="624">
        <f t="shared" si="151"/>
        <v>224.70736845275155</v>
      </c>
      <c r="K780" s="624">
        <f t="shared" si="152"/>
        <v>224.70736845275155</v>
      </c>
      <c r="L780" s="624">
        <f t="shared" si="154"/>
        <v>36560.168565978565</v>
      </c>
      <c r="M780" s="668">
        <f t="shared" si="155"/>
        <v>7.3951591999999939</v>
      </c>
      <c r="N780" s="624">
        <f t="shared" si="153"/>
        <v>4943.7973649003516</v>
      </c>
    </row>
    <row r="781" spans="1:14" x14ac:dyDescent="0.2">
      <c r="A781" s="624">
        <v>778</v>
      </c>
      <c r="B781" s="624">
        <v>25</v>
      </c>
      <c r="C781" s="628">
        <f t="shared" si="146"/>
        <v>40.233600000000003</v>
      </c>
      <c r="D781" s="665">
        <f t="shared" si="144"/>
        <v>40.233600000000003</v>
      </c>
      <c r="E781" s="629">
        <f t="shared" si="147"/>
        <v>1618.7425689600002</v>
      </c>
      <c r="F781" s="665">
        <f t="shared" si="145"/>
        <v>42.647615999999999</v>
      </c>
      <c r="G781" s="629">
        <f t="shared" si="148"/>
        <v>1818.819150483456</v>
      </c>
      <c r="H781" s="666">
        <f t="shared" si="149"/>
        <v>41.440607999999997</v>
      </c>
      <c r="I781" s="667">
        <f t="shared" si="150"/>
        <v>1.1511279999999999E-2</v>
      </c>
      <c r="J781" s="624">
        <f t="shared" si="151"/>
        <v>200.07658152345584</v>
      </c>
      <c r="K781" s="624">
        <f t="shared" si="152"/>
        <v>200.07658152345584</v>
      </c>
      <c r="L781" s="624">
        <f t="shared" si="154"/>
        <v>36760.245147502021</v>
      </c>
      <c r="M781" s="668">
        <f t="shared" si="155"/>
        <v>7.4066704799999936</v>
      </c>
      <c r="N781" s="624">
        <f t="shared" si="153"/>
        <v>4963.1268525803316</v>
      </c>
    </row>
    <row r="782" spans="1:14" x14ac:dyDescent="0.2">
      <c r="A782" s="624">
        <v>779</v>
      </c>
      <c r="B782" s="624">
        <v>26.5</v>
      </c>
      <c r="C782" s="628">
        <f t="shared" si="146"/>
        <v>42.647615999999999</v>
      </c>
      <c r="D782" s="665">
        <f t="shared" si="144"/>
        <v>42.647615999999999</v>
      </c>
      <c r="E782" s="629">
        <f t="shared" si="147"/>
        <v>1818.819150483456</v>
      </c>
      <c r="F782" s="665">
        <f t="shared" si="145"/>
        <v>44.256960000000007</v>
      </c>
      <c r="G782" s="629">
        <f t="shared" si="148"/>
        <v>1958.6785084416006</v>
      </c>
      <c r="H782" s="666">
        <f t="shared" si="149"/>
        <v>43.452288000000003</v>
      </c>
      <c r="I782" s="667">
        <f t="shared" si="150"/>
        <v>1.207008E-2</v>
      </c>
      <c r="J782" s="624">
        <f t="shared" si="151"/>
        <v>139.85935795814453</v>
      </c>
      <c r="K782" s="624">
        <f t="shared" si="152"/>
        <v>139.85935795814453</v>
      </c>
      <c r="L782" s="624">
        <f t="shared" si="154"/>
        <v>36900.104505460164</v>
      </c>
      <c r="M782" s="668">
        <f t="shared" si="155"/>
        <v>7.4187405599999936</v>
      </c>
      <c r="N782" s="624">
        <f t="shared" si="153"/>
        <v>4973.9041562413386</v>
      </c>
    </row>
    <row r="783" spans="1:14" x14ac:dyDescent="0.2">
      <c r="A783" s="624">
        <v>780</v>
      </c>
      <c r="B783" s="624">
        <v>27.5</v>
      </c>
      <c r="C783" s="628">
        <f t="shared" si="146"/>
        <v>44.256960000000007</v>
      </c>
      <c r="D783" s="665">
        <f t="shared" si="144"/>
        <v>44.256960000000007</v>
      </c>
      <c r="E783" s="629">
        <f t="shared" si="147"/>
        <v>1958.6785084416006</v>
      </c>
      <c r="F783" s="665">
        <f t="shared" si="145"/>
        <v>45.061632000000003</v>
      </c>
      <c r="G783" s="629">
        <f t="shared" si="148"/>
        <v>2030.5506785034243</v>
      </c>
      <c r="H783" s="666">
        <f t="shared" si="149"/>
        <v>44.659296000000005</v>
      </c>
      <c r="I783" s="667">
        <f t="shared" si="150"/>
        <v>1.2405360000000001E-2</v>
      </c>
      <c r="J783" s="624">
        <f t="shared" si="151"/>
        <v>71.872170061823681</v>
      </c>
      <c r="K783" s="624">
        <f t="shared" si="152"/>
        <v>71.872170061823681</v>
      </c>
      <c r="L783" s="624">
        <f t="shared" si="154"/>
        <v>36971.97667552199</v>
      </c>
      <c r="M783" s="668">
        <f t="shared" si="155"/>
        <v>7.4311459199999934</v>
      </c>
      <c r="N783" s="624">
        <f t="shared" si="153"/>
        <v>4975.2725990774279</v>
      </c>
    </row>
    <row r="784" spans="1:14" x14ac:dyDescent="0.2">
      <c r="A784" s="624">
        <v>781</v>
      </c>
      <c r="B784" s="624">
        <v>28</v>
      </c>
      <c r="C784" s="628">
        <f t="shared" si="146"/>
        <v>45.061632000000003</v>
      </c>
      <c r="D784" s="665">
        <f t="shared" si="144"/>
        <v>45.061632000000003</v>
      </c>
      <c r="E784" s="629">
        <f t="shared" si="147"/>
        <v>2030.5506785034243</v>
      </c>
      <c r="F784" s="665">
        <f t="shared" si="145"/>
        <v>45.544435200000002</v>
      </c>
      <c r="G784" s="629">
        <f t="shared" si="148"/>
        <v>2074.2955776869994</v>
      </c>
      <c r="H784" s="666">
        <f t="shared" si="149"/>
        <v>45.303033600000006</v>
      </c>
      <c r="I784" s="667">
        <f t="shared" si="150"/>
        <v>1.2584176000000002E-2</v>
      </c>
      <c r="J784" s="624">
        <f t="shared" si="151"/>
        <v>43.744899183575171</v>
      </c>
      <c r="K784" s="624">
        <f t="shared" si="152"/>
        <v>43.744899183575171</v>
      </c>
      <c r="L784" s="624">
        <f t="shared" si="154"/>
        <v>37015.721574705567</v>
      </c>
      <c r="M784" s="668">
        <f t="shared" si="155"/>
        <v>7.4437300959999932</v>
      </c>
      <c r="N784" s="624">
        <f t="shared" si="153"/>
        <v>4972.738277358626</v>
      </c>
    </row>
    <row r="785" spans="1:14" x14ac:dyDescent="0.2">
      <c r="A785" s="624">
        <v>782</v>
      </c>
      <c r="B785" s="624">
        <v>28.3</v>
      </c>
      <c r="C785" s="628">
        <f t="shared" si="146"/>
        <v>45.544435200000002</v>
      </c>
      <c r="D785" s="665">
        <f t="shared" si="144"/>
        <v>45.544435200000002</v>
      </c>
      <c r="E785" s="629">
        <f t="shared" si="147"/>
        <v>2074.2955776869994</v>
      </c>
      <c r="F785" s="665">
        <f t="shared" si="145"/>
        <v>46.510041600000001</v>
      </c>
      <c r="G785" s="629">
        <f t="shared" si="148"/>
        <v>2163.1839696337306</v>
      </c>
      <c r="H785" s="666">
        <f t="shared" si="149"/>
        <v>46.027238400000002</v>
      </c>
      <c r="I785" s="667">
        <f t="shared" si="150"/>
        <v>1.2785344000000001E-2</v>
      </c>
      <c r="J785" s="624">
        <f t="shared" si="151"/>
        <v>88.88839194673119</v>
      </c>
      <c r="K785" s="624">
        <f t="shared" si="152"/>
        <v>88.88839194673119</v>
      </c>
      <c r="L785" s="624">
        <f t="shared" si="154"/>
        <v>37104.6099666523</v>
      </c>
      <c r="M785" s="668">
        <f t="shared" si="155"/>
        <v>7.4565154399999933</v>
      </c>
      <c r="N785" s="624">
        <f t="shared" si="153"/>
        <v>4976.1326540822311</v>
      </c>
    </row>
    <row r="786" spans="1:14" x14ac:dyDescent="0.2">
      <c r="A786" s="624">
        <v>783</v>
      </c>
      <c r="B786" s="624">
        <v>28.9</v>
      </c>
      <c r="C786" s="628">
        <f t="shared" si="146"/>
        <v>46.510041600000001</v>
      </c>
      <c r="D786" s="665">
        <f t="shared" si="144"/>
        <v>46.510041600000001</v>
      </c>
      <c r="E786" s="629">
        <f t="shared" si="147"/>
        <v>2163.1839696337306</v>
      </c>
      <c r="F786" s="665">
        <f t="shared" si="145"/>
        <v>46.510041600000001</v>
      </c>
      <c r="G786" s="629">
        <f t="shared" si="148"/>
        <v>2163.1839696337306</v>
      </c>
      <c r="H786" s="666">
        <f t="shared" si="149"/>
        <v>46.510041600000001</v>
      </c>
      <c r="I786" s="667">
        <f t="shared" si="150"/>
        <v>1.2919456000000001E-2</v>
      </c>
      <c r="J786" s="624">
        <f t="shared" si="151"/>
        <v>0</v>
      </c>
      <c r="K786" s="624">
        <f t="shared" si="152"/>
        <v>0</v>
      </c>
      <c r="L786" s="624">
        <f t="shared" si="154"/>
        <v>37104.6099666523</v>
      </c>
      <c r="M786" s="668">
        <f t="shared" si="155"/>
        <v>7.469434895999993</v>
      </c>
      <c r="N786" s="624">
        <f t="shared" si="153"/>
        <v>4967.5257209246765</v>
      </c>
    </row>
    <row r="787" spans="1:14" x14ac:dyDescent="0.2">
      <c r="A787" s="624">
        <v>784</v>
      </c>
      <c r="B787" s="624">
        <v>28.9</v>
      </c>
      <c r="C787" s="628">
        <f t="shared" si="146"/>
        <v>46.510041600000001</v>
      </c>
      <c r="D787" s="665">
        <f t="shared" si="144"/>
        <v>46.510041600000001</v>
      </c>
      <c r="E787" s="629">
        <f t="shared" si="147"/>
        <v>2163.1839696337306</v>
      </c>
      <c r="F787" s="665">
        <f t="shared" si="145"/>
        <v>46.510041600000001</v>
      </c>
      <c r="G787" s="629">
        <f t="shared" si="148"/>
        <v>2163.1839696337306</v>
      </c>
      <c r="H787" s="666">
        <f t="shared" si="149"/>
        <v>46.510041600000001</v>
      </c>
      <c r="I787" s="667">
        <f t="shared" si="150"/>
        <v>1.2919456000000001E-2</v>
      </c>
      <c r="J787" s="624">
        <f t="shared" si="151"/>
        <v>0</v>
      </c>
      <c r="K787" s="624">
        <f t="shared" si="152"/>
        <v>0</v>
      </c>
      <c r="L787" s="624">
        <f t="shared" si="154"/>
        <v>37104.6099666523</v>
      </c>
      <c r="M787" s="668">
        <f t="shared" si="155"/>
        <v>7.4823543519999927</v>
      </c>
      <c r="N787" s="624">
        <f t="shared" si="153"/>
        <v>4958.9485102017979</v>
      </c>
    </row>
    <row r="788" spans="1:14" x14ac:dyDescent="0.2">
      <c r="A788" s="624">
        <v>785</v>
      </c>
      <c r="B788" s="624">
        <v>28.9</v>
      </c>
      <c r="C788" s="628">
        <f t="shared" si="146"/>
        <v>46.510041600000001</v>
      </c>
      <c r="D788" s="665">
        <f t="shared" si="144"/>
        <v>46.510041600000001</v>
      </c>
      <c r="E788" s="629">
        <f t="shared" si="147"/>
        <v>2163.1839696337306</v>
      </c>
      <c r="F788" s="665">
        <f t="shared" si="145"/>
        <v>46.349107200000006</v>
      </c>
      <c r="G788" s="629">
        <f t="shared" si="148"/>
        <v>2148.2397382370923</v>
      </c>
      <c r="H788" s="666">
        <f t="shared" si="149"/>
        <v>46.429574400000007</v>
      </c>
      <c r="I788" s="667">
        <f t="shared" si="150"/>
        <v>1.2897104000000001E-2</v>
      </c>
      <c r="J788" s="624">
        <f t="shared" si="151"/>
        <v>-14.944231396638315</v>
      </c>
      <c r="K788" s="624">
        <f t="shared" si="152"/>
        <v>0</v>
      </c>
      <c r="L788" s="624">
        <f t="shared" si="154"/>
        <v>37104.6099666523</v>
      </c>
      <c r="M788" s="668">
        <f t="shared" si="155"/>
        <v>7.495251455999993</v>
      </c>
      <c r="N788" s="624">
        <f t="shared" si="153"/>
        <v>4950.4156310793069</v>
      </c>
    </row>
    <row r="789" spans="1:14" x14ac:dyDescent="0.2">
      <c r="A789" s="624">
        <v>786</v>
      </c>
      <c r="B789" s="624">
        <v>28.8</v>
      </c>
      <c r="C789" s="628">
        <f t="shared" si="146"/>
        <v>46.349107200000006</v>
      </c>
      <c r="D789" s="665">
        <f t="shared" si="144"/>
        <v>46.349107200000006</v>
      </c>
      <c r="E789" s="629">
        <f t="shared" si="147"/>
        <v>2148.2397382370923</v>
      </c>
      <c r="F789" s="665">
        <f t="shared" si="145"/>
        <v>45.866304</v>
      </c>
      <c r="G789" s="629">
        <f t="shared" si="148"/>
        <v>2103.7178426204159</v>
      </c>
      <c r="H789" s="666">
        <f t="shared" si="149"/>
        <v>46.107705600000003</v>
      </c>
      <c r="I789" s="667">
        <f t="shared" si="150"/>
        <v>1.2807696E-2</v>
      </c>
      <c r="J789" s="624">
        <f t="shared" si="151"/>
        <v>-44.521895616676375</v>
      </c>
      <c r="K789" s="624">
        <f t="shared" si="152"/>
        <v>0</v>
      </c>
      <c r="L789" s="624">
        <f t="shared" si="154"/>
        <v>37104.6099666523</v>
      </c>
      <c r="M789" s="668">
        <f t="shared" si="155"/>
        <v>7.5080591519999933</v>
      </c>
      <c r="N789" s="624">
        <f t="shared" si="153"/>
        <v>4941.9709162478284</v>
      </c>
    </row>
    <row r="790" spans="1:14" x14ac:dyDescent="0.2">
      <c r="A790" s="624">
        <v>787</v>
      </c>
      <c r="B790" s="624">
        <v>28.5</v>
      </c>
      <c r="C790" s="628">
        <f t="shared" si="146"/>
        <v>45.866304</v>
      </c>
      <c r="D790" s="665">
        <f t="shared" si="144"/>
        <v>45.866304</v>
      </c>
      <c r="E790" s="629">
        <f t="shared" si="147"/>
        <v>2103.7178426204159</v>
      </c>
      <c r="F790" s="665">
        <f t="shared" si="145"/>
        <v>45.544435200000002</v>
      </c>
      <c r="G790" s="629">
        <f t="shared" si="148"/>
        <v>2074.2955776869994</v>
      </c>
      <c r="H790" s="666">
        <f t="shared" si="149"/>
        <v>45.705369599999997</v>
      </c>
      <c r="I790" s="667">
        <f t="shared" si="150"/>
        <v>1.2695936E-2</v>
      </c>
      <c r="J790" s="624">
        <f t="shared" si="151"/>
        <v>-29.4222649334165</v>
      </c>
      <c r="K790" s="624">
        <f t="shared" si="152"/>
        <v>0</v>
      </c>
      <c r="L790" s="624">
        <f t="shared" si="154"/>
        <v>37104.6099666523</v>
      </c>
      <c r="M790" s="668">
        <f t="shared" si="155"/>
        <v>7.5207550879999934</v>
      </c>
      <c r="N790" s="624">
        <f t="shared" si="153"/>
        <v>4933.6282770138168</v>
      </c>
    </row>
    <row r="791" spans="1:14" x14ac:dyDescent="0.2">
      <c r="A791" s="624">
        <v>788</v>
      </c>
      <c r="B791" s="624">
        <v>28.3</v>
      </c>
      <c r="C791" s="628">
        <f t="shared" si="146"/>
        <v>45.544435200000002</v>
      </c>
      <c r="D791" s="665">
        <f t="shared" si="144"/>
        <v>45.544435200000002</v>
      </c>
      <c r="E791" s="629">
        <f t="shared" si="147"/>
        <v>2074.2955776869994</v>
      </c>
      <c r="F791" s="665">
        <f t="shared" si="145"/>
        <v>45.544435200000002</v>
      </c>
      <c r="G791" s="629">
        <f t="shared" si="148"/>
        <v>2074.2955776869994</v>
      </c>
      <c r="H791" s="666">
        <f t="shared" si="149"/>
        <v>45.544435200000002</v>
      </c>
      <c r="I791" s="667">
        <f t="shared" si="150"/>
        <v>1.2651232E-2</v>
      </c>
      <c r="J791" s="624">
        <f t="shared" si="151"/>
        <v>0</v>
      </c>
      <c r="K791" s="624">
        <f t="shared" si="152"/>
        <v>0</v>
      </c>
      <c r="L791" s="624">
        <f t="shared" si="154"/>
        <v>37104.6099666523</v>
      </c>
      <c r="M791" s="668">
        <f t="shared" si="155"/>
        <v>7.533406319999993</v>
      </c>
      <c r="N791" s="624">
        <f t="shared" si="153"/>
        <v>4925.3429843742097</v>
      </c>
    </row>
    <row r="792" spans="1:14" x14ac:dyDescent="0.2">
      <c r="A792" s="624">
        <v>789</v>
      </c>
      <c r="B792" s="624">
        <v>28.3</v>
      </c>
      <c r="C792" s="628">
        <f t="shared" si="146"/>
        <v>45.544435200000002</v>
      </c>
      <c r="D792" s="665">
        <f t="shared" si="144"/>
        <v>45.544435200000002</v>
      </c>
      <c r="E792" s="629">
        <f t="shared" si="147"/>
        <v>2074.2955776869994</v>
      </c>
      <c r="F792" s="665">
        <f t="shared" si="145"/>
        <v>45.544435200000002</v>
      </c>
      <c r="G792" s="629">
        <f t="shared" si="148"/>
        <v>2074.2955776869994</v>
      </c>
      <c r="H792" s="666">
        <f t="shared" si="149"/>
        <v>45.544435200000002</v>
      </c>
      <c r="I792" s="667">
        <f t="shared" si="150"/>
        <v>1.2651232E-2</v>
      </c>
      <c r="J792" s="624">
        <f t="shared" si="151"/>
        <v>0</v>
      </c>
      <c r="K792" s="624">
        <f t="shared" si="152"/>
        <v>0</v>
      </c>
      <c r="L792" s="624">
        <f t="shared" si="154"/>
        <v>37104.6099666523</v>
      </c>
      <c r="M792" s="668">
        <f t="shared" si="155"/>
        <v>7.5460575519999926</v>
      </c>
      <c r="N792" s="624">
        <f t="shared" si="153"/>
        <v>4917.0854729060693</v>
      </c>
    </row>
    <row r="793" spans="1:14" x14ac:dyDescent="0.2">
      <c r="A793" s="624">
        <v>790</v>
      </c>
      <c r="B793" s="624">
        <v>28.3</v>
      </c>
      <c r="C793" s="628">
        <f t="shared" si="146"/>
        <v>45.544435200000002</v>
      </c>
      <c r="D793" s="665">
        <f t="shared" si="144"/>
        <v>45.544435200000002</v>
      </c>
      <c r="E793" s="629">
        <f t="shared" si="147"/>
        <v>2074.2955776869994</v>
      </c>
      <c r="F793" s="665">
        <f t="shared" si="145"/>
        <v>45.3835008</v>
      </c>
      <c r="G793" s="629">
        <f t="shared" si="148"/>
        <v>2059.6621448636006</v>
      </c>
      <c r="H793" s="666">
        <f t="shared" si="149"/>
        <v>45.463968000000001</v>
      </c>
      <c r="I793" s="667">
        <f t="shared" si="150"/>
        <v>1.262888E-2</v>
      </c>
      <c r="J793" s="624">
        <f t="shared" si="151"/>
        <v>-14.633432823398834</v>
      </c>
      <c r="K793" s="624">
        <f t="shared" si="152"/>
        <v>0</v>
      </c>
      <c r="L793" s="624">
        <f t="shared" si="154"/>
        <v>37104.6099666523</v>
      </c>
      <c r="M793" s="668">
        <f t="shared" si="155"/>
        <v>7.5586864319999929</v>
      </c>
      <c r="N793" s="624">
        <f t="shared" si="153"/>
        <v>4908.870119227131</v>
      </c>
    </row>
    <row r="794" spans="1:14" x14ac:dyDescent="0.2">
      <c r="A794" s="624">
        <v>791</v>
      </c>
      <c r="B794" s="624">
        <v>28.2</v>
      </c>
      <c r="C794" s="628">
        <f t="shared" si="146"/>
        <v>45.3835008</v>
      </c>
      <c r="D794" s="665">
        <f t="shared" si="144"/>
        <v>45.3835008</v>
      </c>
      <c r="E794" s="629">
        <f t="shared" si="147"/>
        <v>2059.6621448636006</v>
      </c>
      <c r="F794" s="665">
        <f t="shared" si="145"/>
        <v>44.417894400000009</v>
      </c>
      <c r="G794" s="629">
        <f t="shared" si="148"/>
        <v>1972.9493429295521</v>
      </c>
      <c r="H794" s="666">
        <f t="shared" si="149"/>
        <v>44.900697600000001</v>
      </c>
      <c r="I794" s="667">
        <f t="shared" si="150"/>
        <v>1.2472416E-2</v>
      </c>
      <c r="J794" s="624">
        <f t="shared" si="151"/>
        <v>-86.712801934048457</v>
      </c>
      <c r="K794" s="624">
        <f t="shared" si="152"/>
        <v>0</v>
      </c>
      <c r="L794" s="624">
        <f t="shared" si="154"/>
        <v>37104.6099666523</v>
      </c>
      <c r="M794" s="668">
        <f t="shared" si="155"/>
        <v>7.5711588479999925</v>
      </c>
      <c r="N794" s="624">
        <f t="shared" si="153"/>
        <v>4900.7834482899407</v>
      </c>
    </row>
    <row r="795" spans="1:14" x14ac:dyDescent="0.2">
      <c r="A795" s="624">
        <v>792</v>
      </c>
      <c r="B795" s="624">
        <v>27.6</v>
      </c>
      <c r="C795" s="628">
        <f t="shared" si="146"/>
        <v>44.417894400000009</v>
      </c>
      <c r="D795" s="665">
        <f t="shared" si="144"/>
        <v>44.417894400000009</v>
      </c>
      <c r="E795" s="629">
        <f t="shared" si="147"/>
        <v>1972.9493429295521</v>
      </c>
      <c r="F795" s="665">
        <f t="shared" si="145"/>
        <v>44.256960000000007</v>
      </c>
      <c r="G795" s="629">
        <f t="shared" si="148"/>
        <v>1958.6785084416006</v>
      </c>
      <c r="H795" s="666">
        <f t="shared" si="149"/>
        <v>44.337427200000008</v>
      </c>
      <c r="I795" s="667">
        <f t="shared" si="150"/>
        <v>1.2315952000000002E-2</v>
      </c>
      <c r="J795" s="624">
        <f t="shared" si="151"/>
        <v>-14.270834487951561</v>
      </c>
      <c r="K795" s="624">
        <f t="shared" si="152"/>
        <v>0</v>
      </c>
      <c r="L795" s="624">
        <f t="shared" si="154"/>
        <v>37104.6099666523</v>
      </c>
      <c r="M795" s="668">
        <f t="shared" si="155"/>
        <v>7.5834747999999923</v>
      </c>
      <c r="N795" s="624">
        <f t="shared" si="153"/>
        <v>4892.8243246291713</v>
      </c>
    </row>
    <row r="796" spans="1:14" x14ac:dyDescent="0.2">
      <c r="A796" s="624">
        <v>793</v>
      </c>
      <c r="B796" s="624">
        <v>27.5</v>
      </c>
      <c r="C796" s="628">
        <f t="shared" si="146"/>
        <v>44.256960000000007</v>
      </c>
      <c r="D796" s="665">
        <f t="shared" si="144"/>
        <v>44.256960000000007</v>
      </c>
      <c r="E796" s="629">
        <f t="shared" si="147"/>
        <v>1958.6785084416006</v>
      </c>
      <c r="F796" s="665">
        <f t="shared" si="145"/>
        <v>44.256960000000007</v>
      </c>
      <c r="G796" s="629">
        <f t="shared" si="148"/>
        <v>1958.6785084416006</v>
      </c>
      <c r="H796" s="666">
        <f t="shared" si="149"/>
        <v>44.256960000000007</v>
      </c>
      <c r="I796" s="667">
        <f t="shared" si="150"/>
        <v>1.2293600000000002E-2</v>
      </c>
      <c r="J796" s="624">
        <f t="shared" si="151"/>
        <v>0</v>
      </c>
      <c r="K796" s="624">
        <f t="shared" si="152"/>
        <v>0</v>
      </c>
      <c r="L796" s="624">
        <f t="shared" si="154"/>
        <v>37104.6099666523</v>
      </c>
      <c r="M796" s="668">
        <f t="shared" si="155"/>
        <v>7.5957683999999919</v>
      </c>
      <c r="N796" s="624">
        <f t="shared" si="153"/>
        <v>4884.9053858267107</v>
      </c>
    </row>
    <row r="797" spans="1:14" x14ac:dyDescent="0.2">
      <c r="A797" s="624">
        <v>794</v>
      </c>
      <c r="B797" s="624">
        <v>27.5</v>
      </c>
      <c r="C797" s="628">
        <f t="shared" si="146"/>
        <v>44.256960000000007</v>
      </c>
      <c r="D797" s="665">
        <f t="shared" si="144"/>
        <v>44.256960000000007</v>
      </c>
      <c r="E797" s="629">
        <f t="shared" si="147"/>
        <v>1958.6785084416006</v>
      </c>
      <c r="F797" s="665">
        <f t="shared" si="145"/>
        <v>44.256960000000007</v>
      </c>
      <c r="G797" s="629">
        <f t="shared" si="148"/>
        <v>1958.6785084416006</v>
      </c>
      <c r="H797" s="666">
        <f t="shared" si="149"/>
        <v>44.256960000000007</v>
      </c>
      <c r="I797" s="667">
        <f t="shared" si="150"/>
        <v>1.2293600000000002E-2</v>
      </c>
      <c r="J797" s="624">
        <f t="shared" si="151"/>
        <v>0</v>
      </c>
      <c r="K797" s="624">
        <f t="shared" si="152"/>
        <v>0</v>
      </c>
      <c r="L797" s="624">
        <f t="shared" si="154"/>
        <v>37104.6099666523</v>
      </c>
      <c r="M797" s="668">
        <f t="shared" si="155"/>
        <v>7.6080619999999914</v>
      </c>
      <c r="N797" s="624">
        <f t="shared" si="153"/>
        <v>4877.0120388940495</v>
      </c>
    </row>
    <row r="798" spans="1:14" x14ac:dyDescent="0.2">
      <c r="A798" s="624">
        <v>795</v>
      </c>
      <c r="B798" s="624">
        <v>27.5</v>
      </c>
      <c r="C798" s="628">
        <f t="shared" si="146"/>
        <v>44.256960000000007</v>
      </c>
      <c r="D798" s="665">
        <f t="shared" si="144"/>
        <v>44.256960000000007</v>
      </c>
      <c r="E798" s="629">
        <f t="shared" si="147"/>
        <v>1958.6785084416006</v>
      </c>
      <c r="F798" s="665">
        <f t="shared" si="145"/>
        <v>44.256960000000007</v>
      </c>
      <c r="G798" s="629">
        <f t="shared" si="148"/>
        <v>1958.6785084416006</v>
      </c>
      <c r="H798" s="666">
        <f t="shared" si="149"/>
        <v>44.256960000000007</v>
      </c>
      <c r="I798" s="667">
        <f t="shared" si="150"/>
        <v>1.2293600000000002E-2</v>
      </c>
      <c r="J798" s="624">
        <f t="shared" si="151"/>
        <v>0</v>
      </c>
      <c r="K798" s="624">
        <f t="shared" si="152"/>
        <v>0</v>
      </c>
      <c r="L798" s="624">
        <f t="shared" si="154"/>
        <v>37104.6099666523</v>
      </c>
      <c r="M798" s="668">
        <f t="shared" si="155"/>
        <v>7.620355599999991</v>
      </c>
      <c r="N798" s="624">
        <f t="shared" si="153"/>
        <v>4869.1441599723175</v>
      </c>
    </row>
    <row r="799" spans="1:14" x14ac:dyDescent="0.2">
      <c r="A799" s="624">
        <v>796</v>
      </c>
      <c r="B799" s="624">
        <v>27.5</v>
      </c>
      <c r="C799" s="628">
        <f t="shared" si="146"/>
        <v>44.256960000000007</v>
      </c>
      <c r="D799" s="665">
        <f t="shared" si="144"/>
        <v>44.256960000000007</v>
      </c>
      <c r="E799" s="629">
        <f t="shared" si="147"/>
        <v>1958.6785084416006</v>
      </c>
      <c r="F799" s="665">
        <f t="shared" si="145"/>
        <v>44.256960000000007</v>
      </c>
      <c r="G799" s="629">
        <f t="shared" si="148"/>
        <v>1958.6785084416006</v>
      </c>
      <c r="H799" s="666">
        <f t="shared" si="149"/>
        <v>44.256960000000007</v>
      </c>
      <c r="I799" s="667">
        <f t="shared" si="150"/>
        <v>1.2293600000000002E-2</v>
      </c>
      <c r="J799" s="624">
        <f t="shared" si="151"/>
        <v>0</v>
      </c>
      <c r="K799" s="624">
        <f t="shared" si="152"/>
        <v>0</v>
      </c>
      <c r="L799" s="624">
        <f t="shared" si="154"/>
        <v>37104.6099666523</v>
      </c>
      <c r="M799" s="668">
        <f t="shared" si="155"/>
        <v>7.6326491999999906</v>
      </c>
      <c r="N799" s="624">
        <f t="shared" si="153"/>
        <v>4861.3016260006216</v>
      </c>
    </row>
    <row r="800" spans="1:14" x14ac:dyDescent="0.2">
      <c r="A800" s="624">
        <v>797</v>
      </c>
      <c r="B800" s="624">
        <v>27.5</v>
      </c>
      <c r="C800" s="628">
        <f t="shared" si="146"/>
        <v>44.256960000000007</v>
      </c>
      <c r="D800" s="665">
        <f t="shared" si="144"/>
        <v>44.256960000000007</v>
      </c>
      <c r="E800" s="629">
        <f t="shared" si="147"/>
        <v>1958.6785084416006</v>
      </c>
      <c r="F800" s="665">
        <f t="shared" si="145"/>
        <v>44.256960000000007</v>
      </c>
      <c r="G800" s="629">
        <f t="shared" si="148"/>
        <v>1958.6785084416006</v>
      </c>
      <c r="H800" s="666">
        <f t="shared" si="149"/>
        <v>44.256960000000007</v>
      </c>
      <c r="I800" s="667">
        <f t="shared" si="150"/>
        <v>1.2293600000000002E-2</v>
      </c>
      <c r="J800" s="624">
        <f t="shared" si="151"/>
        <v>0</v>
      </c>
      <c r="K800" s="624">
        <f t="shared" si="152"/>
        <v>0</v>
      </c>
      <c r="L800" s="624">
        <f t="shared" si="154"/>
        <v>37104.6099666523</v>
      </c>
      <c r="M800" s="668">
        <f t="shared" si="155"/>
        <v>7.6449427999999902</v>
      </c>
      <c r="N800" s="624">
        <f t="shared" si="153"/>
        <v>4853.4843147096335</v>
      </c>
    </row>
    <row r="801" spans="1:14" x14ac:dyDescent="0.2">
      <c r="A801" s="624">
        <v>798</v>
      </c>
      <c r="B801" s="624">
        <v>27.5</v>
      </c>
      <c r="C801" s="628">
        <f t="shared" si="146"/>
        <v>44.256960000000007</v>
      </c>
      <c r="D801" s="665">
        <f t="shared" si="144"/>
        <v>44.256960000000007</v>
      </c>
      <c r="E801" s="629">
        <f t="shared" si="147"/>
        <v>1958.6785084416006</v>
      </c>
      <c r="F801" s="665">
        <f t="shared" si="145"/>
        <v>44.417894400000009</v>
      </c>
      <c r="G801" s="629">
        <f t="shared" si="148"/>
        <v>1972.9493429295521</v>
      </c>
      <c r="H801" s="666">
        <f t="shared" si="149"/>
        <v>44.337427200000008</v>
      </c>
      <c r="I801" s="667">
        <f t="shared" si="150"/>
        <v>1.2315952000000002E-2</v>
      </c>
      <c r="J801" s="624">
        <f t="shared" si="151"/>
        <v>14.270834487951561</v>
      </c>
      <c r="K801" s="624">
        <f t="shared" si="152"/>
        <v>14.270834487951561</v>
      </c>
      <c r="L801" s="624">
        <f t="shared" si="154"/>
        <v>37118.880801140251</v>
      </c>
      <c r="M801" s="668">
        <f t="shared" si="155"/>
        <v>7.65725875199999</v>
      </c>
      <c r="N801" s="624">
        <f t="shared" si="153"/>
        <v>4847.5416599243454</v>
      </c>
    </row>
    <row r="802" spans="1:14" x14ac:dyDescent="0.2">
      <c r="A802" s="624">
        <v>799</v>
      </c>
      <c r="B802" s="624">
        <v>27.6</v>
      </c>
      <c r="C802" s="628">
        <f t="shared" si="146"/>
        <v>44.417894400000009</v>
      </c>
      <c r="D802" s="665">
        <f t="shared" si="144"/>
        <v>44.417894400000009</v>
      </c>
      <c r="E802" s="629">
        <f t="shared" si="147"/>
        <v>1972.9493429295521</v>
      </c>
      <c r="F802" s="665">
        <f t="shared" si="145"/>
        <v>45.061632000000003</v>
      </c>
      <c r="G802" s="629">
        <f t="shared" si="148"/>
        <v>2030.5506785034243</v>
      </c>
      <c r="H802" s="666">
        <f t="shared" si="149"/>
        <v>44.739763200000006</v>
      </c>
      <c r="I802" s="667">
        <f t="shared" si="150"/>
        <v>1.2427712000000002E-2</v>
      </c>
      <c r="J802" s="624">
        <f t="shared" si="151"/>
        <v>57.60133557387212</v>
      </c>
      <c r="K802" s="624">
        <f t="shared" si="152"/>
        <v>57.60133557387212</v>
      </c>
      <c r="L802" s="624">
        <f t="shared" si="154"/>
        <v>37176.482136714119</v>
      </c>
      <c r="M802" s="668">
        <f t="shared" si="155"/>
        <v>7.66968646399999</v>
      </c>
      <c r="N802" s="624">
        <f t="shared" si="153"/>
        <v>4847.1971196232416</v>
      </c>
    </row>
    <row r="803" spans="1:14" x14ac:dyDescent="0.2">
      <c r="A803" s="624">
        <v>800</v>
      </c>
      <c r="B803" s="624">
        <v>28</v>
      </c>
      <c r="C803" s="628">
        <f t="shared" si="146"/>
        <v>45.061632000000003</v>
      </c>
      <c r="D803" s="665">
        <f t="shared" si="144"/>
        <v>45.061632000000003</v>
      </c>
      <c r="E803" s="629">
        <f t="shared" si="147"/>
        <v>2030.5506785034243</v>
      </c>
      <c r="F803" s="665">
        <f t="shared" si="145"/>
        <v>45.866304</v>
      </c>
      <c r="G803" s="629">
        <f t="shared" si="148"/>
        <v>2103.7178426204159</v>
      </c>
      <c r="H803" s="666">
        <f t="shared" si="149"/>
        <v>45.463968000000001</v>
      </c>
      <c r="I803" s="667">
        <f t="shared" si="150"/>
        <v>1.262888E-2</v>
      </c>
      <c r="J803" s="624">
        <f t="shared" si="151"/>
        <v>73.167164116991671</v>
      </c>
      <c r="K803" s="624">
        <f t="shared" si="152"/>
        <v>73.167164116991671</v>
      </c>
      <c r="L803" s="624">
        <f t="shared" si="154"/>
        <v>37249.649300831108</v>
      </c>
      <c r="M803" s="668">
        <f t="shared" si="155"/>
        <v>7.6823153439999903</v>
      </c>
      <c r="N803" s="624">
        <f t="shared" si="153"/>
        <v>4848.7529648107547</v>
      </c>
    </row>
    <row r="804" spans="1:14" x14ac:dyDescent="0.2">
      <c r="A804" s="624">
        <v>801</v>
      </c>
      <c r="B804" s="624">
        <v>28.5</v>
      </c>
      <c r="C804" s="628">
        <f t="shared" si="146"/>
        <v>45.866304</v>
      </c>
      <c r="D804" s="665">
        <f t="shared" si="144"/>
        <v>45.866304</v>
      </c>
      <c r="E804" s="629">
        <f t="shared" si="147"/>
        <v>2103.7178426204159</v>
      </c>
      <c r="F804" s="665">
        <f t="shared" si="145"/>
        <v>48.280320000000003</v>
      </c>
      <c r="G804" s="629">
        <f t="shared" si="148"/>
        <v>2330.9892993024005</v>
      </c>
      <c r="H804" s="666">
        <f t="shared" si="149"/>
        <v>47.073312000000001</v>
      </c>
      <c r="I804" s="667">
        <f t="shared" si="150"/>
        <v>1.307592E-2</v>
      </c>
      <c r="J804" s="624">
        <f t="shared" si="151"/>
        <v>227.27145668198455</v>
      </c>
      <c r="K804" s="624">
        <f t="shared" si="152"/>
        <v>227.27145668198455</v>
      </c>
      <c r="L804" s="624">
        <f t="shared" si="154"/>
        <v>37476.920757513093</v>
      </c>
      <c r="M804" s="668">
        <f t="shared" si="155"/>
        <v>7.6953912639999906</v>
      </c>
      <c r="N804" s="624">
        <f t="shared" si="153"/>
        <v>4870.0474702091951</v>
      </c>
    </row>
    <row r="805" spans="1:14" x14ac:dyDescent="0.2">
      <c r="A805" s="624">
        <v>802</v>
      </c>
      <c r="B805" s="624">
        <v>30</v>
      </c>
      <c r="C805" s="628">
        <f t="shared" si="146"/>
        <v>48.280320000000003</v>
      </c>
      <c r="D805" s="665">
        <f t="shared" si="144"/>
        <v>48.280320000000003</v>
      </c>
      <c r="E805" s="629">
        <f t="shared" si="147"/>
        <v>2330.9892993024005</v>
      </c>
      <c r="F805" s="665">
        <f t="shared" si="145"/>
        <v>49.889664000000003</v>
      </c>
      <c r="G805" s="629">
        <f t="shared" si="148"/>
        <v>2488.9785740328962</v>
      </c>
      <c r="H805" s="666">
        <f t="shared" si="149"/>
        <v>49.084992</v>
      </c>
      <c r="I805" s="667">
        <f t="shared" si="150"/>
        <v>1.3634719999999999E-2</v>
      </c>
      <c r="J805" s="624">
        <f t="shared" si="151"/>
        <v>157.98927473049571</v>
      </c>
      <c r="K805" s="624">
        <f t="shared" si="152"/>
        <v>157.98927473049571</v>
      </c>
      <c r="L805" s="624">
        <f t="shared" si="154"/>
        <v>37634.910032243592</v>
      </c>
      <c r="M805" s="668">
        <f t="shared" si="155"/>
        <v>7.7090259839999904</v>
      </c>
      <c r="N805" s="624">
        <f t="shared" si="153"/>
        <v>4881.9280296051002</v>
      </c>
    </row>
    <row r="806" spans="1:14" x14ac:dyDescent="0.2">
      <c r="A806" s="624">
        <v>803</v>
      </c>
      <c r="B806" s="624">
        <v>31</v>
      </c>
      <c r="C806" s="628">
        <f t="shared" si="146"/>
        <v>49.889664000000003</v>
      </c>
      <c r="D806" s="665">
        <f t="shared" si="144"/>
        <v>49.889664000000003</v>
      </c>
      <c r="E806" s="629">
        <f t="shared" si="147"/>
        <v>2488.9785740328962</v>
      </c>
      <c r="F806" s="665">
        <f t="shared" si="145"/>
        <v>51.499008000000003</v>
      </c>
      <c r="G806" s="629">
        <f t="shared" si="148"/>
        <v>2652.1478249840643</v>
      </c>
      <c r="H806" s="666">
        <f t="shared" si="149"/>
        <v>50.694336000000007</v>
      </c>
      <c r="I806" s="667">
        <f t="shared" si="150"/>
        <v>1.4081760000000002E-2</v>
      </c>
      <c r="J806" s="624">
        <f t="shared" si="151"/>
        <v>163.16925095116812</v>
      </c>
      <c r="K806" s="624">
        <f t="shared" si="152"/>
        <v>163.16925095116812</v>
      </c>
      <c r="L806" s="624">
        <f t="shared" si="154"/>
        <v>37798.079283194762</v>
      </c>
      <c r="M806" s="668">
        <f t="shared" si="155"/>
        <v>7.7231077439999902</v>
      </c>
      <c r="N806" s="624">
        <f t="shared" si="153"/>
        <v>4894.1540809863409</v>
      </c>
    </row>
    <row r="807" spans="1:14" x14ac:dyDescent="0.2">
      <c r="A807" s="624">
        <v>804</v>
      </c>
      <c r="B807" s="624">
        <v>32</v>
      </c>
      <c r="C807" s="628">
        <f t="shared" si="146"/>
        <v>51.499008000000003</v>
      </c>
      <c r="D807" s="665">
        <f t="shared" si="144"/>
        <v>51.499008000000003</v>
      </c>
      <c r="E807" s="629">
        <f t="shared" si="147"/>
        <v>2652.1478249840643</v>
      </c>
      <c r="F807" s="665">
        <f t="shared" si="145"/>
        <v>53.108352000000004</v>
      </c>
      <c r="G807" s="629">
        <f t="shared" si="148"/>
        <v>2820.4970521559044</v>
      </c>
      <c r="H807" s="666">
        <f t="shared" si="149"/>
        <v>52.30368</v>
      </c>
      <c r="I807" s="667">
        <f t="shared" si="150"/>
        <v>1.45288E-2</v>
      </c>
      <c r="J807" s="624">
        <f t="shared" si="151"/>
        <v>168.34922717184008</v>
      </c>
      <c r="K807" s="624">
        <f t="shared" si="152"/>
        <v>168.34922717184008</v>
      </c>
      <c r="L807" s="624">
        <f t="shared" si="154"/>
        <v>37966.428510366604</v>
      </c>
      <c r="M807" s="668">
        <f t="shared" si="155"/>
        <v>7.7376365439999901</v>
      </c>
      <c r="N807" s="624">
        <f t="shared" si="153"/>
        <v>4906.7216189944957</v>
      </c>
    </row>
    <row r="808" spans="1:14" x14ac:dyDescent="0.2">
      <c r="A808" s="624">
        <v>805</v>
      </c>
      <c r="B808" s="624">
        <v>33</v>
      </c>
      <c r="C808" s="628">
        <f t="shared" si="146"/>
        <v>53.108352000000004</v>
      </c>
      <c r="D808" s="665">
        <f t="shared" si="144"/>
        <v>53.108352000000004</v>
      </c>
      <c r="E808" s="629">
        <f t="shared" si="147"/>
        <v>2820.4970521559044</v>
      </c>
      <c r="F808" s="665">
        <f t="shared" si="145"/>
        <v>53.108352000000004</v>
      </c>
      <c r="G808" s="629">
        <f t="shared" si="148"/>
        <v>2820.4970521559044</v>
      </c>
      <c r="H808" s="666">
        <f t="shared" si="149"/>
        <v>53.108352000000004</v>
      </c>
      <c r="I808" s="667">
        <f t="shared" si="150"/>
        <v>1.4752320000000001E-2</v>
      </c>
      <c r="J808" s="624">
        <f t="shared" si="151"/>
        <v>0</v>
      </c>
      <c r="K808" s="624">
        <f t="shared" si="152"/>
        <v>0</v>
      </c>
      <c r="L808" s="624">
        <f t="shared" si="154"/>
        <v>37966.428510366604</v>
      </c>
      <c r="M808" s="668">
        <f t="shared" si="155"/>
        <v>7.7523888639999905</v>
      </c>
      <c r="N808" s="624">
        <f t="shared" si="153"/>
        <v>4897.3844290335446</v>
      </c>
    </row>
    <row r="809" spans="1:14" x14ac:dyDescent="0.2">
      <c r="A809" s="624">
        <v>806</v>
      </c>
      <c r="B809" s="624">
        <v>33</v>
      </c>
      <c r="C809" s="628">
        <f t="shared" si="146"/>
        <v>53.108352000000004</v>
      </c>
      <c r="D809" s="665">
        <f t="shared" si="144"/>
        <v>53.108352000000004</v>
      </c>
      <c r="E809" s="629">
        <f t="shared" si="147"/>
        <v>2820.4970521559044</v>
      </c>
      <c r="F809" s="665">
        <f t="shared" si="145"/>
        <v>54.073958400000009</v>
      </c>
      <c r="G809" s="629">
        <f t="shared" si="148"/>
        <v>2923.9929770449316</v>
      </c>
      <c r="H809" s="666">
        <f t="shared" si="149"/>
        <v>53.591155200000003</v>
      </c>
      <c r="I809" s="667">
        <f t="shared" si="150"/>
        <v>1.4886432000000002E-2</v>
      </c>
      <c r="J809" s="624">
        <f t="shared" si="151"/>
        <v>103.49592488902726</v>
      </c>
      <c r="K809" s="624">
        <f t="shared" si="152"/>
        <v>103.49592488902726</v>
      </c>
      <c r="L809" s="624">
        <f t="shared" si="154"/>
        <v>38069.924435255634</v>
      </c>
      <c r="M809" s="668">
        <f t="shared" si="155"/>
        <v>7.7672752959999904</v>
      </c>
      <c r="N809" s="624">
        <f t="shared" si="153"/>
        <v>4901.3229201314616</v>
      </c>
    </row>
    <row r="810" spans="1:14" x14ac:dyDescent="0.2">
      <c r="A810" s="624">
        <v>807</v>
      </c>
      <c r="B810" s="624">
        <v>33.6</v>
      </c>
      <c r="C810" s="628">
        <f t="shared" si="146"/>
        <v>54.073958400000009</v>
      </c>
      <c r="D810" s="665">
        <f t="shared" si="144"/>
        <v>54.073958400000009</v>
      </c>
      <c r="E810" s="629">
        <f t="shared" si="147"/>
        <v>2923.9929770449316</v>
      </c>
      <c r="F810" s="665">
        <f t="shared" si="145"/>
        <v>54.717696000000004</v>
      </c>
      <c r="G810" s="629">
        <f t="shared" si="148"/>
        <v>2994.0262555484164</v>
      </c>
      <c r="H810" s="666">
        <f t="shared" si="149"/>
        <v>54.395827200000006</v>
      </c>
      <c r="I810" s="667">
        <f t="shared" si="150"/>
        <v>1.5109952000000001E-2</v>
      </c>
      <c r="J810" s="624">
        <f t="shared" si="151"/>
        <v>70.03327850348478</v>
      </c>
      <c r="K810" s="624">
        <f t="shared" si="152"/>
        <v>70.03327850348478</v>
      </c>
      <c r="L810" s="624">
        <f t="shared" si="154"/>
        <v>38139.957713759119</v>
      </c>
      <c r="M810" s="668">
        <f t="shared" si="155"/>
        <v>7.7823852479999909</v>
      </c>
      <c r="N810" s="624">
        <f t="shared" si="153"/>
        <v>4900.8056654045458</v>
      </c>
    </row>
    <row r="811" spans="1:14" x14ac:dyDescent="0.2">
      <c r="A811" s="624">
        <v>808</v>
      </c>
      <c r="B811" s="624">
        <v>34</v>
      </c>
      <c r="C811" s="628">
        <f t="shared" si="146"/>
        <v>54.717696000000004</v>
      </c>
      <c r="D811" s="665">
        <f t="shared" si="144"/>
        <v>54.717696000000004</v>
      </c>
      <c r="E811" s="629">
        <f t="shared" si="147"/>
        <v>2994.0262555484164</v>
      </c>
      <c r="F811" s="665">
        <f t="shared" si="145"/>
        <v>55.200499199999996</v>
      </c>
      <c r="G811" s="629">
        <f t="shared" si="148"/>
        <v>3047.0951119292004</v>
      </c>
      <c r="H811" s="666">
        <f t="shared" si="149"/>
        <v>54.9590976</v>
      </c>
      <c r="I811" s="667">
        <f t="shared" si="150"/>
        <v>1.5266416E-2</v>
      </c>
      <c r="J811" s="624">
        <f t="shared" si="151"/>
        <v>53.068856380783927</v>
      </c>
      <c r="K811" s="624">
        <f t="shared" si="152"/>
        <v>53.068856380783927</v>
      </c>
      <c r="L811" s="624">
        <f t="shared" si="154"/>
        <v>38193.026570139904</v>
      </c>
      <c r="M811" s="668">
        <f t="shared" si="155"/>
        <v>7.7976516639999911</v>
      </c>
      <c r="N811" s="624">
        <f t="shared" si="153"/>
        <v>4898.0165075170698</v>
      </c>
    </row>
    <row r="812" spans="1:14" x14ac:dyDescent="0.2">
      <c r="A812" s="624">
        <v>809</v>
      </c>
      <c r="B812" s="624">
        <v>34.299999999999997</v>
      </c>
      <c r="C812" s="628">
        <f t="shared" si="146"/>
        <v>55.200499199999996</v>
      </c>
      <c r="D812" s="665">
        <f t="shared" si="144"/>
        <v>55.200499199999996</v>
      </c>
      <c r="E812" s="629">
        <f t="shared" si="147"/>
        <v>3047.0951119292004</v>
      </c>
      <c r="F812" s="665">
        <f t="shared" si="145"/>
        <v>55.039564800000008</v>
      </c>
      <c r="G812" s="629">
        <f t="shared" si="148"/>
        <v>3029.3536933733999</v>
      </c>
      <c r="H812" s="666">
        <f t="shared" si="149"/>
        <v>55.120032000000002</v>
      </c>
      <c r="I812" s="667">
        <f t="shared" si="150"/>
        <v>1.5311120000000001E-2</v>
      </c>
      <c r="J812" s="624">
        <f t="shared" si="151"/>
        <v>-17.741418555800465</v>
      </c>
      <c r="K812" s="624">
        <f t="shared" si="152"/>
        <v>0</v>
      </c>
      <c r="L812" s="624">
        <f t="shared" si="154"/>
        <v>38193.026570139904</v>
      </c>
      <c r="M812" s="668">
        <f t="shared" si="155"/>
        <v>7.8129627839999909</v>
      </c>
      <c r="N812" s="624">
        <f t="shared" si="153"/>
        <v>4888.4178289386755</v>
      </c>
    </row>
    <row r="813" spans="1:14" x14ac:dyDescent="0.2">
      <c r="A813" s="624">
        <v>810</v>
      </c>
      <c r="B813" s="624">
        <v>34.200000000000003</v>
      </c>
      <c r="C813" s="628">
        <f t="shared" si="146"/>
        <v>55.039564800000008</v>
      </c>
      <c r="D813" s="665">
        <f t="shared" si="144"/>
        <v>55.039564800000008</v>
      </c>
      <c r="E813" s="629">
        <f t="shared" si="147"/>
        <v>3029.3536933733999</v>
      </c>
      <c r="F813" s="665">
        <f t="shared" si="145"/>
        <v>54.717696000000004</v>
      </c>
      <c r="G813" s="629">
        <f t="shared" si="148"/>
        <v>2994.0262555484164</v>
      </c>
      <c r="H813" s="666">
        <f t="shared" si="149"/>
        <v>54.878630400000006</v>
      </c>
      <c r="I813" s="667">
        <f t="shared" si="150"/>
        <v>1.5244064000000002E-2</v>
      </c>
      <c r="J813" s="624">
        <f t="shared" si="151"/>
        <v>-35.327437824983463</v>
      </c>
      <c r="K813" s="624">
        <f t="shared" si="152"/>
        <v>0</v>
      </c>
      <c r="L813" s="624">
        <f t="shared" si="154"/>
        <v>38193.026570139904</v>
      </c>
      <c r="M813" s="668">
        <f t="shared" si="155"/>
        <v>7.8282068479999909</v>
      </c>
      <c r="N813" s="624">
        <f t="shared" si="153"/>
        <v>4878.8984900032046</v>
      </c>
    </row>
    <row r="814" spans="1:14" x14ac:dyDescent="0.2">
      <c r="A814" s="624">
        <v>811</v>
      </c>
      <c r="B814" s="624">
        <v>34</v>
      </c>
      <c r="C814" s="628">
        <f t="shared" si="146"/>
        <v>54.717696000000004</v>
      </c>
      <c r="D814" s="665">
        <f t="shared" si="144"/>
        <v>54.717696000000004</v>
      </c>
      <c r="E814" s="629">
        <f t="shared" si="147"/>
        <v>2994.0262555484164</v>
      </c>
      <c r="F814" s="665">
        <f t="shared" si="145"/>
        <v>54.717696000000004</v>
      </c>
      <c r="G814" s="629">
        <f t="shared" si="148"/>
        <v>2994.0262555484164</v>
      </c>
      <c r="H814" s="666">
        <f t="shared" si="149"/>
        <v>54.717696000000004</v>
      </c>
      <c r="I814" s="667">
        <f t="shared" si="150"/>
        <v>1.519936E-2</v>
      </c>
      <c r="J814" s="624">
        <f t="shared" si="151"/>
        <v>0</v>
      </c>
      <c r="K814" s="624">
        <f t="shared" si="152"/>
        <v>0</v>
      </c>
      <c r="L814" s="624">
        <f t="shared" si="154"/>
        <v>38193.026570139904</v>
      </c>
      <c r="M814" s="668">
        <f t="shared" si="155"/>
        <v>7.8434062079999913</v>
      </c>
      <c r="N814" s="624">
        <f t="shared" si="153"/>
        <v>4869.4439070597155</v>
      </c>
    </row>
    <row r="815" spans="1:14" x14ac:dyDescent="0.2">
      <c r="A815" s="624">
        <v>812</v>
      </c>
      <c r="B815" s="624">
        <v>34</v>
      </c>
      <c r="C815" s="628">
        <f t="shared" si="146"/>
        <v>54.717696000000004</v>
      </c>
      <c r="D815" s="665">
        <f t="shared" si="144"/>
        <v>54.717696000000004</v>
      </c>
      <c r="E815" s="629">
        <f t="shared" si="147"/>
        <v>2994.0262555484164</v>
      </c>
      <c r="F815" s="665">
        <f t="shared" si="145"/>
        <v>54.556761600000002</v>
      </c>
      <c r="G815" s="629">
        <f t="shared" si="148"/>
        <v>2976.4402362792348</v>
      </c>
      <c r="H815" s="666">
        <f t="shared" si="149"/>
        <v>54.637228800000003</v>
      </c>
      <c r="I815" s="667">
        <f t="shared" si="150"/>
        <v>1.5177008000000001E-2</v>
      </c>
      <c r="J815" s="624">
        <f t="shared" si="151"/>
        <v>-17.586019269181634</v>
      </c>
      <c r="K815" s="624">
        <f t="shared" si="152"/>
        <v>0</v>
      </c>
      <c r="L815" s="624">
        <f t="shared" si="154"/>
        <v>38193.026570139904</v>
      </c>
      <c r="M815" s="668">
        <f t="shared" si="155"/>
        <v>7.8585832159999915</v>
      </c>
      <c r="N815" s="624">
        <f t="shared" si="153"/>
        <v>4860.0397196761005</v>
      </c>
    </row>
    <row r="816" spans="1:14" x14ac:dyDescent="0.2">
      <c r="A816" s="624">
        <v>813</v>
      </c>
      <c r="B816" s="624">
        <v>33.9</v>
      </c>
      <c r="C816" s="628">
        <f t="shared" si="146"/>
        <v>54.556761600000002</v>
      </c>
      <c r="D816" s="665">
        <f t="shared" si="144"/>
        <v>54.556761600000002</v>
      </c>
      <c r="E816" s="629">
        <f t="shared" si="147"/>
        <v>2976.4402362792348</v>
      </c>
      <c r="F816" s="665">
        <f t="shared" si="145"/>
        <v>54.073958400000009</v>
      </c>
      <c r="G816" s="629">
        <f t="shared" si="148"/>
        <v>2923.9929770449316</v>
      </c>
      <c r="H816" s="666">
        <f t="shared" si="149"/>
        <v>54.315360000000005</v>
      </c>
      <c r="I816" s="667">
        <f t="shared" si="150"/>
        <v>1.5087600000000001E-2</v>
      </c>
      <c r="J816" s="624">
        <f t="shared" si="151"/>
        <v>-52.447259234303147</v>
      </c>
      <c r="K816" s="624">
        <f t="shared" si="152"/>
        <v>0</v>
      </c>
      <c r="L816" s="624">
        <f t="shared" si="154"/>
        <v>38193.026570139904</v>
      </c>
      <c r="M816" s="668">
        <f t="shared" si="155"/>
        <v>7.8736708159999917</v>
      </c>
      <c r="N816" s="624">
        <f t="shared" si="153"/>
        <v>4850.7268671339816</v>
      </c>
    </row>
    <row r="817" spans="1:14" x14ac:dyDescent="0.2">
      <c r="A817" s="624">
        <v>814</v>
      </c>
      <c r="B817" s="624">
        <v>33.6</v>
      </c>
      <c r="C817" s="628">
        <f t="shared" si="146"/>
        <v>54.073958400000009</v>
      </c>
      <c r="D817" s="665">
        <f t="shared" si="144"/>
        <v>54.073958400000009</v>
      </c>
      <c r="E817" s="629">
        <f t="shared" si="147"/>
        <v>2923.9929770449316</v>
      </c>
      <c r="F817" s="665">
        <f t="shared" si="145"/>
        <v>53.269286400000006</v>
      </c>
      <c r="G817" s="629">
        <f t="shared" si="148"/>
        <v>2837.6168735652254</v>
      </c>
      <c r="H817" s="666">
        <f t="shared" si="149"/>
        <v>53.671622400000004</v>
      </c>
      <c r="I817" s="667">
        <f t="shared" si="150"/>
        <v>1.4908784000000001E-2</v>
      </c>
      <c r="J817" s="624">
        <f t="shared" si="151"/>
        <v>-86.376103479706217</v>
      </c>
      <c r="K817" s="624">
        <f t="shared" si="152"/>
        <v>0</v>
      </c>
      <c r="L817" s="624">
        <f t="shared" si="154"/>
        <v>38193.026570139904</v>
      </c>
      <c r="M817" s="668">
        <f t="shared" si="155"/>
        <v>7.8885795999999919</v>
      </c>
      <c r="N817" s="624">
        <f t="shared" si="153"/>
        <v>4841.5593816331575</v>
      </c>
    </row>
    <row r="818" spans="1:14" x14ac:dyDescent="0.2">
      <c r="A818" s="624">
        <v>815</v>
      </c>
      <c r="B818" s="624">
        <v>33.1</v>
      </c>
      <c r="C818" s="628">
        <f t="shared" si="146"/>
        <v>53.269286400000006</v>
      </c>
      <c r="D818" s="665">
        <f t="shared" si="144"/>
        <v>53.269286400000006</v>
      </c>
      <c r="E818" s="629">
        <f t="shared" si="147"/>
        <v>2837.6168735652254</v>
      </c>
      <c r="F818" s="665">
        <f t="shared" si="145"/>
        <v>53.108352000000004</v>
      </c>
      <c r="G818" s="629">
        <f t="shared" si="148"/>
        <v>2820.4970521559044</v>
      </c>
      <c r="H818" s="666">
        <f t="shared" si="149"/>
        <v>53.188819200000005</v>
      </c>
      <c r="I818" s="667">
        <f t="shared" si="150"/>
        <v>1.4774672000000001E-2</v>
      </c>
      <c r="J818" s="624">
        <f t="shared" si="151"/>
        <v>-17.119821409321048</v>
      </c>
      <c r="K818" s="624">
        <f t="shared" si="152"/>
        <v>0</v>
      </c>
      <c r="L818" s="624">
        <f t="shared" si="154"/>
        <v>38193.026570139904</v>
      </c>
      <c r="M818" s="668">
        <f t="shared" si="155"/>
        <v>7.9033542719999916</v>
      </c>
      <c r="N818" s="624">
        <f t="shared" si="153"/>
        <v>4832.5084838282119</v>
      </c>
    </row>
    <row r="819" spans="1:14" x14ac:dyDescent="0.2">
      <c r="A819" s="624">
        <v>816</v>
      </c>
      <c r="B819" s="624">
        <v>33</v>
      </c>
      <c r="C819" s="628">
        <f t="shared" si="146"/>
        <v>53.108352000000004</v>
      </c>
      <c r="D819" s="665">
        <f t="shared" si="144"/>
        <v>53.108352000000004</v>
      </c>
      <c r="E819" s="629">
        <f t="shared" si="147"/>
        <v>2820.4970521559044</v>
      </c>
      <c r="F819" s="665">
        <f t="shared" si="145"/>
        <v>52.30368</v>
      </c>
      <c r="G819" s="629">
        <f t="shared" si="148"/>
        <v>2735.6749415424001</v>
      </c>
      <c r="H819" s="666">
        <f t="shared" si="149"/>
        <v>52.706016000000005</v>
      </c>
      <c r="I819" s="667">
        <f t="shared" si="150"/>
        <v>1.4640560000000002E-2</v>
      </c>
      <c r="J819" s="624">
        <f t="shared" si="151"/>
        <v>-84.822110613504265</v>
      </c>
      <c r="K819" s="624">
        <f t="shared" si="152"/>
        <v>0</v>
      </c>
      <c r="L819" s="624">
        <f t="shared" si="154"/>
        <v>38193.026570139904</v>
      </c>
      <c r="M819" s="668">
        <f t="shared" si="155"/>
        <v>7.9179948319999918</v>
      </c>
      <c r="N819" s="624">
        <f t="shared" si="153"/>
        <v>4823.5730611727104</v>
      </c>
    </row>
    <row r="820" spans="1:14" x14ac:dyDescent="0.2">
      <c r="A820" s="624">
        <v>817</v>
      </c>
      <c r="B820" s="624">
        <v>32.5</v>
      </c>
      <c r="C820" s="628">
        <f t="shared" si="146"/>
        <v>52.30368</v>
      </c>
      <c r="D820" s="665">
        <f t="shared" si="144"/>
        <v>52.30368</v>
      </c>
      <c r="E820" s="629">
        <f t="shared" si="147"/>
        <v>2735.6749415424001</v>
      </c>
      <c r="F820" s="665">
        <f t="shared" si="145"/>
        <v>51.499008000000003</v>
      </c>
      <c r="G820" s="629">
        <f t="shared" si="148"/>
        <v>2652.1478249840643</v>
      </c>
      <c r="H820" s="666">
        <f t="shared" si="149"/>
        <v>51.901344000000002</v>
      </c>
      <c r="I820" s="667">
        <f t="shared" si="150"/>
        <v>1.4417040000000001E-2</v>
      </c>
      <c r="J820" s="624">
        <f t="shared" si="151"/>
        <v>-83.52711655833582</v>
      </c>
      <c r="K820" s="624">
        <f t="shared" si="152"/>
        <v>0</v>
      </c>
      <c r="L820" s="624">
        <f t="shared" si="154"/>
        <v>38193.026570139904</v>
      </c>
      <c r="M820" s="668">
        <f t="shared" si="155"/>
        <v>7.9324118719999914</v>
      </c>
      <c r="N820" s="624">
        <f t="shared" si="153"/>
        <v>4814.8062892390299</v>
      </c>
    </row>
    <row r="821" spans="1:14" x14ac:dyDescent="0.2">
      <c r="A821" s="624">
        <v>818</v>
      </c>
      <c r="B821" s="624">
        <v>32</v>
      </c>
      <c r="C821" s="628">
        <f t="shared" si="146"/>
        <v>51.499008000000003</v>
      </c>
      <c r="D821" s="665">
        <f t="shared" si="144"/>
        <v>51.499008000000003</v>
      </c>
      <c r="E821" s="629">
        <f t="shared" si="147"/>
        <v>2652.1478249840643</v>
      </c>
      <c r="F821" s="665">
        <f t="shared" si="145"/>
        <v>51.338073600000001</v>
      </c>
      <c r="G821" s="629">
        <f t="shared" si="148"/>
        <v>2635.5978009590171</v>
      </c>
      <c r="H821" s="666">
        <f t="shared" si="149"/>
        <v>51.418540800000002</v>
      </c>
      <c r="I821" s="667">
        <f t="shared" si="150"/>
        <v>1.4282928E-2</v>
      </c>
      <c r="J821" s="624">
        <f t="shared" si="151"/>
        <v>-16.550024025047151</v>
      </c>
      <c r="K821" s="624">
        <f t="shared" si="152"/>
        <v>0</v>
      </c>
      <c r="L821" s="624">
        <f t="shared" si="154"/>
        <v>38193.026570139904</v>
      </c>
      <c r="M821" s="668">
        <f t="shared" si="155"/>
        <v>7.9466947999999915</v>
      </c>
      <c r="N821" s="624">
        <f t="shared" si="153"/>
        <v>4806.1524358705637</v>
      </c>
    </row>
    <row r="822" spans="1:14" x14ac:dyDescent="0.2">
      <c r="A822" s="624">
        <v>819</v>
      </c>
      <c r="B822" s="624">
        <v>31.9</v>
      </c>
      <c r="C822" s="628">
        <f t="shared" si="146"/>
        <v>51.338073600000001</v>
      </c>
      <c r="D822" s="665">
        <f t="shared" si="144"/>
        <v>51.338073600000001</v>
      </c>
      <c r="E822" s="629">
        <f t="shared" si="147"/>
        <v>2635.5978009590171</v>
      </c>
      <c r="F822" s="665">
        <f t="shared" si="145"/>
        <v>50.855270400000009</v>
      </c>
      <c r="G822" s="629">
        <f t="shared" si="148"/>
        <v>2586.258527457117</v>
      </c>
      <c r="H822" s="666">
        <f t="shared" si="149"/>
        <v>51.096672000000005</v>
      </c>
      <c r="I822" s="667">
        <f t="shared" si="150"/>
        <v>1.4193520000000001E-2</v>
      </c>
      <c r="J822" s="624">
        <f t="shared" si="151"/>
        <v>-49.339273501900152</v>
      </c>
      <c r="K822" s="624">
        <f t="shared" si="152"/>
        <v>0</v>
      </c>
      <c r="L822" s="624">
        <f t="shared" si="154"/>
        <v>38193.026570139904</v>
      </c>
      <c r="M822" s="668">
        <f t="shared" si="155"/>
        <v>7.9608883199999916</v>
      </c>
      <c r="N822" s="624">
        <f t="shared" si="153"/>
        <v>4797.5835151698175</v>
      </c>
    </row>
    <row r="823" spans="1:14" x14ac:dyDescent="0.2">
      <c r="A823" s="624">
        <v>820</v>
      </c>
      <c r="B823" s="624">
        <v>31.6</v>
      </c>
      <c r="C823" s="628">
        <f t="shared" si="146"/>
        <v>50.855270400000009</v>
      </c>
      <c r="D823" s="665">
        <f t="shared" si="144"/>
        <v>50.855270400000009</v>
      </c>
      <c r="E823" s="629">
        <f t="shared" si="147"/>
        <v>2586.258527457117</v>
      </c>
      <c r="F823" s="665">
        <f t="shared" si="145"/>
        <v>50.694336000000007</v>
      </c>
      <c r="G823" s="629">
        <f t="shared" si="148"/>
        <v>2569.9157024808969</v>
      </c>
      <c r="H823" s="666">
        <f t="shared" si="149"/>
        <v>50.774803200000008</v>
      </c>
      <c r="I823" s="667">
        <f t="shared" si="150"/>
        <v>1.4104112000000002E-2</v>
      </c>
      <c r="J823" s="624">
        <f t="shared" si="151"/>
        <v>-16.342824976220072</v>
      </c>
      <c r="K823" s="624">
        <f t="shared" si="152"/>
        <v>0</v>
      </c>
      <c r="L823" s="624">
        <f t="shared" si="154"/>
        <v>38193.026570139904</v>
      </c>
      <c r="M823" s="668">
        <f t="shared" si="155"/>
        <v>7.9749924319999916</v>
      </c>
      <c r="N823" s="624">
        <f t="shared" si="153"/>
        <v>4789.0987854595051</v>
      </c>
    </row>
    <row r="824" spans="1:14" x14ac:dyDescent="0.2">
      <c r="A824" s="624">
        <v>821</v>
      </c>
      <c r="B824" s="624">
        <v>31.5</v>
      </c>
      <c r="C824" s="628">
        <f t="shared" si="146"/>
        <v>50.694336000000007</v>
      </c>
      <c r="D824" s="665">
        <f t="shared" si="144"/>
        <v>50.694336000000007</v>
      </c>
      <c r="E824" s="629">
        <f t="shared" si="147"/>
        <v>2569.9157024808969</v>
      </c>
      <c r="F824" s="665">
        <f t="shared" si="145"/>
        <v>49.245926400000009</v>
      </c>
      <c r="G824" s="629">
        <f t="shared" si="148"/>
        <v>2425.1612669942178</v>
      </c>
      <c r="H824" s="666">
        <f t="shared" si="149"/>
        <v>49.970131200000012</v>
      </c>
      <c r="I824" s="667">
        <f t="shared" si="150"/>
        <v>1.3880592000000002E-2</v>
      </c>
      <c r="J824" s="624">
        <f t="shared" si="151"/>
        <v>-144.75443548667909</v>
      </c>
      <c r="K824" s="624">
        <f t="shared" si="152"/>
        <v>0</v>
      </c>
      <c r="L824" s="624">
        <f t="shared" si="154"/>
        <v>38193.026570139904</v>
      </c>
      <c r="M824" s="668">
        <f t="shared" si="155"/>
        <v>7.9888730239999912</v>
      </c>
      <c r="N824" s="624">
        <f t="shared" si="153"/>
        <v>4780.7777712076886</v>
      </c>
    </row>
    <row r="825" spans="1:14" x14ac:dyDescent="0.2">
      <c r="A825" s="624">
        <v>822</v>
      </c>
      <c r="B825" s="624">
        <v>30.6</v>
      </c>
      <c r="C825" s="628">
        <f t="shared" si="146"/>
        <v>49.245926400000009</v>
      </c>
      <c r="D825" s="665">
        <f t="shared" si="144"/>
        <v>49.245926400000009</v>
      </c>
      <c r="E825" s="629">
        <f t="shared" si="147"/>
        <v>2425.1612669942178</v>
      </c>
      <c r="F825" s="665">
        <f t="shared" si="145"/>
        <v>48.280320000000003</v>
      </c>
      <c r="G825" s="629">
        <f t="shared" si="148"/>
        <v>2330.9892993024005</v>
      </c>
      <c r="H825" s="666">
        <f t="shared" si="149"/>
        <v>48.76312320000001</v>
      </c>
      <c r="I825" s="667">
        <f t="shared" si="150"/>
        <v>1.3545312000000002E-2</v>
      </c>
      <c r="J825" s="624">
        <f t="shared" si="151"/>
        <v>-94.171967691817372</v>
      </c>
      <c r="K825" s="624">
        <f t="shared" si="152"/>
        <v>0</v>
      </c>
      <c r="L825" s="624">
        <f t="shared" si="154"/>
        <v>38193.026570139904</v>
      </c>
      <c r="M825" s="668">
        <f t="shared" si="155"/>
        <v>8.002418335999991</v>
      </c>
      <c r="N825" s="624">
        <f t="shared" si="153"/>
        <v>4772.6855765991722</v>
      </c>
    </row>
    <row r="826" spans="1:14" x14ac:dyDescent="0.2">
      <c r="A826" s="624">
        <v>823</v>
      </c>
      <c r="B826" s="624">
        <v>30</v>
      </c>
      <c r="C826" s="628">
        <f t="shared" si="146"/>
        <v>48.280320000000003</v>
      </c>
      <c r="D826" s="665">
        <f t="shared" si="144"/>
        <v>48.280320000000003</v>
      </c>
      <c r="E826" s="629">
        <f t="shared" si="147"/>
        <v>2330.9892993024005</v>
      </c>
      <c r="F826" s="665">
        <f t="shared" si="145"/>
        <v>48.119385600000001</v>
      </c>
      <c r="G826" s="629">
        <f t="shared" si="148"/>
        <v>2315.4752705214873</v>
      </c>
      <c r="H826" s="666">
        <f t="shared" si="149"/>
        <v>48.199852800000002</v>
      </c>
      <c r="I826" s="667">
        <f t="shared" si="150"/>
        <v>1.3388848E-2</v>
      </c>
      <c r="J826" s="624">
        <f t="shared" si="151"/>
        <v>-15.514028780913122</v>
      </c>
      <c r="K826" s="624">
        <f t="shared" si="152"/>
        <v>0</v>
      </c>
      <c r="L826" s="624">
        <f t="shared" si="154"/>
        <v>38193.026570139904</v>
      </c>
      <c r="M826" s="668">
        <f t="shared" si="155"/>
        <v>8.0158071839999909</v>
      </c>
      <c r="N826" s="624">
        <f t="shared" si="153"/>
        <v>4764.7137329320203</v>
      </c>
    </row>
    <row r="827" spans="1:14" x14ac:dyDescent="0.2">
      <c r="A827" s="624">
        <v>824</v>
      </c>
      <c r="B827" s="624">
        <v>29.9</v>
      </c>
      <c r="C827" s="628">
        <f t="shared" si="146"/>
        <v>48.119385600000001</v>
      </c>
      <c r="D827" s="665">
        <f t="shared" si="144"/>
        <v>48.119385600000001</v>
      </c>
      <c r="E827" s="629">
        <f t="shared" si="147"/>
        <v>2315.4752705214873</v>
      </c>
      <c r="F827" s="665">
        <f t="shared" si="145"/>
        <v>48.119385600000001</v>
      </c>
      <c r="G827" s="629">
        <f t="shared" si="148"/>
        <v>2315.4752705214873</v>
      </c>
      <c r="H827" s="666">
        <f t="shared" si="149"/>
        <v>48.119385600000001</v>
      </c>
      <c r="I827" s="667">
        <f t="shared" si="150"/>
        <v>1.3366496E-2</v>
      </c>
      <c r="J827" s="624">
        <f t="shared" si="151"/>
        <v>0</v>
      </c>
      <c r="K827" s="624">
        <f t="shared" si="152"/>
        <v>0</v>
      </c>
      <c r="L827" s="624">
        <f t="shared" si="154"/>
        <v>38193.026570139904</v>
      </c>
      <c r="M827" s="668">
        <f t="shared" si="155"/>
        <v>8.0291736799999907</v>
      </c>
      <c r="N827" s="624">
        <f t="shared" si="153"/>
        <v>4756.781717809341</v>
      </c>
    </row>
    <row r="828" spans="1:14" x14ac:dyDescent="0.2">
      <c r="A828" s="624">
        <v>825</v>
      </c>
      <c r="B828" s="624">
        <v>29.9</v>
      </c>
      <c r="C828" s="628">
        <f t="shared" si="146"/>
        <v>48.119385600000001</v>
      </c>
      <c r="D828" s="665">
        <f t="shared" si="144"/>
        <v>48.119385600000001</v>
      </c>
      <c r="E828" s="629">
        <f t="shared" si="147"/>
        <v>2315.4752705214873</v>
      </c>
      <c r="F828" s="665">
        <f t="shared" si="145"/>
        <v>48.119385600000001</v>
      </c>
      <c r="G828" s="629">
        <f t="shared" si="148"/>
        <v>2315.4752705214873</v>
      </c>
      <c r="H828" s="666">
        <f t="shared" si="149"/>
        <v>48.119385600000001</v>
      </c>
      <c r="I828" s="667">
        <f t="shared" si="150"/>
        <v>1.3366496E-2</v>
      </c>
      <c r="J828" s="624">
        <f t="shared" si="151"/>
        <v>0</v>
      </c>
      <c r="K828" s="624">
        <f t="shared" si="152"/>
        <v>0</v>
      </c>
      <c r="L828" s="624">
        <f t="shared" si="154"/>
        <v>38193.026570139904</v>
      </c>
      <c r="M828" s="668">
        <f t="shared" si="155"/>
        <v>8.0425401759999904</v>
      </c>
      <c r="N828" s="624">
        <f t="shared" si="153"/>
        <v>4748.8760682990396</v>
      </c>
    </row>
    <row r="829" spans="1:14" x14ac:dyDescent="0.2">
      <c r="A829" s="624">
        <v>826</v>
      </c>
      <c r="B829" s="624">
        <v>29.9</v>
      </c>
      <c r="C829" s="628">
        <f t="shared" si="146"/>
        <v>48.119385600000001</v>
      </c>
      <c r="D829" s="665">
        <f t="shared" si="144"/>
        <v>48.119385600000001</v>
      </c>
      <c r="E829" s="629">
        <f t="shared" si="147"/>
        <v>2315.4752705214873</v>
      </c>
      <c r="F829" s="665">
        <f t="shared" si="145"/>
        <v>48.119385600000001</v>
      </c>
      <c r="G829" s="629">
        <f t="shared" si="148"/>
        <v>2315.4752705214873</v>
      </c>
      <c r="H829" s="666">
        <f t="shared" si="149"/>
        <v>48.119385600000001</v>
      </c>
      <c r="I829" s="667">
        <f t="shared" si="150"/>
        <v>1.3366496E-2</v>
      </c>
      <c r="J829" s="624">
        <f t="shared" si="151"/>
        <v>0</v>
      </c>
      <c r="K829" s="624">
        <f t="shared" si="152"/>
        <v>0</v>
      </c>
      <c r="L829" s="624">
        <f t="shared" si="154"/>
        <v>38193.026570139904</v>
      </c>
      <c r="M829" s="668">
        <f t="shared" si="155"/>
        <v>8.0559066719999901</v>
      </c>
      <c r="N829" s="624">
        <f t="shared" si="153"/>
        <v>4740.9966531623131</v>
      </c>
    </row>
    <row r="830" spans="1:14" x14ac:dyDescent="0.2">
      <c r="A830" s="624">
        <v>827</v>
      </c>
      <c r="B830" s="624">
        <v>29.9</v>
      </c>
      <c r="C830" s="628">
        <f t="shared" si="146"/>
        <v>48.119385600000001</v>
      </c>
      <c r="D830" s="665">
        <f t="shared" si="144"/>
        <v>48.119385600000001</v>
      </c>
      <c r="E830" s="629">
        <f t="shared" si="147"/>
        <v>2315.4752705214873</v>
      </c>
      <c r="F830" s="665">
        <f t="shared" si="145"/>
        <v>47.636582400000009</v>
      </c>
      <c r="G830" s="629">
        <f t="shared" si="148"/>
        <v>2269.2439827519906</v>
      </c>
      <c r="H830" s="666">
        <f t="shared" si="149"/>
        <v>47.877984000000005</v>
      </c>
      <c r="I830" s="667">
        <f t="shared" si="150"/>
        <v>1.3299440000000001E-2</v>
      </c>
      <c r="J830" s="624">
        <f t="shared" si="151"/>
        <v>-46.231287769496703</v>
      </c>
      <c r="K830" s="624">
        <f t="shared" si="152"/>
        <v>0</v>
      </c>
      <c r="L830" s="624">
        <f t="shared" si="154"/>
        <v>38193.026570139904</v>
      </c>
      <c r="M830" s="668">
        <f t="shared" si="155"/>
        <v>8.0692061119999909</v>
      </c>
      <c r="N830" s="624">
        <f t="shared" si="153"/>
        <v>4733.1826749773754</v>
      </c>
    </row>
    <row r="831" spans="1:14" x14ac:dyDescent="0.2">
      <c r="A831" s="624">
        <v>828</v>
      </c>
      <c r="B831" s="624">
        <v>29.6</v>
      </c>
      <c r="C831" s="628">
        <f t="shared" si="146"/>
        <v>47.636582400000009</v>
      </c>
      <c r="D831" s="665">
        <f t="shared" si="144"/>
        <v>47.636582400000009</v>
      </c>
      <c r="E831" s="629">
        <f t="shared" si="147"/>
        <v>2269.2439827519906</v>
      </c>
      <c r="F831" s="665">
        <f t="shared" si="145"/>
        <v>47.475648000000007</v>
      </c>
      <c r="G831" s="629">
        <f t="shared" si="148"/>
        <v>2253.9371530199046</v>
      </c>
      <c r="H831" s="666">
        <f t="shared" si="149"/>
        <v>47.556115200000008</v>
      </c>
      <c r="I831" s="667">
        <f t="shared" si="150"/>
        <v>1.3210032000000002E-2</v>
      </c>
      <c r="J831" s="624">
        <f t="shared" si="151"/>
        <v>-15.306829732086044</v>
      </c>
      <c r="K831" s="624">
        <f t="shared" si="152"/>
        <v>0</v>
      </c>
      <c r="L831" s="624">
        <f t="shared" si="154"/>
        <v>38193.026570139904</v>
      </c>
      <c r="M831" s="668">
        <f t="shared" si="155"/>
        <v>8.0824161439999909</v>
      </c>
      <c r="N831" s="624">
        <f t="shared" si="153"/>
        <v>4725.4466844660838</v>
      </c>
    </row>
    <row r="832" spans="1:14" x14ac:dyDescent="0.2">
      <c r="A832" s="624">
        <v>829</v>
      </c>
      <c r="B832" s="624">
        <v>29.5</v>
      </c>
      <c r="C832" s="628">
        <f t="shared" si="146"/>
        <v>47.475648000000007</v>
      </c>
      <c r="D832" s="665">
        <f t="shared" si="144"/>
        <v>47.475648000000007</v>
      </c>
      <c r="E832" s="629">
        <f t="shared" si="147"/>
        <v>2253.9371530199046</v>
      </c>
      <c r="F832" s="665">
        <f t="shared" si="145"/>
        <v>47.475648000000007</v>
      </c>
      <c r="G832" s="629">
        <f t="shared" si="148"/>
        <v>2253.9371530199046</v>
      </c>
      <c r="H832" s="666">
        <f t="shared" si="149"/>
        <v>47.475648000000007</v>
      </c>
      <c r="I832" s="667">
        <f t="shared" si="150"/>
        <v>1.3187680000000002E-2</v>
      </c>
      <c r="J832" s="624">
        <f t="shared" si="151"/>
        <v>0</v>
      </c>
      <c r="K832" s="624">
        <f t="shared" si="152"/>
        <v>0</v>
      </c>
      <c r="L832" s="624">
        <f t="shared" si="154"/>
        <v>38193.026570139904</v>
      </c>
      <c r="M832" s="668">
        <f t="shared" si="155"/>
        <v>8.0956038239999906</v>
      </c>
      <c r="N832" s="624">
        <f t="shared" si="153"/>
        <v>4717.7489660393176</v>
      </c>
    </row>
    <row r="833" spans="1:14" x14ac:dyDescent="0.2">
      <c r="A833" s="624">
        <v>830</v>
      </c>
      <c r="B833" s="624">
        <v>29.5</v>
      </c>
      <c r="C833" s="628">
        <f t="shared" si="146"/>
        <v>47.475648000000007</v>
      </c>
      <c r="D833" s="665">
        <f t="shared" si="144"/>
        <v>47.475648000000007</v>
      </c>
      <c r="E833" s="629">
        <f t="shared" si="147"/>
        <v>2253.9371530199046</v>
      </c>
      <c r="F833" s="665">
        <f t="shared" si="145"/>
        <v>47.153779200000002</v>
      </c>
      <c r="G833" s="629">
        <f t="shared" si="148"/>
        <v>2223.4788928423527</v>
      </c>
      <c r="H833" s="666">
        <f t="shared" si="149"/>
        <v>47.314713600000005</v>
      </c>
      <c r="I833" s="667">
        <f t="shared" si="150"/>
        <v>1.3142976000000001E-2</v>
      </c>
      <c r="J833" s="624">
        <f t="shared" si="151"/>
        <v>-30.458260177551892</v>
      </c>
      <c r="K833" s="624">
        <f t="shared" si="152"/>
        <v>0</v>
      </c>
      <c r="L833" s="624">
        <f t="shared" si="154"/>
        <v>38193.026570139904</v>
      </c>
      <c r="M833" s="668">
        <f t="shared" si="155"/>
        <v>8.1087467999999898</v>
      </c>
      <c r="N833" s="624">
        <f t="shared" si="153"/>
        <v>4710.102252809269</v>
      </c>
    </row>
    <row r="834" spans="1:14" x14ac:dyDescent="0.2">
      <c r="A834" s="624">
        <v>831</v>
      </c>
      <c r="B834" s="624">
        <v>29.3</v>
      </c>
      <c r="C834" s="628">
        <f t="shared" si="146"/>
        <v>47.153779200000002</v>
      </c>
      <c r="D834" s="665">
        <f t="shared" si="144"/>
        <v>47.153779200000002</v>
      </c>
      <c r="E834" s="629">
        <f t="shared" si="147"/>
        <v>2223.4788928423527</v>
      </c>
      <c r="F834" s="665">
        <f t="shared" si="145"/>
        <v>46.510041600000001</v>
      </c>
      <c r="G834" s="629">
        <f t="shared" si="148"/>
        <v>2163.1839696337306</v>
      </c>
      <c r="H834" s="666">
        <f t="shared" si="149"/>
        <v>46.831910399999998</v>
      </c>
      <c r="I834" s="667">
        <f t="shared" si="150"/>
        <v>1.3008864E-2</v>
      </c>
      <c r="J834" s="624">
        <f t="shared" si="151"/>
        <v>-60.294923208622095</v>
      </c>
      <c r="K834" s="624">
        <f t="shared" si="152"/>
        <v>0</v>
      </c>
      <c r="L834" s="624">
        <f t="shared" si="154"/>
        <v>38193.026570139904</v>
      </c>
      <c r="M834" s="668">
        <f t="shared" si="155"/>
        <v>8.1217556639999895</v>
      </c>
      <c r="N834" s="624">
        <f t="shared" si="153"/>
        <v>4702.5579382339756</v>
      </c>
    </row>
    <row r="835" spans="1:14" x14ac:dyDescent="0.2">
      <c r="A835" s="624">
        <v>832</v>
      </c>
      <c r="B835" s="624">
        <v>28.9</v>
      </c>
      <c r="C835" s="628">
        <f t="shared" si="146"/>
        <v>46.510041600000001</v>
      </c>
      <c r="D835" s="665">
        <f t="shared" si="144"/>
        <v>46.510041600000001</v>
      </c>
      <c r="E835" s="629">
        <f t="shared" si="147"/>
        <v>2163.1839696337306</v>
      </c>
      <c r="F835" s="665">
        <f t="shared" si="145"/>
        <v>45.3835008</v>
      </c>
      <c r="G835" s="629">
        <f t="shared" si="148"/>
        <v>2059.6621448636006</v>
      </c>
      <c r="H835" s="666">
        <f t="shared" si="149"/>
        <v>45.946771200000001</v>
      </c>
      <c r="I835" s="667">
        <f t="shared" si="150"/>
        <v>1.2762992000000001E-2</v>
      </c>
      <c r="J835" s="624">
        <f t="shared" si="151"/>
        <v>-103.52182477013002</v>
      </c>
      <c r="K835" s="624">
        <f t="shared" si="152"/>
        <v>0</v>
      </c>
      <c r="L835" s="624">
        <f t="shared" si="154"/>
        <v>38193.026570139904</v>
      </c>
      <c r="M835" s="668">
        <f t="shared" si="155"/>
        <v>8.1345186559999902</v>
      </c>
      <c r="N835" s="624">
        <f t="shared" si="153"/>
        <v>4695.1796640073926</v>
      </c>
    </row>
    <row r="836" spans="1:14" x14ac:dyDescent="0.2">
      <c r="A836" s="624">
        <v>833</v>
      </c>
      <c r="B836" s="624">
        <v>28.2</v>
      </c>
      <c r="C836" s="628">
        <f t="shared" si="146"/>
        <v>45.3835008</v>
      </c>
      <c r="D836" s="665">
        <f t="shared" ref="D836:D899" si="156">C836</f>
        <v>45.3835008</v>
      </c>
      <c r="E836" s="629">
        <f t="shared" si="147"/>
        <v>2059.6621448636006</v>
      </c>
      <c r="F836" s="665">
        <f t="shared" ref="F836:F899" si="157">C837</f>
        <v>44.578828800000004</v>
      </c>
      <c r="G836" s="629">
        <f t="shared" si="148"/>
        <v>1987.2719771797097</v>
      </c>
      <c r="H836" s="666">
        <f t="shared" si="149"/>
        <v>44.981164800000002</v>
      </c>
      <c r="I836" s="667">
        <f t="shared" si="150"/>
        <v>1.2494768E-2</v>
      </c>
      <c r="J836" s="624">
        <f t="shared" si="151"/>
        <v>-72.390167683890922</v>
      </c>
      <c r="K836" s="624">
        <f t="shared" si="152"/>
        <v>0</v>
      </c>
      <c r="L836" s="624">
        <f t="shared" si="154"/>
        <v>38193.026570139904</v>
      </c>
      <c r="M836" s="668">
        <f t="shared" si="155"/>
        <v>8.1470134239999901</v>
      </c>
      <c r="N836" s="624">
        <f t="shared" si="153"/>
        <v>4687.9788435880637</v>
      </c>
    </row>
    <row r="837" spans="1:14" x14ac:dyDescent="0.2">
      <c r="A837" s="624">
        <v>834</v>
      </c>
      <c r="B837" s="624">
        <v>27.7</v>
      </c>
      <c r="C837" s="628">
        <f t="shared" ref="C837:C900" si="158">B837*1.609344</f>
        <v>44.578828800000004</v>
      </c>
      <c r="D837" s="665">
        <f t="shared" si="156"/>
        <v>44.578828800000004</v>
      </c>
      <c r="E837" s="629">
        <f t="shared" ref="E837:E900" si="159">(D837)^2</f>
        <v>1987.2719771797097</v>
      </c>
      <c r="F837" s="665">
        <f t="shared" si="157"/>
        <v>43.452288000000003</v>
      </c>
      <c r="G837" s="629">
        <f t="shared" ref="G837:G900" si="160">(F837)^2</f>
        <v>1888.1013324349442</v>
      </c>
      <c r="H837" s="666">
        <f t="shared" ref="H837:H900" si="161">(D837+F837)/2</f>
        <v>44.015558400000003</v>
      </c>
      <c r="I837" s="667">
        <f t="shared" ref="I837:I900" si="162">H837/3600</f>
        <v>1.2226544000000001E-2</v>
      </c>
      <c r="J837" s="624">
        <f t="shared" ref="J837:J900" si="163">IF(I837=0,0,(G837-E837))</f>
        <v>-99.170644744765468</v>
      </c>
      <c r="K837" s="624">
        <f t="shared" ref="K837:K900" si="164">MAX(0,J837)</f>
        <v>0</v>
      </c>
      <c r="L837" s="624">
        <f t="shared" si="154"/>
        <v>38193.026570139904</v>
      </c>
      <c r="M837" s="668">
        <f t="shared" si="155"/>
        <v>8.1592399679999907</v>
      </c>
      <c r="N837" s="624">
        <f t="shared" ref="N837:N900" si="165">IF(M837=0,0,(L837)/M837)</f>
        <v>4680.9539515850092</v>
      </c>
    </row>
    <row r="838" spans="1:14" x14ac:dyDescent="0.2">
      <c r="A838" s="624">
        <v>835</v>
      </c>
      <c r="B838" s="624">
        <v>27</v>
      </c>
      <c r="C838" s="628">
        <f t="shared" si="158"/>
        <v>43.452288000000003</v>
      </c>
      <c r="D838" s="665">
        <f t="shared" si="156"/>
        <v>43.452288000000003</v>
      </c>
      <c r="E838" s="629">
        <f t="shared" si="159"/>
        <v>1888.1013324349442</v>
      </c>
      <c r="F838" s="665">
        <f t="shared" si="157"/>
        <v>41.038272000000006</v>
      </c>
      <c r="G838" s="629">
        <f t="shared" si="160"/>
        <v>1684.1397687459846</v>
      </c>
      <c r="H838" s="666">
        <f t="shared" si="161"/>
        <v>42.245280000000008</v>
      </c>
      <c r="I838" s="667">
        <f t="shared" si="162"/>
        <v>1.1734800000000002E-2</v>
      </c>
      <c r="J838" s="624">
        <f t="shared" si="163"/>
        <v>-203.96156368895959</v>
      </c>
      <c r="K838" s="624">
        <f t="shared" si="164"/>
        <v>0</v>
      </c>
      <c r="L838" s="624">
        <f t="shared" ref="L838:L901" si="166">L837+K838</f>
        <v>38193.026570139904</v>
      </c>
      <c r="M838" s="668">
        <f t="shared" ref="M838:M901" si="167">M837+I838</f>
        <v>8.17097476799999</v>
      </c>
      <c r="N838" s="624">
        <f t="shared" si="165"/>
        <v>4674.2313682959048</v>
      </c>
    </row>
    <row r="839" spans="1:14" x14ac:dyDescent="0.2">
      <c r="A839" s="624">
        <v>836</v>
      </c>
      <c r="B839" s="624">
        <v>25.5</v>
      </c>
      <c r="C839" s="628">
        <f t="shared" si="158"/>
        <v>41.038272000000006</v>
      </c>
      <c r="D839" s="665">
        <f t="shared" si="156"/>
        <v>41.038272000000006</v>
      </c>
      <c r="E839" s="629">
        <f t="shared" si="159"/>
        <v>1684.1397687459846</v>
      </c>
      <c r="F839" s="665">
        <f t="shared" si="157"/>
        <v>38.141452800000003</v>
      </c>
      <c r="G839" s="629">
        <f t="shared" si="160"/>
        <v>1454.7704216946281</v>
      </c>
      <c r="H839" s="666">
        <f t="shared" si="161"/>
        <v>39.589862400000001</v>
      </c>
      <c r="I839" s="667">
        <f t="shared" si="162"/>
        <v>1.0997184E-2</v>
      </c>
      <c r="J839" s="624">
        <f t="shared" si="163"/>
        <v>-229.3693470513565</v>
      </c>
      <c r="K839" s="624">
        <f t="shared" si="164"/>
        <v>0</v>
      </c>
      <c r="L839" s="624">
        <f t="shared" si="166"/>
        <v>38193.026570139904</v>
      </c>
      <c r="M839" s="668">
        <f t="shared" si="167"/>
        <v>8.1819719519999907</v>
      </c>
      <c r="N839" s="624">
        <f t="shared" si="165"/>
        <v>4667.9488507417882</v>
      </c>
    </row>
    <row r="840" spans="1:14" x14ac:dyDescent="0.2">
      <c r="A840" s="624">
        <v>837</v>
      </c>
      <c r="B840" s="624">
        <v>23.7</v>
      </c>
      <c r="C840" s="628">
        <f t="shared" si="158"/>
        <v>38.141452800000003</v>
      </c>
      <c r="D840" s="665">
        <f t="shared" si="156"/>
        <v>38.141452800000003</v>
      </c>
      <c r="E840" s="629">
        <f t="shared" si="159"/>
        <v>1454.7704216946281</v>
      </c>
      <c r="F840" s="665">
        <f t="shared" si="157"/>
        <v>35.405568000000002</v>
      </c>
      <c r="G840" s="629">
        <f t="shared" si="160"/>
        <v>1253.5542454026242</v>
      </c>
      <c r="H840" s="666">
        <f t="shared" si="161"/>
        <v>36.773510400000006</v>
      </c>
      <c r="I840" s="667">
        <f t="shared" si="162"/>
        <v>1.0214864000000002E-2</v>
      </c>
      <c r="J840" s="624">
        <f t="shared" si="163"/>
        <v>-201.21617629200387</v>
      </c>
      <c r="K840" s="624">
        <f t="shared" si="164"/>
        <v>0</v>
      </c>
      <c r="L840" s="624">
        <f t="shared" si="166"/>
        <v>38193.026570139904</v>
      </c>
      <c r="M840" s="668">
        <f t="shared" si="167"/>
        <v>8.1921868159999907</v>
      </c>
      <c r="N840" s="624">
        <f t="shared" si="165"/>
        <v>4662.1283703572153</v>
      </c>
    </row>
    <row r="841" spans="1:14" x14ac:dyDescent="0.2">
      <c r="A841" s="624">
        <v>838</v>
      </c>
      <c r="B841" s="624">
        <v>22</v>
      </c>
      <c r="C841" s="628">
        <f t="shared" si="158"/>
        <v>35.405568000000002</v>
      </c>
      <c r="D841" s="665">
        <f t="shared" si="156"/>
        <v>35.405568000000002</v>
      </c>
      <c r="E841" s="629">
        <f t="shared" si="159"/>
        <v>1253.5542454026242</v>
      </c>
      <c r="F841" s="665">
        <f t="shared" si="157"/>
        <v>32.991551999999999</v>
      </c>
      <c r="G841" s="629">
        <f t="shared" si="160"/>
        <v>1088.4425033687039</v>
      </c>
      <c r="H841" s="666">
        <f t="shared" si="161"/>
        <v>34.198560000000001</v>
      </c>
      <c r="I841" s="667">
        <f t="shared" si="162"/>
        <v>9.4996000000000004E-3</v>
      </c>
      <c r="J841" s="624">
        <f t="shared" si="163"/>
        <v>-165.11174203392034</v>
      </c>
      <c r="K841" s="624">
        <f t="shared" si="164"/>
        <v>0</v>
      </c>
      <c r="L841" s="624">
        <f t="shared" si="166"/>
        <v>38193.026570139904</v>
      </c>
      <c r="M841" s="668">
        <f t="shared" si="167"/>
        <v>8.2016864159999905</v>
      </c>
      <c r="N841" s="624">
        <f t="shared" si="165"/>
        <v>4656.7284620431592</v>
      </c>
    </row>
    <row r="842" spans="1:14" x14ac:dyDescent="0.2">
      <c r="A842" s="624">
        <v>839</v>
      </c>
      <c r="B842" s="624">
        <v>20.5</v>
      </c>
      <c r="C842" s="628">
        <f t="shared" si="158"/>
        <v>32.991551999999999</v>
      </c>
      <c r="D842" s="665">
        <f t="shared" si="156"/>
        <v>32.991551999999999</v>
      </c>
      <c r="E842" s="629">
        <f t="shared" si="159"/>
        <v>1088.4425033687039</v>
      </c>
      <c r="F842" s="665">
        <f t="shared" si="157"/>
        <v>30.899404799999999</v>
      </c>
      <c r="G842" s="629">
        <f t="shared" si="160"/>
        <v>954.77321699426295</v>
      </c>
      <c r="H842" s="666">
        <f t="shared" si="161"/>
        <v>31.945478399999999</v>
      </c>
      <c r="I842" s="667">
        <f t="shared" si="162"/>
        <v>8.8737439999999994E-3</v>
      </c>
      <c r="J842" s="624">
        <f t="shared" si="163"/>
        <v>-133.66928637444096</v>
      </c>
      <c r="K842" s="624">
        <f t="shared" si="164"/>
        <v>0</v>
      </c>
      <c r="L842" s="624">
        <f t="shared" si="166"/>
        <v>38193.026570139904</v>
      </c>
      <c r="M842" s="668">
        <f t="shared" si="167"/>
        <v>8.2105601599999911</v>
      </c>
      <c r="N842" s="624">
        <f t="shared" si="165"/>
        <v>4651.6956000405144</v>
      </c>
    </row>
    <row r="843" spans="1:14" x14ac:dyDescent="0.2">
      <c r="A843" s="624">
        <v>840</v>
      </c>
      <c r="B843" s="624">
        <v>19.2</v>
      </c>
      <c r="C843" s="628">
        <f t="shared" si="158"/>
        <v>30.899404799999999</v>
      </c>
      <c r="D843" s="665">
        <f t="shared" si="156"/>
        <v>30.899404799999999</v>
      </c>
      <c r="E843" s="629">
        <f t="shared" si="159"/>
        <v>954.77321699426295</v>
      </c>
      <c r="F843" s="665">
        <f t="shared" si="157"/>
        <v>30.899404799999999</v>
      </c>
      <c r="G843" s="629">
        <f t="shared" si="160"/>
        <v>954.77321699426295</v>
      </c>
      <c r="H843" s="666">
        <f t="shared" si="161"/>
        <v>30.899404799999999</v>
      </c>
      <c r="I843" s="667">
        <f t="shared" si="162"/>
        <v>8.5831680000000004E-3</v>
      </c>
      <c r="J843" s="624">
        <f t="shared" si="163"/>
        <v>0</v>
      </c>
      <c r="K843" s="624">
        <f t="shared" si="164"/>
        <v>0</v>
      </c>
      <c r="L843" s="624">
        <f t="shared" si="166"/>
        <v>38193.026570139904</v>
      </c>
      <c r="M843" s="668">
        <f t="shared" si="167"/>
        <v>8.2191433279999906</v>
      </c>
      <c r="N843" s="624">
        <f t="shared" si="165"/>
        <v>4646.8378815135738</v>
      </c>
    </row>
    <row r="844" spans="1:14" x14ac:dyDescent="0.2">
      <c r="A844" s="624">
        <v>841</v>
      </c>
      <c r="B844" s="624">
        <v>19.2</v>
      </c>
      <c r="C844" s="628">
        <f t="shared" si="158"/>
        <v>30.899404799999999</v>
      </c>
      <c r="D844" s="665">
        <f t="shared" si="156"/>
        <v>30.899404799999999</v>
      </c>
      <c r="E844" s="629">
        <f t="shared" si="159"/>
        <v>954.77321699426295</v>
      </c>
      <c r="F844" s="665">
        <f t="shared" si="157"/>
        <v>32.347814400000004</v>
      </c>
      <c r="G844" s="629">
        <f t="shared" si="160"/>
        <v>1046.3810964568477</v>
      </c>
      <c r="H844" s="666">
        <f t="shared" si="161"/>
        <v>31.623609600000002</v>
      </c>
      <c r="I844" s="667">
        <f t="shared" si="162"/>
        <v>8.7843360000000002E-3</v>
      </c>
      <c r="J844" s="624">
        <f t="shared" si="163"/>
        <v>91.607879462584719</v>
      </c>
      <c r="K844" s="624">
        <f t="shared" si="164"/>
        <v>91.607879462584719</v>
      </c>
      <c r="L844" s="624">
        <f t="shared" si="166"/>
        <v>38284.63444960249</v>
      </c>
      <c r="M844" s="668">
        <f t="shared" si="167"/>
        <v>8.2279276639999903</v>
      </c>
      <c r="N844" s="624">
        <f t="shared" si="165"/>
        <v>4653.010577269768</v>
      </c>
    </row>
    <row r="845" spans="1:14" x14ac:dyDescent="0.2">
      <c r="A845" s="624">
        <v>842</v>
      </c>
      <c r="B845" s="624">
        <v>20.100000000000001</v>
      </c>
      <c r="C845" s="628">
        <f t="shared" si="158"/>
        <v>32.347814400000004</v>
      </c>
      <c r="D845" s="665">
        <f t="shared" si="156"/>
        <v>32.347814400000004</v>
      </c>
      <c r="E845" s="629">
        <f t="shared" si="159"/>
        <v>1046.3810964568477</v>
      </c>
      <c r="F845" s="665">
        <f t="shared" si="157"/>
        <v>33.6352896</v>
      </c>
      <c r="G845" s="629">
        <f t="shared" si="160"/>
        <v>1131.3327064758682</v>
      </c>
      <c r="H845" s="666">
        <f t="shared" si="161"/>
        <v>32.991551999999999</v>
      </c>
      <c r="I845" s="667">
        <f t="shared" si="162"/>
        <v>9.1643200000000001E-3</v>
      </c>
      <c r="J845" s="624">
        <f t="shared" si="163"/>
        <v>84.951610019020563</v>
      </c>
      <c r="K845" s="624">
        <f t="shared" si="164"/>
        <v>84.951610019020563</v>
      </c>
      <c r="L845" s="624">
        <f t="shared" si="166"/>
        <v>38369.586059621513</v>
      </c>
      <c r="M845" s="668">
        <f t="shared" si="167"/>
        <v>8.2370919839999903</v>
      </c>
      <c r="N845" s="624">
        <f t="shared" si="165"/>
        <v>4658.1470905207698</v>
      </c>
    </row>
    <row r="846" spans="1:14" x14ac:dyDescent="0.2">
      <c r="A846" s="624">
        <v>843</v>
      </c>
      <c r="B846" s="624">
        <v>20.9</v>
      </c>
      <c r="C846" s="628">
        <f t="shared" si="158"/>
        <v>33.6352896</v>
      </c>
      <c r="D846" s="665">
        <f t="shared" si="156"/>
        <v>33.6352896</v>
      </c>
      <c r="E846" s="629">
        <f t="shared" si="159"/>
        <v>1131.3327064758682</v>
      </c>
      <c r="F846" s="665">
        <f t="shared" si="157"/>
        <v>34.439961599999997</v>
      </c>
      <c r="G846" s="629">
        <f t="shared" si="160"/>
        <v>1186.1109550094743</v>
      </c>
      <c r="H846" s="666">
        <f t="shared" si="161"/>
        <v>34.037625599999998</v>
      </c>
      <c r="I846" s="667">
        <f t="shared" si="162"/>
        <v>9.4548959999999991E-3</v>
      </c>
      <c r="J846" s="624">
        <f t="shared" si="163"/>
        <v>54.778248533606074</v>
      </c>
      <c r="K846" s="624">
        <f t="shared" si="164"/>
        <v>54.778248533606074</v>
      </c>
      <c r="L846" s="624">
        <f t="shared" si="166"/>
        <v>38424.36430815512</v>
      </c>
      <c r="M846" s="668">
        <f t="shared" si="167"/>
        <v>8.2465468799999897</v>
      </c>
      <c r="N846" s="624">
        <f t="shared" si="165"/>
        <v>4659.4489629767522</v>
      </c>
    </row>
    <row r="847" spans="1:14" x14ac:dyDescent="0.2">
      <c r="A847" s="624">
        <v>844</v>
      </c>
      <c r="B847" s="624">
        <v>21.4</v>
      </c>
      <c r="C847" s="628">
        <f t="shared" si="158"/>
        <v>34.439961599999997</v>
      </c>
      <c r="D847" s="665">
        <f t="shared" si="156"/>
        <v>34.439961599999997</v>
      </c>
      <c r="E847" s="629">
        <f t="shared" si="159"/>
        <v>1186.1109550094743</v>
      </c>
      <c r="F847" s="665">
        <f t="shared" si="157"/>
        <v>35.405568000000002</v>
      </c>
      <c r="G847" s="629">
        <f t="shared" si="160"/>
        <v>1253.5542454026242</v>
      </c>
      <c r="H847" s="666">
        <f t="shared" si="161"/>
        <v>34.922764799999996</v>
      </c>
      <c r="I847" s="667">
        <f t="shared" si="162"/>
        <v>9.7007679999999985E-3</v>
      </c>
      <c r="J847" s="624">
        <f t="shared" si="163"/>
        <v>67.443290393149937</v>
      </c>
      <c r="K847" s="624">
        <f t="shared" si="164"/>
        <v>67.443290393149937</v>
      </c>
      <c r="L847" s="624">
        <f t="shared" si="166"/>
        <v>38491.807598548272</v>
      </c>
      <c r="M847" s="668">
        <f t="shared" si="167"/>
        <v>8.2562476479999898</v>
      </c>
      <c r="N847" s="624">
        <f t="shared" si="165"/>
        <v>4662.1430508897838</v>
      </c>
    </row>
    <row r="848" spans="1:14" x14ac:dyDescent="0.2">
      <c r="A848" s="624">
        <v>845</v>
      </c>
      <c r="B848" s="624">
        <v>22</v>
      </c>
      <c r="C848" s="628">
        <f t="shared" si="158"/>
        <v>35.405568000000002</v>
      </c>
      <c r="D848" s="665">
        <f t="shared" si="156"/>
        <v>35.405568000000002</v>
      </c>
      <c r="E848" s="629">
        <f t="shared" si="159"/>
        <v>1253.5542454026242</v>
      </c>
      <c r="F848" s="665">
        <f t="shared" si="157"/>
        <v>36.371174400000008</v>
      </c>
      <c r="G848" s="629">
        <f t="shared" si="160"/>
        <v>1322.8623272352158</v>
      </c>
      <c r="H848" s="666">
        <f t="shared" si="161"/>
        <v>35.888371200000009</v>
      </c>
      <c r="I848" s="667">
        <f t="shared" si="162"/>
        <v>9.9689920000000029E-3</v>
      </c>
      <c r="J848" s="624">
        <f t="shared" si="163"/>
        <v>69.308081832591597</v>
      </c>
      <c r="K848" s="624">
        <f t="shared" si="164"/>
        <v>69.308081832591597</v>
      </c>
      <c r="L848" s="624">
        <f t="shared" si="166"/>
        <v>38561.115680380863</v>
      </c>
      <c r="M848" s="668">
        <f t="shared" si="167"/>
        <v>8.266216639999989</v>
      </c>
      <c r="N848" s="624">
        <f t="shared" si="165"/>
        <v>4664.9050417799008</v>
      </c>
    </row>
    <row r="849" spans="1:14" x14ac:dyDescent="0.2">
      <c r="A849" s="624">
        <v>846</v>
      </c>
      <c r="B849" s="624">
        <v>22.6</v>
      </c>
      <c r="C849" s="628">
        <f t="shared" si="158"/>
        <v>36.371174400000008</v>
      </c>
      <c r="D849" s="665">
        <f t="shared" si="156"/>
        <v>36.371174400000008</v>
      </c>
      <c r="E849" s="629">
        <f t="shared" si="159"/>
        <v>1322.8623272352158</v>
      </c>
      <c r="F849" s="665">
        <f t="shared" si="157"/>
        <v>37.3367808</v>
      </c>
      <c r="G849" s="629">
        <f t="shared" si="160"/>
        <v>1394.0352005072486</v>
      </c>
      <c r="H849" s="666">
        <f t="shared" si="161"/>
        <v>36.853977600000007</v>
      </c>
      <c r="I849" s="667">
        <f t="shared" si="162"/>
        <v>1.0237216000000002E-2</v>
      </c>
      <c r="J849" s="624">
        <f t="shared" si="163"/>
        <v>71.172873272032803</v>
      </c>
      <c r="K849" s="624">
        <f t="shared" si="164"/>
        <v>71.172873272032803</v>
      </c>
      <c r="L849" s="624">
        <f t="shared" si="166"/>
        <v>38632.288553652892</v>
      </c>
      <c r="M849" s="668">
        <f t="shared" si="167"/>
        <v>8.2764538559999892</v>
      </c>
      <c r="N849" s="624">
        <f t="shared" si="165"/>
        <v>4667.7344217471273</v>
      </c>
    </row>
    <row r="850" spans="1:14" x14ac:dyDescent="0.2">
      <c r="A850" s="624">
        <v>847</v>
      </c>
      <c r="B850" s="624">
        <v>23.2</v>
      </c>
      <c r="C850" s="628">
        <f t="shared" si="158"/>
        <v>37.3367808</v>
      </c>
      <c r="D850" s="665">
        <f t="shared" si="156"/>
        <v>37.3367808</v>
      </c>
      <c r="E850" s="629">
        <f t="shared" si="159"/>
        <v>1394.0352005072486</v>
      </c>
      <c r="F850" s="665">
        <f t="shared" si="157"/>
        <v>38.624256000000003</v>
      </c>
      <c r="G850" s="629">
        <f t="shared" si="160"/>
        <v>1491.8331515535363</v>
      </c>
      <c r="H850" s="666">
        <f t="shared" si="161"/>
        <v>37.980518400000001</v>
      </c>
      <c r="I850" s="667">
        <f t="shared" si="162"/>
        <v>1.0550144000000001E-2</v>
      </c>
      <c r="J850" s="624">
        <f t="shared" si="163"/>
        <v>97.797951046287608</v>
      </c>
      <c r="K850" s="624">
        <f t="shared" si="164"/>
        <v>97.797951046287608</v>
      </c>
      <c r="L850" s="624">
        <f t="shared" si="166"/>
        <v>38730.086504699182</v>
      </c>
      <c r="M850" s="668">
        <f t="shared" si="167"/>
        <v>8.2870039999999889</v>
      </c>
      <c r="N850" s="624">
        <f t="shared" si="165"/>
        <v>4673.5933160765017</v>
      </c>
    </row>
    <row r="851" spans="1:14" x14ac:dyDescent="0.2">
      <c r="A851" s="624">
        <v>848</v>
      </c>
      <c r="B851" s="624">
        <v>24</v>
      </c>
      <c r="C851" s="628">
        <f t="shared" si="158"/>
        <v>38.624256000000003</v>
      </c>
      <c r="D851" s="665">
        <f t="shared" si="156"/>
        <v>38.624256000000003</v>
      </c>
      <c r="E851" s="629">
        <f t="shared" si="159"/>
        <v>1491.8331515535363</v>
      </c>
      <c r="F851" s="665">
        <f t="shared" si="157"/>
        <v>40.233600000000003</v>
      </c>
      <c r="G851" s="629">
        <f t="shared" si="160"/>
        <v>1618.7425689600002</v>
      </c>
      <c r="H851" s="666">
        <f t="shared" si="161"/>
        <v>39.428927999999999</v>
      </c>
      <c r="I851" s="667">
        <f t="shared" si="162"/>
        <v>1.0952480000000001E-2</v>
      </c>
      <c r="J851" s="624">
        <f t="shared" si="163"/>
        <v>126.90941740646394</v>
      </c>
      <c r="K851" s="624">
        <f t="shared" si="164"/>
        <v>126.90941740646394</v>
      </c>
      <c r="L851" s="624">
        <f t="shared" si="166"/>
        <v>38856.995922105649</v>
      </c>
      <c r="M851" s="668">
        <f t="shared" si="167"/>
        <v>8.2979564799999892</v>
      </c>
      <c r="N851" s="624">
        <f t="shared" si="165"/>
        <v>4682.7186929408554</v>
      </c>
    </row>
    <row r="852" spans="1:14" x14ac:dyDescent="0.2">
      <c r="A852" s="624">
        <v>849</v>
      </c>
      <c r="B852" s="624">
        <v>25</v>
      </c>
      <c r="C852" s="628">
        <f t="shared" si="158"/>
        <v>40.233600000000003</v>
      </c>
      <c r="D852" s="665">
        <f t="shared" si="156"/>
        <v>40.233600000000003</v>
      </c>
      <c r="E852" s="629">
        <f t="shared" si="159"/>
        <v>1618.7425689600002</v>
      </c>
      <c r="F852" s="665">
        <f t="shared" si="157"/>
        <v>41.842944000000003</v>
      </c>
      <c r="G852" s="629">
        <f t="shared" si="160"/>
        <v>1750.8319625871363</v>
      </c>
      <c r="H852" s="666">
        <f t="shared" si="161"/>
        <v>41.038272000000006</v>
      </c>
      <c r="I852" s="667">
        <f t="shared" si="162"/>
        <v>1.1399520000000002E-2</v>
      </c>
      <c r="J852" s="624">
        <f t="shared" si="163"/>
        <v>132.08939362713613</v>
      </c>
      <c r="K852" s="624">
        <f t="shared" si="164"/>
        <v>132.08939362713613</v>
      </c>
      <c r="L852" s="624">
        <f t="shared" si="166"/>
        <v>38989.085315732787</v>
      </c>
      <c r="M852" s="668">
        <f t="shared" si="167"/>
        <v>8.3093559999999886</v>
      </c>
      <c r="N852" s="624">
        <f t="shared" si="165"/>
        <v>4692.1909851657383</v>
      </c>
    </row>
    <row r="853" spans="1:14" x14ac:dyDescent="0.2">
      <c r="A853" s="624">
        <v>850</v>
      </c>
      <c r="B853" s="624">
        <v>26</v>
      </c>
      <c r="C853" s="628">
        <f t="shared" si="158"/>
        <v>41.842944000000003</v>
      </c>
      <c r="D853" s="665">
        <f t="shared" si="156"/>
        <v>41.842944000000003</v>
      </c>
      <c r="E853" s="629">
        <f t="shared" si="159"/>
        <v>1750.8319625871363</v>
      </c>
      <c r="F853" s="665">
        <f t="shared" si="157"/>
        <v>42.808550400000009</v>
      </c>
      <c r="G853" s="629">
        <f t="shared" si="160"/>
        <v>1832.5719873493408</v>
      </c>
      <c r="H853" s="666">
        <f t="shared" si="161"/>
        <v>42.325747200000009</v>
      </c>
      <c r="I853" s="667">
        <f t="shared" si="162"/>
        <v>1.1757152000000003E-2</v>
      </c>
      <c r="J853" s="624">
        <f t="shared" si="163"/>
        <v>81.740024762204484</v>
      </c>
      <c r="K853" s="624">
        <f t="shared" si="164"/>
        <v>81.740024762204484</v>
      </c>
      <c r="L853" s="624">
        <f t="shared" si="166"/>
        <v>39070.825340494994</v>
      </c>
      <c r="M853" s="668">
        <f t="shared" si="167"/>
        <v>8.3211131519999881</v>
      </c>
      <c r="N853" s="624">
        <f t="shared" si="165"/>
        <v>4695.3844547954841</v>
      </c>
    </row>
    <row r="854" spans="1:14" x14ac:dyDescent="0.2">
      <c r="A854" s="624">
        <v>851</v>
      </c>
      <c r="B854" s="624">
        <v>26.6</v>
      </c>
      <c r="C854" s="628">
        <f t="shared" si="158"/>
        <v>42.808550400000009</v>
      </c>
      <c r="D854" s="665">
        <f t="shared" si="156"/>
        <v>42.808550400000009</v>
      </c>
      <c r="E854" s="629">
        <f t="shared" si="159"/>
        <v>1832.5719873493408</v>
      </c>
      <c r="F854" s="665">
        <f t="shared" si="157"/>
        <v>42.808550400000009</v>
      </c>
      <c r="G854" s="629">
        <f t="shared" si="160"/>
        <v>1832.5719873493408</v>
      </c>
      <c r="H854" s="666">
        <f t="shared" si="161"/>
        <v>42.808550400000009</v>
      </c>
      <c r="I854" s="667">
        <f t="shared" si="162"/>
        <v>1.1891264000000002E-2</v>
      </c>
      <c r="J854" s="624">
        <f t="shared" si="163"/>
        <v>0</v>
      </c>
      <c r="K854" s="624">
        <f t="shared" si="164"/>
        <v>0</v>
      </c>
      <c r="L854" s="624">
        <f t="shared" si="166"/>
        <v>39070.825340494994</v>
      </c>
      <c r="M854" s="668">
        <f t="shared" si="167"/>
        <v>8.333004415999989</v>
      </c>
      <c r="N854" s="624">
        <f t="shared" si="165"/>
        <v>4688.6841035960688</v>
      </c>
    </row>
    <row r="855" spans="1:14" x14ac:dyDescent="0.2">
      <c r="A855" s="624">
        <v>852</v>
      </c>
      <c r="B855" s="624">
        <v>26.6</v>
      </c>
      <c r="C855" s="628">
        <f t="shared" si="158"/>
        <v>42.808550400000009</v>
      </c>
      <c r="D855" s="665">
        <f t="shared" si="156"/>
        <v>42.808550400000009</v>
      </c>
      <c r="E855" s="629">
        <f t="shared" si="159"/>
        <v>1832.5719873493408</v>
      </c>
      <c r="F855" s="665">
        <f t="shared" si="157"/>
        <v>43.130419200000006</v>
      </c>
      <c r="G855" s="629">
        <f t="shared" si="160"/>
        <v>1860.2330603677292</v>
      </c>
      <c r="H855" s="666">
        <f t="shared" si="161"/>
        <v>42.969484800000004</v>
      </c>
      <c r="I855" s="667">
        <f t="shared" si="162"/>
        <v>1.1935968000000002E-2</v>
      </c>
      <c r="J855" s="624">
        <f t="shared" si="163"/>
        <v>27.661073018388379</v>
      </c>
      <c r="K855" s="624">
        <f t="shared" si="164"/>
        <v>27.661073018388379</v>
      </c>
      <c r="L855" s="624">
        <f t="shared" si="166"/>
        <v>39098.486413513383</v>
      </c>
      <c r="M855" s="668">
        <f t="shared" si="167"/>
        <v>8.3449403839999885</v>
      </c>
      <c r="N855" s="624">
        <f t="shared" si="165"/>
        <v>4685.2924783594763</v>
      </c>
    </row>
    <row r="856" spans="1:14" x14ac:dyDescent="0.2">
      <c r="A856" s="624">
        <v>853</v>
      </c>
      <c r="B856" s="624">
        <v>26.8</v>
      </c>
      <c r="C856" s="628">
        <f t="shared" si="158"/>
        <v>43.130419200000006</v>
      </c>
      <c r="D856" s="665">
        <f t="shared" si="156"/>
        <v>43.130419200000006</v>
      </c>
      <c r="E856" s="629">
        <f t="shared" si="159"/>
        <v>1860.2330603677292</v>
      </c>
      <c r="F856" s="665">
        <f t="shared" si="157"/>
        <v>43.452288000000003</v>
      </c>
      <c r="G856" s="629">
        <f t="shared" si="160"/>
        <v>1888.1013324349442</v>
      </c>
      <c r="H856" s="666">
        <f t="shared" si="161"/>
        <v>43.291353600000008</v>
      </c>
      <c r="I856" s="667">
        <f t="shared" si="162"/>
        <v>1.2025376000000003E-2</v>
      </c>
      <c r="J856" s="624">
        <f t="shared" si="163"/>
        <v>27.868272067215003</v>
      </c>
      <c r="K856" s="624">
        <f t="shared" si="164"/>
        <v>27.868272067215003</v>
      </c>
      <c r="L856" s="624">
        <f t="shared" si="166"/>
        <v>39126.354685580598</v>
      </c>
      <c r="M856" s="668">
        <f t="shared" si="167"/>
        <v>8.3569657599999889</v>
      </c>
      <c r="N856" s="624">
        <f t="shared" si="165"/>
        <v>4681.8852451036782</v>
      </c>
    </row>
    <row r="857" spans="1:14" x14ac:dyDescent="0.2">
      <c r="A857" s="624">
        <v>854</v>
      </c>
      <c r="B857" s="624">
        <v>27</v>
      </c>
      <c r="C857" s="628">
        <f t="shared" si="158"/>
        <v>43.452288000000003</v>
      </c>
      <c r="D857" s="665">
        <f t="shared" si="156"/>
        <v>43.452288000000003</v>
      </c>
      <c r="E857" s="629">
        <f t="shared" si="159"/>
        <v>1888.1013324349442</v>
      </c>
      <c r="F857" s="665">
        <f t="shared" si="157"/>
        <v>43.7741568</v>
      </c>
      <c r="G857" s="629">
        <f t="shared" si="160"/>
        <v>1916.1768035509863</v>
      </c>
      <c r="H857" s="666">
        <f t="shared" si="161"/>
        <v>43.613222399999998</v>
      </c>
      <c r="I857" s="667">
        <f t="shared" si="162"/>
        <v>1.2114784E-2</v>
      </c>
      <c r="J857" s="624">
        <f t="shared" si="163"/>
        <v>28.075471116042081</v>
      </c>
      <c r="K857" s="624">
        <f t="shared" si="164"/>
        <v>28.075471116042081</v>
      </c>
      <c r="L857" s="624">
        <f t="shared" si="166"/>
        <v>39154.430156696639</v>
      </c>
      <c r="M857" s="668">
        <f t="shared" si="167"/>
        <v>8.3690805439999885</v>
      </c>
      <c r="N857" s="624">
        <f t="shared" si="165"/>
        <v>4678.4625803090721</v>
      </c>
    </row>
    <row r="858" spans="1:14" x14ac:dyDescent="0.2">
      <c r="A858" s="624">
        <v>855</v>
      </c>
      <c r="B858" s="624">
        <v>27.2</v>
      </c>
      <c r="C858" s="628">
        <f t="shared" si="158"/>
        <v>43.7741568</v>
      </c>
      <c r="D858" s="665">
        <f t="shared" si="156"/>
        <v>43.7741568</v>
      </c>
      <c r="E858" s="629">
        <f t="shared" si="159"/>
        <v>1916.1768035509863</v>
      </c>
      <c r="F858" s="665">
        <f t="shared" si="157"/>
        <v>44.739763200000006</v>
      </c>
      <c r="G858" s="629">
        <f t="shared" si="160"/>
        <v>2001.6464111920748</v>
      </c>
      <c r="H858" s="666">
        <f t="shared" si="161"/>
        <v>44.256960000000007</v>
      </c>
      <c r="I858" s="667">
        <f t="shared" si="162"/>
        <v>1.2293600000000002E-2</v>
      </c>
      <c r="J858" s="624">
        <f t="shared" si="163"/>
        <v>85.469607641088487</v>
      </c>
      <c r="K858" s="624">
        <f t="shared" si="164"/>
        <v>85.469607641088487</v>
      </c>
      <c r="L858" s="624">
        <f t="shared" si="166"/>
        <v>39239.89976433773</v>
      </c>
      <c r="M858" s="668">
        <f t="shared" si="167"/>
        <v>8.381374143999988</v>
      </c>
      <c r="N858" s="624">
        <f t="shared" si="165"/>
        <v>4681.7978878115791</v>
      </c>
    </row>
    <row r="859" spans="1:14" x14ac:dyDescent="0.2">
      <c r="A859" s="624">
        <v>856</v>
      </c>
      <c r="B859" s="624">
        <v>27.8</v>
      </c>
      <c r="C859" s="628">
        <f t="shared" si="158"/>
        <v>44.739763200000006</v>
      </c>
      <c r="D859" s="665">
        <f t="shared" si="156"/>
        <v>44.739763200000006</v>
      </c>
      <c r="E859" s="629">
        <f t="shared" si="159"/>
        <v>2001.6464111920748</v>
      </c>
      <c r="F859" s="665">
        <f t="shared" si="157"/>
        <v>45.222566400000005</v>
      </c>
      <c r="G859" s="629">
        <f t="shared" si="160"/>
        <v>2045.0805118024093</v>
      </c>
      <c r="H859" s="666">
        <f t="shared" si="161"/>
        <v>44.981164800000002</v>
      </c>
      <c r="I859" s="667">
        <f t="shared" si="162"/>
        <v>1.2494768E-2</v>
      </c>
      <c r="J859" s="624">
        <f t="shared" si="163"/>
        <v>43.434100610334553</v>
      </c>
      <c r="K859" s="624">
        <f t="shared" si="164"/>
        <v>43.434100610334553</v>
      </c>
      <c r="L859" s="624">
        <f t="shared" si="166"/>
        <v>39283.333864948065</v>
      </c>
      <c r="M859" s="668">
        <f t="shared" si="167"/>
        <v>8.3938689119999879</v>
      </c>
      <c r="N859" s="624">
        <f t="shared" si="165"/>
        <v>4680.0032591393083</v>
      </c>
    </row>
    <row r="860" spans="1:14" x14ac:dyDescent="0.2">
      <c r="A860" s="624">
        <v>857</v>
      </c>
      <c r="B860" s="624">
        <v>28.1</v>
      </c>
      <c r="C860" s="628">
        <f t="shared" si="158"/>
        <v>45.222566400000005</v>
      </c>
      <c r="D860" s="665">
        <f t="shared" si="156"/>
        <v>45.222566400000005</v>
      </c>
      <c r="E860" s="629">
        <f t="shared" si="159"/>
        <v>2045.0805118024093</v>
      </c>
      <c r="F860" s="665">
        <f t="shared" si="157"/>
        <v>46.349107200000006</v>
      </c>
      <c r="G860" s="629">
        <f t="shared" si="160"/>
        <v>2148.2397382370923</v>
      </c>
      <c r="H860" s="666">
        <f t="shared" si="161"/>
        <v>45.785836800000006</v>
      </c>
      <c r="I860" s="667">
        <f t="shared" si="162"/>
        <v>1.2718288000000001E-2</v>
      </c>
      <c r="J860" s="624">
        <f t="shared" si="163"/>
        <v>103.15922643468298</v>
      </c>
      <c r="K860" s="624">
        <f t="shared" si="164"/>
        <v>103.15922643468298</v>
      </c>
      <c r="L860" s="624">
        <f t="shared" si="166"/>
        <v>39386.493091382748</v>
      </c>
      <c r="M860" s="668">
        <f t="shared" si="167"/>
        <v>8.4065871999999882</v>
      </c>
      <c r="N860" s="624">
        <f t="shared" si="165"/>
        <v>4685.1941405405041</v>
      </c>
    </row>
    <row r="861" spans="1:14" x14ac:dyDescent="0.2">
      <c r="A861" s="624">
        <v>858</v>
      </c>
      <c r="B861" s="624">
        <v>28.8</v>
      </c>
      <c r="C861" s="628">
        <f t="shared" si="158"/>
        <v>46.349107200000006</v>
      </c>
      <c r="D861" s="665">
        <f t="shared" si="156"/>
        <v>46.349107200000006</v>
      </c>
      <c r="E861" s="629">
        <f t="shared" si="159"/>
        <v>2148.2397382370923</v>
      </c>
      <c r="F861" s="665">
        <f t="shared" si="157"/>
        <v>46.510041600000001</v>
      </c>
      <c r="G861" s="629">
        <f t="shared" si="160"/>
        <v>2163.1839696337306</v>
      </c>
      <c r="H861" s="666">
        <f t="shared" si="161"/>
        <v>46.429574400000007</v>
      </c>
      <c r="I861" s="667">
        <f t="shared" si="162"/>
        <v>1.2897104000000001E-2</v>
      </c>
      <c r="J861" s="624">
        <f t="shared" si="163"/>
        <v>14.944231396638315</v>
      </c>
      <c r="K861" s="624">
        <f t="shared" si="164"/>
        <v>14.944231396638315</v>
      </c>
      <c r="L861" s="624">
        <f t="shared" si="166"/>
        <v>39401.437322779384</v>
      </c>
      <c r="M861" s="668">
        <f t="shared" si="167"/>
        <v>8.4194843039999885</v>
      </c>
      <c r="N861" s="624">
        <f t="shared" si="165"/>
        <v>4679.7922414393324</v>
      </c>
    </row>
    <row r="862" spans="1:14" x14ac:dyDescent="0.2">
      <c r="A862" s="624">
        <v>859</v>
      </c>
      <c r="B862" s="624">
        <v>28.9</v>
      </c>
      <c r="C862" s="628">
        <f t="shared" si="158"/>
        <v>46.510041600000001</v>
      </c>
      <c r="D862" s="665">
        <f t="shared" si="156"/>
        <v>46.510041600000001</v>
      </c>
      <c r="E862" s="629">
        <f t="shared" si="159"/>
        <v>2163.1839696337306</v>
      </c>
      <c r="F862" s="665">
        <f t="shared" si="157"/>
        <v>46.670976000000003</v>
      </c>
      <c r="G862" s="629">
        <f t="shared" si="160"/>
        <v>2178.1800007925763</v>
      </c>
      <c r="H862" s="666">
        <f t="shared" si="161"/>
        <v>46.590508800000002</v>
      </c>
      <c r="I862" s="667">
        <f t="shared" si="162"/>
        <v>1.2941808000000001E-2</v>
      </c>
      <c r="J862" s="624">
        <f t="shared" si="163"/>
        <v>14.996031158845653</v>
      </c>
      <c r="K862" s="624">
        <f t="shared" si="164"/>
        <v>14.996031158845653</v>
      </c>
      <c r="L862" s="624">
        <f t="shared" si="166"/>
        <v>39416.433353938228</v>
      </c>
      <c r="M862" s="668">
        <f t="shared" si="167"/>
        <v>8.4324261119999893</v>
      </c>
      <c r="N862" s="624">
        <f t="shared" si="165"/>
        <v>4674.3882282995182</v>
      </c>
    </row>
    <row r="863" spans="1:14" x14ac:dyDescent="0.2">
      <c r="A863" s="624">
        <v>860</v>
      </c>
      <c r="B863" s="624">
        <v>29</v>
      </c>
      <c r="C863" s="628">
        <f t="shared" si="158"/>
        <v>46.670976000000003</v>
      </c>
      <c r="D863" s="665">
        <f t="shared" si="156"/>
        <v>46.670976000000003</v>
      </c>
      <c r="E863" s="629">
        <f t="shared" si="159"/>
        <v>2178.1800007925763</v>
      </c>
      <c r="F863" s="665">
        <f t="shared" si="157"/>
        <v>46.831910400000005</v>
      </c>
      <c r="G863" s="629">
        <f t="shared" si="160"/>
        <v>2193.2278317136288</v>
      </c>
      <c r="H863" s="666">
        <f t="shared" si="161"/>
        <v>46.751443200000004</v>
      </c>
      <c r="I863" s="667">
        <f t="shared" si="162"/>
        <v>1.2986512E-2</v>
      </c>
      <c r="J863" s="624">
        <f t="shared" si="163"/>
        <v>15.047830921052537</v>
      </c>
      <c r="K863" s="624">
        <f t="shared" si="164"/>
        <v>15.047830921052537</v>
      </c>
      <c r="L863" s="624">
        <f t="shared" si="166"/>
        <v>39431.48118485928</v>
      </c>
      <c r="M863" s="668">
        <f t="shared" si="167"/>
        <v>8.4454126239999887</v>
      </c>
      <c r="N863" s="624">
        <f t="shared" si="165"/>
        <v>4668.982196654757</v>
      </c>
    </row>
    <row r="864" spans="1:14" x14ac:dyDescent="0.2">
      <c r="A864" s="624">
        <v>861</v>
      </c>
      <c r="B864" s="624">
        <v>29.1</v>
      </c>
      <c r="C864" s="628">
        <f t="shared" si="158"/>
        <v>46.831910400000005</v>
      </c>
      <c r="D864" s="665">
        <f t="shared" si="156"/>
        <v>46.831910400000005</v>
      </c>
      <c r="E864" s="629">
        <f t="shared" si="159"/>
        <v>2193.2278317136288</v>
      </c>
      <c r="F864" s="665">
        <f t="shared" si="157"/>
        <v>46.670976000000003</v>
      </c>
      <c r="G864" s="629">
        <f t="shared" si="160"/>
        <v>2178.1800007925763</v>
      </c>
      <c r="H864" s="666">
        <f t="shared" si="161"/>
        <v>46.751443200000004</v>
      </c>
      <c r="I864" s="667">
        <f t="shared" si="162"/>
        <v>1.2986512E-2</v>
      </c>
      <c r="J864" s="624">
        <f t="shared" si="163"/>
        <v>-15.047830921052537</v>
      </c>
      <c r="K864" s="624">
        <f t="shared" si="164"/>
        <v>0</v>
      </c>
      <c r="L864" s="624">
        <f t="shared" si="166"/>
        <v>39431.48118485928</v>
      </c>
      <c r="M864" s="668">
        <f t="shared" si="167"/>
        <v>8.4583991359999882</v>
      </c>
      <c r="N864" s="624">
        <f t="shared" si="165"/>
        <v>4661.8137251331682</v>
      </c>
    </row>
    <row r="865" spans="1:14" x14ac:dyDescent="0.2">
      <c r="A865" s="624">
        <v>862</v>
      </c>
      <c r="B865" s="624">
        <v>29</v>
      </c>
      <c r="C865" s="628">
        <f t="shared" si="158"/>
        <v>46.670976000000003</v>
      </c>
      <c r="D865" s="665">
        <f t="shared" si="156"/>
        <v>46.670976000000003</v>
      </c>
      <c r="E865" s="629">
        <f t="shared" si="159"/>
        <v>2178.1800007925763</v>
      </c>
      <c r="F865" s="665">
        <f t="shared" si="157"/>
        <v>45.222566400000005</v>
      </c>
      <c r="G865" s="629">
        <f t="shared" si="160"/>
        <v>2045.0805118024093</v>
      </c>
      <c r="H865" s="666">
        <f t="shared" si="161"/>
        <v>45.946771200000001</v>
      </c>
      <c r="I865" s="667">
        <f t="shared" si="162"/>
        <v>1.2762992000000001E-2</v>
      </c>
      <c r="J865" s="624">
        <f t="shared" si="163"/>
        <v>-133.09948899016695</v>
      </c>
      <c r="K865" s="624">
        <f t="shared" si="164"/>
        <v>0</v>
      </c>
      <c r="L865" s="624">
        <f t="shared" si="166"/>
        <v>39431.48118485928</v>
      </c>
      <c r="M865" s="668">
        <f t="shared" si="167"/>
        <v>8.4711621279999889</v>
      </c>
      <c r="N865" s="624">
        <f t="shared" si="165"/>
        <v>4654.7900499419329</v>
      </c>
    </row>
    <row r="866" spans="1:14" x14ac:dyDescent="0.2">
      <c r="A866" s="624">
        <v>863</v>
      </c>
      <c r="B866" s="624">
        <v>28.1</v>
      </c>
      <c r="C866" s="628">
        <f t="shared" si="158"/>
        <v>45.222566400000005</v>
      </c>
      <c r="D866" s="665">
        <f t="shared" si="156"/>
        <v>45.222566400000005</v>
      </c>
      <c r="E866" s="629">
        <f t="shared" si="159"/>
        <v>2045.0805118024093</v>
      </c>
      <c r="F866" s="665">
        <f t="shared" si="157"/>
        <v>44.256960000000007</v>
      </c>
      <c r="G866" s="629">
        <f t="shared" si="160"/>
        <v>1958.6785084416006</v>
      </c>
      <c r="H866" s="666">
        <f t="shared" si="161"/>
        <v>44.739763200000006</v>
      </c>
      <c r="I866" s="667">
        <f t="shared" si="162"/>
        <v>1.2427712000000002E-2</v>
      </c>
      <c r="J866" s="624">
        <f t="shared" si="163"/>
        <v>-86.402003360808749</v>
      </c>
      <c r="K866" s="624">
        <f t="shared" si="164"/>
        <v>0</v>
      </c>
      <c r="L866" s="624">
        <f t="shared" si="166"/>
        <v>39431.48118485928</v>
      </c>
      <c r="M866" s="668">
        <f t="shared" si="167"/>
        <v>8.4835898399999881</v>
      </c>
      <c r="N866" s="624">
        <f t="shared" si="165"/>
        <v>4647.9711924473868</v>
      </c>
    </row>
    <row r="867" spans="1:14" x14ac:dyDescent="0.2">
      <c r="A867" s="624">
        <v>864</v>
      </c>
      <c r="B867" s="624">
        <v>27.5</v>
      </c>
      <c r="C867" s="628">
        <f t="shared" si="158"/>
        <v>44.256960000000007</v>
      </c>
      <c r="D867" s="665">
        <f t="shared" si="156"/>
        <v>44.256960000000007</v>
      </c>
      <c r="E867" s="629">
        <f t="shared" si="159"/>
        <v>1958.6785084416006</v>
      </c>
      <c r="F867" s="665">
        <f t="shared" si="157"/>
        <v>43.452288000000003</v>
      </c>
      <c r="G867" s="629">
        <f t="shared" si="160"/>
        <v>1888.1013324349442</v>
      </c>
      <c r="H867" s="666">
        <f t="shared" si="161"/>
        <v>43.854624000000001</v>
      </c>
      <c r="I867" s="667">
        <f t="shared" si="162"/>
        <v>1.2181840000000001E-2</v>
      </c>
      <c r="J867" s="624">
        <f t="shared" si="163"/>
        <v>-70.577176006656373</v>
      </c>
      <c r="K867" s="624">
        <f t="shared" si="164"/>
        <v>0</v>
      </c>
      <c r="L867" s="624">
        <f t="shared" si="166"/>
        <v>39431.48118485928</v>
      </c>
      <c r="M867" s="668">
        <f t="shared" si="167"/>
        <v>8.4957716799999883</v>
      </c>
      <c r="N867" s="624">
        <f t="shared" si="165"/>
        <v>4641.3066016928715</v>
      </c>
    </row>
    <row r="868" spans="1:14" x14ac:dyDescent="0.2">
      <c r="A868" s="624">
        <v>865</v>
      </c>
      <c r="B868" s="624">
        <v>27</v>
      </c>
      <c r="C868" s="628">
        <f t="shared" si="158"/>
        <v>43.452288000000003</v>
      </c>
      <c r="D868" s="665">
        <f t="shared" si="156"/>
        <v>43.452288000000003</v>
      </c>
      <c r="E868" s="629">
        <f t="shared" si="159"/>
        <v>1888.1013324349442</v>
      </c>
      <c r="F868" s="665">
        <f t="shared" si="157"/>
        <v>41.521075200000006</v>
      </c>
      <c r="G868" s="629">
        <f t="shared" si="160"/>
        <v>1723.9996857640556</v>
      </c>
      <c r="H868" s="666">
        <f t="shared" si="161"/>
        <v>42.486681600000004</v>
      </c>
      <c r="I868" s="667">
        <f t="shared" si="162"/>
        <v>1.1801856000000001E-2</v>
      </c>
      <c r="J868" s="624">
        <f t="shared" si="163"/>
        <v>-164.10164667088861</v>
      </c>
      <c r="K868" s="624">
        <f t="shared" si="164"/>
        <v>0</v>
      </c>
      <c r="L868" s="624">
        <f t="shared" si="166"/>
        <v>39431.48118485928</v>
      </c>
      <c r="M868" s="668">
        <f t="shared" si="167"/>
        <v>8.5075735359999882</v>
      </c>
      <c r="N868" s="624">
        <f t="shared" si="165"/>
        <v>4634.8680993474909</v>
      </c>
    </row>
    <row r="869" spans="1:14" x14ac:dyDescent="0.2">
      <c r="A869" s="624">
        <v>866</v>
      </c>
      <c r="B869" s="624">
        <v>25.8</v>
      </c>
      <c r="C869" s="628">
        <f t="shared" si="158"/>
        <v>41.521075200000006</v>
      </c>
      <c r="D869" s="665">
        <f t="shared" si="156"/>
        <v>41.521075200000006</v>
      </c>
      <c r="E869" s="629">
        <f t="shared" si="159"/>
        <v>1723.9996857640556</v>
      </c>
      <c r="F869" s="665">
        <f t="shared" si="157"/>
        <v>40.233600000000003</v>
      </c>
      <c r="G869" s="629">
        <f t="shared" si="160"/>
        <v>1618.7425689600002</v>
      </c>
      <c r="H869" s="666">
        <f t="shared" si="161"/>
        <v>40.877337600000004</v>
      </c>
      <c r="I869" s="667">
        <f t="shared" si="162"/>
        <v>1.1354816000000002E-2</v>
      </c>
      <c r="J869" s="624">
        <f t="shared" si="163"/>
        <v>-105.25711680405539</v>
      </c>
      <c r="K869" s="624">
        <f t="shared" si="164"/>
        <v>0</v>
      </c>
      <c r="L869" s="624">
        <f t="shared" si="166"/>
        <v>39431.48118485928</v>
      </c>
      <c r="M869" s="668">
        <f t="shared" si="167"/>
        <v>8.518928351999989</v>
      </c>
      <c r="N869" s="624">
        <f t="shared" si="165"/>
        <v>4628.6903182607412</v>
      </c>
    </row>
    <row r="870" spans="1:14" x14ac:dyDescent="0.2">
      <c r="A870" s="624">
        <v>867</v>
      </c>
      <c r="B870" s="624">
        <v>25</v>
      </c>
      <c r="C870" s="628">
        <f t="shared" si="158"/>
        <v>40.233600000000003</v>
      </c>
      <c r="D870" s="665">
        <f t="shared" si="156"/>
        <v>40.233600000000003</v>
      </c>
      <c r="E870" s="629">
        <f t="shared" si="159"/>
        <v>1618.7425689600002</v>
      </c>
      <c r="F870" s="665">
        <f t="shared" si="157"/>
        <v>39.428927999999999</v>
      </c>
      <c r="G870" s="629">
        <f t="shared" si="160"/>
        <v>1554.640363229184</v>
      </c>
      <c r="H870" s="666">
        <f t="shared" si="161"/>
        <v>39.831264000000004</v>
      </c>
      <c r="I870" s="667">
        <f t="shared" si="162"/>
        <v>1.1064240000000001E-2</v>
      </c>
      <c r="J870" s="624">
        <f t="shared" si="163"/>
        <v>-64.102205730816195</v>
      </c>
      <c r="K870" s="624">
        <f t="shared" si="164"/>
        <v>0</v>
      </c>
      <c r="L870" s="624">
        <f t="shared" si="166"/>
        <v>39431.48118485928</v>
      </c>
      <c r="M870" s="668">
        <f t="shared" si="167"/>
        <v>8.5299925919999886</v>
      </c>
      <c r="N870" s="624">
        <f t="shared" si="165"/>
        <v>4622.6864513154233</v>
      </c>
    </row>
    <row r="871" spans="1:14" x14ac:dyDescent="0.2">
      <c r="A871" s="624">
        <v>868</v>
      </c>
      <c r="B871" s="624">
        <v>24.5</v>
      </c>
      <c r="C871" s="628">
        <f t="shared" si="158"/>
        <v>39.428927999999999</v>
      </c>
      <c r="D871" s="665">
        <f t="shared" si="156"/>
        <v>39.428927999999999</v>
      </c>
      <c r="E871" s="629">
        <f t="shared" si="159"/>
        <v>1554.640363229184</v>
      </c>
      <c r="F871" s="665">
        <f t="shared" si="157"/>
        <v>39.911731200000006</v>
      </c>
      <c r="G871" s="629">
        <f t="shared" si="160"/>
        <v>1592.9462873810539</v>
      </c>
      <c r="H871" s="666">
        <f t="shared" si="161"/>
        <v>39.670329600000002</v>
      </c>
      <c r="I871" s="667">
        <f t="shared" si="162"/>
        <v>1.1019536E-2</v>
      </c>
      <c r="J871" s="624">
        <f t="shared" si="163"/>
        <v>38.305924151869931</v>
      </c>
      <c r="K871" s="624">
        <f t="shared" si="164"/>
        <v>38.305924151869931</v>
      </c>
      <c r="L871" s="624">
        <f t="shared" si="166"/>
        <v>39469.787109011151</v>
      </c>
      <c r="M871" s="668">
        <f t="shared" si="167"/>
        <v>8.5410121279999878</v>
      </c>
      <c r="N871" s="624">
        <f t="shared" si="165"/>
        <v>4621.2072430640164</v>
      </c>
    </row>
    <row r="872" spans="1:14" x14ac:dyDescent="0.2">
      <c r="A872" s="624">
        <v>869</v>
      </c>
      <c r="B872" s="624">
        <v>24.8</v>
      </c>
      <c r="C872" s="628">
        <f t="shared" si="158"/>
        <v>39.911731200000006</v>
      </c>
      <c r="D872" s="665">
        <f t="shared" si="156"/>
        <v>39.911731200000006</v>
      </c>
      <c r="E872" s="629">
        <f t="shared" si="159"/>
        <v>1592.9462873810539</v>
      </c>
      <c r="F872" s="665">
        <f t="shared" si="157"/>
        <v>40.394534400000005</v>
      </c>
      <c r="G872" s="629">
        <f t="shared" si="160"/>
        <v>1631.7184093927838</v>
      </c>
      <c r="H872" s="666">
        <f t="shared" si="161"/>
        <v>40.153132800000009</v>
      </c>
      <c r="I872" s="667">
        <f t="shared" si="162"/>
        <v>1.1153648000000002E-2</v>
      </c>
      <c r="J872" s="624">
        <f t="shared" si="163"/>
        <v>38.772122011729834</v>
      </c>
      <c r="K872" s="624">
        <f t="shared" si="164"/>
        <v>38.772122011729834</v>
      </c>
      <c r="L872" s="624">
        <f t="shared" si="166"/>
        <v>39508.559231022882</v>
      </c>
      <c r="M872" s="668">
        <f t="shared" si="167"/>
        <v>8.5521657759999883</v>
      </c>
      <c r="N872" s="624">
        <f t="shared" si="165"/>
        <v>4619.7139140936752</v>
      </c>
    </row>
    <row r="873" spans="1:14" x14ac:dyDescent="0.2">
      <c r="A873" s="624">
        <v>870</v>
      </c>
      <c r="B873" s="624">
        <v>25.1</v>
      </c>
      <c r="C873" s="628">
        <f t="shared" si="158"/>
        <v>40.394534400000005</v>
      </c>
      <c r="D873" s="665">
        <f t="shared" si="156"/>
        <v>40.394534400000005</v>
      </c>
      <c r="E873" s="629">
        <f t="shared" si="159"/>
        <v>1631.7184093927838</v>
      </c>
      <c r="F873" s="665">
        <f t="shared" si="157"/>
        <v>41.038272000000006</v>
      </c>
      <c r="G873" s="629">
        <f t="shared" si="160"/>
        <v>1684.1397687459846</v>
      </c>
      <c r="H873" s="666">
        <f t="shared" si="161"/>
        <v>40.716403200000002</v>
      </c>
      <c r="I873" s="667">
        <f t="shared" si="162"/>
        <v>1.1310112000000001E-2</v>
      </c>
      <c r="J873" s="624">
        <f t="shared" si="163"/>
        <v>52.421359353200842</v>
      </c>
      <c r="K873" s="624">
        <f t="shared" si="164"/>
        <v>52.421359353200842</v>
      </c>
      <c r="L873" s="624">
        <f t="shared" si="166"/>
        <v>39560.980590376086</v>
      </c>
      <c r="M873" s="668">
        <f t="shared" si="167"/>
        <v>8.5634758879999886</v>
      </c>
      <c r="N873" s="624">
        <f t="shared" si="165"/>
        <v>4619.7339850997823</v>
      </c>
    </row>
    <row r="874" spans="1:14" x14ac:dyDescent="0.2">
      <c r="A874" s="624">
        <v>871</v>
      </c>
      <c r="B874" s="624">
        <v>25.5</v>
      </c>
      <c r="C874" s="628">
        <f t="shared" si="158"/>
        <v>41.038272000000006</v>
      </c>
      <c r="D874" s="665">
        <f t="shared" si="156"/>
        <v>41.038272000000006</v>
      </c>
      <c r="E874" s="629">
        <f t="shared" si="159"/>
        <v>1684.1397687459846</v>
      </c>
      <c r="F874" s="665">
        <f t="shared" si="157"/>
        <v>41.360140800000003</v>
      </c>
      <c r="G874" s="629">
        <f t="shared" si="160"/>
        <v>1710.661246995825</v>
      </c>
      <c r="H874" s="666">
        <f t="shared" si="161"/>
        <v>41.199206400000008</v>
      </c>
      <c r="I874" s="667">
        <f t="shared" si="162"/>
        <v>1.1444224000000003E-2</v>
      </c>
      <c r="J874" s="624">
        <f t="shared" si="163"/>
        <v>26.521478249840357</v>
      </c>
      <c r="K874" s="624">
        <f t="shared" si="164"/>
        <v>26.521478249840357</v>
      </c>
      <c r="L874" s="624">
        <f t="shared" si="166"/>
        <v>39587.502068625923</v>
      </c>
      <c r="M874" s="668">
        <f t="shared" si="167"/>
        <v>8.5749201119999885</v>
      </c>
      <c r="N874" s="624">
        <f t="shared" si="165"/>
        <v>4616.6613276345324</v>
      </c>
    </row>
    <row r="875" spans="1:14" x14ac:dyDescent="0.2">
      <c r="A875" s="624">
        <v>872</v>
      </c>
      <c r="B875" s="624">
        <v>25.7</v>
      </c>
      <c r="C875" s="628">
        <f t="shared" si="158"/>
        <v>41.360140800000003</v>
      </c>
      <c r="D875" s="665">
        <f t="shared" si="156"/>
        <v>41.360140800000003</v>
      </c>
      <c r="E875" s="629">
        <f t="shared" si="159"/>
        <v>1710.661246995825</v>
      </c>
      <c r="F875" s="665">
        <f t="shared" si="157"/>
        <v>42.1648128</v>
      </c>
      <c r="G875" s="629">
        <f t="shared" si="160"/>
        <v>1777.8714384590439</v>
      </c>
      <c r="H875" s="666">
        <f t="shared" si="161"/>
        <v>41.762476800000002</v>
      </c>
      <c r="I875" s="667">
        <f t="shared" si="162"/>
        <v>1.1600688E-2</v>
      </c>
      <c r="J875" s="624">
        <f t="shared" si="163"/>
        <v>67.210191463218962</v>
      </c>
      <c r="K875" s="624">
        <f t="shared" si="164"/>
        <v>67.210191463218962</v>
      </c>
      <c r="L875" s="624">
        <f t="shared" si="166"/>
        <v>39654.712260089145</v>
      </c>
      <c r="M875" s="668">
        <f t="shared" si="167"/>
        <v>8.5865207999999882</v>
      </c>
      <c r="N875" s="624">
        <f t="shared" si="165"/>
        <v>4618.2514645616648</v>
      </c>
    </row>
    <row r="876" spans="1:14" x14ac:dyDescent="0.2">
      <c r="A876" s="624">
        <v>873</v>
      </c>
      <c r="B876" s="624">
        <v>26.2</v>
      </c>
      <c r="C876" s="628">
        <f t="shared" si="158"/>
        <v>42.1648128</v>
      </c>
      <c r="D876" s="665">
        <f t="shared" si="156"/>
        <v>42.1648128</v>
      </c>
      <c r="E876" s="629">
        <f t="shared" si="159"/>
        <v>1777.8714384590439</v>
      </c>
      <c r="F876" s="665">
        <f t="shared" si="157"/>
        <v>43.291353600000001</v>
      </c>
      <c r="G876" s="629">
        <f t="shared" si="160"/>
        <v>1874.141296520233</v>
      </c>
      <c r="H876" s="666">
        <f t="shared" si="161"/>
        <v>42.7280832</v>
      </c>
      <c r="I876" s="667">
        <f t="shared" si="162"/>
        <v>1.1868912000000001E-2</v>
      </c>
      <c r="J876" s="624">
        <f t="shared" si="163"/>
        <v>96.269858061189097</v>
      </c>
      <c r="K876" s="624">
        <f t="shared" si="164"/>
        <v>96.269858061189097</v>
      </c>
      <c r="L876" s="624">
        <f t="shared" si="166"/>
        <v>39750.982118150336</v>
      </c>
      <c r="M876" s="668">
        <f t="shared" si="167"/>
        <v>8.5983897119999888</v>
      </c>
      <c r="N876" s="624">
        <f t="shared" si="165"/>
        <v>4623.0728601046676</v>
      </c>
    </row>
    <row r="877" spans="1:14" x14ac:dyDescent="0.2">
      <c r="A877" s="624">
        <v>874</v>
      </c>
      <c r="B877" s="624">
        <v>26.9</v>
      </c>
      <c r="C877" s="628">
        <f t="shared" si="158"/>
        <v>43.291353600000001</v>
      </c>
      <c r="D877" s="665">
        <f t="shared" si="156"/>
        <v>43.291353600000001</v>
      </c>
      <c r="E877" s="629">
        <f t="shared" si="159"/>
        <v>1874.141296520233</v>
      </c>
      <c r="F877" s="665">
        <f t="shared" si="157"/>
        <v>44.256960000000007</v>
      </c>
      <c r="G877" s="629">
        <f t="shared" si="160"/>
        <v>1958.6785084416006</v>
      </c>
      <c r="H877" s="666">
        <f t="shared" si="161"/>
        <v>43.7741568</v>
      </c>
      <c r="I877" s="667">
        <f t="shared" si="162"/>
        <v>1.2159488E-2</v>
      </c>
      <c r="J877" s="624">
        <f t="shared" si="163"/>
        <v>84.537211921367543</v>
      </c>
      <c r="K877" s="624">
        <f t="shared" si="164"/>
        <v>84.537211921367543</v>
      </c>
      <c r="L877" s="624">
        <f t="shared" si="166"/>
        <v>39835.5193300717</v>
      </c>
      <c r="M877" s="668">
        <f t="shared" si="167"/>
        <v>8.6105491999999888</v>
      </c>
      <c r="N877" s="624">
        <f t="shared" si="165"/>
        <v>4626.3621988330024</v>
      </c>
    </row>
    <row r="878" spans="1:14" x14ac:dyDescent="0.2">
      <c r="A878" s="624">
        <v>875</v>
      </c>
      <c r="B878" s="624">
        <v>27.5</v>
      </c>
      <c r="C878" s="628">
        <f t="shared" si="158"/>
        <v>44.256960000000007</v>
      </c>
      <c r="D878" s="665">
        <f t="shared" si="156"/>
        <v>44.256960000000007</v>
      </c>
      <c r="E878" s="629">
        <f t="shared" si="159"/>
        <v>1958.6785084416006</v>
      </c>
      <c r="F878" s="665">
        <f t="shared" si="157"/>
        <v>44.739763200000006</v>
      </c>
      <c r="G878" s="629">
        <f t="shared" si="160"/>
        <v>2001.6464111920748</v>
      </c>
      <c r="H878" s="666">
        <f t="shared" si="161"/>
        <v>44.49836160000001</v>
      </c>
      <c r="I878" s="667">
        <f t="shared" si="162"/>
        <v>1.2360656000000003E-2</v>
      </c>
      <c r="J878" s="624">
        <f t="shared" si="163"/>
        <v>42.967902750474195</v>
      </c>
      <c r="K878" s="624">
        <f t="shared" si="164"/>
        <v>42.967902750474195</v>
      </c>
      <c r="L878" s="624">
        <f t="shared" si="166"/>
        <v>39878.487232822175</v>
      </c>
      <c r="M878" s="668">
        <f t="shared" si="167"/>
        <v>8.622909855999989</v>
      </c>
      <c r="N878" s="624">
        <f t="shared" si="165"/>
        <v>4624.7134550611063</v>
      </c>
    </row>
    <row r="879" spans="1:14" x14ac:dyDescent="0.2">
      <c r="A879" s="624">
        <v>876</v>
      </c>
      <c r="B879" s="624">
        <v>27.8</v>
      </c>
      <c r="C879" s="628">
        <f t="shared" si="158"/>
        <v>44.739763200000006</v>
      </c>
      <c r="D879" s="665">
        <f t="shared" si="156"/>
        <v>44.739763200000006</v>
      </c>
      <c r="E879" s="629">
        <f t="shared" si="159"/>
        <v>2001.6464111920748</v>
      </c>
      <c r="F879" s="665">
        <f t="shared" si="157"/>
        <v>45.705369599999997</v>
      </c>
      <c r="G879" s="629">
        <f t="shared" si="160"/>
        <v>2088.9808102726038</v>
      </c>
      <c r="H879" s="666">
        <f t="shared" si="161"/>
        <v>45.222566400000005</v>
      </c>
      <c r="I879" s="667">
        <f t="shared" si="162"/>
        <v>1.2561824000000001E-2</v>
      </c>
      <c r="J879" s="624">
        <f t="shared" si="163"/>
        <v>87.33439908052901</v>
      </c>
      <c r="K879" s="624">
        <f t="shared" si="164"/>
        <v>87.33439908052901</v>
      </c>
      <c r="L879" s="624">
        <f t="shared" si="166"/>
        <v>39965.821631902705</v>
      </c>
      <c r="M879" s="668">
        <f t="shared" si="167"/>
        <v>8.6354716799999895</v>
      </c>
      <c r="N879" s="624">
        <f t="shared" si="165"/>
        <v>4628.0994383276993</v>
      </c>
    </row>
    <row r="880" spans="1:14" x14ac:dyDescent="0.2">
      <c r="A880" s="624">
        <v>877</v>
      </c>
      <c r="B880" s="624">
        <v>28.4</v>
      </c>
      <c r="C880" s="628">
        <f t="shared" si="158"/>
        <v>45.705369599999997</v>
      </c>
      <c r="D880" s="665">
        <f t="shared" si="156"/>
        <v>45.705369599999997</v>
      </c>
      <c r="E880" s="629">
        <f t="shared" si="159"/>
        <v>2088.9808102726038</v>
      </c>
      <c r="F880" s="665">
        <f t="shared" si="157"/>
        <v>46.670976000000003</v>
      </c>
      <c r="G880" s="629">
        <f t="shared" si="160"/>
        <v>2178.1800007925763</v>
      </c>
      <c r="H880" s="666">
        <f t="shared" si="161"/>
        <v>46.188172800000004</v>
      </c>
      <c r="I880" s="667">
        <f t="shared" si="162"/>
        <v>1.2830048000000002E-2</v>
      </c>
      <c r="J880" s="624">
        <f t="shared" si="163"/>
        <v>89.19919051997249</v>
      </c>
      <c r="K880" s="624">
        <f t="shared" si="164"/>
        <v>89.19919051997249</v>
      </c>
      <c r="L880" s="624">
        <f t="shared" si="166"/>
        <v>40055.020822422681</v>
      </c>
      <c r="M880" s="668">
        <f t="shared" si="167"/>
        <v>8.6483017279999892</v>
      </c>
      <c r="N880" s="624">
        <f t="shared" si="165"/>
        <v>4631.5475664706983</v>
      </c>
    </row>
    <row r="881" spans="1:14" x14ac:dyDescent="0.2">
      <c r="A881" s="624">
        <v>878</v>
      </c>
      <c r="B881" s="624">
        <v>29</v>
      </c>
      <c r="C881" s="628">
        <f t="shared" si="158"/>
        <v>46.670976000000003</v>
      </c>
      <c r="D881" s="665">
        <f t="shared" si="156"/>
        <v>46.670976000000003</v>
      </c>
      <c r="E881" s="629">
        <f t="shared" si="159"/>
        <v>2178.1800007925763</v>
      </c>
      <c r="F881" s="665">
        <f t="shared" si="157"/>
        <v>46.9928448</v>
      </c>
      <c r="G881" s="629">
        <f t="shared" si="160"/>
        <v>2208.3274623968869</v>
      </c>
      <c r="H881" s="666">
        <f t="shared" si="161"/>
        <v>46.831910399999998</v>
      </c>
      <c r="I881" s="667">
        <f t="shared" si="162"/>
        <v>1.3008864E-2</v>
      </c>
      <c r="J881" s="624">
        <f t="shared" si="163"/>
        <v>30.147461604310593</v>
      </c>
      <c r="K881" s="624">
        <f t="shared" si="164"/>
        <v>30.147461604310593</v>
      </c>
      <c r="L881" s="624">
        <f t="shared" si="166"/>
        <v>40085.168284026993</v>
      </c>
      <c r="M881" s="668">
        <f t="shared" si="167"/>
        <v>8.6613105919999889</v>
      </c>
      <c r="N881" s="624">
        <f t="shared" si="165"/>
        <v>4628.0719133951416</v>
      </c>
    </row>
    <row r="882" spans="1:14" x14ac:dyDescent="0.2">
      <c r="A882" s="624">
        <v>879</v>
      </c>
      <c r="B882" s="624">
        <v>29.2</v>
      </c>
      <c r="C882" s="628">
        <f t="shared" si="158"/>
        <v>46.9928448</v>
      </c>
      <c r="D882" s="665">
        <f t="shared" si="156"/>
        <v>46.9928448</v>
      </c>
      <c r="E882" s="629">
        <f t="shared" si="159"/>
        <v>2208.3274623968869</v>
      </c>
      <c r="F882" s="665">
        <f t="shared" si="157"/>
        <v>46.831910400000005</v>
      </c>
      <c r="G882" s="629">
        <f t="shared" si="160"/>
        <v>2193.2278317136288</v>
      </c>
      <c r="H882" s="666">
        <f t="shared" si="161"/>
        <v>46.912377599999999</v>
      </c>
      <c r="I882" s="667">
        <f t="shared" si="162"/>
        <v>1.3031216E-2</v>
      </c>
      <c r="J882" s="624">
        <f t="shared" si="163"/>
        <v>-15.099630683258056</v>
      </c>
      <c r="K882" s="624">
        <f t="shared" si="164"/>
        <v>0</v>
      </c>
      <c r="L882" s="624">
        <f t="shared" si="166"/>
        <v>40085.168284026993</v>
      </c>
      <c r="M882" s="668">
        <f t="shared" si="167"/>
        <v>8.6743418079999888</v>
      </c>
      <c r="N882" s="624">
        <f t="shared" si="165"/>
        <v>4621.1192931154837</v>
      </c>
    </row>
    <row r="883" spans="1:14" x14ac:dyDescent="0.2">
      <c r="A883" s="624">
        <v>880</v>
      </c>
      <c r="B883" s="624">
        <v>29.1</v>
      </c>
      <c r="C883" s="628">
        <f t="shared" si="158"/>
        <v>46.831910400000005</v>
      </c>
      <c r="D883" s="665">
        <f t="shared" si="156"/>
        <v>46.831910400000005</v>
      </c>
      <c r="E883" s="629">
        <f t="shared" si="159"/>
        <v>2193.2278317136288</v>
      </c>
      <c r="F883" s="665">
        <f t="shared" si="157"/>
        <v>46.670976000000003</v>
      </c>
      <c r="G883" s="629">
        <f t="shared" si="160"/>
        <v>2178.1800007925763</v>
      </c>
      <c r="H883" s="666">
        <f t="shared" si="161"/>
        <v>46.751443200000004</v>
      </c>
      <c r="I883" s="667">
        <f t="shared" si="162"/>
        <v>1.2986512E-2</v>
      </c>
      <c r="J883" s="624">
        <f t="shared" si="163"/>
        <v>-15.047830921052537</v>
      </c>
      <c r="K883" s="624">
        <f t="shared" si="164"/>
        <v>0</v>
      </c>
      <c r="L883" s="624">
        <f t="shared" si="166"/>
        <v>40085.168284026993</v>
      </c>
      <c r="M883" s="668">
        <f t="shared" si="167"/>
        <v>8.6873283199999882</v>
      </c>
      <c r="N883" s="624">
        <f t="shared" si="165"/>
        <v>4614.2112750294955</v>
      </c>
    </row>
    <row r="884" spans="1:14" x14ac:dyDescent="0.2">
      <c r="A884" s="624">
        <v>881</v>
      </c>
      <c r="B884" s="624">
        <v>29</v>
      </c>
      <c r="C884" s="628">
        <f t="shared" si="158"/>
        <v>46.670976000000003</v>
      </c>
      <c r="D884" s="665">
        <f t="shared" si="156"/>
        <v>46.670976000000003</v>
      </c>
      <c r="E884" s="629">
        <f t="shared" si="159"/>
        <v>2178.1800007925763</v>
      </c>
      <c r="F884" s="665">
        <f t="shared" si="157"/>
        <v>46.510041600000001</v>
      </c>
      <c r="G884" s="629">
        <f t="shared" si="160"/>
        <v>2163.1839696337306</v>
      </c>
      <c r="H884" s="666">
        <f t="shared" si="161"/>
        <v>46.590508800000002</v>
      </c>
      <c r="I884" s="667">
        <f t="shared" si="162"/>
        <v>1.2941808000000001E-2</v>
      </c>
      <c r="J884" s="624">
        <f t="shared" si="163"/>
        <v>-14.996031158845653</v>
      </c>
      <c r="K884" s="624">
        <f t="shared" si="164"/>
        <v>0</v>
      </c>
      <c r="L884" s="624">
        <f t="shared" si="166"/>
        <v>40085.168284026993</v>
      </c>
      <c r="M884" s="668">
        <f t="shared" si="167"/>
        <v>8.700270127999989</v>
      </c>
      <c r="N884" s="624">
        <f t="shared" si="165"/>
        <v>4607.3475529249736</v>
      </c>
    </row>
    <row r="885" spans="1:14" x14ac:dyDescent="0.2">
      <c r="A885" s="624">
        <v>882</v>
      </c>
      <c r="B885" s="624">
        <v>28.9</v>
      </c>
      <c r="C885" s="628">
        <f t="shared" si="158"/>
        <v>46.510041600000001</v>
      </c>
      <c r="D885" s="665">
        <f t="shared" si="156"/>
        <v>46.510041600000001</v>
      </c>
      <c r="E885" s="629">
        <f t="shared" si="159"/>
        <v>2163.1839696337306</v>
      </c>
      <c r="F885" s="665">
        <f t="shared" si="157"/>
        <v>45.866304</v>
      </c>
      <c r="G885" s="629">
        <f t="shared" si="160"/>
        <v>2103.7178426204159</v>
      </c>
      <c r="H885" s="666">
        <f t="shared" si="161"/>
        <v>46.188172800000004</v>
      </c>
      <c r="I885" s="667">
        <f t="shared" si="162"/>
        <v>1.2830048000000002E-2</v>
      </c>
      <c r="J885" s="624">
        <f t="shared" si="163"/>
        <v>-59.46612701331469</v>
      </c>
      <c r="K885" s="624">
        <f t="shared" si="164"/>
        <v>0</v>
      </c>
      <c r="L885" s="624">
        <f t="shared" si="166"/>
        <v>40085.168284026993</v>
      </c>
      <c r="M885" s="668">
        <f t="shared" si="167"/>
        <v>8.7131001759999887</v>
      </c>
      <c r="N885" s="624">
        <f t="shared" si="165"/>
        <v>4600.563229427863</v>
      </c>
    </row>
    <row r="886" spans="1:14" x14ac:dyDescent="0.2">
      <c r="A886" s="624">
        <v>883</v>
      </c>
      <c r="B886" s="624">
        <v>28.5</v>
      </c>
      <c r="C886" s="628">
        <f t="shared" si="158"/>
        <v>45.866304</v>
      </c>
      <c r="D886" s="665">
        <f t="shared" si="156"/>
        <v>45.866304</v>
      </c>
      <c r="E886" s="629">
        <f t="shared" si="159"/>
        <v>2103.7178426204159</v>
      </c>
      <c r="F886" s="665">
        <f t="shared" si="157"/>
        <v>45.222566400000005</v>
      </c>
      <c r="G886" s="629">
        <f t="shared" si="160"/>
        <v>2045.0805118024093</v>
      </c>
      <c r="H886" s="666">
        <f t="shared" si="161"/>
        <v>45.544435200000002</v>
      </c>
      <c r="I886" s="667">
        <f t="shared" si="162"/>
        <v>1.2651232E-2</v>
      </c>
      <c r="J886" s="624">
        <f t="shared" si="163"/>
        <v>-58.637330818006603</v>
      </c>
      <c r="K886" s="624">
        <f t="shared" si="164"/>
        <v>0</v>
      </c>
      <c r="L886" s="624">
        <f t="shared" si="166"/>
        <v>40085.168284026993</v>
      </c>
      <c r="M886" s="668">
        <f t="shared" si="167"/>
        <v>8.7257514079999883</v>
      </c>
      <c r="N886" s="624">
        <f t="shared" si="165"/>
        <v>4593.8929966851802</v>
      </c>
    </row>
    <row r="887" spans="1:14" x14ac:dyDescent="0.2">
      <c r="A887" s="624">
        <v>884</v>
      </c>
      <c r="B887" s="624">
        <v>28.1</v>
      </c>
      <c r="C887" s="628">
        <f t="shared" si="158"/>
        <v>45.222566400000005</v>
      </c>
      <c r="D887" s="665">
        <f t="shared" si="156"/>
        <v>45.222566400000005</v>
      </c>
      <c r="E887" s="629">
        <f t="shared" si="159"/>
        <v>2045.0805118024093</v>
      </c>
      <c r="F887" s="665">
        <f t="shared" si="157"/>
        <v>45.061632000000003</v>
      </c>
      <c r="G887" s="629">
        <f t="shared" si="160"/>
        <v>2030.5506785034243</v>
      </c>
      <c r="H887" s="666">
        <f t="shared" si="161"/>
        <v>45.142099200000004</v>
      </c>
      <c r="I887" s="667">
        <f t="shared" si="162"/>
        <v>1.2539472000000001E-2</v>
      </c>
      <c r="J887" s="624">
        <f t="shared" si="163"/>
        <v>-14.529833298985068</v>
      </c>
      <c r="K887" s="624">
        <f t="shared" si="164"/>
        <v>0</v>
      </c>
      <c r="L887" s="624">
        <f t="shared" si="166"/>
        <v>40085.168284026993</v>
      </c>
      <c r="M887" s="668">
        <f t="shared" si="167"/>
        <v>8.7382908799999885</v>
      </c>
      <c r="N887" s="624">
        <f t="shared" si="165"/>
        <v>4587.3007473089574</v>
      </c>
    </row>
    <row r="888" spans="1:14" x14ac:dyDescent="0.2">
      <c r="A888" s="624">
        <v>885</v>
      </c>
      <c r="B888" s="624">
        <v>28</v>
      </c>
      <c r="C888" s="628">
        <f t="shared" si="158"/>
        <v>45.061632000000003</v>
      </c>
      <c r="D888" s="665">
        <f t="shared" si="156"/>
        <v>45.061632000000003</v>
      </c>
      <c r="E888" s="629">
        <f t="shared" si="159"/>
        <v>2030.5506785034243</v>
      </c>
      <c r="F888" s="665">
        <f t="shared" si="157"/>
        <v>45.061632000000003</v>
      </c>
      <c r="G888" s="629">
        <f t="shared" si="160"/>
        <v>2030.5506785034243</v>
      </c>
      <c r="H888" s="666">
        <f t="shared" si="161"/>
        <v>45.061632000000003</v>
      </c>
      <c r="I888" s="667">
        <f t="shared" si="162"/>
        <v>1.2517120000000001E-2</v>
      </c>
      <c r="J888" s="624">
        <f t="shared" si="163"/>
        <v>0</v>
      </c>
      <c r="K888" s="624">
        <f t="shared" si="164"/>
        <v>0</v>
      </c>
      <c r="L888" s="624">
        <f t="shared" si="166"/>
        <v>40085.168284026993</v>
      </c>
      <c r="M888" s="668">
        <f t="shared" si="167"/>
        <v>8.7508079999999886</v>
      </c>
      <c r="N888" s="624">
        <f t="shared" si="165"/>
        <v>4580.7390910675958</v>
      </c>
    </row>
    <row r="889" spans="1:14" x14ac:dyDescent="0.2">
      <c r="A889" s="624">
        <v>886</v>
      </c>
      <c r="B889" s="624">
        <v>28</v>
      </c>
      <c r="C889" s="628">
        <f t="shared" si="158"/>
        <v>45.061632000000003</v>
      </c>
      <c r="D889" s="665">
        <f t="shared" si="156"/>
        <v>45.061632000000003</v>
      </c>
      <c r="E889" s="629">
        <f t="shared" si="159"/>
        <v>2030.5506785034243</v>
      </c>
      <c r="F889" s="665">
        <f t="shared" si="157"/>
        <v>44.417894400000009</v>
      </c>
      <c r="G889" s="629">
        <f t="shared" si="160"/>
        <v>1972.9493429295521</v>
      </c>
      <c r="H889" s="666">
        <f t="shared" si="161"/>
        <v>44.739763200000006</v>
      </c>
      <c r="I889" s="667">
        <f t="shared" si="162"/>
        <v>1.2427712000000002E-2</v>
      </c>
      <c r="J889" s="624">
        <f t="shared" si="163"/>
        <v>-57.60133557387212</v>
      </c>
      <c r="K889" s="624">
        <f t="shared" si="164"/>
        <v>0</v>
      </c>
      <c r="L889" s="624">
        <f t="shared" si="166"/>
        <v>40085.168284026993</v>
      </c>
      <c r="M889" s="668">
        <f t="shared" si="167"/>
        <v>8.7632357119999877</v>
      </c>
      <c r="N889" s="624">
        <f t="shared" si="165"/>
        <v>4574.2428483506537</v>
      </c>
    </row>
    <row r="890" spans="1:14" x14ac:dyDescent="0.2">
      <c r="A890" s="624">
        <v>887</v>
      </c>
      <c r="B890" s="624">
        <v>27.6</v>
      </c>
      <c r="C890" s="628">
        <f t="shared" si="158"/>
        <v>44.417894400000009</v>
      </c>
      <c r="D890" s="665">
        <f t="shared" si="156"/>
        <v>44.417894400000009</v>
      </c>
      <c r="E890" s="629">
        <f t="shared" si="159"/>
        <v>1972.9493429295521</v>
      </c>
      <c r="F890" s="665">
        <f t="shared" si="157"/>
        <v>43.7741568</v>
      </c>
      <c r="G890" s="629">
        <f t="shared" si="160"/>
        <v>1916.1768035509863</v>
      </c>
      <c r="H890" s="666">
        <f t="shared" si="161"/>
        <v>44.096025600000004</v>
      </c>
      <c r="I890" s="667">
        <f t="shared" si="162"/>
        <v>1.2248896E-2</v>
      </c>
      <c r="J890" s="624">
        <f t="shared" si="163"/>
        <v>-56.772539378565853</v>
      </c>
      <c r="K890" s="624">
        <f t="shared" si="164"/>
        <v>0</v>
      </c>
      <c r="L890" s="624">
        <f t="shared" si="166"/>
        <v>40085.168284026993</v>
      </c>
      <c r="M890" s="668">
        <f t="shared" si="167"/>
        <v>8.7754846079999869</v>
      </c>
      <c r="N890" s="624">
        <f t="shared" si="165"/>
        <v>4567.8580813057533</v>
      </c>
    </row>
    <row r="891" spans="1:14" x14ac:dyDescent="0.2">
      <c r="A891" s="624">
        <v>888</v>
      </c>
      <c r="B891" s="624">
        <v>27.2</v>
      </c>
      <c r="C891" s="628">
        <f t="shared" si="158"/>
        <v>43.7741568</v>
      </c>
      <c r="D891" s="665">
        <f t="shared" si="156"/>
        <v>43.7741568</v>
      </c>
      <c r="E891" s="629">
        <f t="shared" si="159"/>
        <v>1916.1768035509863</v>
      </c>
      <c r="F891" s="665">
        <f t="shared" si="157"/>
        <v>42.808550400000009</v>
      </c>
      <c r="G891" s="629">
        <f t="shared" si="160"/>
        <v>1832.5719873493408</v>
      </c>
      <c r="H891" s="666">
        <f t="shared" si="161"/>
        <v>43.291353600000008</v>
      </c>
      <c r="I891" s="667">
        <f t="shared" si="162"/>
        <v>1.2025376000000003E-2</v>
      </c>
      <c r="J891" s="624">
        <f t="shared" si="163"/>
        <v>-83.604816201645463</v>
      </c>
      <c r="K891" s="624">
        <f t="shared" si="164"/>
        <v>0</v>
      </c>
      <c r="L891" s="624">
        <f t="shared" si="166"/>
        <v>40085.168284026993</v>
      </c>
      <c r="M891" s="668">
        <f t="shared" si="167"/>
        <v>8.7875099839999873</v>
      </c>
      <c r="N891" s="624">
        <f t="shared" si="165"/>
        <v>4561.6071397941814</v>
      </c>
    </row>
    <row r="892" spans="1:14" x14ac:dyDescent="0.2">
      <c r="A892" s="624">
        <v>889</v>
      </c>
      <c r="B892" s="624">
        <v>26.6</v>
      </c>
      <c r="C892" s="628">
        <f t="shared" si="158"/>
        <v>42.808550400000009</v>
      </c>
      <c r="D892" s="665">
        <f t="shared" si="156"/>
        <v>42.808550400000009</v>
      </c>
      <c r="E892" s="629">
        <f t="shared" si="159"/>
        <v>1832.5719873493408</v>
      </c>
      <c r="F892" s="665">
        <f t="shared" si="157"/>
        <v>43.452288000000003</v>
      </c>
      <c r="G892" s="629">
        <f t="shared" si="160"/>
        <v>1888.1013324349442</v>
      </c>
      <c r="H892" s="666">
        <f t="shared" si="161"/>
        <v>43.130419200000006</v>
      </c>
      <c r="I892" s="667">
        <f t="shared" si="162"/>
        <v>1.1980672000000001E-2</v>
      </c>
      <c r="J892" s="624">
        <f t="shared" si="163"/>
        <v>55.529345085603381</v>
      </c>
      <c r="K892" s="624">
        <f t="shared" si="164"/>
        <v>55.529345085603381</v>
      </c>
      <c r="L892" s="624">
        <f t="shared" si="166"/>
        <v>40140.697629112597</v>
      </c>
      <c r="M892" s="668">
        <f t="shared" si="167"/>
        <v>8.7994906559999873</v>
      </c>
      <c r="N892" s="624">
        <f t="shared" si="165"/>
        <v>4561.7069439970837</v>
      </c>
    </row>
    <row r="893" spans="1:14" x14ac:dyDescent="0.2">
      <c r="A893" s="624">
        <v>890</v>
      </c>
      <c r="B893" s="624">
        <v>27</v>
      </c>
      <c r="C893" s="628">
        <f t="shared" si="158"/>
        <v>43.452288000000003</v>
      </c>
      <c r="D893" s="665">
        <f t="shared" si="156"/>
        <v>43.452288000000003</v>
      </c>
      <c r="E893" s="629">
        <f t="shared" si="159"/>
        <v>1888.1013324349442</v>
      </c>
      <c r="F893" s="665">
        <f t="shared" si="157"/>
        <v>44.256960000000007</v>
      </c>
      <c r="G893" s="629">
        <f t="shared" si="160"/>
        <v>1958.6785084416006</v>
      </c>
      <c r="H893" s="666">
        <f t="shared" si="161"/>
        <v>43.854624000000001</v>
      </c>
      <c r="I893" s="667">
        <f t="shared" si="162"/>
        <v>1.2181840000000001E-2</v>
      </c>
      <c r="J893" s="624">
        <f t="shared" si="163"/>
        <v>70.577176006656373</v>
      </c>
      <c r="K893" s="624">
        <f t="shared" si="164"/>
        <v>70.577176006656373</v>
      </c>
      <c r="L893" s="624">
        <f t="shared" si="166"/>
        <v>40211.274805119254</v>
      </c>
      <c r="M893" s="668">
        <f t="shared" si="167"/>
        <v>8.8116724959999875</v>
      </c>
      <c r="N893" s="624">
        <f t="shared" si="165"/>
        <v>4563.4100476808408</v>
      </c>
    </row>
    <row r="894" spans="1:14" x14ac:dyDescent="0.2">
      <c r="A894" s="624">
        <v>891</v>
      </c>
      <c r="B894" s="624">
        <v>27.5</v>
      </c>
      <c r="C894" s="628">
        <f t="shared" si="158"/>
        <v>44.256960000000007</v>
      </c>
      <c r="D894" s="665">
        <f t="shared" si="156"/>
        <v>44.256960000000007</v>
      </c>
      <c r="E894" s="629">
        <f t="shared" si="159"/>
        <v>1958.6785084416006</v>
      </c>
      <c r="F894" s="665">
        <f t="shared" si="157"/>
        <v>44.739763200000006</v>
      </c>
      <c r="G894" s="629">
        <f t="shared" si="160"/>
        <v>2001.6464111920748</v>
      </c>
      <c r="H894" s="666">
        <f t="shared" si="161"/>
        <v>44.49836160000001</v>
      </c>
      <c r="I894" s="667">
        <f t="shared" si="162"/>
        <v>1.2360656000000003E-2</v>
      </c>
      <c r="J894" s="624">
        <f t="shared" si="163"/>
        <v>42.967902750474195</v>
      </c>
      <c r="K894" s="624">
        <f t="shared" si="164"/>
        <v>42.967902750474195</v>
      </c>
      <c r="L894" s="624">
        <f t="shared" si="166"/>
        <v>40254.242707869729</v>
      </c>
      <c r="M894" s="668">
        <f t="shared" si="167"/>
        <v>8.8240331519999877</v>
      </c>
      <c r="N894" s="624">
        <f t="shared" si="165"/>
        <v>4561.8870662046429</v>
      </c>
    </row>
    <row r="895" spans="1:14" x14ac:dyDescent="0.2">
      <c r="A895" s="624">
        <v>892</v>
      </c>
      <c r="B895" s="624">
        <v>27.8</v>
      </c>
      <c r="C895" s="628">
        <f t="shared" si="158"/>
        <v>44.739763200000006</v>
      </c>
      <c r="D895" s="665">
        <f t="shared" si="156"/>
        <v>44.739763200000006</v>
      </c>
      <c r="E895" s="629">
        <f t="shared" si="159"/>
        <v>2001.6464111920748</v>
      </c>
      <c r="F895" s="665">
        <f t="shared" si="157"/>
        <v>45.061632000000003</v>
      </c>
      <c r="G895" s="629">
        <f t="shared" si="160"/>
        <v>2030.5506785034243</v>
      </c>
      <c r="H895" s="666">
        <f t="shared" si="161"/>
        <v>44.900697600000001</v>
      </c>
      <c r="I895" s="667">
        <f t="shared" si="162"/>
        <v>1.2472416E-2</v>
      </c>
      <c r="J895" s="624">
        <f t="shared" si="163"/>
        <v>28.904267311349486</v>
      </c>
      <c r="K895" s="624">
        <f t="shared" si="164"/>
        <v>28.904267311349486</v>
      </c>
      <c r="L895" s="624">
        <f t="shared" si="166"/>
        <v>40283.14697518108</v>
      </c>
      <c r="M895" s="668">
        <f t="shared" si="167"/>
        <v>8.8365055679999873</v>
      </c>
      <c r="N895" s="624">
        <f t="shared" si="165"/>
        <v>4558.7191299986443</v>
      </c>
    </row>
    <row r="896" spans="1:14" x14ac:dyDescent="0.2">
      <c r="A896" s="624">
        <v>893</v>
      </c>
      <c r="B896" s="624">
        <v>28</v>
      </c>
      <c r="C896" s="628">
        <f t="shared" si="158"/>
        <v>45.061632000000003</v>
      </c>
      <c r="D896" s="665">
        <f t="shared" si="156"/>
        <v>45.061632000000003</v>
      </c>
      <c r="E896" s="629">
        <f t="shared" si="159"/>
        <v>2030.5506785034243</v>
      </c>
      <c r="F896" s="665">
        <f t="shared" si="157"/>
        <v>44.739763200000006</v>
      </c>
      <c r="G896" s="629">
        <f t="shared" si="160"/>
        <v>2001.6464111920748</v>
      </c>
      <c r="H896" s="666">
        <f t="shared" si="161"/>
        <v>44.900697600000001</v>
      </c>
      <c r="I896" s="667">
        <f t="shared" si="162"/>
        <v>1.2472416E-2</v>
      </c>
      <c r="J896" s="624">
        <f t="shared" si="163"/>
        <v>-28.904267311349486</v>
      </c>
      <c r="K896" s="624">
        <f t="shared" si="164"/>
        <v>0</v>
      </c>
      <c r="L896" s="624">
        <f t="shared" si="166"/>
        <v>40283.14697518108</v>
      </c>
      <c r="M896" s="668">
        <f t="shared" si="167"/>
        <v>8.8489779839999869</v>
      </c>
      <c r="N896" s="624">
        <f t="shared" si="165"/>
        <v>4552.2937279330836</v>
      </c>
    </row>
    <row r="897" spans="1:14" x14ac:dyDescent="0.2">
      <c r="A897" s="624">
        <v>894</v>
      </c>
      <c r="B897" s="624">
        <v>27.8</v>
      </c>
      <c r="C897" s="628">
        <f t="shared" si="158"/>
        <v>44.739763200000006</v>
      </c>
      <c r="D897" s="665">
        <f t="shared" si="156"/>
        <v>44.739763200000006</v>
      </c>
      <c r="E897" s="629">
        <f t="shared" si="159"/>
        <v>2001.6464111920748</v>
      </c>
      <c r="F897" s="665">
        <f t="shared" si="157"/>
        <v>45.061632000000003</v>
      </c>
      <c r="G897" s="629">
        <f t="shared" si="160"/>
        <v>2030.5506785034243</v>
      </c>
      <c r="H897" s="666">
        <f t="shared" si="161"/>
        <v>44.900697600000001</v>
      </c>
      <c r="I897" s="667">
        <f t="shared" si="162"/>
        <v>1.2472416E-2</v>
      </c>
      <c r="J897" s="624">
        <f t="shared" si="163"/>
        <v>28.904267311349486</v>
      </c>
      <c r="K897" s="624">
        <f t="shared" si="164"/>
        <v>28.904267311349486</v>
      </c>
      <c r="L897" s="624">
        <f t="shared" si="166"/>
        <v>40312.051242492431</v>
      </c>
      <c r="M897" s="668">
        <f t="shared" si="167"/>
        <v>8.8614503999999865</v>
      </c>
      <c r="N897" s="624">
        <f t="shared" si="165"/>
        <v>4549.1482119555158</v>
      </c>
    </row>
    <row r="898" spans="1:14" x14ac:dyDescent="0.2">
      <c r="A898" s="624">
        <v>895</v>
      </c>
      <c r="B898" s="624">
        <v>28</v>
      </c>
      <c r="C898" s="628">
        <f t="shared" si="158"/>
        <v>45.061632000000003</v>
      </c>
      <c r="D898" s="665">
        <f t="shared" si="156"/>
        <v>45.061632000000003</v>
      </c>
      <c r="E898" s="629">
        <f t="shared" si="159"/>
        <v>2030.5506785034243</v>
      </c>
      <c r="F898" s="665">
        <f t="shared" si="157"/>
        <v>45.061632000000003</v>
      </c>
      <c r="G898" s="629">
        <f t="shared" si="160"/>
        <v>2030.5506785034243</v>
      </c>
      <c r="H898" s="666">
        <f t="shared" si="161"/>
        <v>45.061632000000003</v>
      </c>
      <c r="I898" s="667">
        <f t="shared" si="162"/>
        <v>1.2517120000000001E-2</v>
      </c>
      <c r="J898" s="624">
        <f t="shared" si="163"/>
        <v>0</v>
      </c>
      <c r="K898" s="624">
        <f t="shared" si="164"/>
        <v>0</v>
      </c>
      <c r="L898" s="624">
        <f t="shared" si="166"/>
        <v>40312.051242492431</v>
      </c>
      <c r="M898" s="668">
        <f t="shared" si="167"/>
        <v>8.8739675199999866</v>
      </c>
      <c r="N898" s="624">
        <f t="shared" si="165"/>
        <v>4542.7314390815454</v>
      </c>
    </row>
    <row r="899" spans="1:14" x14ac:dyDescent="0.2">
      <c r="A899" s="624">
        <v>896</v>
      </c>
      <c r="B899" s="624">
        <v>28</v>
      </c>
      <c r="C899" s="628">
        <f t="shared" si="158"/>
        <v>45.061632000000003</v>
      </c>
      <c r="D899" s="665">
        <f t="shared" si="156"/>
        <v>45.061632000000003</v>
      </c>
      <c r="E899" s="629">
        <f t="shared" si="159"/>
        <v>2030.5506785034243</v>
      </c>
      <c r="F899" s="665">
        <f t="shared" si="157"/>
        <v>45.061632000000003</v>
      </c>
      <c r="G899" s="629">
        <f t="shared" si="160"/>
        <v>2030.5506785034243</v>
      </c>
      <c r="H899" s="666">
        <f t="shared" si="161"/>
        <v>45.061632000000003</v>
      </c>
      <c r="I899" s="667">
        <f t="shared" si="162"/>
        <v>1.2517120000000001E-2</v>
      </c>
      <c r="J899" s="624">
        <f t="shared" si="163"/>
        <v>0</v>
      </c>
      <c r="K899" s="624">
        <f t="shared" si="164"/>
        <v>0</v>
      </c>
      <c r="L899" s="624">
        <f t="shared" si="166"/>
        <v>40312.051242492431</v>
      </c>
      <c r="M899" s="668">
        <f t="shared" si="167"/>
        <v>8.8864846399999866</v>
      </c>
      <c r="N899" s="624">
        <f t="shared" si="165"/>
        <v>4536.3327429880628</v>
      </c>
    </row>
    <row r="900" spans="1:14" x14ac:dyDescent="0.2">
      <c r="A900" s="624">
        <v>897</v>
      </c>
      <c r="B900" s="624">
        <v>28</v>
      </c>
      <c r="C900" s="628">
        <f t="shared" si="158"/>
        <v>45.061632000000003</v>
      </c>
      <c r="D900" s="665">
        <f t="shared" ref="D900:D963" si="168">C900</f>
        <v>45.061632000000003</v>
      </c>
      <c r="E900" s="629">
        <f t="shared" si="159"/>
        <v>2030.5506785034243</v>
      </c>
      <c r="F900" s="665">
        <f t="shared" ref="F900:F963" si="169">C901</f>
        <v>44.578828800000004</v>
      </c>
      <c r="G900" s="629">
        <f t="shared" si="160"/>
        <v>1987.2719771797097</v>
      </c>
      <c r="H900" s="666">
        <f t="shared" si="161"/>
        <v>44.8202304</v>
      </c>
      <c r="I900" s="667">
        <f t="shared" si="162"/>
        <v>1.2450064E-2</v>
      </c>
      <c r="J900" s="624">
        <f t="shared" si="163"/>
        <v>-43.278701323714586</v>
      </c>
      <c r="K900" s="624">
        <f t="shared" si="164"/>
        <v>0</v>
      </c>
      <c r="L900" s="624">
        <f t="shared" si="166"/>
        <v>40312.051242492431</v>
      </c>
      <c r="M900" s="668">
        <f t="shared" si="167"/>
        <v>8.898934703999986</v>
      </c>
      <c r="N900" s="624">
        <f t="shared" si="165"/>
        <v>4529.9861818710224</v>
      </c>
    </row>
    <row r="901" spans="1:14" x14ac:dyDescent="0.2">
      <c r="A901" s="624">
        <v>898</v>
      </c>
      <c r="B901" s="624">
        <v>27.7</v>
      </c>
      <c r="C901" s="628">
        <f t="shared" ref="C901:C964" si="170">B901*1.609344</f>
        <v>44.578828800000004</v>
      </c>
      <c r="D901" s="665">
        <f t="shared" si="168"/>
        <v>44.578828800000004</v>
      </c>
      <c r="E901" s="629">
        <f t="shared" ref="E901:E964" si="171">(D901)^2</f>
        <v>1987.2719771797097</v>
      </c>
      <c r="F901" s="665">
        <f t="shared" si="169"/>
        <v>44.096025599999997</v>
      </c>
      <c r="G901" s="629">
        <f t="shared" ref="G901:G964" si="172">(F901)^2</f>
        <v>1944.4594737158552</v>
      </c>
      <c r="H901" s="666">
        <f t="shared" ref="H901:H964" si="173">(D901+F901)/2</f>
        <v>44.3374272</v>
      </c>
      <c r="I901" s="667">
        <f t="shared" ref="I901:I964" si="174">H901/3600</f>
        <v>1.2315952E-2</v>
      </c>
      <c r="J901" s="624">
        <f t="shared" ref="J901:J964" si="175">IF(I901=0,0,(G901-E901))</f>
        <v>-42.812503463854455</v>
      </c>
      <c r="K901" s="624">
        <f t="shared" ref="K901:K964" si="176">MAX(0,J901)</f>
        <v>0</v>
      </c>
      <c r="L901" s="624">
        <f t="shared" si="166"/>
        <v>40312.051242492431</v>
      </c>
      <c r="M901" s="668">
        <f t="shared" si="167"/>
        <v>8.9112506559999858</v>
      </c>
      <c r="N901" s="624">
        <f t="shared" ref="N901:N964" si="177">IF(M901=0,0,(L901)/M901)</f>
        <v>4523.725434134225</v>
      </c>
    </row>
    <row r="902" spans="1:14" x14ac:dyDescent="0.2">
      <c r="A902" s="624">
        <v>899</v>
      </c>
      <c r="B902" s="624">
        <v>27.4</v>
      </c>
      <c r="C902" s="628">
        <f t="shared" si="170"/>
        <v>44.096025599999997</v>
      </c>
      <c r="D902" s="665">
        <f t="shared" si="168"/>
        <v>44.096025599999997</v>
      </c>
      <c r="E902" s="629">
        <f t="shared" si="171"/>
        <v>1944.4594737158552</v>
      </c>
      <c r="F902" s="665">
        <f t="shared" si="169"/>
        <v>43.291353600000001</v>
      </c>
      <c r="G902" s="629">
        <f t="shared" si="172"/>
        <v>1874.141296520233</v>
      </c>
      <c r="H902" s="666">
        <f t="shared" si="173"/>
        <v>43.693689599999999</v>
      </c>
      <c r="I902" s="667">
        <f t="shared" si="174"/>
        <v>1.2137136E-2</v>
      </c>
      <c r="J902" s="624">
        <f t="shared" si="175"/>
        <v>-70.318177195622184</v>
      </c>
      <c r="K902" s="624">
        <f t="shared" si="176"/>
        <v>0</v>
      </c>
      <c r="L902" s="624">
        <f t="shared" ref="L902:L965" si="178">L901+K902</f>
        <v>40312.051242492431</v>
      </c>
      <c r="M902" s="668">
        <f t="shared" ref="M902:M965" si="179">M901+I902</f>
        <v>8.9233877919999856</v>
      </c>
      <c r="N902" s="624">
        <f t="shared" si="177"/>
        <v>4517.5724940064893</v>
      </c>
    </row>
    <row r="903" spans="1:14" x14ac:dyDescent="0.2">
      <c r="A903" s="624">
        <v>900</v>
      </c>
      <c r="B903" s="624">
        <v>26.9</v>
      </c>
      <c r="C903" s="628">
        <f t="shared" si="170"/>
        <v>43.291353600000001</v>
      </c>
      <c r="D903" s="665">
        <f t="shared" si="168"/>
        <v>43.291353600000001</v>
      </c>
      <c r="E903" s="629">
        <f t="shared" si="171"/>
        <v>1874.141296520233</v>
      </c>
      <c r="F903" s="665">
        <f t="shared" si="169"/>
        <v>42.808550400000009</v>
      </c>
      <c r="G903" s="629">
        <f t="shared" si="172"/>
        <v>1832.5719873493408</v>
      </c>
      <c r="H903" s="666">
        <f t="shared" si="173"/>
        <v>43.049952000000005</v>
      </c>
      <c r="I903" s="667">
        <f t="shared" si="174"/>
        <v>1.1958320000000001E-2</v>
      </c>
      <c r="J903" s="624">
        <f t="shared" si="175"/>
        <v>-41.569309170892211</v>
      </c>
      <c r="K903" s="624">
        <f t="shared" si="176"/>
        <v>0</v>
      </c>
      <c r="L903" s="624">
        <f t="shared" si="178"/>
        <v>40312.051242492431</v>
      </c>
      <c r="M903" s="668">
        <f t="shared" si="179"/>
        <v>8.9353461119999853</v>
      </c>
      <c r="N903" s="624">
        <f t="shared" si="177"/>
        <v>4511.5265527716019</v>
      </c>
    </row>
    <row r="904" spans="1:14" x14ac:dyDescent="0.2">
      <c r="A904" s="624">
        <v>901</v>
      </c>
      <c r="B904" s="624">
        <v>26.6</v>
      </c>
      <c r="C904" s="628">
        <f t="shared" si="170"/>
        <v>42.808550400000009</v>
      </c>
      <c r="D904" s="665">
        <f t="shared" si="168"/>
        <v>42.808550400000009</v>
      </c>
      <c r="E904" s="629">
        <f t="shared" si="171"/>
        <v>1832.5719873493408</v>
      </c>
      <c r="F904" s="665">
        <f t="shared" si="169"/>
        <v>42.647615999999999</v>
      </c>
      <c r="G904" s="629">
        <f t="shared" si="172"/>
        <v>1818.819150483456</v>
      </c>
      <c r="H904" s="666">
        <f t="shared" si="173"/>
        <v>42.7280832</v>
      </c>
      <c r="I904" s="667">
        <f t="shared" si="174"/>
        <v>1.1868912000000001E-2</v>
      </c>
      <c r="J904" s="624">
        <f t="shared" si="175"/>
        <v>-13.752836865884774</v>
      </c>
      <c r="K904" s="624">
        <f t="shared" si="176"/>
        <v>0</v>
      </c>
      <c r="L904" s="624">
        <f t="shared" si="178"/>
        <v>40312.051242492431</v>
      </c>
      <c r="M904" s="668">
        <f t="shared" si="179"/>
        <v>8.9472150239999859</v>
      </c>
      <c r="N904" s="624">
        <f t="shared" si="177"/>
        <v>4505.5417953362576</v>
      </c>
    </row>
    <row r="905" spans="1:14" x14ac:dyDescent="0.2">
      <c r="A905" s="624">
        <v>902</v>
      </c>
      <c r="B905" s="624">
        <v>26.5</v>
      </c>
      <c r="C905" s="628">
        <f t="shared" si="170"/>
        <v>42.647615999999999</v>
      </c>
      <c r="D905" s="665">
        <f t="shared" si="168"/>
        <v>42.647615999999999</v>
      </c>
      <c r="E905" s="629">
        <f t="shared" si="171"/>
        <v>1818.819150483456</v>
      </c>
      <c r="F905" s="665">
        <f t="shared" si="169"/>
        <v>42.647615999999999</v>
      </c>
      <c r="G905" s="629">
        <f t="shared" si="172"/>
        <v>1818.819150483456</v>
      </c>
      <c r="H905" s="666">
        <f t="shared" si="173"/>
        <v>42.647615999999999</v>
      </c>
      <c r="I905" s="667">
        <f t="shared" si="174"/>
        <v>1.1846559999999999E-2</v>
      </c>
      <c r="J905" s="624">
        <f t="shared" si="175"/>
        <v>0</v>
      </c>
      <c r="K905" s="624">
        <f t="shared" si="176"/>
        <v>0</v>
      </c>
      <c r="L905" s="624">
        <f t="shared" si="178"/>
        <v>40312.051242492431</v>
      </c>
      <c r="M905" s="668">
        <f t="shared" si="179"/>
        <v>8.9590615839999863</v>
      </c>
      <c r="N905" s="624">
        <f t="shared" si="177"/>
        <v>4499.5841210072531</v>
      </c>
    </row>
    <row r="906" spans="1:14" x14ac:dyDescent="0.2">
      <c r="A906" s="624">
        <v>903</v>
      </c>
      <c r="B906" s="624">
        <v>26.5</v>
      </c>
      <c r="C906" s="628">
        <f t="shared" si="170"/>
        <v>42.647615999999999</v>
      </c>
      <c r="D906" s="665">
        <f t="shared" si="168"/>
        <v>42.647615999999999</v>
      </c>
      <c r="E906" s="629">
        <f t="shared" si="171"/>
        <v>1818.819150483456</v>
      </c>
      <c r="F906" s="665">
        <f t="shared" si="169"/>
        <v>42.647615999999999</v>
      </c>
      <c r="G906" s="629">
        <f t="shared" si="172"/>
        <v>1818.819150483456</v>
      </c>
      <c r="H906" s="666">
        <f t="shared" si="173"/>
        <v>42.647615999999999</v>
      </c>
      <c r="I906" s="667">
        <f t="shared" si="174"/>
        <v>1.1846559999999999E-2</v>
      </c>
      <c r="J906" s="624">
        <f t="shared" si="175"/>
        <v>0</v>
      </c>
      <c r="K906" s="624">
        <f t="shared" si="176"/>
        <v>0</v>
      </c>
      <c r="L906" s="624">
        <f t="shared" si="178"/>
        <v>40312.051242492431</v>
      </c>
      <c r="M906" s="668">
        <f t="shared" si="179"/>
        <v>8.9709081439999867</v>
      </c>
      <c r="N906" s="624">
        <f t="shared" si="177"/>
        <v>4493.6421815281146</v>
      </c>
    </row>
    <row r="907" spans="1:14" x14ac:dyDescent="0.2">
      <c r="A907" s="624">
        <v>904</v>
      </c>
      <c r="B907" s="624">
        <v>26.5</v>
      </c>
      <c r="C907" s="628">
        <f t="shared" si="170"/>
        <v>42.647615999999999</v>
      </c>
      <c r="D907" s="665">
        <f t="shared" si="168"/>
        <v>42.647615999999999</v>
      </c>
      <c r="E907" s="629">
        <f t="shared" si="171"/>
        <v>1818.819150483456</v>
      </c>
      <c r="F907" s="665">
        <f t="shared" si="169"/>
        <v>42.325747200000002</v>
      </c>
      <c r="G907" s="629">
        <f t="shared" si="172"/>
        <v>1791.4688760383081</v>
      </c>
      <c r="H907" s="666">
        <f t="shared" si="173"/>
        <v>42.486681599999997</v>
      </c>
      <c r="I907" s="667">
        <f t="shared" si="174"/>
        <v>1.1801855999999999E-2</v>
      </c>
      <c r="J907" s="624">
        <f t="shared" si="175"/>
        <v>-27.350274445147988</v>
      </c>
      <c r="K907" s="624">
        <f t="shared" si="176"/>
        <v>0</v>
      </c>
      <c r="L907" s="624">
        <f t="shared" si="178"/>
        <v>40312.051242492431</v>
      </c>
      <c r="M907" s="668">
        <f t="shared" si="179"/>
        <v>8.9827099999999866</v>
      </c>
      <c r="N907" s="624">
        <f t="shared" si="177"/>
        <v>4487.738248534406</v>
      </c>
    </row>
    <row r="908" spans="1:14" x14ac:dyDescent="0.2">
      <c r="A908" s="624">
        <v>905</v>
      </c>
      <c r="B908" s="624">
        <v>26.3</v>
      </c>
      <c r="C908" s="628">
        <f t="shared" si="170"/>
        <v>42.325747200000002</v>
      </c>
      <c r="D908" s="665">
        <f t="shared" si="168"/>
        <v>42.325747200000002</v>
      </c>
      <c r="E908" s="629">
        <f t="shared" si="171"/>
        <v>1791.4688760383081</v>
      </c>
      <c r="F908" s="665">
        <f t="shared" si="169"/>
        <v>42.1648128</v>
      </c>
      <c r="G908" s="629">
        <f t="shared" si="172"/>
        <v>1777.8714384590439</v>
      </c>
      <c r="H908" s="666">
        <f t="shared" si="173"/>
        <v>42.245280000000001</v>
      </c>
      <c r="I908" s="667">
        <f t="shared" si="174"/>
        <v>1.17348E-2</v>
      </c>
      <c r="J908" s="624">
        <f t="shared" si="175"/>
        <v>-13.597437579264124</v>
      </c>
      <c r="K908" s="624">
        <f t="shared" si="176"/>
        <v>0</v>
      </c>
      <c r="L908" s="624">
        <f t="shared" si="178"/>
        <v>40312.051242492431</v>
      </c>
      <c r="M908" s="668">
        <f t="shared" si="179"/>
        <v>8.9944447999999859</v>
      </c>
      <c r="N908" s="624">
        <f t="shared" si="177"/>
        <v>4481.8832222409656</v>
      </c>
    </row>
    <row r="909" spans="1:14" x14ac:dyDescent="0.2">
      <c r="A909" s="624">
        <v>906</v>
      </c>
      <c r="B909" s="624">
        <v>26.2</v>
      </c>
      <c r="C909" s="628">
        <f t="shared" si="170"/>
        <v>42.1648128</v>
      </c>
      <c r="D909" s="665">
        <f t="shared" si="168"/>
        <v>42.1648128</v>
      </c>
      <c r="E909" s="629">
        <f t="shared" si="171"/>
        <v>1777.8714384590439</v>
      </c>
      <c r="F909" s="665">
        <f t="shared" si="169"/>
        <v>42.1648128</v>
      </c>
      <c r="G909" s="629">
        <f t="shared" si="172"/>
        <v>1777.8714384590439</v>
      </c>
      <c r="H909" s="666">
        <f t="shared" si="173"/>
        <v>42.1648128</v>
      </c>
      <c r="I909" s="667">
        <f t="shared" si="174"/>
        <v>1.1712448E-2</v>
      </c>
      <c r="J909" s="624">
        <f t="shared" si="175"/>
        <v>0</v>
      </c>
      <c r="K909" s="624">
        <f t="shared" si="176"/>
        <v>0</v>
      </c>
      <c r="L909" s="624">
        <f t="shared" si="178"/>
        <v>40312.051242492431</v>
      </c>
      <c r="M909" s="668">
        <f t="shared" si="179"/>
        <v>9.0061572479999867</v>
      </c>
      <c r="N909" s="624">
        <f t="shared" si="177"/>
        <v>4476.0545627209203</v>
      </c>
    </row>
    <row r="910" spans="1:14" x14ac:dyDescent="0.2">
      <c r="A910" s="624">
        <v>907</v>
      </c>
      <c r="B910" s="624">
        <v>26.2</v>
      </c>
      <c r="C910" s="628">
        <f t="shared" si="170"/>
        <v>42.1648128</v>
      </c>
      <c r="D910" s="665">
        <f t="shared" si="168"/>
        <v>42.1648128</v>
      </c>
      <c r="E910" s="629">
        <f t="shared" si="171"/>
        <v>1777.8714384590439</v>
      </c>
      <c r="F910" s="665">
        <f t="shared" si="169"/>
        <v>41.682009600000001</v>
      </c>
      <c r="G910" s="629">
        <f t="shared" si="172"/>
        <v>1737.3899242944922</v>
      </c>
      <c r="H910" s="666">
        <f t="shared" si="173"/>
        <v>41.923411200000004</v>
      </c>
      <c r="I910" s="667">
        <f t="shared" si="174"/>
        <v>1.1645392000000001E-2</v>
      </c>
      <c r="J910" s="624">
        <f t="shared" si="175"/>
        <v>-40.481514164551754</v>
      </c>
      <c r="K910" s="624">
        <f t="shared" si="176"/>
        <v>0</v>
      </c>
      <c r="L910" s="624">
        <f t="shared" si="178"/>
        <v>40312.051242492431</v>
      </c>
      <c r="M910" s="668">
        <f t="shared" si="179"/>
        <v>9.0178026399999869</v>
      </c>
      <c r="N910" s="624">
        <f t="shared" si="177"/>
        <v>4470.2742843008691</v>
      </c>
    </row>
    <row r="911" spans="1:14" x14ac:dyDescent="0.2">
      <c r="A911" s="624">
        <v>908</v>
      </c>
      <c r="B911" s="624">
        <v>25.9</v>
      </c>
      <c r="C911" s="628">
        <f t="shared" si="170"/>
        <v>41.682009600000001</v>
      </c>
      <c r="D911" s="665">
        <f t="shared" si="168"/>
        <v>41.682009600000001</v>
      </c>
      <c r="E911" s="629">
        <f t="shared" si="171"/>
        <v>1737.3899242944922</v>
      </c>
      <c r="F911" s="665">
        <f t="shared" si="169"/>
        <v>41.199206400000008</v>
      </c>
      <c r="G911" s="629">
        <f t="shared" si="172"/>
        <v>1697.3746079898017</v>
      </c>
      <c r="H911" s="666">
        <f t="shared" si="173"/>
        <v>41.440608000000005</v>
      </c>
      <c r="I911" s="667">
        <f t="shared" si="174"/>
        <v>1.151128E-2</v>
      </c>
      <c r="J911" s="624">
        <f t="shared" si="175"/>
        <v>-40.015316304690487</v>
      </c>
      <c r="K911" s="624">
        <f t="shared" si="176"/>
        <v>0</v>
      </c>
      <c r="L911" s="624">
        <f t="shared" si="178"/>
        <v>40312.051242492431</v>
      </c>
      <c r="M911" s="668">
        <f t="shared" si="179"/>
        <v>9.0293139199999874</v>
      </c>
      <c r="N911" s="624">
        <f t="shared" si="177"/>
        <v>4464.5752268288052</v>
      </c>
    </row>
    <row r="912" spans="1:14" x14ac:dyDescent="0.2">
      <c r="A912" s="624">
        <v>909</v>
      </c>
      <c r="B912" s="624">
        <v>25.6</v>
      </c>
      <c r="C912" s="628">
        <f t="shared" si="170"/>
        <v>41.199206400000008</v>
      </c>
      <c r="D912" s="665">
        <f t="shared" si="168"/>
        <v>41.199206400000008</v>
      </c>
      <c r="E912" s="629">
        <f t="shared" si="171"/>
        <v>1697.3746079898017</v>
      </c>
      <c r="F912" s="665">
        <f t="shared" si="169"/>
        <v>41.199206400000008</v>
      </c>
      <c r="G912" s="629">
        <f t="shared" si="172"/>
        <v>1697.3746079898017</v>
      </c>
      <c r="H912" s="666">
        <f t="shared" si="173"/>
        <v>41.199206400000008</v>
      </c>
      <c r="I912" s="667">
        <f t="shared" si="174"/>
        <v>1.1444224000000003E-2</v>
      </c>
      <c r="J912" s="624">
        <f t="shared" si="175"/>
        <v>0</v>
      </c>
      <c r="K912" s="624">
        <f t="shared" si="176"/>
        <v>0</v>
      </c>
      <c r="L912" s="624">
        <f t="shared" si="178"/>
        <v>40312.051242492431</v>
      </c>
      <c r="M912" s="668">
        <f t="shared" si="179"/>
        <v>9.0407581439999873</v>
      </c>
      <c r="N912" s="624">
        <f t="shared" si="177"/>
        <v>4458.9237540046388</v>
      </c>
    </row>
    <row r="913" spans="1:14" x14ac:dyDescent="0.2">
      <c r="A913" s="624">
        <v>910</v>
      </c>
      <c r="B913" s="624">
        <v>25.6</v>
      </c>
      <c r="C913" s="628">
        <f t="shared" si="170"/>
        <v>41.199206400000008</v>
      </c>
      <c r="D913" s="665">
        <f t="shared" si="168"/>
        <v>41.199206400000008</v>
      </c>
      <c r="E913" s="629">
        <f t="shared" si="171"/>
        <v>1697.3746079898017</v>
      </c>
      <c r="F913" s="665">
        <f t="shared" si="169"/>
        <v>41.682009600000001</v>
      </c>
      <c r="G913" s="629">
        <f t="shared" si="172"/>
        <v>1737.3899242944922</v>
      </c>
      <c r="H913" s="666">
        <f t="shared" si="173"/>
        <v>41.440608000000005</v>
      </c>
      <c r="I913" s="667">
        <f t="shared" si="174"/>
        <v>1.151128E-2</v>
      </c>
      <c r="J913" s="624">
        <f t="shared" si="175"/>
        <v>40.015316304690487</v>
      </c>
      <c r="K913" s="624">
        <f t="shared" si="176"/>
        <v>40.015316304690487</v>
      </c>
      <c r="L913" s="624">
        <f t="shared" si="178"/>
        <v>40352.066558797123</v>
      </c>
      <c r="M913" s="668">
        <f t="shared" si="179"/>
        <v>9.0522694239999879</v>
      </c>
      <c r="N913" s="624">
        <f t="shared" si="177"/>
        <v>4457.6740559459049</v>
      </c>
    </row>
    <row r="914" spans="1:14" x14ac:dyDescent="0.2">
      <c r="A914" s="624">
        <v>911</v>
      </c>
      <c r="B914" s="624">
        <v>25.9</v>
      </c>
      <c r="C914" s="628">
        <f t="shared" si="170"/>
        <v>41.682009600000001</v>
      </c>
      <c r="D914" s="665">
        <f t="shared" si="168"/>
        <v>41.682009600000001</v>
      </c>
      <c r="E914" s="629">
        <f t="shared" si="171"/>
        <v>1737.3899242944922</v>
      </c>
      <c r="F914" s="665">
        <f t="shared" si="169"/>
        <v>41.521075200000006</v>
      </c>
      <c r="G914" s="629">
        <f t="shared" si="172"/>
        <v>1723.9996857640556</v>
      </c>
      <c r="H914" s="666">
        <f t="shared" si="173"/>
        <v>41.6015424</v>
      </c>
      <c r="I914" s="667">
        <f t="shared" si="174"/>
        <v>1.1555984E-2</v>
      </c>
      <c r="J914" s="624">
        <f t="shared" si="175"/>
        <v>-13.390238530436591</v>
      </c>
      <c r="K914" s="624">
        <f t="shared" si="176"/>
        <v>0</v>
      </c>
      <c r="L914" s="624">
        <f t="shared" si="178"/>
        <v>40352.066558797123</v>
      </c>
      <c r="M914" s="668">
        <f t="shared" si="179"/>
        <v>9.0638254079999871</v>
      </c>
      <c r="N914" s="624">
        <f t="shared" si="177"/>
        <v>4451.9907150000099</v>
      </c>
    </row>
    <row r="915" spans="1:14" x14ac:dyDescent="0.2">
      <c r="A915" s="624">
        <v>912</v>
      </c>
      <c r="B915" s="624">
        <v>25.8</v>
      </c>
      <c r="C915" s="628">
        <f t="shared" si="170"/>
        <v>41.521075200000006</v>
      </c>
      <c r="D915" s="665">
        <f t="shared" si="168"/>
        <v>41.521075200000006</v>
      </c>
      <c r="E915" s="629">
        <f t="shared" si="171"/>
        <v>1723.9996857640556</v>
      </c>
      <c r="F915" s="665">
        <f t="shared" si="169"/>
        <v>41.038272000000006</v>
      </c>
      <c r="G915" s="629">
        <f t="shared" si="172"/>
        <v>1684.1397687459846</v>
      </c>
      <c r="H915" s="666">
        <f t="shared" si="173"/>
        <v>41.27967360000001</v>
      </c>
      <c r="I915" s="667">
        <f t="shared" si="174"/>
        <v>1.1466576000000003E-2</v>
      </c>
      <c r="J915" s="624">
        <f t="shared" si="175"/>
        <v>-39.859917018070973</v>
      </c>
      <c r="K915" s="624">
        <f t="shared" si="176"/>
        <v>0</v>
      </c>
      <c r="L915" s="624">
        <f t="shared" si="178"/>
        <v>40352.066558797123</v>
      </c>
      <c r="M915" s="668">
        <f t="shared" si="179"/>
        <v>9.0752919839999873</v>
      </c>
      <c r="N915" s="624">
        <f t="shared" si="177"/>
        <v>4446.3656519194128</v>
      </c>
    </row>
    <row r="916" spans="1:14" x14ac:dyDescent="0.2">
      <c r="A916" s="624">
        <v>913</v>
      </c>
      <c r="B916" s="624">
        <v>25.5</v>
      </c>
      <c r="C916" s="628">
        <f t="shared" si="170"/>
        <v>41.038272000000006</v>
      </c>
      <c r="D916" s="665">
        <f t="shared" si="168"/>
        <v>41.038272000000006</v>
      </c>
      <c r="E916" s="629">
        <f t="shared" si="171"/>
        <v>1684.1397687459846</v>
      </c>
      <c r="F916" s="665">
        <f t="shared" si="169"/>
        <v>39.589862400000008</v>
      </c>
      <c r="G916" s="629">
        <f t="shared" si="172"/>
        <v>1567.3572048509345</v>
      </c>
      <c r="H916" s="666">
        <f t="shared" si="173"/>
        <v>40.314067200000011</v>
      </c>
      <c r="I916" s="667">
        <f t="shared" si="174"/>
        <v>1.1198352000000003E-2</v>
      </c>
      <c r="J916" s="624">
        <f t="shared" si="175"/>
        <v>-116.78256389505009</v>
      </c>
      <c r="K916" s="624">
        <f t="shared" si="176"/>
        <v>0</v>
      </c>
      <c r="L916" s="624">
        <f t="shared" si="178"/>
        <v>40352.066558797123</v>
      </c>
      <c r="M916" s="668">
        <f t="shared" si="179"/>
        <v>9.0864903359999865</v>
      </c>
      <c r="N916" s="624">
        <f t="shared" si="177"/>
        <v>4440.8858719549053</v>
      </c>
    </row>
    <row r="917" spans="1:14" x14ac:dyDescent="0.2">
      <c r="A917" s="624">
        <v>914</v>
      </c>
      <c r="B917" s="624">
        <v>24.6</v>
      </c>
      <c r="C917" s="628">
        <f t="shared" si="170"/>
        <v>39.589862400000008</v>
      </c>
      <c r="D917" s="665">
        <f t="shared" si="168"/>
        <v>39.589862400000008</v>
      </c>
      <c r="E917" s="629">
        <f t="shared" si="171"/>
        <v>1567.3572048509345</v>
      </c>
      <c r="F917" s="665">
        <f t="shared" si="169"/>
        <v>37.819584000000006</v>
      </c>
      <c r="G917" s="629">
        <f t="shared" si="172"/>
        <v>1430.3209339330565</v>
      </c>
      <c r="H917" s="666">
        <f t="shared" si="173"/>
        <v>38.704723200000004</v>
      </c>
      <c r="I917" s="667">
        <f t="shared" si="174"/>
        <v>1.0751312000000001E-2</v>
      </c>
      <c r="J917" s="624">
        <f t="shared" si="175"/>
        <v>-137.03627091787803</v>
      </c>
      <c r="K917" s="624">
        <f t="shared" si="176"/>
        <v>0</v>
      </c>
      <c r="L917" s="624">
        <f t="shared" si="178"/>
        <v>40352.066558797123</v>
      </c>
      <c r="M917" s="668">
        <f t="shared" si="179"/>
        <v>9.0972416479999865</v>
      </c>
      <c r="N917" s="624">
        <f t="shared" si="177"/>
        <v>4435.6375393928838</v>
      </c>
    </row>
    <row r="918" spans="1:14" x14ac:dyDescent="0.2">
      <c r="A918" s="624">
        <v>915</v>
      </c>
      <c r="B918" s="624">
        <v>23.5</v>
      </c>
      <c r="C918" s="628">
        <f t="shared" si="170"/>
        <v>37.819584000000006</v>
      </c>
      <c r="D918" s="665">
        <f t="shared" si="168"/>
        <v>37.819584000000006</v>
      </c>
      <c r="E918" s="629">
        <f t="shared" si="171"/>
        <v>1430.3209339330565</v>
      </c>
      <c r="F918" s="665">
        <f t="shared" si="169"/>
        <v>35.7274368</v>
      </c>
      <c r="G918" s="629">
        <f t="shared" si="172"/>
        <v>1276.4497402979941</v>
      </c>
      <c r="H918" s="666">
        <f t="shared" si="173"/>
        <v>36.773510400000006</v>
      </c>
      <c r="I918" s="667">
        <f t="shared" si="174"/>
        <v>1.0214864000000002E-2</v>
      </c>
      <c r="J918" s="624">
        <f t="shared" si="175"/>
        <v>-153.87119363506235</v>
      </c>
      <c r="K918" s="624">
        <f t="shared" si="176"/>
        <v>0</v>
      </c>
      <c r="L918" s="624">
        <f t="shared" si="178"/>
        <v>40352.066558797123</v>
      </c>
      <c r="M918" s="668">
        <f t="shared" si="179"/>
        <v>9.1074565119999864</v>
      </c>
      <c r="N918" s="624">
        <f t="shared" si="177"/>
        <v>4430.6625571727118</v>
      </c>
    </row>
    <row r="919" spans="1:14" x14ac:dyDescent="0.2">
      <c r="A919" s="624">
        <v>916</v>
      </c>
      <c r="B919" s="624">
        <v>22.2</v>
      </c>
      <c r="C919" s="628">
        <f t="shared" si="170"/>
        <v>35.7274368</v>
      </c>
      <c r="D919" s="665">
        <f t="shared" si="168"/>
        <v>35.7274368</v>
      </c>
      <c r="E919" s="629">
        <f t="shared" si="171"/>
        <v>1276.4497402979941</v>
      </c>
      <c r="F919" s="665">
        <f t="shared" si="169"/>
        <v>34.761830400000008</v>
      </c>
      <c r="G919" s="629">
        <f t="shared" si="172"/>
        <v>1208.3848527583648</v>
      </c>
      <c r="H919" s="666">
        <f t="shared" si="173"/>
        <v>35.2446336</v>
      </c>
      <c r="I919" s="667">
        <f t="shared" si="174"/>
        <v>9.7901759999999994E-3</v>
      </c>
      <c r="J919" s="624">
        <f t="shared" si="175"/>
        <v>-68.064887539629353</v>
      </c>
      <c r="K919" s="624">
        <f t="shared" si="176"/>
        <v>0</v>
      </c>
      <c r="L919" s="624">
        <f t="shared" si="178"/>
        <v>40352.066558797123</v>
      </c>
      <c r="M919" s="668">
        <f t="shared" si="179"/>
        <v>9.1172466879999856</v>
      </c>
      <c r="N919" s="624">
        <f t="shared" si="177"/>
        <v>4425.9048745393766</v>
      </c>
    </row>
    <row r="920" spans="1:14" x14ac:dyDescent="0.2">
      <c r="A920" s="624">
        <v>917</v>
      </c>
      <c r="B920" s="624">
        <v>21.6</v>
      </c>
      <c r="C920" s="628">
        <f t="shared" si="170"/>
        <v>34.761830400000008</v>
      </c>
      <c r="D920" s="665">
        <f t="shared" si="168"/>
        <v>34.761830400000008</v>
      </c>
      <c r="E920" s="629">
        <f t="shared" si="171"/>
        <v>1208.3848527583648</v>
      </c>
      <c r="F920" s="665">
        <f t="shared" si="169"/>
        <v>34.761830400000008</v>
      </c>
      <c r="G920" s="629">
        <f t="shared" si="172"/>
        <v>1208.3848527583648</v>
      </c>
      <c r="H920" s="666">
        <f t="shared" si="173"/>
        <v>34.761830400000008</v>
      </c>
      <c r="I920" s="667">
        <f t="shared" si="174"/>
        <v>9.6560640000000024E-3</v>
      </c>
      <c r="J920" s="624">
        <f t="shared" si="175"/>
        <v>0</v>
      </c>
      <c r="K920" s="624">
        <f t="shared" si="176"/>
        <v>0</v>
      </c>
      <c r="L920" s="624">
        <f t="shared" si="178"/>
        <v>40352.066558797123</v>
      </c>
      <c r="M920" s="668">
        <f t="shared" si="179"/>
        <v>9.1269027519999852</v>
      </c>
      <c r="N920" s="624">
        <f t="shared" si="177"/>
        <v>4421.2223637372208</v>
      </c>
    </row>
    <row r="921" spans="1:14" x14ac:dyDescent="0.2">
      <c r="A921" s="624">
        <v>918</v>
      </c>
      <c r="B921" s="624">
        <v>21.6</v>
      </c>
      <c r="C921" s="628">
        <f t="shared" si="170"/>
        <v>34.761830400000008</v>
      </c>
      <c r="D921" s="665">
        <f t="shared" si="168"/>
        <v>34.761830400000008</v>
      </c>
      <c r="E921" s="629">
        <f t="shared" si="171"/>
        <v>1208.3848527583648</v>
      </c>
      <c r="F921" s="665">
        <f t="shared" si="169"/>
        <v>34.922764800000003</v>
      </c>
      <c r="G921" s="629">
        <f t="shared" si="172"/>
        <v>1219.5995012761193</v>
      </c>
      <c r="H921" s="666">
        <f t="shared" si="173"/>
        <v>34.842297600000009</v>
      </c>
      <c r="I921" s="667">
        <f t="shared" si="174"/>
        <v>9.6784160000000022E-3</v>
      </c>
      <c r="J921" s="624">
        <f t="shared" si="175"/>
        <v>11.21464851775454</v>
      </c>
      <c r="K921" s="624">
        <f t="shared" si="176"/>
        <v>11.21464851775454</v>
      </c>
      <c r="L921" s="624">
        <f t="shared" si="178"/>
        <v>40363.281207314882</v>
      </c>
      <c r="M921" s="668">
        <f t="shared" si="179"/>
        <v>9.1365811679999851</v>
      </c>
      <c r="N921" s="624">
        <f t="shared" si="177"/>
        <v>4417.7663904178371</v>
      </c>
    </row>
    <row r="922" spans="1:14" x14ac:dyDescent="0.2">
      <c r="A922" s="624">
        <v>919</v>
      </c>
      <c r="B922" s="624">
        <v>21.7</v>
      </c>
      <c r="C922" s="628">
        <f t="shared" si="170"/>
        <v>34.922764800000003</v>
      </c>
      <c r="D922" s="665">
        <f t="shared" si="168"/>
        <v>34.922764800000003</v>
      </c>
      <c r="E922" s="629">
        <f t="shared" si="171"/>
        <v>1219.5995012761193</v>
      </c>
      <c r="F922" s="665">
        <f t="shared" si="169"/>
        <v>36.371174400000008</v>
      </c>
      <c r="G922" s="629">
        <f t="shared" si="172"/>
        <v>1322.8623272352158</v>
      </c>
      <c r="H922" s="666">
        <f t="shared" si="173"/>
        <v>35.646969600000006</v>
      </c>
      <c r="I922" s="667">
        <f t="shared" si="174"/>
        <v>9.9019360000000018E-3</v>
      </c>
      <c r="J922" s="624">
        <f t="shared" si="175"/>
        <v>103.26282595909652</v>
      </c>
      <c r="K922" s="624">
        <f t="shared" si="176"/>
        <v>103.26282595909652</v>
      </c>
      <c r="L922" s="624">
        <f t="shared" si="178"/>
        <v>40466.544033273982</v>
      </c>
      <c r="M922" s="668">
        <f t="shared" si="179"/>
        <v>9.1464831039999854</v>
      </c>
      <c r="N922" s="624">
        <f t="shared" si="177"/>
        <v>4424.2736331713058</v>
      </c>
    </row>
    <row r="923" spans="1:14" x14ac:dyDescent="0.2">
      <c r="A923" s="624">
        <v>920</v>
      </c>
      <c r="B923" s="624">
        <v>22.6</v>
      </c>
      <c r="C923" s="628">
        <f t="shared" si="170"/>
        <v>36.371174400000008</v>
      </c>
      <c r="D923" s="665">
        <f t="shared" si="168"/>
        <v>36.371174400000008</v>
      </c>
      <c r="E923" s="629">
        <f t="shared" si="171"/>
        <v>1322.8623272352158</v>
      </c>
      <c r="F923" s="665">
        <f t="shared" si="169"/>
        <v>37.658649599999997</v>
      </c>
      <c r="G923" s="629">
        <f t="shared" si="172"/>
        <v>1418.1738896955799</v>
      </c>
      <c r="H923" s="666">
        <f t="shared" si="173"/>
        <v>37.014912000000002</v>
      </c>
      <c r="I923" s="667">
        <f t="shared" si="174"/>
        <v>1.028192E-2</v>
      </c>
      <c r="J923" s="624">
        <f t="shared" si="175"/>
        <v>95.31156246036403</v>
      </c>
      <c r="K923" s="624">
        <f t="shared" si="176"/>
        <v>95.31156246036403</v>
      </c>
      <c r="L923" s="624">
        <f t="shared" si="178"/>
        <v>40561.855595734349</v>
      </c>
      <c r="M923" s="668">
        <f t="shared" si="179"/>
        <v>9.156765023999986</v>
      </c>
      <c r="N923" s="624">
        <f t="shared" si="177"/>
        <v>4429.7145869115629</v>
      </c>
    </row>
    <row r="924" spans="1:14" x14ac:dyDescent="0.2">
      <c r="A924" s="624">
        <v>921</v>
      </c>
      <c r="B924" s="624">
        <v>23.4</v>
      </c>
      <c r="C924" s="628">
        <f t="shared" si="170"/>
        <v>37.658649599999997</v>
      </c>
      <c r="D924" s="665">
        <f t="shared" si="168"/>
        <v>37.658649599999997</v>
      </c>
      <c r="E924" s="629">
        <f t="shared" si="171"/>
        <v>1418.1738896955799</v>
      </c>
      <c r="F924" s="665">
        <f t="shared" si="169"/>
        <v>38.624256000000003</v>
      </c>
      <c r="G924" s="629">
        <f t="shared" si="172"/>
        <v>1491.8331515535363</v>
      </c>
      <c r="H924" s="666">
        <f t="shared" si="173"/>
        <v>38.141452799999996</v>
      </c>
      <c r="I924" s="667">
        <f t="shared" si="174"/>
        <v>1.0594847999999999E-2</v>
      </c>
      <c r="J924" s="624">
        <f t="shared" si="175"/>
        <v>73.65926185795638</v>
      </c>
      <c r="K924" s="624">
        <f t="shared" si="176"/>
        <v>73.65926185795638</v>
      </c>
      <c r="L924" s="624">
        <f t="shared" si="178"/>
        <v>40635.514857592309</v>
      </c>
      <c r="M924" s="668">
        <f t="shared" si="179"/>
        <v>9.1673598719999863</v>
      </c>
      <c r="N924" s="624">
        <f t="shared" si="177"/>
        <v>4432.6300510691208</v>
      </c>
    </row>
    <row r="925" spans="1:14" x14ac:dyDescent="0.2">
      <c r="A925" s="624">
        <v>922</v>
      </c>
      <c r="B925" s="624">
        <v>24</v>
      </c>
      <c r="C925" s="628">
        <f t="shared" si="170"/>
        <v>38.624256000000003</v>
      </c>
      <c r="D925" s="665">
        <f t="shared" si="168"/>
        <v>38.624256000000003</v>
      </c>
      <c r="E925" s="629">
        <f t="shared" si="171"/>
        <v>1491.8331515535363</v>
      </c>
      <c r="F925" s="665">
        <f t="shared" si="169"/>
        <v>38.9461248</v>
      </c>
      <c r="G925" s="629">
        <f t="shared" si="172"/>
        <v>1516.8006369371751</v>
      </c>
      <c r="H925" s="666">
        <f t="shared" si="173"/>
        <v>38.785190400000005</v>
      </c>
      <c r="I925" s="667">
        <f t="shared" si="174"/>
        <v>1.0773664000000001E-2</v>
      </c>
      <c r="J925" s="624">
        <f t="shared" si="175"/>
        <v>24.967485383638859</v>
      </c>
      <c r="K925" s="624">
        <f t="shared" si="176"/>
        <v>24.967485383638859</v>
      </c>
      <c r="L925" s="624">
        <f t="shared" si="178"/>
        <v>40660.482342975949</v>
      </c>
      <c r="M925" s="668">
        <f t="shared" si="179"/>
        <v>9.1781335359999865</v>
      </c>
      <c r="N925" s="624">
        <f t="shared" si="177"/>
        <v>4430.1471735501245</v>
      </c>
    </row>
    <row r="926" spans="1:14" x14ac:dyDescent="0.2">
      <c r="A926" s="624">
        <v>923</v>
      </c>
      <c r="B926" s="624">
        <v>24.2</v>
      </c>
      <c r="C926" s="628">
        <f t="shared" si="170"/>
        <v>38.9461248</v>
      </c>
      <c r="D926" s="665">
        <f t="shared" si="168"/>
        <v>38.9461248</v>
      </c>
      <c r="E926" s="629">
        <f t="shared" si="171"/>
        <v>1516.8006369371751</v>
      </c>
      <c r="F926" s="665">
        <f t="shared" si="169"/>
        <v>39.267993599999997</v>
      </c>
      <c r="G926" s="629">
        <f t="shared" si="172"/>
        <v>1541.9753213696408</v>
      </c>
      <c r="H926" s="666">
        <f t="shared" si="173"/>
        <v>39.107059199999995</v>
      </c>
      <c r="I926" s="667">
        <f t="shared" si="174"/>
        <v>1.0863071999999998E-2</v>
      </c>
      <c r="J926" s="624">
        <f t="shared" si="175"/>
        <v>25.17468443246571</v>
      </c>
      <c r="K926" s="624">
        <f t="shared" si="176"/>
        <v>25.17468443246571</v>
      </c>
      <c r="L926" s="624">
        <f t="shared" si="178"/>
        <v>40685.657027408415</v>
      </c>
      <c r="M926" s="668">
        <f t="shared" si="179"/>
        <v>9.1889966079999859</v>
      </c>
      <c r="N926" s="624">
        <f t="shared" si="177"/>
        <v>4427.6495860263221</v>
      </c>
    </row>
    <row r="927" spans="1:14" x14ac:dyDescent="0.2">
      <c r="A927" s="624">
        <v>924</v>
      </c>
      <c r="B927" s="624">
        <v>24.4</v>
      </c>
      <c r="C927" s="628">
        <f t="shared" si="170"/>
        <v>39.267993599999997</v>
      </c>
      <c r="D927" s="665">
        <f t="shared" si="168"/>
        <v>39.267993599999997</v>
      </c>
      <c r="E927" s="629">
        <f t="shared" si="171"/>
        <v>1541.9753213696408</v>
      </c>
      <c r="F927" s="665">
        <f t="shared" si="169"/>
        <v>40.072665600000001</v>
      </c>
      <c r="G927" s="629">
        <f t="shared" si="172"/>
        <v>1605.8185282894235</v>
      </c>
      <c r="H927" s="666">
        <f t="shared" si="173"/>
        <v>39.670329600000002</v>
      </c>
      <c r="I927" s="667">
        <f t="shared" si="174"/>
        <v>1.1019536E-2</v>
      </c>
      <c r="J927" s="624">
        <f t="shared" si="175"/>
        <v>63.843206919782688</v>
      </c>
      <c r="K927" s="624">
        <f t="shared" si="176"/>
        <v>63.843206919782688</v>
      </c>
      <c r="L927" s="624">
        <f t="shared" si="178"/>
        <v>40749.500234328196</v>
      </c>
      <c r="M927" s="668">
        <f t="shared" si="179"/>
        <v>9.200016143999985</v>
      </c>
      <c r="N927" s="624">
        <f t="shared" si="177"/>
        <v>4429.285731297763</v>
      </c>
    </row>
    <row r="928" spans="1:14" x14ac:dyDescent="0.2">
      <c r="A928" s="624">
        <v>925</v>
      </c>
      <c r="B928" s="624">
        <v>24.9</v>
      </c>
      <c r="C928" s="628">
        <f t="shared" si="170"/>
        <v>40.072665600000001</v>
      </c>
      <c r="D928" s="665">
        <f t="shared" si="168"/>
        <v>40.072665600000001</v>
      </c>
      <c r="E928" s="629">
        <f t="shared" si="171"/>
        <v>1605.8185282894235</v>
      </c>
      <c r="F928" s="665">
        <f t="shared" si="169"/>
        <v>40.394534400000005</v>
      </c>
      <c r="G928" s="629">
        <f t="shared" si="172"/>
        <v>1631.7184093927838</v>
      </c>
      <c r="H928" s="666">
        <f t="shared" si="173"/>
        <v>40.233600000000003</v>
      </c>
      <c r="I928" s="667">
        <f t="shared" si="174"/>
        <v>1.1176E-2</v>
      </c>
      <c r="J928" s="624">
        <f t="shared" si="175"/>
        <v>25.899881103360258</v>
      </c>
      <c r="K928" s="624">
        <f t="shared" si="176"/>
        <v>25.899881103360258</v>
      </c>
      <c r="L928" s="624">
        <f t="shared" si="178"/>
        <v>40775.400115431556</v>
      </c>
      <c r="M928" s="668">
        <f t="shared" si="179"/>
        <v>9.2111921439999858</v>
      </c>
      <c r="N928" s="624">
        <f t="shared" si="177"/>
        <v>4426.7234336211259</v>
      </c>
    </row>
    <row r="929" spans="1:14" x14ac:dyDescent="0.2">
      <c r="A929" s="624">
        <v>926</v>
      </c>
      <c r="B929" s="624">
        <v>25.1</v>
      </c>
      <c r="C929" s="628">
        <f t="shared" si="170"/>
        <v>40.394534400000005</v>
      </c>
      <c r="D929" s="665">
        <f t="shared" si="168"/>
        <v>40.394534400000005</v>
      </c>
      <c r="E929" s="629">
        <f t="shared" si="171"/>
        <v>1631.7184093927838</v>
      </c>
      <c r="F929" s="665">
        <f t="shared" si="169"/>
        <v>40.5554688</v>
      </c>
      <c r="G929" s="629">
        <f t="shared" si="172"/>
        <v>1644.7460495877735</v>
      </c>
      <c r="H929" s="666">
        <f t="shared" si="173"/>
        <v>40.475001599999999</v>
      </c>
      <c r="I929" s="667">
        <f t="shared" si="174"/>
        <v>1.1243056E-2</v>
      </c>
      <c r="J929" s="624">
        <f t="shared" si="175"/>
        <v>13.027640194989772</v>
      </c>
      <c r="K929" s="624">
        <f t="shared" si="176"/>
        <v>13.027640194989772</v>
      </c>
      <c r="L929" s="624">
        <f t="shared" si="178"/>
        <v>40788.427755626544</v>
      </c>
      <c r="M929" s="668">
        <f t="shared" si="179"/>
        <v>9.2224351999999854</v>
      </c>
      <c r="N929" s="624">
        <f t="shared" si="177"/>
        <v>4422.7394252254126</v>
      </c>
    </row>
    <row r="930" spans="1:14" x14ac:dyDescent="0.2">
      <c r="A930" s="624">
        <v>927</v>
      </c>
      <c r="B930" s="624">
        <v>25.2</v>
      </c>
      <c r="C930" s="628">
        <f t="shared" si="170"/>
        <v>40.5554688</v>
      </c>
      <c r="D930" s="665">
        <f t="shared" si="168"/>
        <v>40.5554688</v>
      </c>
      <c r="E930" s="629">
        <f t="shared" si="171"/>
        <v>1644.7460495877735</v>
      </c>
      <c r="F930" s="665">
        <f t="shared" si="169"/>
        <v>40.716403200000002</v>
      </c>
      <c r="G930" s="629">
        <f t="shared" si="172"/>
        <v>1657.8254895449704</v>
      </c>
      <c r="H930" s="666">
        <f t="shared" si="173"/>
        <v>40.635936000000001</v>
      </c>
      <c r="I930" s="667">
        <f t="shared" si="174"/>
        <v>1.1287760000000001E-2</v>
      </c>
      <c r="J930" s="624">
        <f t="shared" si="175"/>
        <v>13.079439957196882</v>
      </c>
      <c r="K930" s="624">
        <f t="shared" si="176"/>
        <v>13.079439957196882</v>
      </c>
      <c r="L930" s="624">
        <f t="shared" si="178"/>
        <v>40801.507195583741</v>
      </c>
      <c r="M930" s="668">
        <f t="shared" si="179"/>
        <v>9.2337229599999855</v>
      </c>
      <c r="N930" s="624">
        <f t="shared" si="177"/>
        <v>4418.749335704978</v>
      </c>
    </row>
    <row r="931" spans="1:14" x14ac:dyDescent="0.2">
      <c r="A931" s="624">
        <v>928</v>
      </c>
      <c r="B931" s="624">
        <v>25.3</v>
      </c>
      <c r="C931" s="628">
        <f t="shared" si="170"/>
        <v>40.716403200000002</v>
      </c>
      <c r="D931" s="665">
        <f t="shared" si="168"/>
        <v>40.716403200000002</v>
      </c>
      <c r="E931" s="629">
        <f t="shared" si="171"/>
        <v>1657.8254895449704</v>
      </c>
      <c r="F931" s="665">
        <f t="shared" si="169"/>
        <v>41.038272000000006</v>
      </c>
      <c r="G931" s="629">
        <f t="shared" si="172"/>
        <v>1684.1397687459846</v>
      </c>
      <c r="H931" s="666">
        <f t="shared" si="173"/>
        <v>40.877337600000004</v>
      </c>
      <c r="I931" s="667">
        <f t="shared" si="174"/>
        <v>1.1354816000000002E-2</v>
      </c>
      <c r="J931" s="624">
        <f t="shared" si="175"/>
        <v>26.314279201014187</v>
      </c>
      <c r="K931" s="624">
        <f t="shared" si="176"/>
        <v>26.314279201014187</v>
      </c>
      <c r="L931" s="624">
        <f t="shared" si="178"/>
        <v>40827.821474784752</v>
      </c>
      <c r="M931" s="668">
        <f t="shared" si="179"/>
        <v>9.2450777759999863</v>
      </c>
      <c r="N931" s="624">
        <f t="shared" si="177"/>
        <v>4416.1685238357713</v>
      </c>
    </row>
    <row r="932" spans="1:14" x14ac:dyDescent="0.2">
      <c r="A932" s="624">
        <v>929</v>
      </c>
      <c r="B932" s="624">
        <v>25.5</v>
      </c>
      <c r="C932" s="628">
        <f t="shared" si="170"/>
        <v>41.038272000000006</v>
      </c>
      <c r="D932" s="665">
        <f t="shared" si="168"/>
        <v>41.038272000000006</v>
      </c>
      <c r="E932" s="629">
        <f t="shared" si="171"/>
        <v>1684.1397687459846</v>
      </c>
      <c r="F932" s="665">
        <f t="shared" si="169"/>
        <v>40.5554688</v>
      </c>
      <c r="G932" s="629">
        <f t="shared" si="172"/>
        <v>1644.7460495877735</v>
      </c>
      <c r="H932" s="666">
        <f t="shared" si="173"/>
        <v>40.796870400000003</v>
      </c>
      <c r="I932" s="667">
        <f t="shared" si="174"/>
        <v>1.1332464E-2</v>
      </c>
      <c r="J932" s="624">
        <f t="shared" si="175"/>
        <v>-39.39371915821107</v>
      </c>
      <c r="K932" s="624">
        <f t="shared" si="176"/>
        <v>0</v>
      </c>
      <c r="L932" s="624">
        <f t="shared" si="178"/>
        <v>40827.821474784752</v>
      </c>
      <c r="M932" s="668">
        <f t="shared" si="179"/>
        <v>9.2564102399999868</v>
      </c>
      <c r="N932" s="624">
        <f t="shared" si="177"/>
        <v>4410.76188459694</v>
      </c>
    </row>
    <row r="933" spans="1:14" x14ac:dyDescent="0.2">
      <c r="A933" s="624">
        <v>930</v>
      </c>
      <c r="B933" s="624">
        <v>25.2</v>
      </c>
      <c r="C933" s="628">
        <f t="shared" si="170"/>
        <v>40.5554688</v>
      </c>
      <c r="D933" s="665">
        <f t="shared" si="168"/>
        <v>40.5554688</v>
      </c>
      <c r="E933" s="629">
        <f t="shared" si="171"/>
        <v>1644.7460495877735</v>
      </c>
      <c r="F933" s="665">
        <f t="shared" si="169"/>
        <v>40.233600000000003</v>
      </c>
      <c r="G933" s="629">
        <f t="shared" si="172"/>
        <v>1618.7425689600002</v>
      </c>
      <c r="H933" s="666">
        <f t="shared" si="173"/>
        <v>40.394534399999998</v>
      </c>
      <c r="I933" s="667">
        <f t="shared" si="174"/>
        <v>1.1220704E-2</v>
      </c>
      <c r="J933" s="624">
        <f t="shared" si="175"/>
        <v>-26.003480627773342</v>
      </c>
      <c r="K933" s="624">
        <f t="shared" si="176"/>
        <v>0</v>
      </c>
      <c r="L933" s="624">
        <f t="shared" si="178"/>
        <v>40827.821474784752</v>
      </c>
      <c r="M933" s="668">
        <f t="shared" si="179"/>
        <v>9.2676309439999862</v>
      </c>
      <c r="N933" s="624">
        <f t="shared" si="177"/>
        <v>4405.4215927984642</v>
      </c>
    </row>
    <row r="934" spans="1:14" x14ac:dyDescent="0.2">
      <c r="A934" s="624">
        <v>931</v>
      </c>
      <c r="B934" s="624">
        <v>25</v>
      </c>
      <c r="C934" s="628">
        <f t="shared" si="170"/>
        <v>40.233600000000003</v>
      </c>
      <c r="D934" s="665">
        <f t="shared" si="168"/>
        <v>40.233600000000003</v>
      </c>
      <c r="E934" s="629">
        <f t="shared" si="171"/>
        <v>1618.7425689600002</v>
      </c>
      <c r="F934" s="665">
        <f t="shared" si="169"/>
        <v>40.233600000000003</v>
      </c>
      <c r="G934" s="629">
        <f t="shared" si="172"/>
        <v>1618.7425689600002</v>
      </c>
      <c r="H934" s="666">
        <f t="shared" si="173"/>
        <v>40.233600000000003</v>
      </c>
      <c r="I934" s="667">
        <f t="shared" si="174"/>
        <v>1.1176E-2</v>
      </c>
      <c r="J934" s="624">
        <f t="shared" si="175"/>
        <v>0</v>
      </c>
      <c r="K934" s="624">
        <f t="shared" si="176"/>
        <v>0</v>
      </c>
      <c r="L934" s="624">
        <f t="shared" si="178"/>
        <v>40827.821474784752</v>
      </c>
      <c r="M934" s="668">
        <f t="shared" si="179"/>
        <v>9.278806943999987</v>
      </c>
      <c r="N934" s="624">
        <f t="shared" si="177"/>
        <v>4400.1154158278405</v>
      </c>
    </row>
    <row r="935" spans="1:14" x14ac:dyDescent="0.2">
      <c r="A935" s="624">
        <v>932</v>
      </c>
      <c r="B935" s="624">
        <v>25</v>
      </c>
      <c r="C935" s="628">
        <f t="shared" si="170"/>
        <v>40.233600000000003</v>
      </c>
      <c r="D935" s="665">
        <f t="shared" si="168"/>
        <v>40.233600000000003</v>
      </c>
      <c r="E935" s="629">
        <f t="shared" si="171"/>
        <v>1618.7425689600002</v>
      </c>
      <c r="F935" s="665">
        <f t="shared" si="169"/>
        <v>40.233600000000003</v>
      </c>
      <c r="G935" s="629">
        <f t="shared" si="172"/>
        <v>1618.7425689600002</v>
      </c>
      <c r="H935" s="666">
        <f t="shared" si="173"/>
        <v>40.233600000000003</v>
      </c>
      <c r="I935" s="667">
        <f t="shared" si="174"/>
        <v>1.1176E-2</v>
      </c>
      <c r="J935" s="624">
        <f t="shared" si="175"/>
        <v>0</v>
      </c>
      <c r="K935" s="624">
        <f t="shared" si="176"/>
        <v>0</v>
      </c>
      <c r="L935" s="624">
        <f t="shared" si="178"/>
        <v>40827.821474784752</v>
      </c>
      <c r="M935" s="668">
        <f t="shared" si="179"/>
        <v>9.2899829439999877</v>
      </c>
      <c r="N935" s="624">
        <f t="shared" si="177"/>
        <v>4394.8220056909513</v>
      </c>
    </row>
    <row r="936" spans="1:14" x14ac:dyDescent="0.2">
      <c r="A936" s="624">
        <v>933</v>
      </c>
      <c r="B936" s="624">
        <v>25</v>
      </c>
      <c r="C936" s="628">
        <f t="shared" si="170"/>
        <v>40.233600000000003</v>
      </c>
      <c r="D936" s="665">
        <f t="shared" si="168"/>
        <v>40.233600000000003</v>
      </c>
      <c r="E936" s="629">
        <f t="shared" si="171"/>
        <v>1618.7425689600002</v>
      </c>
      <c r="F936" s="665">
        <f t="shared" si="169"/>
        <v>39.750796800000003</v>
      </c>
      <c r="G936" s="629">
        <f t="shared" si="172"/>
        <v>1580.1258462348906</v>
      </c>
      <c r="H936" s="666">
        <f t="shared" si="173"/>
        <v>39.992198400000007</v>
      </c>
      <c r="I936" s="667">
        <f t="shared" si="174"/>
        <v>1.1108944000000003E-2</v>
      </c>
      <c r="J936" s="624">
        <f t="shared" si="175"/>
        <v>-38.616722725109639</v>
      </c>
      <c r="K936" s="624">
        <f t="shared" si="176"/>
        <v>0</v>
      </c>
      <c r="L936" s="624">
        <f t="shared" si="178"/>
        <v>40827.821474784752</v>
      </c>
      <c r="M936" s="668">
        <f t="shared" si="179"/>
        <v>9.3010918879999878</v>
      </c>
      <c r="N936" s="624">
        <f t="shared" si="177"/>
        <v>4389.5729626604034</v>
      </c>
    </row>
    <row r="937" spans="1:14" x14ac:dyDescent="0.2">
      <c r="A937" s="624">
        <v>934</v>
      </c>
      <c r="B937" s="624">
        <v>24.7</v>
      </c>
      <c r="C937" s="628">
        <f t="shared" si="170"/>
        <v>39.750796800000003</v>
      </c>
      <c r="D937" s="665">
        <f t="shared" si="168"/>
        <v>39.750796800000003</v>
      </c>
      <c r="E937" s="629">
        <f t="shared" si="171"/>
        <v>1580.1258462348906</v>
      </c>
      <c r="F937" s="665">
        <f t="shared" si="169"/>
        <v>39.428927999999999</v>
      </c>
      <c r="G937" s="629">
        <f t="shared" si="172"/>
        <v>1554.640363229184</v>
      </c>
      <c r="H937" s="666">
        <f t="shared" si="173"/>
        <v>39.589862400000001</v>
      </c>
      <c r="I937" s="667">
        <f t="shared" si="174"/>
        <v>1.0997184E-2</v>
      </c>
      <c r="J937" s="624">
        <f t="shared" si="175"/>
        <v>-25.485483005706556</v>
      </c>
      <c r="K937" s="624">
        <f t="shared" si="176"/>
        <v>0</v>
      </c>
      <c r="L937" s="624">
        <f t="shared" si="178"/>
        <v>40827.821474784752</v>
      </c>
      <c r="M937" s="668">
        <f t="shared" si="179"/>
        <v>9.3120890719999885</v>
      </c>
      <c r="N937" s="624">
        <f t="shared" si="177"/>
        <v>4384.3890623370107</v>
      </c>
    </row>
    <row r="938" spans="1:14" x14ac:dyDescent="0.2">
      <c r="A938" s="624">
        <v>935</v>
      </c>
      <c r="B938" s="624">
        <v>24.5</v>
      </c>
      <c r="C938" s="628">
        <f t="shared" si="170"/>
        <v>39.428927999999999</v>
      </c>
      <c r="D938" s="665">
        <f t="shared" si="168"/>
        <v>39.428927999999999</v>
      </c>
      <c r="E938" s="629">
        <f t="shared" si="171"/>
        <v>1554.640363229184</v>
      </c>
      <c r="F938" s="665">
        <f t="shared" si="169"/>
        <v>39.107059200000002</v>
      </c>
      <c r="G938" s="629">
        <f t="shared" si="172"/>
        <v>1529.3620792723048</v>
      </c>
      <c r="H938" s="666">
        <f t="shared" si="173"/>
        <v>39.267993599999997</v>
      </c>
      <c r="I938" s="667">
        <f t="shared" si="174"/>
        <v>1.0907775999999999E-2</v>
      </c>
      <c r="J938" s="624">
        <f t="shared" si="175"/>
        <v>-25.27828395687925</v>
      </c>
      <c r="K938" s="624">
        <f t="shared" si="176"/>
        <v>0</v>
      </c>
      <c r="L938" s="624">
        <f t="shared" si="178"/>
        <v>40827.821474784752</v>
      </c>
      <c r="M938" s="668">
        <f t="shared" si="179"/>
        <v>9.3229968479999883</v>
      </c>
      <c r="N938" s="624">
        <f t="shared" si="177"/>
        <v>4379.2593884168609</v>
      </c>
    </row>
    <row r="939" spans="1:14" x14ac:dyDescent="0.2">
      <c r="A939" s="624">
        <v>936</v>
      </c>
      <c r="B939" s="624">
        <v>24.3</v>
      </c>
      <c r="C939" s="628">
        <f t="shared" si="170"/>
        <v>39.107059200000002</v>
      </c>
      <c r="D939" s="665">
        <f t="shared" si="168"/>
        <v>39.107059200000002</v>
      </c>
      <c r="E939" s="629">
        <f t="shared" si="171"/>
        <v>1529.3620792723048</v>
      </c>
      <c r="F939" s="665">
        <f t="shared" si="169"/>
        <v>39.107059200000002</v>
      </c>
      <c r="G939" s="629">
        <f t="shared" si="172"/>
        <v>1529.3620792723048</v>
      </c>
      <c r="H939" s="666">
        <f t="shared" si="173"/>
        <v>39.107059200000002</v>
      </c>
      <c r="I939" s="667">
        <f t="shared" si="174"/>
        <v>1.0863072000000001E-2</v>
      </c>
      <c r="J939" s="624">
        <f t="shared" si="175"/>
        <v>0</v>
      </c>
      <c r="K939" s="624">
        <f t="shared" si="176"/>
        <v>0</v>
      </c>
      <c r="L939" s="624">
        <f t="shared" si="178"/>
        <v>40827.821474784752</v>
      </c>
      <c r="M939" s="668">
        <f t="shared" si="179"/>
        <v>9.3338599199999877</v>
      </c>
      <c r="N939" s="624">
        <f t="shared" si="177"/>
        <v>4374.1626534700345</v>
      </c>
    </row>
    <row r="940" spans="1:14" x14ac:dyDescent="0.2">
      <c r="A940" s="624">
        <v>937</v>
      </c>
      <c r="B940" s="624">
        <v>24.3</v>
      </c>
      <c r="C940" s="628">
        <f t="shared" si="170"/>
        <v>39.107059200000002</v>
      </c>
      <c r="D940" s="665">
        <f t="shared" si="168"/>
        <v>39.107059200000002</v>
      </c>
      <c r="E940" s="629">
        <f t="shared" si="171"/>
        <v>1529.3620792723048</v>
      </c>
      <c r="F940" s="665">
        <f t="shared" si="169"/>
        <v>39.428927999999999</v>
      </c>
      <c r="G940" s="629">
        <f t="shared" si="172"/>
        <v>1554.640363229184</v>
      </c>
      <c r="H940" s="666">
        <f t="shared" si="173"/>
        <v>39.267993599999997</v>
      </c>
      <c r="I940" s="667">
        <f t="shared" si="174"/>
        <v>1.0907775999999999E-2</v>
      </c>
      <c r="J940" s="624">
        <f t="shared" si="175"/>
        <v>25.27828395687925</v>
      </c>
      <c r="K940" s="624">
        <f t="shared" si="176"/>
        <v>25.27828395687925</v>
      </c>
      <c r="L940" s="624">
        <f t="shared" si="178"/>
        <v>40853.099758741635</v>
      </c>
      <c r="M940" s="668">
        <f t="shared" si="179"/>
        <v>9.3447676959999875</v>
      </c>
      <c r="N940" s="624">
        <f t="shared" si="177"/>
        <v>4371.7619407734164</v>
      </c>
    </row>
    <row r="941" spans="1:14" x14ac:dyDescent="0.2">
      <c r="A941" s="624">
        <v>938</v>
      </c>
      <c r="B941" s="624">
        <v>24.5</v>
      </c>
      <c r="C941" s="628">
        <f t="shared" si="170"/>
        <v>39.428927999999999</v>
      </c>
      <c r="D941" s="665">
        <f t="shared" si="168"/>
        <v>39.428927999999999</v>
      </c>
      <c r="E941" s="629">
        <f t="shared" si="171"/>
        <v>1554.640363229184</v>
      </c>
      <c r="F941" s="665">
        <f t="shared" si="169"/>
        <v>40.233600000000003</v>
      </c>
      <c r="G941" s="629">
        <f t="shared" si="172"/>
        <v>1618.7425689600002</v>
      </c>
      <c r="H941" s="666">
        <f t="shared" si="173"/>
        <v>39.831264000000004</v>
      </c>
      <c r="I941" s="667">
        <f t="shared" si="174"/>
        <v>1.1064240000000001E-2</v>
      </c>
      <c r="J941" s="624">
        <f t="shared" si="175"/>
        <v>64.102205730816195</v>
      </c>
      <c r="K941" s="624">
        <f t="shared" si="176"/>
        <v>64.102205730816195</v>
      </c>
      <c r="L941" s="624">
        <f t="shared" si="178"/>
        <v>40917.20196447245</v>
      </c>
      <c r="M941" s="668">
        <f t="shared" si="179"/>
        <v>9.3558319359999871</v>
      </c>
      <c r="N941" s="624">
        <f t="shared" si="177"/>
        <v>4373.4434569125315</v>
      </c>
    </row>
    <row r="942" spans="1:14" x14ac:dyDescent="0.2">
      <c r="A942" s="624">
        <v>939</v>
      </c>
      <c r="B942" s="624">
        <v>25</v>
      </c>
      <c r="C942" s="628">
        <f t="shared" si="170"/>
        <v>40.233600000000003</v>
      </c>
      <c r="D942" s="665">
        <f t="shared" si="168"/>
        <v>40.233600000000003</v>
      </c>
      <c r="E942" s="629">
        <f t="shared" si="171"/>
        <v>1618.7425689600002</v>
      </c>
      <c r="F942" s="665">
        <f t="shared" si="169"/>
        <v>40.233600000000003</v>
      </c>
      <c r="G942" s="629">
        <f t="shared" si="172"/>
        <v>1618.7425689600002</v>
      </c>
      <c r="H942" s="666">
        <f t="shared" si="173"/>
        <v>40.233600000000003</v>
      </c>
      <c r="I942" s="667">
        <f t="shared" si="174"/>
        <v>1.1176E-2</v>
      </c>
      <c r="J942" s="624">
        <f t="shared" si="175"/>
        <v>0</v>
      </c>
      <c r="K942" s="624">
        <f t="shared" si="176"/>
        <v>0</v>
      </c>
      <c r="L942" s="624">
        <f t="shared" si="178"/>
        <v>40917.20196447245</v>
      </c>
      <c r="M942" s="668">
        <f t="shared" si="179"/>
        <v>9.3670079359999878</v>
      </c>
      <c r="N942" s="624">
        <f t="shared" si="177"/>
        <v>4368.2253974843334</v>
      </c>
    </row>
    <row r="943" spans="1:14" x14ac:dyDescent="0.2">
      <c r="A943" s="624">
        <v>940</v>
      </c>
      <c r="B943" s="624">
        <v>25</v>
      </c>
      <c r="C943" s="628">
        <f t="shared" si="170"/>
        <v>40.233600000000003</v>
      </c>
      <c r="D943" s="665">
        <f t="shared" si="168"/>
        <v>40.233600000000003</v>
      </c>
      <c r="E943" s="629">
        <f t="shared" si="171"/>
        <v>1618.7425689600002</v>
      </c>
      <c r="F943" s="665">
        <f t="shared" si="169"/>
        <v>39.589862400000008</v>
      </c>
      <c r="G943" s="629">
        <f t="shared" si="172"/>
        <v>1567.3572048509345</v>
      </c>
      <c r="H943" s="666">
        <f t="shared" si="173"/>
        <v>39.911731200000006</v>
      </c>
      <c r="I943" s="667">
        <f t="shared" si="174"/>
        <v>1.1086592000000001E-2</v>
      </c>
      <c r="J943" s="624">
        <f t="shared" si="175"/>
        <v>-51.385364109065677</v>
      </c>
      <c r="K943" s="624">
        <f t="shared" si="176"/>
        <v>0</v>
      </c>
      <c r="L943" s="624">
        <f t="shared" si="178"/>
        <v>40917.20196447245</v>
      </c>
      <c r="M943" s="668">
        <f t="shared" si="179"/>
        <v>9.3780945279999877</v>
      </c>
      <c r="N943" s="624">
        <f t="shared" si="177"/>
        <v>4363.0613705488659</v>
      </c>
    </row>
    <row r="944" spans="1:14" x14ac:dyDescent="0.2">
      <c r="A944" s="624">
        <v>941</v>
      </c>
      <c r="B944" s="624">
        <v>24.6</v>
      </c>
      <c r="C944" s="628">
        <f t="shared" si="170"/>
        <v>39.589862400000008</v>
      </c>
      <c r="D944" s="665">
        <f t="shared" si="168"/>
        <v>39.589862400000008</v>
      </c>
      <c r="E944" s="629">
        <f t="shared" si="171"/>
        <v>1567.3572048509345</v>
      </c>
      <c r="F944" s="665">
        <f t="shared" si="169"/>
        <v>39.589862400000008</v>
      </c>
      <c r="G944" s="629">
        <f t="shared" si="172"/>
        <v>1567.3572048509345</v>
      </c>
      <c r="H944" s="666">
        <f t="shared" si="173"/>
        <v>39.589862400000008</v>
      </c>
      <c r="I944" s="667">
        <f t="shared" si="174"/>
        <v>1.0997184000000002E-2</v>
      </c>
      <c r="J944" s="624">
        <f t="shared" si="175"/>
        <v>0</v>
      </c>
      <c r="K944" s="624">
        <f t="shared" si="176"/>
        <v>0</v>
      </c>
      <c r="L944" s="624">
        <f t="shared" si="178"/>
        <v>40917.20196447245</v>
      </c>
      <c r="M944" s="668">
        <f t="shared" si="179"/>
        <v>9.3890917119999884</v>
      </c>
      <c r="N944" s="624">
        <f t="shared" si="177"/>
        <v>4357.9510371782917</v>
      </c>
    </row>
    <row r="945" spans="1:14" x14ac:dyDescent="0.2">
      <c r="A945" s="624">
        <v>942</v>
      </c>
      <c r="B945" s="624">
        <v>24.6</v>
      </c>
      <c r="C945" s="628">
        <f t="shared" si="170"/>
        <v>39.589862400000008</v>
      </c>
      <c r="D945" s="665">
        <f t="shared" si="168"/>
        <v>39.589862400000008</v>
      </c>
      <c r="E945" s="629">
        <f t="shared" si="171"/>
        <v>1567.3572048509345</v>
      </c>
      <c r="F945" s="665">
        <f t="shared" si="169"/>
        <v>38.785190400000005</v>
      </c>
      <c r="G945" s="629">
        <f t="shared" si="172"/>
        <v>1504.2909943642526</v>
      </c>
      <c r="H945" s="666">
        <f t="shared" si="173"/>
        <v>39.18752640000001</v>
      </c>
      <c r="I945" s="667">
        <f t="shared" si="174"/>
        <v>1.0885424000000003E-2</v>
      </c>
      <c r="J945" s="624">
        <f t="shared" si="175"/>
        <v>-63.066210486681939</v>
      </c>
      <c r="K945" s="624">
        <f t="shared" si="176"/>
        <v>0</v>
      </c>
      <c r="L945" s="624">
        <f t="shared" si="178"/>
        <v>40917.20196447245</v>
      </c>
      <c r="M945" s="668">
        <f t="shared" si="179"/>
        <v>9.399977135999988</v>
      </c>
      <c r="N945" s="624">
        <f t="shared" si="177"/>
        <v>4352.9044137530873</v>
      </c>
    </row>
    <row r="946" spans="1:14" x14ac:dyDescent="0.2">
      <c r="A946" s="624">
        <v>943</v>
      </c>
      <c r="B946" s="624">
        <v>24.1</v>
      </c>
      <c r="C946" s="628">
        <f t="shared" si="170"/>
        <v>38.785190400000005</v>
      </c>
      <c r="D946" s="665">
        <f t="shared" si="168"/>
        <v>38.785190400000005</v>
      </c>
      <c r="E946" s="629">
        <f t="shared" si="171"/>
        <v>1504.2909943642526</v>
      </c>
      <c r="F946" s="665">
        <f t="shared" si="169"/>
        <v>39.428927999999999</v>
      </c>
      <c r="G946" s="629">
        <f t="shared" si="172"/>
        <v>1554.640363229184</v>
      </c>
      <c r="H946" s="666">
        <f t="shared" si="173"/>
        <v>39.107059200000002</v>
      </c>
      <c r="I946" s="667">
        <f t="shared" si="174"/>
        <v>1.0863072000000001E-2</v>
      </c>
      <c r="J946" s="624">
        <f t="shared" si="175"/>
        <v>50.349368864931421</v>
      </c>
      <c r="K946" s="624">
        <f t="shared" si="176"/>
        <v>50.349368864931421</v>
      </c>
      <c r="L946" s="624">
        <f t="shared" si="178"/>
        <v>40967.551333337382</v>
      </c>
      <c r="M946" s="668">
        <f t="shared" si="179"/>
        <v>9.4108402079999873</v>
      </c>
      <c r="N946" s="624">
        <f t="shared" si="177"/>
        <v>4353.2299378021098</v>
      </c>
    </row>
    <row r="947" spans="1:14" x14ac:dyDescent="0.2">
      <c r="A947" s="624">
        <v>944</v>
      </c>
      <c r="B947" s="624">
        <v>24.5</v>
      </c>
      <c r="C947" s="628">
        <f t="shared" si="170"/>
        <v>39.428927999999999</v>
      </c>
      <c r="D947" s="665">
        <f t="shared" si="168"/>
        <v>39.428927999999999</v>
      </c>
      <c r="E947" s="629">
        <f t="shared" si="171"/>
        <v>1554.640363229184</v>
      </c>
      <c r="F947" s="665">
        <f t="shared" si="169"/>
        <v>40.394534400000005</v>
      </c>
      <c r="G947" s="629">
        <f t="shared" si="172"/>
        <v>1631.7184093927838</v>
      </c>
      <c r="H947" s="666">
        <f t="shared" si="173"/>
        <v>39.911731200000006</v>
      </c>
      <c r="I947" s="667">
        <f t="shared" si="174"/>
        <v>1.1086592000000001E-2</v>
      </c>
      <c r="J947" s="624">
        <f t="shared" si="175"/>
        <v>77.078046163599765</v>
      </c>
      <c r="K947" s="624">
        <f t="shared" si="176"/>
        <v>77.078046163599765</v>
      </c>
      <c r="L947" s="624">
        <f t="shared" si="178"/>
        <v>41044.629379500984</v>
      </c>
      <c r="M947" s="668">
        <f t="shared" si="179"/>
        <v>9.4219267999999872</v>
      </c>
      <c r="N947" s="624">
        <f t="shared" si="177"/>
        <v>4356.288289089769</v>
      </c>
    </row>
    <row r="948" spans="1:14" x14ac:dyDescent="0.2">
      <c r="A948" s="624">
        <v>945</v>
      </c>
      <c r="B948" s="624">
        <v>25.1</v>
      </c>
      <c r="C948" s="628">
        <f t="shared" si="170"/>
        <v>40.394534400000005</v>
      </c>
      <c r="D948" s="665">
        <f t="shared" si="168"/>
        <v>40.394534400000005</v>
      </c>
      <c r="E948" s="629">
        <f t="shared" si="171"/>
        <v>1631.7184093927838</v>
      </c>
      <c r="F948" s="665">
        <f t="shared" si="169"/>
        <v>41.199206400000008</v>
      </c>
      <c r="G948" s="629">
        <f t="shared" si="172"/>
        <v>1697.3746079898017</v>
      </c>
      <c r="H948" s="666">
        <f t="shared" si="173"/>
        <v>40.796870400000003</v>
      </c>
      <c r="I948" s="667">
        <f t="shared" si="174"/>
        <v>1.1332464E-2</v>
      </c>
      <c r="J948" s="624">
        <f t="shared" si="175"/>
        <v>65.656198597017919</v>
      </c>
      <c r="K948" s="624">
        <f t="shared" si="176"/>
        <v>65.656198597017919</v>
      </c>
      <c r="L948" s="624">
        <f t="shared" si="178"/>
        <v>41110.285578098003</v>
      </c>
      <c r="M948" s="668">
        <f t="shared" si="179"/>
        <v>9.4332592639999877</v>
      </c>
      <c r="N948" s="624">
        <f t="shared" si="177"/>
        <v>4358.0150219115249</v>
      </c>
    </row>
    <row r="949" spans="1:14" x14ac:dyDescent="0.2">
      <c r="A949" s="624">
        <v>946</v>
      </c>
      <c r="B949" s="624">
        <v>25.6</v>
      </c>
      <c r="C949" s="628">
        <f t="shared" si="170"/>
        <v>41.199206400000008</v>
      </c>
      <c r="D949" s="665">
        <f t="shared" si="168"/>
        <v>41.199206400000008</v>
      </c>
      <c r="E949" s="629">
        <f t="shared" si="171"/>
        <v>1697.3746079898017</v>
      </c>
      <c r="F949" s="665">
        <f t="shared" si="169"/>
        <v>40.394534400000005</v>
      </c>
      <c r="G949" s="629">
        <f t="shared" si="172"/>
        <v>1631.7184093927838</v>
      </c>
      <c r="H949" s="666">
        <f t="shared" si="173"/>
        <v>40.796870400000003</v>
      </c>
      <c r="I949" s="667">
        <f t="shared" si="174"/>
        <v>1.1332464E-2</v>
      </c>
      <c r="J949" s="624">
        <f t="shared" si="175"/>
        <v>-65.656198597017919</v>
      </c>
      <c r="K949" s="624">
        <f t="shared" si="176"/>
        <v>0</v>
      </c>
      <c r="L949" s="624">
        <f t="shared" si="178"/>
        <v>41110.285578098003</v>
      </c>
      <c r="M949" s="668">
        <f t="shared" si="179"/>
        <v>9.4445917279999883</v>
      </c>
      <c r="N949" s="624">
        <f t="shared" si="177"/>
        <v>4352.7858865746466</v>
      </c>
    </row>
    <row r="950" spans="1:14" x14ac:dyDescent="0.2">
      <c r="A950" s="624">
        <v>947</v>
      </c>
      <c r="B950" s="624">
        <v>25.1</v>
      </c>
      <c r="C950" s="628">
        <f t="shared" si="170"/>
        <v>40.394534400000005</v>
      </c>
      <c r="D950" s="665">
        <f t="shared" si="168"/>
        <v>40.394534400000005</v>
      </c>
      <c r="E950" s="629">
        <f t="shared" si="171"/>
        <v>1631.7184093927838</v>
      </c>
      <c r="F950" s="665">
        <f t="shared" si="169"/>
        <v>38.624256000000003</v>
      </c>
      <c r="G950" s="629">
        <f t="shared" si="172"/>
        <v>1491.8331515535363</v>
      </c>
      <c r="H950" s="666">
        <f t="shared" si="173"/>
        <v>39.5093952</v>
      </c>
      <c r="I950" s="667">
        <f t="shared" si="174"/>
        <v>1.0974832E-2</v>
      </c>
      <c r="J950" s="624">
        <f t="shared" si="175"/>
        <v>-139.88525783924752</v>
      </c>
      <c r="K950" s="624">
        <f t="shared" si="176"/>
        <v>0</v>
      </c>
      <c r="L950" s="624">
        <f t="shared" si="178"/>
        <v>41110.285578098003</v>
      </c>
      <c r="M950" s="668">
        <f t="shared" si="179"/>
        <v>9.4555665599999887</v>
      </c>
      <c r="N950" s="624">
        <f t="shared" si="177"/>
        <v>4347.7337203682118</v>
      </c>
    </row>
    <row r="951" spans="1:14" x14ac:dyDescent="0.2">
      <c r="A951" s="624">
        <v>948</v>
      </c>
      <c r="B951" s="624">
        <v>24</v>
      </c>
      <c r="C951" s="628">
        <f t="shared" si="170"/>
        <v>38.624256000000003</v>
      </c>
      <c r="D951" s="665">
        <f t="shared" si="168"/>
        <v>38.624256000000003</v>
      </c>
      <c r="E951" s="629">
        <f t="shared" si="171"/>
        <v>1491.8331515535363</v>
      </c>
      <c r="F951" s="665">
        <f t="shared" si="169"/>
        <v>35.405568000000002</v>
      </c>
      <c r="G951" s="629">
        <f t="shared" si="172"/>
        <v>1253.5542454026242</v>
      </c>
      <c r="H951" s="666">
        <f t="shared" si="173"/>
        <v>37.014912000000002</v>
      </c>
      <c r="I951" s="667">
        <f t="shared" si="174"/>
        <v>1.028192E-2</v>
      </c>
      <c r="J951" s="624">
        <f t="shared" si="175"/>
        <v>-238.27890615091201</v>
      </c>
      <c r="K951" s="624">
        <f t="shared" si="176"/>
        <v>0</v>
      </c>
      <c r="L951" s="624">
        <f t="shared" si="178"/>
        <v>41110.285578098003</v>
      </c>
      <c r="M951" s="668">
        <f t="shared" si="179"/>
        <v>9.4658484799999894</v>
      </c>
      <c r="N951" s="624">
        <f t="shared" si="177"/>
        <v>4343.0111590057959</v>
      </c>
    </row>
    <row r="952" spans="1:14" x14ac:dyDescent="0.2">
      <c r="A952" s="624">
        <v>949</v>
      </c>
      <c r="B952" s="624">
        <v>22</v>
      </c>
      <c r="C952" s="628">
        <f t="shared" si="170"/>
        <v>35.405568000000002</v>
      </c>
      <c r="D952" s="665">
        <f t="shared" si="168"/>
        <v>35.405568000000002</v>
      </c>
      <c r="E952" s="629">
        <f t="shared" si="171"/>
        <v>1253.5542454026242</v>
      </c>
      <c r="F952" s="665">
        <f t="shared" si="169"/>
        <v>32.347814400000004</v>
      </c>
      <c r="G952" s="629">
        <f t="shared" si="172"/>
        <v>1046.3810964568477</v>
      </c>
      <c r="H952" s="666">
        <f t="shared" si="173"/>
        <v>33.876691200000003</v>
      </c>
      <c r="I952" s="667">
        <f t="shared" si="174"/>
        <v>9.4101920000000013E-3</v>
      </c>
      <c r="J952" s="624">
        <f t="shared" si="175"/>
        <v>-207.17314894577657</v>
      </c>
      <c r="K952" s="624">
        <f t="shared" si="176"/>
        <v>0</v>
      </c>
      <c r="L952" s="624">
        <f t="shared" si="178"/>
        <v>41110.285578098003</v>
      </c>
      <c r="M952" s="668">
        <f t="shared" si="179"/>
        <v>9.4752586719999901</v>
      </c>
      <c r="N952" s="624">
        <f t="shared" si="177"/>
        <v>4338.6979713368237</v>
      </c>
    </row>
    <row r="953" spans="1:14" x14ac:dyDescent="0.2">
      <c r="A953" s="624">
        <v>950</v>
      </c>
      <c r="B953" s="624">
        <v>20.100000000000001</v>
      </c>
      <c r="C953" s="628">
        <f t="shared" si="170"/>
        <v>32.347814400000004</v>
      </c>
      <c r="D953" s="665">
        <f t="shared" si="168"/>
        <v>32.347814400000004</v>
      </c>
      <c r="E953" s="629">
        <f t="shared" si="171"/>
        <v>1046.3810964568477</v>
      </c>
      <c r="F953" s="665">
        <f t="shared" si="169"/>
        <v>27.1979136</v>
      </c>
      <c r="G953" s="629">
        <f t="shared" si="172"/>
        <v>739.7265041930649</v>
      </c>
      <c r="H953" s="666">
        <f t="shared" si="173"/>
        <v>29.772864000000002</v>
      </c>
      <c r="I953" s="667">
        <f t="shared" si="174"/>
        <v>8.2702399999999999E-3</v>
      </c>
      <c r="J953" s="624">
        <f t="shared" si="175"/>
        <v>-306.65459226378277</v>
      </c>
      <c r="K953" s="624">
        <f t="shared" si="176"/>
        <v>0</v>
      </c>
      <c r="L953" s="624">
        <f t="shared" si="178"/>
        <v>41110.285578098003</v>
      </c>
      <c r="M953" s="668">
        <f t="shared" si="179"/>
        <v>9.4835289119999899</v>
      </c>
      <c r="N953" s="624">
        <f t="shared" si="177"/>
        <v>4334.9143509310206</v>
      </c>
    </row>
    <row r="954" spans="1:14" x14ac:dyDescent="0.2">
      <c r="A954" s="624">
        <v>951</v>
      </c>
      <c r="B954" s="624">
        <v>16.899999999999999</v>
      </c>
      <c r="C954" s="628">
        <f t="shared" si="170"/>
        <v>27.1979136</v>
      </c>
      <c r="D954" s="665">
        <f t="shared" si="168"/>
        <v>27.1979136</v>
      </c>
      <c r="E954" s="629">
        <f t="shared" si="171"/>
        <v>739.7265041930649</v>
      </c>
      <c r="F954" s="665">
        <f t="shared" si="169"/>
        <v>21.8870784</v>
      </c>
      <c r="G954" s="629">
        <f t="shared" si="172"/>
        <v>479.04420088774657</v>
      </c>
      <c r="H954" s="666">
        <f t="shared" si="173"/>
        <v>24.542496</v>
      </c>
      <c r="I954" s="667">
        <f t="shared" si="174"/>
        <v>6.8173599999999997E-3</v>
      </c>
      <c r="J954" s="624">
        <f t="shared" si="175"/>
        <v>-260.68230330531833</v>
      </c>
      <c r="K954" s="624">
        <f t="shared" si="176"/>
        <v>0</v>
      </c>
      <c r="L954" s="624">
        <f t="shared" si="178"/>
        <v>41110.285578098003</v>
      </c>
      <c r="M954" s="668">
        <f t="shared" si="179"/>
        <v>9.4903462719999894</v>
      </c>
      <c r="N954" s="624">
        <f t="shared" si="177"/>
        <v>4331.8003790218336</v>
      </c>
    </row>
    <row r="955" spans="1:14" x14ac:dyDescent="0.2">
      <c r="A955" s="624">
        <v>952</v>
      </c>
      <c r="B955" s="624">
        <v>13.6</v>
      </c>
      <c r="C955" s="628">
        <f t="shared" si="170"/>
        <v>21.8870784</v>
      </c>
      <c r="D955" s="665">
        <f t="shared" si="168"/>
        <v>21.8870784</v>
      </c>
      <c r="E955" s="629">
        <f t="shared" si="171"/>
        <v>479.04420088774657</v>
      </c>
      <c r="F955" s="665">
        <f t="shared" si="169"/>
        <v>16.576243200000004</v>
      </c>
      <c r="G955" s="629">
        <f t="shared" si="172"/>
        <v>274.77183862554637</v>
      </c>
      <c r="H955" s="666">
        <f t="shared" si="173"/>
        <v>19.2316608</v>
      </c>
      <c r="I955" s="667">
        <f t="shared" si="174"/>
        <v>5.3421279999999998E-3</v>
      </c>
      <c r="J955" s="624">
        <f t="shared" si="175"/>
        <v>-204.2723622622002</v>
      </c>
      <c r="K955" s="624">
        <f t="shared" si="176"/>
        <v>0</v>
      </c>
      <c r="L955" s="624">
        <f t="shared" si="178"/>
        <v>41110.285578098003</v>
      </c>
      <c r="M955" s="668">
        <f t="shared" si="179"/>
        <v>9.4956883999999899</v>
      </c>
      <c r="N955" s="624">
        <f t="shared" si="177"/>
        <v>4329.3633748658021</v>
      </c>
    </row>
    <row r="956" spans="1:14" x14ac:dyDescent="0.2">
      <c r="A956" s="624">
        <v>953</v>
      </c>
      <c r="B956" s="624">
        <v>10.3</v>
      </c>
      <c r="C956" s="628">
        <f t="shared" si="170"/>
        <v>16.576243200000004</v>
      </c>
      <c r="D956" s="665">
        <f t="shared" si="168"/>
        <v>16.576243200000004</v>
      </c>
      <c r="E956" s="629">
        <f t="shared" si="171"/>
        <v>274.77183862554637</v>
      </c>
      <c r="F956" s="665">
        <f t="shared" si="169"/>
        <v>11.265408000000001</v>
      </c>
      <c r="G956" s="629">
        <f t="shared" si="172"/>
        <v>126.90941740646402</v>
      </c>
      <c r="H956" s="666">
        <f t="shared" si="173"/>
        <v>13.920825600000002</v>
      </c>
      <c r="I956" s="667">
        <f t="shared" si="174"/>
        <v>3.8668960000000007E-3</v>
      </c>
      <c r="J956" s="624">
        <f t="shared" si="175"/>
        <v>-147.86242121908236</v>
      </c>
      <c r="K956" s="624">
        <f t="shared" si="176"/>
        <v>0</v>
      </c>
      <c r="L956" s="624">
        <f t="shared" si="178"/>
        <v>41110.285578098003</v>
      </c>
      <c r="M956" s="668">
        <f t="shared" si="179"/>
        <v>9.4995552959999898</v>
      </c>
      <c r="N956" s="624">
        <f t="shared" si="177"/>
        <v>4327.6010610105559</v>
      </c>
    </row>
    <row r="957" spans="1:14" x14ac:dyDescent="0.2">
      <c r="A957" s="624">
        <v>954</v>
      </c>
      <c r="B957" s="624">
        <v>7</v>
      </c>
      <c r="C957" s="628">
        <f t="shared" si="170"/>
        <v>11.265408000000001</v>
      </c>
      <c r="D957" s="665">
        <f t="shared" si="168"/>
        <v>11.265408000000001</v>
      </c>
      <c r="E957" s="629">
        <f t="shared" si="171"/>
        <v>126.90941740646402</v>
      </c>
      <c r="F957" s="665">
        <f t="shared" si="169"/>
        <v>5.9545728000000011</v>
      </c>
      <c r="G957" s="629">
        <f t="shared" si="172"/>
        <v>35.456937230499854</v>
      </c>
      <c r="H957" s="666">
        <f t="shared" si="173"/>
        <v>8.6099904000000009</v>
      </c>
      <c r="I957" s="667">
        <f t="shared" si="174"/>
        <v>2.3916640000000004E-3</v>
      </c>
      <c r="J957" s="624">
        <f t="shared" si="175"/>
        <v>-91.452480175964155</v>
      </c>
      <c r="K957" s="624">
        <f t="shared" si="176"/>
        <v>0</v>
      </c>
      <c r="L957" s="624">
        <f t="shared" si="178"/>
        <v>41110.285578098003</v>
      </c>
      <c r="M957" s="668">
        <f t="shared" si="179"/>
        <v>9.5019469599999891</v>
      </c>
      <c r="N957" s="624">
        <f t="shared" si="177"/>
        <v>4326.5117929155485</v>
      </c>
    </row>
    <row r="958" spans="1:14" x14ac:dyDescent="0.2">
      <c r="A958" s="624">
        <v>955</v>
      </c>
      <c r="B958" s="624">
        <v>3.7</v>
      </c>
      <c r="C958" s="628">
        <f t="shared" si="170"/>
        <v>5.9545728000000011</v>
      </c>
      <c r="D958" s="665">
        <f t="shared" si="168"/>
        <v>5.9545728000000011</v>
      </c>
      <c r="E958" s="629">
        <f t="shared" si="171"/>
        <v>35.456937230499854</v>
      </c>
      <c r="F958" s="665">
        <f t="shared" si="169"/>
        <v>0.64373760000000013</v>
      </c>
      <c r="G958" s="629">
        <f t="shared" si="172"/>
        <v>0.41439809765376018</v>
      </c>
      <c r="H958" s="666">
        <f t="shared" si="173"/>
        <v>3.2991552000000004</v>
      </c>
      <c r="I958" s="667">
        <f t="shared" si="174"/>
        <v>9.1643200000000012E-4</v>
      </c>
      <c r="J958" s="624">
        <f t="shared" si="175"/>
        <v>-35.042539132846095</v>
      </c>
      <c r="K958" s="624">
        <f t="shared" si="176"/>
        <v>0</v>
      </c>
      <c r="L958" s="624">
        <f t="shared" si="178"/>
        <v>41110.285578098003</v>
      </c>
      <c r="M958" s="668">
        <f t="shared" si="179"/>
        <v>9.5028633919999894</v>
      </c>
      <c r="N958" s="624">
        <f t="shared" si="177"/>
        <v>4326.0945551113364</v>
      </c>
    </row>
    <row r="959" spans="1:14" x14ac:dyDescent="0.2">
      <c r="A959" s="624">
        <v>956</v>
      </c>
      <c r="B959" s="624">
        <v>0.4</v>
      </c>
      <c r="C959" s="628">
        <f t="shared" si="170"/>
        <v>0.64373760000000013</v>
      </c>
      <c r="D959" s="665">
        <f t="shared" si="168"/>
        <v>0.64373760000000013</v>
      </c>
      <c r="E959" s="629">
        <f t="shared" si="171"/>
        <v>0.41439809765376018</v>
      </c>
      <c r="F959" s="665">
        <f t="shared" si="169"/>
        <v>0</v>
      </c>
      <c r="G959" s="629">
        <f t="shared" si="172"/>
        <v>0</v>
      </c>
      <c r="H959" s="666">
        <f t="shared" si="173"/>
        <v>0.32186880000000007</v>
      </c>
      <c r="I959" s="667">
        <f t="shared" si="174"/>
        <v>8.9408000000000022E-5</v>
      </c>
      <c r="J959" s="624">
        <f t="shared" si="175"/>
        <v>-0.41439809765376018</v>
      </c>
      <c r="K959" s="624">
        <f t="shared" si="176"/>
        <v>0</v>
      </c>
      <c r="L959" s="624">
        <f t="shared" si="178"/>
        <v>41110.285578098003</v>
      </c>
      <c r="M959" s="668">
        <f t="shared" si="179"/>
        <v>9.5029527999999885</v>
      </c>
      <c r="N959" s="624">
        <f t="shared" si="177"/>
        <v>4326.0538532926366</v>
      </c>
    </row>
    <row r="960" spans="1:14" x14ac:dyDescent="0.2">
      <c r="A960" s="624">
        <v>957</v>
      </c>
      <c r="B960" s="624">
        <v>0</v>
      </c>
      <c r="C960" s="628">
        <f t="shared" si="170"/>
        <v>0</v>
      </c>
      <c r="D960" s="665">
        <f t="shared" si="168"/>
        <v>0</v>
      </c>
      <c r="E960" s="629">
        <f t="shared" si="171"/>
        <v>0</v>
      </c>
      <c r="F960" s="665">
        <f t="shared" si="169"/>
        <v>0</v>
      </c>
      <c r="G960" s="629">
        <f t="shared" si="172"/>
        <v>0</v>
      </c>
      <c r="H960" s="666">
        <f t="shared" si="173"/>
        <v>0</v>
      </c>
      <c r="I960" s="667">
        <f t="shared" si="174"/>
        <v>0</v>
      </c>
      <c r="J960" s="624">
        <f t="shared" si="175"/>
        <v>0</v>
      </c>
      <c r="K960" s="624">
        <f t="shared" si="176"/>
        <v>0</v>
      </c>
      <c r="L960" s="624">
        <f t="shared" si="178"/>
        <v>41110.285578098003</v>
      </c>
      <c r="M960" s="668">
        <f t="shared" si="179"/>
        <v>9.5029527999999885</v>
      </c>
      <c r="N960" s="624">
        <f t="shared" si="177"/>
        <v>4326.0538532926366</v>
      </c>
    </row>
    <row r="961" spans="1:14" x14ac:dyDescent="0.2">
      <c r="A961" s="624">
        <v>958</v>
      </c>
      <c r="B961" s="624">
        <v>0</v>
      </c>
      <c r="C961" s="628">
        <f t="shared" si="170"/>
        <v>0</v>
      </c>
      <c r="D961" s="665">
        <f t="shared" si="168"/>
        <v>0</v>
      </c>
      <c r="E961" s="629">
        <f t="shared" si="171"/>
        <v>0</v>
      </c>
      <c r="F961" s="665">
        <f t="shared" si="169"/>
        <v>0</v>
      </c>
      <c r="G961" s="629">
        <f t="shared" si="172"/>
        <v>0</v>
      </c>
      <c r="H961" s="666">
        <f t="shared" si="173"/>
        <v>0</v>
      </c>
      <c r="I961" s="667">
        <f t="shared" si="174"/>
        <v>0</v>
      </c>
      <c r="J961" s="624">
        <f t="shared" si="175"/>
        <v>0</v>
      </c>
      <c r="K961" s="624">
        <f t="shared" si="176"/>
        <v>0</v>
      </c>
      <c r="L961" s="624">
        <f t="shared" si="178"/>
        <v>41110.285578098003</v>
      </c>
      <c r="M961" s="668">
        <f t="shared" si="179"/>
        <v>9.5029527999999885</v>
      </c>
      <c r="N961" s="624">
        <f t="shared" si="177"/>
        <v>4326.0538532926366</v>
      </c>
    </row>
    <row r="962" spans="1:14" x14ac:dyDescent="0.2">
      <c r="A962" s="624">
        <v>959</v>
      </c>
      <c r="B962" s="624">
        <v>0</v>
      </c>
      <c r="C962" s="628">
        <f t="shared" si="170"/>
        <v>0</v>
      </c>
      <c r="D962" s="665">
        <f t="shared" si="168"/>
        <v>0</v>
      </c>
      <c r="E962" s="629">
        <f t="shared" si="171"/>
        <v>0</v>
      </c>
      <c r="F962" s="665">
        <f t="shared" si="169"/>
        <v>3.2186880000000002</v>
      </c>
      <c r="G962" s="629">
        <f t="shared" si="172"/>
        <v>10.359952441344001</v>
      </c>
      <c r="H962" s="666">
        <f t="shared" si="173"/>
        <v>1.6093440000000001</v>
      </c>
      <c r="I962" s="667">
        <f t="shared" si="174"/>
        <v>4.4704000000000006E-4</v>
      </c>
      <c r="J962" s="624">
        <f t="shared" si="175"/>
        <v>10.359952441344001</v>
      </c>
      <c r="K962" s="624">
        <f t="shared" si="176"/>
        <v>10.359952441344001</v>
      </c>
      <c r="L962" s="624">
        <f t="shared" si="178"/>
        <v>41120.645530539347</v>
      </c>
      <c r="M962" s="668">
        <f t="shared" si="179"/>
        <v>9.5033998399999877</v>
      </c>
      <c r="N962" s="624">
        <f t="shared" si="177"/>
        <v>4326.9404868625834</v>
      </c>
    </row>
    <row r="963" spans="1:14" x14ac:dyDescent="0.2">
      <c r="A963" s="624">
        <v>960</v>
      </c>
      <c r="B963" s="624">
        <v>2</v>
      </c>
      <c r="C963" s="628">
        <f t="shared" si="170"/>
        <v>3.2186880000000002</v>
      </c>
      <c r="D963" s="665">
        <f t="shared" si="168"/>
        <v>3.2186880000000002</v>
      </c>
      <c r="E963" s="629">
        <f t="shared" si="171"/>
        <v>10.359952441344001</v>
      </c>
      <c r="F963" s="665">
        <f t="shared" si="169"/>
        <v>8.5295231999999999</v>
      </c>
      <c r="G963" s="629">
        <f t="shared" si="172"/>
        <v>72.752766019338239</v>
      </c>
      <c r="H963" s="666">
        <f t="shared" si="173"/>
        <v>5.8741056</v>
      </c>
      <c r="I963" s="667">
        <f t="shared" si="174"/>
        <v>1.631696E-3</v>
      </c>
      <c r="J963" s="624">
        <f t="shared" si="175"/>
        <v>62.392813577994239</v>
      </c>
      <c r="K963" s="624">
        <f t="shared" si="176"/>
        <v>62.392813577994239</v>
      </c>
      <c r="L963" s="624">
        <f t="shared" si="178"/>
        <v>41183.03834411734</v>
      </c>
      <c r="M963" s="668">
        <f t="shared" si="179"/>
        <v>9.5050315359999882</v>
      </c>
      <c r="N963" s="624">
        <f t="shared" si="177"/>
        <v>4332.7618838651888</v>
      </c>
    </row>
    <row r="964" spans="1:14" x14ac:dyDescent="0.2">
      <c r="A964" s="624">
        <v>961</v>
      </c>
      <c r="B964" s="624">
        <v>5.3</v>
      </c>
      <c r="C964" s="628">
        <f t="shared" si="170"/>
        <v>8.5295231999999999</v>
      </c>
      <c r="D964" s="665">
        <f t="shared" ref="D964:D1027" si="180">C964</f>
        <v>8.5295231999999999</v>
      </c>
      <c r="E964" s="629">
        <f t="shared" si="171"/>
        <v>72.752766019338239</v>
      </c>
      <c r="F964" s="665">
        <f t="shared" ref="F964:F1027" si="181">C965</f>
        <v>13.8403584</v>
      </c>
      <c r="G964" s="629">
        <f t="shared" si="172"/>
        <v>191.55552064045054</v>
      </c>
      <c r="H964" s="666">
        <f t="shared" si="173"/>
        <v>11.1849408</v>
      </c>
      <c r="I964" s="667">
        <f t="shared" si="174"/>
        <v>3.1069280000000001E-3</v>
      </c>
      <c r="J964" s="624">
        <f t="shared" si="175"/>
        <v>118.8027546211123</v>
      </c>
      <c r="K964" s="624">
        <f t="shared" si="176"/>
        <v>118.8027546211123</v>
      </c>
      <c r="L964" s="624">
        <f t="shared" si="178"/>
        <v>41301.841098738449</v>
      </c>
      <c r="M964" s="668">
        <f t="shared" si="179"/>
        <v>9.5081384639999875</v>
      </c>
      <c r="N964" s="624">
        <f t="shared" si="177"/>
        <v>4343.8409374365738</v>
      </c>
    </row>
    <row r="965" spans="1:14" x14ac:dyDescent="0.2">
      <c r="A965" s="624">
        <v>962</v>
      </c>
      <c r="B965" s="624">
        <v>8.6</v>
      </c>
      <c r="C965" s="628">
        <f t="shared" ref="C965:C1028" si="182">B965*1.609344</f>
        <v>13.8403584</v>
      </c>
      <c r="D965" s="665">
        <f t="shared" si="180"/>
        <v>13.8403584</v>
      </c>
      <c r="E965" s="629">
        <f t="shared" ref="E965:E1028" si="183">(D965)^2</f>
        <v>191.55552064045054</v>
      </c>
      <c r="F965" s="665">
        <f t="shared" si="181"/>
        <v>19.151193600000003</v>
      </c>
      <c r="G965" s="629">
        <f t="shared" ref="G965:G1028" si="184">(F965)^2</f>
        <v>366.76821630468106</v>
      </c>
      <c r="H965" s="666">
        <f t="shared" ref="H965:H1028" si="185">(D965+F965)/2</f>
        <v>16.495775999999999</v>
      </c>
      <c r="I965" s="667">
        <f t="shared" ref="I965:I1028" si="186">H965/3600</f>
        <v>4.5821600000000001E-3</v>
      </c>
      <c r="J965" s="624">
        <f t="shared" ref="J965:J1028" si="187">IF(I965=0,0,(G965-E965))</f>
        <v>175.21269566423052</v>
      </c>
      <c r="K965" s="624">
        <f t="shared" ref="K965:K1028" si="188">MAX(0,J965)</f>
        <v>175.21269566423052</v>
      </c>
      <c r="L965" s="624">
        <f t="shared" si="178"/>
        <v>41477.05379440268</v>
      </c>
      <c r="M965" s="668">
        <f t="shared" si="179"/>
        <v>9.5127206239999875</v>
      </c>
      <c r="N965" s="624">
        <f t="shared" ref="N965:N1028" si="189">IF(M965=0,0,(L965)/M965)</f>
        <v>4360.1673415866662</v>
      </c>
    </row>
    <row r="966" spans="1:14" x14ac:dyDescent="0.2">
      <c r="A966" s="624">
        <v>963</v>
      </c>
      <c r="B966" s="624">
        <v>11.9</v>
      </c>
      <c r="C966" s="628">
        <f t="shared" si="182"/>
        <v>19.151193600000003</v>
      </c>
      <c r="D966" s="665">
        <f t="shared" si="180"/>
        <v>19.151193600000003</v>
      </c>
      <c r="E966" s="629">
        <f t="shared" si="183"/>
        <v>366.76821630468106</v>
      </c>
      <c r="F966" s="665">
        <f t="shared" si="181"/>
        <v>24.462028799999999</v>
      </c>
      <c r="G966" s="629">
        <f t="shared" si="184"/>
        <v>598.39085301202942</v>
      </c>
      <c r="H966" s="666">
        <f t="shared" si="185"/>
        <v>21.806611199999999</v>
      </c>
      <c r="I966" s="667">
        <f t="shared" si="186"/>
        <v>6.057392E-3</v>
      </c>
      <c r="J966" s="624">
        <f t="shared" si="187"/>
        <v>231.62263670734836</v>
      </c>
      <c r="K966" s="624">
        <f t="shared" si="188"/>
        <v>231.62263670734836</v>
      </c>
      <c r="L966" s="624">
        <f t="shared" ref="L966:L1029" si="190">L965+K966</f>
        <v>41708.676431110027</v>
      </c>
      <c r="M966" s="668">
        <f t="shared" ref="M966:M1029" si="191">M965+I966</f>
        <v>9.5187780159999882</v>
      </c>
      <c r="N966" s="624">
        <f t="shared" si="189"/>
        <v>4381.7259275300321</v>
      </c>
    </row>
    <row r="967" spans="1:14" x14ac:dyDescent="0.2">
      <c r="A967" s="624">
        <v>964</v>
      </c>
      <c r="B967" s="624">
        <v>15.2</v>
      </c>
      <c r="C967" s="628">
        <f t="shared" si="182"/>
        <v>24.462028799999999</v>
      </c>
      <c r="D967" s="665">
        <f t="shared" si="180"/>
        <v>24.462028799999999</v>
      </c>
      <c r="E967" s="629">
        <f t="shared" si="183"/>
        <v>598.39085301202942</v>
      </c>
      <c r="F967" s="665">
        <f t="shared" si="181"/>
        <v>28.163520000000002</v>
      </c>
      <c r="G967" s="629">
        <f t="shared" si="184"/>
        <v>793.18385879040011</v>
      </c>
      <c r="H967" s="666">
        <f t="shared" si="185"/>
        <v>26.312774400000002</v>
      </c>
      <c r="I967" s="667">
        <f t="shared" si="186"/>
        <v>7.3091040000000003E-3</v>
      </c>
      <c r="J967" s="624">
        <f t="shared" si="187"/>
        <v>194.79300577837068</v>
      </c>
      <c r="K967" s="624">
        <f t="shared" si="188"/>
        <v>194.79300577837068</v>
      </c>
      <c r="L967" s="624">
        <f t="shared" si="190"/>
        <v>41903.469436888401</v>
      </c>
      <c r="M967" s="668">
        <f t="shared" si="191"/>
        <v>9.526087119999989</v>
      </c>
      <c r="N967" s="624">
        <f t="shared" si="189"/>
        <v>4398.8123254628026</v>
      </c>
    </row>
    <row r="968" spans="1:14" x14ac:dyDescent="0.2">
      <c r="A968" s="624">
        <v>965</v>
      </c>
      <c r="B968" s="624">
        <v>17.5</v>
      </c>
      <c r="C968" s="628">
        <f t="shared" si="182"/>
        <v>28.163520000000002</v>
      </c>
      <c r="D968" s="665">
        <f t="shared" si="180"/>
        <v>28.163520000000002</v>
      </c>
      <c r="E968" s="629">
        <f t="shared" si="183"/>
        <v>793.18385879040011</v>
      </c>
      <c r="F968" s="665">
        <f t="shared" si="181"/>
        <v>29.933798400000004</v>
      </c>
      <c r="G968" s="629">
        <f t="shared" si="184"/>
        <v>896.03228665184281</v>
      </c>
      <c r="H968" s="666">
        <f t="shared" si="185"/>
        <v>29.048659200000003</v>
      </c>
      <c r="I968" s="667">
        <f t="shared" si="186"/>
        <v>8.0690720000000001E-3</v>
      </c>
      <c r="J968" s="624">
        <f t="shared" si="187"/>
        <v>102.8484278614427</v>
      </c>
      <c r="K968" s="624">
        <f t="shared" si="188"/>
        <v>102.8484278614427</v>
      </c>
      <c r="L968" s="624">
        <f t="shared" si="190"/>
        <v>42006.317864749843</v>
      </c>
      <c r="M968" s="668">
        <f t="shared" si="191"/>
        <v>9.5341561919999886</v>
      </c>
      <c r="N968" s="624">
        <f t="shared" si="189"/>
        <v>4405.8768305051381</v>
      </c>
    </row>
    <row r="969" spans="1:14" x14ac:dyDescent="0.2">
      <c r="A969" s="624">
        <v>966</v>
      </c>
      <c r="B969" s="624">
        <v>18.600000000000001</v>
      </c>
      <c r="C969" s="628">
        <f t="shared" si="182"/>
        <v>29.933798400000004</v>
      </c>
      <c r="D969" s="665">
        <f t="shared" si="180"/>
        <v>29.933798400000004</v>
      </c>
      <c r="E969" s="629">
        <f t="shared" si="183"/>
        <v>896.03228665184281</v>
      </c>
      <c r="F969" s="665">
        <f t="shared" si="181"/>
        <v>32.186880000000002</v>
      </c>
      <c r="G969" s="629">
        <f t="shared" si="184"/>
        <v>1035.9952441344001</v>
      </c>
      <c r="H969" s="666">
        <f t="shared" si="185"/>
        <v>31.060339200000001</v>
      </c>
      <c r="I969" s="667">
        <f t="shared" si="186"/>
        <v>8.627872E-3</v>
      </c>
      <c r="J969" s="624">
        <f t="shared" si="187"/>
        <v>139.96295748255727</v>
      </c>
      <c r="K969" s="624">
        <f t="shared" si="188"/>
        <v>139.96295748255727</v>
      </c>
      <c r="L969" s="624">
        <f t="shared" si="190"/>
        <v>42146.280822232402</v>
      </c>
      <c r="M969" s="668">
        <f t="shared" si="191"/>
        <v>9.5427840639999886</v>
      </c>
      <c r="N969" s="624">
        <f t="shared" si="189"/>
        <v>4416.5602553272292</v>
      </c>
    </row>
    <row r="970" spans="1:14" x14ac:dyDescent="0.2">
      <c r="A970" s="624">
        <v>967</v>
      </c>
      <c r="B970" s="624">
        <v>20</v>
      </c>
      <c r="C970" s="628">
        <f t="shared" si="182"/>
        <v>32.186880000000002</v>
      </c>
      <c r="D970" s="665">
        <f t="shared" si="180"/>
        <v>32.186880000000002</v>
      </c>
      <c r="E970" s="629">
        <f t="shared" si="183"/>
        <v>1035.9952441344001</v>
      </c>
      <c r="F970" s="665">
        <f t="shared" si="181"/>
        <v>33.957158400000004</v>
      </c>
      <c r="G970" s="629">
        <f t="shared" si="184"/>
        <v>1153.0886066026908</v>
      </c>
      <c r="H970" s="666">
        <f t="shared" si="185"/>
        <v>33.0720192</v>
      </c>
      <c r="I970" s="667">
        <f t="shared" si="186"/>
        <v>9.1866719999999999E-3</v>
      </c>
      <c r="J970" s="624">
        <f t="shared" si="187"/>
        <v>117.09336246829071</v>
      </c>
      <c r="K970" s="624">
        <f t="shared" si="188"/>
        <v>117.09336246829071</v>
      </c>
      <c r="L970" s="624">
        <f t="shared" si="190"/>
        <v>42263.37418470069</v>
      </c>
      <c r="M970" s="668">
        <f t="shared" si="191"/>
        <v>9.5519707359999888</v>
      </c>
      <c r="N970" s="624">
        <f t="shared" si="189"/>
        <v>4424.5711542452882</v>
      </c>
    </row>
    <row r="971" spans="1:14" x14ac:dyDescent="0.2">
      <c r="A971" s="624">
        <v>968</v>
      </c>
      <c r="B971" s="624">
        <v>21.1</v>
      </c>
      <c r="C971" s="628">
        <f t="shared" si="182"/>
        <v>33.957158400000004</v>
      </c>
      <c r="D971" s="665">
        <f t="shared" si="180"/>
        <v>33.957158400000004</v>
      </c>
      <c r="E971" s="629">
        <f t="shared" si="183"/>
        <v>1153.0886066026908</v>
      </c>
      <c r="F971" s="665">
        <f t="shared" si="181"/>
        <v>35.405568000000002</v>
      </c>
      <c r="G971" s="629">
        <f t="shared" si="184"/>
        <v>1253.5542454026242</v>
      </c>
      <c r="H971" s="666">
        <f t="shared" si="185"/>
        <v>34.681363200000007</v>
      </c>
      <c r="I971" s="667">
        <f t="shared" si="186"/>
        <v>9.6337120000000026E-3</v>
      </c>
      <c r="J971" s="624">
        <f t="shared" si="187"/>
        <v>100.46563879993346</v>
      </c>
      <c r="K971" s="624">
        <f t="shared" si="188"/>
        <v>100.46563879993346</v>
      </c>
      <c r="L971" s="624">
        <f t="shared" si="190"/>
        <v>42363.839823500624</v>
      </c>
      <c r="M971" s="668">
        <f t="shared" si="191"/>
        <v>9.5616044479999882</v>
      </c>
      <c r="N971" s="624">
        <f t="shared" si="189"/>
        <v>4430.620410402139</v>
      </c>
    </row>
    <row r="972" spans="1:14" x14ac:dyDescent="0.2">
      <c r="A972" s="624">
        <v>969</v>
      </c>
      <c r="B972" s="624">
        <v>22</v>
      </c>
      <c r="C972" s="628">
        <f t="shared" si="182"/>
        <v>35.405568000000002</v>
      </c>
      <c r="D972" s="665">
        <f t="shared" si="180"/>
        <v>35.405568000000002</v>
      </c>
      <c r="E972" s="629">
        <f t="shared" si="183"/>
        <v>1253.5542454026242</v>
      </c>
      <c r="F972" s="665">
        <f t="shared" si="181"/>
        <v>37.014912000000002</v>
      </c>
      <c r="G972" s="629">
        <f t="shared" si="184"/>
        <v>1370.1037103677443</v>
      </c>
      <c r="H972" s="666">
        <f t="shared" si="185"/>
        <v>36.210239999999999</v>
      </c>
      <c r="I972" s="667">
        <f t="shared" si="186"/>
        <v>1.00584E-2</v>
      </c>
      <c r="J972" s="624">
        <f t="shared" si="187"/>
        <v>116.54946496512002</v>
      </c>
      <c r="K972" s="624">
        <f t="shared" si="188"/>
        <v>116.54946496512002</v>
      </c>
      <c r="L972" s="624">
        <f t="shared" si="190"/>
        <v>42480.389288465747</v>
      </c>
      <c r="M972" s="668">
        <f t="shared" si="191"/>
        <v>9.5716628479999883</v>
      </c>
      <c r="N972" s="624">
        <f t="shared" si="189"/>
        <v>4438.1409962995176</v>
      </c>
    </row>
    <row r="973" spans="1:14" x14ac:dyDescent="0.2">
      <c r="A973" s="624">
        <v>970</v>
      </c>
      <c r="B973" s="624">
        <v>23</v>
      </c>
      <c r="C973" s="628">
        <f t="shared" si="182"/>
        <v>37.014912000000002</v>
      </c>
      <c r="D973" s="665">
        <f t="shared" si="180"/>
        <v>37.014912000000002</v>
      </c>
      <c r="E973" s="629">
        <f t="shared" si="183"/>
        <v>1370.1037103677443</v>
      </c>
      <c r="F973" s="665">
        <f t="shared" si="181"/>
        <v>39.428927999999999</v>
      </c>
      <c r="G973" s="629">
        <f t="shared" si="184"/>
        <v>1554.640363229184</v>
      </c>
      <c r="H973" s="666">
        <f t="shared" si="185"/>
        <v>38.221919999999997</v>
      </c>
      <c r="I973" s="667">
        <f t="shared" si="186"/>
        <v>1.0617199999999999E-2</v>
      </c>
      <c r="J973" s="624">
        <f t="shared" si="187"/>
        <v>184.53665286143973</v>
      </c>
      <c r="K973" s="624">
        <f t="shared" si="188"/>
        <v>184.53665286143973</v>
      </c>
      <c r="L973" s="624">
        <f t="shared" si="190"/>
        <v>42664.925941327187</v>
      </c>
      <c r="M973" s="668">
        <f t="shared" si="191"/>
        <v>9.5822800479999888</v>
      </c>
      <c r="N973" s="624">
        <f t="shared" si="189"/>
        <v>4452.4816356449737</v>
      </c>
    </row>
    <row r="974" spans="1:14" x14ac:dyDescent="0.2">
      <c r="A974" s="624">
        <v>971</v>
      </c>
      <c r="B974" s="624">
        <v>24.5</v>
      </c>
      <c r="C974" s="628">
        <f t="shared" si="182"/>
        <v>39.428927999999999</v>
      </c>
      <c r="D974" s="665">
        <f t="shared" si="180"/>
        <v>39.428927999999999</v>
      </c>
      <c r="E974" s="629">
        <f t="shared" si="183"/>
        <v>1554.640363229184</v>
      </c>
      <c r="F974" s="665">
        <f t="shared" si="181"/>
        <v>42.325747200000002</v>
      </c>
      <c r="G974" s="629">
        <f t="shared" si="184"/>
        <v>1791.4688760383081</v>
      </c>
      <c r="H974" s="666">
        <f t="shared" si="185"/>
        <v>40.877337600000004</v>
      </c>
      <c r="I974" s="667">
        <f t="shared" si="186"/>
        <v>1.1354816000000002E-2</v>
      </c>
      <c r="J974" s="624">
        <f t="shared" si="187"/>
        <v>236.82851280912405</v>
      </c>
      <c r="K974" s="624">
        <f t="shared" si="188"/>
        <v>236.82851280912405</v>
      </c>
      <c r="L974" s="624">
        <f t="shared" si="190"/>
        <v>42901.75445413631</v>
      </c>
      <c r="M974" s="668">
        <f t="shared" si="191"/>
        <v>9.5936348639999895</v>
      </c>
      <c r="N974" s="624">
        <f t="shared" si="189"/>
        <v>4471.8977803840207</v>
      </c>
    </row>
    <row r="975" spans="1:14" x14ac:dyDescent="0.2">
      <c r="A975" s="624">
        <v>972</v>
      </c>
      <c r="B975" s="624">
        <v>26.3</v>
      </c>
      <c r="C975" s="628">
        <f t="shared" si="182"/>
        <v>42.325747200000002</v>
      </c>
      <c r="D975" s="665">
        <f t="shared" si="180"/>
        <v>42.325747200000002</v>
      </c>
      <c r="E975" s="629">
        <f t="shared" si="183"/>
        <v>1791.4688760383081</v>
      </c>
      <c r="F975" s="665">
        <f t="shared" si="181"/>
        <v>44.256960000000007</v>
      </c>
      <c r="G975" s="629">
        <f t="shared" si="184"/>
        <v>1958.6785084416006</v>
      </c>
      <c r="H975" s="666">
        <f t="shared" si="185"/>
        <v>43.291353600000008</v>
      </c>
      <c r="I975" s="667">
        <f t="shared" si="186"/>
        <v>1.2025376000000003E-2</v>
      </c>
      <c r="J975" s="624">
        <f t="shared" si="187"/>
        <v>167.20963240329252</v>
      </c>
      <c r="K975" s="624">
        <f t="shared" si="188"/>
        <v>167.20963240329252</v>
      </c>
      <c r="L975" s="624">
        <f t="shared" si="190"/>
        <v>43068.9640865396</v>
      </c>
      <c r="M975" s="668">
        <f t="shared" si="191"/>
        <v>9.60566023999999</v>
      </c>
      <c r="N975" s="624">
        <f t="shared" si="189"/>
        <v>4483.7067947907808</v>
      </c>
    </row>
    <row r="976" spans="1:14" x14ac:dyDescent="0.2">
      <c r="A976" s="624">
        <v>973</v>
      </c>
      <c r="B976" s="624">
        <v>27.5</v>
      </c>
      <c r="C976" s="628">
        <f t="shared" si="182"/>
        <v>44.256960000000007</v>
      </c>
      <c r="D976" s="665">
        <f t="shared" si="180"/>
        <v>44.256960000000007</v>
      </c>
      <c r="E976" s="629">
        <f t="shared" si="183"/>
        <v>1958.6785084416006</v>
      </c>
      <c r="F976" s="665">
        <f t="shared" si="181"/>
        <v>45.222566400000005</v>
      </c>
      <c r="G976" s="629">
        <f t="shared" si="184"/>
        <v>2045.0805118024093</v>
      </c>
      <c r="H976" s="666">
        <f t="shared" si="185"/>
        <v>44.739763200000006</v>
      </c>
      <c r="I976" s="667">
        <f t="shared" si="186"/>
        <v>1.2427712000000002E-2</v>
      </c>
      <c r="J976" s="624">
        <f t="shared" si="187"/>
        <v>86.402003360808749</v>
      </c>
      <c r="K976" s="624">
        <f t="shared" si="188"/>
        <v>86.402003360808749</v>
      </c>
      <c r="L976" s="624">
        <f t="shared" si="190"/>
        <v>43155.36608990041</v>
      </c>
      <c r="M976" s="668">
        <f t="shared" si="191"/>
        <v>9.6180879519999891</v>
      </c>
      <c r="N976" s="624">
        <f t="shared" si="189"/>
        <v>4486.8965957965338</v>
      </c>
    </row>
    <row r="977" spans="1:14" x14ac:dyDescent="0.2">
      <c r="A977" s="624">
        <v>974</v>
      </c>
      <c r="B977" s="624">
        <v>28.1</v>
      </c>
      <c r="C977" s="628">
        <f t="shared" si="182"/>
        <v>45.222566400000005</v>
      </c>
      <c r="D977" s="665">
        <f t="shared" si="180"/>
        <v>45.222566400000005</v>
      </c>
      <c r="E977" s="629">
        <f t="shared" si="183"/>
        <v>2045.0805118024093</v>
      </c>
      <c r="F977" s="665">
        <f t="shared" si="181"/>
        <v>45.705369599999997</v>
      </c>
      <c r="G977" s="629">
        <f t="shared" si="184"/>
        <v>2088.9808102726038</v>
      </c>
      <c r="H977" s="666">
        <f t="shared" si="185"/>
        <v>45.463968000000001</v>
      </c>
      <c r="I977" s="667">
        <f t="shared" si="186"/>
        <v>1.262888E-2</v>
      </c>
      <c r="J977" s="624">
        <f t="shared" si="187"/>
        <v>43.900298470194457</v>
      </c>
      <c r="K977" s="624">
        <f t="shared" si="188"/>
        <v>43.900298470194457</v>
      </c>
      <c r="L977" s="624">
        <f t="shared" si="190"/>
        <v>43199.266388370605</v>
      </c>
      <c r="M977" s="668">
        <f t="shared" si="191"/>
        <v>9.6307168319999885</v>
      </c>
      <c r="N977" s="624">
        <f t="shared" si="189"/>
        <v>4485.5712344103376</v>
      </c>
    </row>
    <row r="978" spans="1:14" x14ac:dyDescent="0.2">
      <c r="A978" s="624">
        <v>975</v>
      </c>
      <c r="B978" s="624">
        <v>28.4</v>
      </c>
      <c r="C978" s="628">
        <f t="shared" si="182"/>
        <v>45.705369599999997</v>
      </c>
      <c r="D978" s="665">
        <f t="shared" si="180"/>
        <v>45.705369599999997</v>
      </c>
      <c r="E978" s="629">
        <f t="shared" si="183"/>
        <v>2088.9808102726038</v>
      </c>
      <c r="F978" s="665">
        <f t="shared" si="181"/>
        <v>45.866304</v>
      </c>
      <c r="G978" s="629">
        <f t="shared" si="184"/>
        <v>2103.7178426204159</v>
      </c>
      <c r="H978" s="666">
        <f t="shared" si="185"/>
        <v>45.785836799999998</v>
      </c>
      <c r="I978" s="667">
        <f t="shared" si="186"/>
        <v>1.2718287999999999E-2</v>
      </c>
      <c r="J978" s="624">
        <f t="shared" si="187"/>
        <v>14.737032347812146</v>
      </c>
      <c r="K978" s="624">
        <f t="shared" si="188"/>
        <v>14.737032347812146</v>
      </c>
      <c r="L978" s="624">
        <f t="shared" si="190"/>
        <v>43214.003420718414</v>
      </c>
      <c r="M978" s="668">
        <f t="shared" si="191"/>
        <v>9.6434351199999888</v>
      </c>
      <c r="N978" s="624">
        <f t="shared" si="189"/>
        <v>4481.183611750007</v>
      </c>
    </row>
    <row r="979" spans="1:14" x14ac:dyDescent="0.2">
      <c r="A979" s="624">
        <v>976</v>
      </c>
      <c r="B979" s="624">
        <v>28.5</v>
      </c>
      <c r="C979" s="628">
        <f t="shared" si="182"/>
        <v>45.866304</v>
      </c>
      <c r="D979" s="665">
        <f t="shared" si="180"/>
        <v>45.866304</v>
      </c>
      <c r="E979" s="629">
        <f t="shared" si="183"/>
        <v>2103.7178426204159</v>
      </c>
      <c r="F979" s="665">
        <f t="shared" si="181"/>
        <v>45.866304</v>
      </c>
      <c r="G979" s="629">
        <f t="shared" si="184"/>
        <v>2103.7178426204159</v>
      </c>
      <c r="H979" s="666">
        <f t="shared" si="185"/>
        <v>45.866304</v>
      </c>
      <c r="I979" s="667">
        <f t="shared" si="186"/>
        <v>1.2740639999999999E-2</v>
      </c>
      <c r="J979" s="624">
        <f t="shared" si="187"/>
        <v>0</v>
      </c>
      <c r="K979" s="624">
        <f t="shared" si="188"/>
        <v>0</v>
      </c>
      <c r="L979" s="624">
        <f t="shared" si="190"/>
        <v>43214.003420718414</v>
      </c>
      <c r="M979" s="668">
        <f t="shared" si="191"/>
        <v>9.6561757599999893</v>
      </c>
      <c r="N979" s="624">
        <f t="shared" si="189"/>
        <v>4475.2710073618691</v>
      </c>
    </row>
    <row r="980" spans="1:14" x14ac:dyDescent="0.2">
      <c r="A980" s="624">
        <v>977</v>
      </c>
      <c r="B980" s="624">
        <v>28.5</v>
      </c>
      <c r="C980" s="628">
        <f t="shared" si="182"/>
        <v>45.866304</v>
      </c>
      <c r="D980" s="665">
        <f t="shared" si="180"/>
        <v>45.866304</v>
      </c>
      <c r="E980" s="629">
        <f t="shared" si="183"/>
        <v>2103.7178426204159</v>
      </c>
      <c r="F980" s="665">
        <f t="shared" si="181"/>
        <v>45.866304</v>
      </c>
      <c r="G980" s="629">
        <f t="shared" si="184"/>
        <v>2103.7178426204159</v>
      </c>
      <c r="H980" s="666">
        <f t="shared" si="185"/>
        <v>45.866304</v>
      </c>
      <c r="I980" s="667">
        <f t="shared" si="186"/>
        <v>1.2740639999999999E-2</v>
      </c>
      <c r="J980" s="624">
        <f t="shared" si="187"/>
        <v>0</v>
      </c>
      <c r="K980" s="624">
        <f t="shared" si="188"/>
        <v>0</v>
      </c>
      <c r="L980" s="624">
        <f t="shared" si="190"/>
        <v>43214.003420718414</v>
      </c>
      <c r="M980" s="668">
        <f t="shared" si="191"/>
        <v>9.6689163999999899</v>
      </c>
      <c r="N980" s="624">
        <f t="shared" si="189"/>
        <v>4469.3739849398698</v>
      </c>
    </row>
    <row r="981" spans="1:14" x14ac:dyDescent="0.2">
      <c r="A981" s="624">
        <v>978</v>
      </c>
      <c r="B981" s="624">
        <v>28.5</v>
      </c>
      <c r="C981" s="628">
        <f t="shared" si="182"/>
        <v>45.866304</v>
      </c>
      <c r="D981" s="665">
        <f t="shared" si="180"/>
        <v>45.866304</v>
      </c>
      <c r="E981" s="629">
        <f t="shared" si="183"/>
        <v>2103.7178426204159</v>
      </c>
      <c r="F981" s="665">
        <f t="shared" si="181"/>
        <v>44.578828800000004</v>
      </c>
      <c r="G981" s="629">
        <f t="shared" si="184"/>
        <v>1987.2719771797097</v>
      </c>
      <c r="H981" s="666">
        <f t="shared" si="185"/>
        <v>45.222566400000005</v>
      </c>
      <c r="I981" s="667">
        <f t="shared" si="186"/>
        <v>1.2561824000000001E-2</v>
      </c>
      <c r="J981" s="624">
        <f t="shared" si="187"/>
        <v>-116.44586544070626</v>
      </c>
      <c r="K981" s="624">
        <f t="shared" si="188"/>
        <v>0</v>
      </c>
      <c r="L981" s="624">
        <f t="shared" si="190"/>
        <v>43214.003420718414</v>
      </c>
      <c r="M981" s="668">
        <f t="shared" si="191"/>
        <v>9.6814782239999904</v>
      </c>
      <c r="N981" s="624">
        <f t="shared" si="189"/>
        <v>4463.5749232583776</v>
      </c>
    </row>
    <row r="982" spans="1:14" x14ac:dyDescent="0.2">
      <c r="A982" s="624">
        <v>979</v>
      </c>
      <c r="B982" s="624">
        <v>27.7</v>
      </c>
      <c r="C982" s="628">
        <f t="shared" si="182"/>
        <v>44.578828800000004</v>
      </c>
      <c r="D982" s="665">
        <f t="shared" si="180"/>
        <v>44.578828800000004</v>
      </c>
      <c r="E982" s="629">
        <f t="shared" si="183"/>
        <v>1987.2719771797097</v>
      </c>
      <c r="F982" s="665">
        <f t="shared" si="181"/>
        <v>44.256960000000007</v>
      </c>
      <c r="G982" s="629">
        <f t="shared" si="184"/>
        <v>1958.6785084416006</v>
      </c>
      <c r="H982" s="666">
        <f t="shared" si="185"/>
        <v>44.417894400000009</v>
      </c>
      <c r="I982" s="667">
        <f t="shared" si="186"/>
        <v>1.2338304000000003E-2</v>
      </c>
      <c r="J982" s="624">
        <f t="shared" si="187"/>
        <v>-28.593468738109095</v>
      </c>
      <c r="K982" s="624">
        <f t="shared" si="188"/>
        <v>0</v>
      </c>
      <c r="L982" s="624">
        <f t="shared" si="190"/>
        <v>43214.003420718414</v>
      </c>
      <c r="M982" s="668">
        <f t="shared" si="191"/>
        <v>9.6938165279999904</v>
      </c>
      <c r="N982" s="624">
        <f t="shared" si="189"/>
        <v>4457.8936785008709</v>
      </c>
    </row>
    <row r="983" spans="1:14" x14ac:dyDescent="0.2">
      <c r="A983" s="624">
        <v>980</v>
      </c>
      <c r="B983" s="624">
        <v>27.5</v>
      </c>
      <c r="C983" s="628">
        <f t="shared" si="182"/>
        <v>44.256960000000007</v>
      </c>
      <c r="D983" s="665">
        <f t="shared" si="180"/>
        <v>44.256960000000007</v>
      </c>
      <c r="E983" s="629">
        <f t="shared" si="183"/>
        <v>1958.6785084416006</v>
      </c>
      <c r="F983" s="665">
        <f t="shared" si="181"/>
        <v>43.7741568</v>
      </c>
      <c r="G983" s="629">
        <f t="shared" si="184"/>
        <v>1916.1768035509863</v>
      </c>
      <c r="H983" s="666">
        <f t="shared" si="185"/>
        <v>44.015558400000003</v>
      </c>
      <c r="I983" s="667">
        <f t="shared" si="186"/>
        <v>1.2226544000000001E-2</v>
      </c>
      <c r="J983" s="624">
        <f t="shared" si="187"/>
        <v>-42.501704890614292</v>
      </c>
      <c r="K983" s="624">
        <f t="shared" si="188"/>
        <v>0</v>
      </c>
      <c r="L983" s="624">
        <f t="shared" si="190"/>
        <v>43214.003420718414</v>
      </c>
      <c r="M983" s="668">
        <f t="shared" si="191"/>
        <v>9.7060430719999911</v>
      </c>
      <c r="N983" s="624">
        <f t="shared" si="189"/>
        <v>4452.2781426122292</v>
      </c>
    </row>
    <row r="984" spans="1:14" x14ac:dyDescent="0.2">
      <c r="A984" s="624">
        <v>981</v>
      </c>
      <c r="B984" s="624">
        <v>27.2</v>
      </c>
      <c r="C984" s="628">
        <f t="shared" si="182"/>
        <v>43.7741568</v>
      </c>
      <c r="D984" s="665">
        <f t="shared" si="180"/>
        <v>43.7741568</v>
      </c>
      <c r="E984" s="629">
        <f t="shared" si="183"/>
        <v>1916.1768035509863</v>
      </c>
      <c r="F984" s="665">
        <f t="shared" si="181"/>
        <v>43.130419200000006</v>
      </c>
      <c r="G984" s="629">
        <f t="shared" si="184"/>
        <v>1860.2330603677292</v>
      </c>
      <c r="H984" s="666">
        <f t="shared" si="185"/>
        <v>43.452288000000003</v>
      </c>
      <c r="I984" s="667">
        <f t="shared" si="186"/>
        <v>1.207008E-2</v>
      </c>
      <c r="J984" s="624">
        <f t="shared" si="187"/>
        <v>-55.943743183257084</v>
      </c>
      <c r="K984" s="624">
        <f t="shared" si="188"/>
        <v>0</v>
      </c>
      <c r="L984" s="624">
        <f t="shared" si="190"/>
        <v>43214.003420718414</v>
      </c>
      <c r="M984" s="668">
        <f t="shared" si="191"/>
        <v>9.7181131519999919</v>
      </c>
      <c r="N984" s="624">
        <f t="shared" si="189"/>
        <v>4446.7483291059389</v>
      </c>
    </row>
    <row r="985" spans="1:14" x14ac:dyDescent="0.2">
      <c r="A985" s="624">
        <v>982</v>
      </c>
      <c r="B985" s="624">
        <v>26.8</v>
      </c>
      <c r="C985" s="628">
        <f t="shared" si="182"/>
        <v>43.130419200000006</v>
      </c>
      <c r="D985" s="665">
        <f t="shared" si="180"/>
        <v>43.130419200000006</v>
      </c>
      <c r="E985" s="629">
        <f t="shared" si="183"/>
        <v>1860.2330603677292</v>
      </c>
      <c r="F985" s="665">
        <f t="shared" si="181"/>
        <v>42.647615999999999</v>
      </c>
      <c r="G985" s="629">
        <f t="shared" si="184"/>
        <v>1818.819150483456</v>
      </c>
      <c r="H985" s="666">
        <f t="shared" si="185"/>
        <v>42.889017600000003</v>
      </c>
      <c r="I985" s="667">
        <f t="shared" si="186"/>
        <v>1.1913616E-2</v>
      </c>
      <c r="J985" s="624">
        <f t="shared" si="187"/>
        <v>-41.413909884273153</v>
      </c>
      <c r="K985" s="624">
        <f t="shared" si="188"/>
        <v>0</v>
      </c>
      <c r="L985" s="624">
        <f t="shared" si="190"/>
        <v>43214.003420718414</v>
      </c>
      <c r="M985" s="668">
        <f t="shared" si="191"/>
        <v>9.7300267679999912</v>
      </c>
      <c r="N985" s="624">
        <f t="shared" si="189"/>
        <v>4441.3036521996191</v>
      </c>
    </row>
    <row r="986" spans="1:14" x14ac:dyDescent="0.2">
      <c r="A986" s="624">
        <v>983</v>
      </c>
      <c r="B986" s="624">
        <v>26.5</v>
      </c>
      <c r="C986" s="628">
        <f t="shared" si="182"/>
        <v>42.647615999999999</v>
      </c>
      <c r="D986" s="665">
        <f t="shared" si="180"/>
        <v>42.647615999999999</v>
      </c>
      <c r="E986" s="629">
        <f t="shared" si="183"/>
        <v>1818.819150483456</v>
      </c>
      <c r="F986" s="665">
        <f t="shared" si="181"/>
        <v>41.842944000000003</v>
      </c>
      <c r="G986" s="629">
        <f t="shared" si="184"/>
        <v>1750.8319625871363</v>
      </c>
      <c r="H986" s="666">
        <f t="shared" si="185"/>
        <v>42.245280000000001</v>
      </c>
      <c r="I986" s="667">
        <f t="shared" si="186"/>
        <v>1.17348E-2</v>
      </c>
      <c r="J986" s="624">
        <f t="shared" si="187"/>
        <v>-67.98718789631971</v>
      </c>
      <c r="K986" s="624">
        <f t="shared" si="188"/>
        <v>0</v>
      </c>
      <c r="L986" s="624">
        <f t="shared" si="190"/>
        <v>43214.003420718414</v>
      </c>
      <c r="M986" s="668">
        <f t="shared" si="191"/>
        <v>9.7417615679999905</v>
      </c>
      <c r="N986" s="624">
        <f t="shared" si="189"/>
        <v>4435.9537152571029</v>
      </c>
    </row>
    <row r="987" spans="1:14" x14ac:dyDescent="0.2">
      <c r="A987" s="624">
        <v>984</v>
      </c>
      <c r="B987" s="624">
        <v>26</v>
      </c>
      <c r="C987" s="628">
        <f t="shared" si="182"/>
        <v>41.842944000000003</v>
      </c>
      <c r="D987" s="665">
        <f t="shared" si="180"/>
        <v>41.842944000000003</v>
      </c>
      <c r="E987" s="629">
        <f t="shared" si="183"/>
        <v>1750.8319625871363</v>
      </c>
      <c r="F987" s="665">
        <f t="shared" si="181"/>
        <v>41.360140800000003</v>
      </c>
      <c r="G987" s="629">
        <f t="shared" si="184"/>
        <v>1710.661246995825</v>
      </c>
      <c r="H987" s="666">
        <f t="shared" si="185"/>
        <v>41.6015424</v>
      </c>
      <c r="I987" s="667">
        <f t="shared" si="186"/>
        <v>1.1555984E-2</v>
      </c>
      <c r="J987" s="624">
        <f t="shared" si="187"/>
        <v>-40.170715591311364</v>
      </c>
      <c r="K987" s="624">
        <f t="shared" si="188"/>
        <v>0</v>
      </c>
      <c r="L987" s="624">
        <f t="shared" si="190"/>
        <v>43214.003420718414</v>
      </c>
      <c r="M987" s="668">
        <f t="shared" si="191"/>
        <v>9.7533175519999897</v>
      </c>
      <c r="N987" s="624">
        <f t="shared" si="189"/>
        <v>4430.6978820613776</v>
      </c>
    </row>
    <row r="988" spans="1:14" x14ac:dyDescent="0.2">
      <c r="A988" s="624">
        <v>985</v>
      </c>
      <c r="B988" s="624">
        <v>25.7</v>
      </c>
      <c r="C988" s="628">
        <f t="shared" si="182"/>
        <v>41.360140800000003</v>
      </c>
      <c r="D988" s="665">
        <f t="shared" si="180"/>
        <v>41.360140800000003</v>
      </c>
      <c r="E988" s="629">
        <f t="shared" si="183"/>
        <v>1710.661246995825</v>
      </c>
      <c r="F988" s="665">
        <f t="shared" si="181"/>
        <v>40.5554688</v>
      </c>
      <c r="G988" s="629">
        <f t="shared" si="184"/>
        <v>1644.7460495877735</v>
      </c>
      <c r="H988" s="666">
        <f t="shared" si="185"/>
        <v>40.957804800000005</v>
      </c>
      <c r="I988" s="667">
        <f t="shared" si="186"/>
        <v>1.1377168000000002E-2</v>
      </c>
      <c r="J988" s="624">
        <f t="shared" si="187"/>
        <v>-65.915197408051426</v>
      </c>
      <c r="K988" s="624">
        <f t="shared" si="188"/>
        <v>0</v>
      </c>
      <c r="L988" s="624">
        <f t="shared" si="190"/>
        <v>43214.003420718414</v>
      </c>
      <c r="M988" s="668">
        <f t="shared" si="191"/>
        <v>9.7646947199999889</v>
      </c>
      <c r="N988" s="624">
        <f t="shared" si="189"/>
        <v>4425.5355297700962</v>
      </c>
    </row>
    <row r="989" spans="1:14" x14ac:dyDescent="0.2">
      <c r="A989" s="624">
        <v>986</v>
      </c>
      <c r="B989" s="624">
        <v>25.2</v>
      </c>
      <c r="C989" s="628">
        <f t="shared" si="182"/>
        <v>40.5554688</v>
      </c>
      <c r="D989" s="665">
        <f t="shared" si="180"/>
        <v>40.5554688</v>
      </c>
      <c r="E989" s="629">
        <f t="shared" si="183"/>
        <v>1644.7460495877735</v>
      </c>
      <c r="F989" s="665">
        <f t="shared" si="181"/>
        <v>38.624256000000003</v>
      </c>
      <c r="G989" s="629">
        <f t="shared" si="184"/>
        <v>1491.8331515535363</v>
      </c>
      <c r="H989" s="666">
        <f t="shared" si="185"/>
        <v>39.589862400000001</v>
      </c>
      <c r="I989" s="667">
        <f t="shared" si="186"/>
        <v>1.0997184E-2</v>
      </c>
      <c r="J989" s="624">
        <f t="shared" si="187"/>
        <v>-152.91289803423729</v>
      </c>
      <c r="K989" s="624">
        <f t="shared" si="188"/>
        <v>0</v>
      </c>
      <c r="L989" s="624">
        <f t="shared" si="190"/>
        <v>43214.003420718414</v>
      </c>
      <c r="M989" s="668">
        <f t="shared" si="191"/>
        <v>9.7756919039999897</v>
      </c>
      <c r="N989" s="624">
        <f t="shared" si="189"/>
        <v>4420.5570147966955</v>
      </c>
    </row>
    <row r="990" spans="1:14" x14ac:dyDescent="0.2">
      <c r="A990" s="624">
        <v>987</v>
      </c>
      <c r="B990" s="624">
        <v>24</v>
      </c>
      <c r="C990" s="628">
        <f t="shared" si="182"/>
        <v>38.624256000000003</v>
      </c>
      <c r="D990" s="665">
        <f t="shared" si="180"/>
        <v>38.624256000000003</v>
      </c>
      <c r="E990" s="629">
        <f t="shared" si="183"/>
        <v>1491.8331515535363</v>
      </c>
      <c r="F990" s="665">
        <f t="shared" si="181"/>
        <v>35.405568000000002</v>
      </c>
      <c r="G990" s="629">
        <f t="shared" si="184"/>
        <v>1253.5542454026242</v>
      </c>
      <c r="H990" s="666">
        <f t="shared" si="185"/>
        <v>37.014912000000002</v>
      </c>
      <c r="I990" s="667">
        <f t="shared" si="186"/>
        <v>1.028192E-2</v>
      </c>
      <c r="J990" s="624">
        <f t="shared" si="187"/>
        <v>-238.27890615091201</v>
      </c>
      <c r="K990" s="624">
        <f t="shared" si="188"/>
        <v>0</v>
      </c>
      <c r="L990" s="624">
        <f t="shared" si="190"/>
        <v>43214.003420718414</v>
      </c>
      <c r="M990" s="668">
        <f t="shared" si="191"/>
        <v>9.7859738239999903</v>
      </c>
      <c r="N990" s="624">
        <f t="shared" si="189"/>
        <v>4415.9124271042456</v>
      </c>
    </row>
    <row r="991" spans="1:14" x14ac:dyDescent="0.2">
      <c r="A991" s="624">
        <v>988</v>
      </c>
      <c r="B991" s="624">
        <v>22</v>
      </c>
      <c r="C991" s="628">
        <f t="shared" si="182"/>
        <v>35.405568000000002</v>
      </c>
      <c r="D991" s="665">
        <f t="shared" si="180"/>
        <v>35.405568000000002</v>
      </c>
      <c r="E991" s="629">
        <f t="shared" si="183"/>
        <v>1253.5542454026242</v>
      </c>
      <c r="F991" s="665">
        <f t="shared" si="181"/>
        <v>34.600896000000006</v>
      </c>
      <c r="G991" s="629">
        <f t="shared" si="184"/>
        <v>1197.2220040028164</v>
      </c>
      <c r="H991" s="666">
        <f t="shared" si="185"/>
        <v>35.003232000000004</v>
      </c>
      <c r="I991" s="667">
        <f t="shared" si="186"/>
        <v>9.7231200000000018E-3</v>
      </c>
      <c r="J991" s="624">
        <f t="shared" si="187"/>
        <v>-56.332241399807799</v>
      </c>
      <c r="K991" s="624">
        <f t="shared" si="188"/>
        <v>0</v>
      </c>
      <c r="L991" s="624">
        <f t="shared" si="190"/>
        <v>43214.003420718414</v>
      </c>
      <c r="M991" s="668">
        <f t="shared" si="191"/>
        <v>9.7956969439999906</v>
      </c>
      <c r="N991" s="624">
        <f t="shared" si="189"/>
        <v>4411.5292324542188</v>
      </c>
    </row>
    <row r="992" spans="1:14" x14ac:dyDescent="0.2">
      <c r="A992" s="624">
        <v>989</v>
      </c>
      <c r="B992" s="624">
        <v>21.5</v>
      </c>
      <c r="C992" s="628">
        <f t="shared" si="182"/>
        <v>34.600896000000006</v>
      </c>
      <c r="D992" s="665">
        <f t="shared" si="180"/>
        <v>34.600896000000006</v>
      </c>
      <c r="E992" s="629">
        <f t="shared" si="183"/>
        <v>1197.2220040028164</v>
      </c>
      <c r="F992" s="665">
        <f t="shared" si="181"/>
        <v>34.600896000000006</v>
      </c>
      <c r="G992" s="629">
        <f t="shared" si="184"/>
        <v>1197.2220040028164</v>
      </c>
      <c r="H992" s="666">
        <f t="shared" si="185"/>
        <v>34.600896000000006</v>
      </c>
      <c r="I992" s="667">
        <f t="shared" si="186"/>
        <v>9.6113600000000011E-3</v>
      </c>
      <c r="J992" s="624">
        <f t="shared" si="187"/>
        <v>0</v>
      </c>
      <c r="K992" s="624">
        <f t="shared" si="188"/>
        <v>0</v>
      </c>
      <c r="L992" s="624">
        <f t="shared" si="190"/>
        <v>43214.003420718414</v>
      </c>
      <c r="M992" s="668">
        <f t="shared" si="191"/>
        <v>9.8053083039999898</v>
      </c>
      <c r="N992" s="624">
        <f t="shared" si="189"/>
        <v>4407.2049629576295</v>
      </c>
    </row>
    <row r="993" spans="1:14" x14ac:dyDescent="0.2">
      <c r="A993" s="624">
        <v>990</v>
      </c>
      <c r="B993" s="624">
        <v>21.5</v>
      </c>
      <c r="C993" s="628">
        <f t="shared" si="182"/>
        <v>34.600896000000006</v>
      </c>
      <c r="D993" s="665">
        <f t="shared" si="180"/>
        <v>34.600896000000006</v>
      </c>
      <c r="E993" s="629">
        <f t="shared" si="183"/>
        <v>1197.2220040028164</v>
      </c>
      <c r="F993" s="665">
        <f t="shared" si="181"/>
        <v>35.083699200000005</v>
      </c>
      <c r="G993" s="629">
        <f t="shared" si="184"/>
        <v>1230.865949556081</v>
      </c>
      <c r="H993" s="666">
        <f t="shared" si="185"/>
        <v>34.842297600000009</v>
      </c>
      <c r="I993" s="667">
        <f t="shared" si="186"/>
        <v>9.6784160000000022E-3</v>
      </c>
      <c r="J993" s="624">
        <f t="shared" si="187"/>
        <v>33.64394555326453</v>
      </c>
      <c r="K993" s="624">
        <f t="shared" si="188"/>
        <v>33.64394555326453</v>
      </c>
      <c r="L993" s="624">
        <f t="shared" si="190"/>
        <v>43247.647366271682</v>
      </c>
      <c r="M993" s="668">
        <f t="shared" si="191"/>
        <v>9.8149867199999896</v>
      </c>
      <c r="N993" s="624">
        <f t="shared" si="189"/>
        <v>4406.2868957474993</v>
      </c>
    </row>
    <row r="994" spans="1:14" x14ac:dyDescent="0.2">
      <c r="A994" s="624">
        <v>991</v>
      </c>
      <c r="B994" s="624">
        <v>21.8</v>
      </c>
      <c r="C994" s="628">
        <f t="shared" si="182"/>
        <v>35.083699200000005</v>
      </c>
      <c r="D994" s="665">
        <f t="shared" si="180"/>
        <v>35.083699200000005</v>
      </c>
      <c r="E994" s="629">
        <f t="shared" si="183"/>
        <v>1230.865949556081</v>
      </c>
      <c r="F994" s="665">
        <f t="shared" si="181"/>
        <v>36.210239999999999</v>
      </c>
      <c r="G994" s="629">
        <f t="shared" si="184"/>
        <v>1311.1814808575998</v>
      </c>
      <c r="H994" s="666">
        <f t="shared" si="185"/>
        <v>35.646969600000006</v>
      </c>
      <c r="I994" s="667">
        <f t="shared" si="186"/>
        <v>9.9019360000000018E-3</v>
      </c>
      <c r="J994" s="624">
        <f t="shared" si="187"/>
        <v>80.315531301518831</v>
      </c>
      <c r="K994" s="624">
        <f t="shared" si="188"/>
        <v>80.315531301518831</v>
      </c>
      <c r="L994" s="624">
        <f t="shared" si="190"/>
        <v>43327.962897573198</v>
      </c>
      <c r="M994" s="668">
        <f t="shared" si="191"/>
        <v>9.82488865599999</v>
      </c>
      <c r="N994" s="624">
        <f t="shared" si="189"/>
        <v>4410.0207559210476</v>
      </c>
    </row>
    <row r="995" spans="1:14" x14ac:dyDescent="0.2">
      <c r="A995" s="624">
        <v>992</v>
      </c>
      <c r="B995" s="624">
        <v>22.5</v>
      </c>
      <c r="C995" s="628">
        <f t="shared" si="182"/>
        <v>36.210239999999999</v>
      </c>
      <c r="D995" s="665">
        <f t="shared" si="180"/>
        <v>36.210239999999999</v>
      </c>
      <c r="E995" s="629">
        <f t="shared" si="183"/>
        <v>1311.1814808575998</v>
      </c>
      <c r="F995" s="665">
        <f t="shared" si="181"/>
        <v>37.014912000000002</v>
      </c>
      <c r="G995" s="629">
        <f t="shared" si="184"/>
        <v>1370.1037103677443</v>
      </c>
      <c r="H995" s="666">
        <f t="shared" si="185"/>
        <v>36.612576000000004</v>
      </c>
      <c r="I995" s="667">
        <f t="shared" si="186"/>
        <v>1.0170160000000001E-2</v>
      </c>
      <c r="J995" s="624">
        <f t="shared" si="187"/>
        <v>58.922229510144462</v>
      </c>
      <c r="K995" s="624">
        <f t="shared" si="188"/>
        <v>58.922229510144462</v>
      </c>
      <c r="L995" s="624">
        <f t="shared" si="190"/>
        <v>43386.88512708334</v>
      </c>
      <c r="M995" s="668">
        <f t="shared" si="191"/>
        <v>9.8350588159999894</v>
      </c>
      <c r="N995" s="624">
        <f t="shared" si="189"/>
        <v>4411.4515163346214</v>
      </c>
    </row>
    <row r="996" spans="1:14" x14ac:dyDescent="0.2">
      <c r="A996" s="624">
        <v>993</v>
      </c>
      <c r="B996" s="624">
        <v>23</v>
      </c>
      <c r="C996" s="628">
        <f t="shared" si="182"/>
        <v>37.014912000000002</v>
      </c>
      <c r="D996" s="665">
        <f t="shared" si="180"/>
        <v>37.014912000000002</v>
      </c>
      <c r="E996" s="629">
        <f t="shared" si="183"/>
        <v>1370.1037103677443</v>
      </c>
      <c r="F996" s="665">
        <f t="shared" si="181"/>
        <v>36.693043200000005</v>
      </c>
      <c r="G996" s="629">
        <f t="shared" si="184"/>
        <v>1346.3794192770665</v>
      </c>
      <c r="H996" s="666">
        <f t="shared" si="185"/>
        <v>36.853977600000007</v>
      </c>
      <c r="I996" s="667">
        <f t="shared" si="186"/>
        <v>1.0237216000000002E-2</v>
      </c>
      <c r="J996" s="624">
        <f t="shared" si="187"/>
        <v>-23.724291090677752</v>
      </c>
      <c r="K996" s="624">
        <f t="shared" si="188"/>
        <v>0</v>
      </c>
      <c r="L996" s="624">
        <f t="shared" si="190"/>
        <v>43386.88512708334</v>
      </c>
      <c r="M996" s="668">
        <f t="shared" si="191"/>
        <v>9.8452960319999896</v>
      </c>
      <c r="N996" s="624">
        <f t="shared" si="189"/>
        <v>4406.8644544626923</v>
      </c>
    </row>
    <row r="997" spans="1:14" x14ac:dyDescent="0.2">
      <c r="A997" s="624">
        <v>994</v>
      </c>
      <c r="B997" s="624">
        <v>22.8</v>
      </c>
      <c r="C997" s="628">
        <f t="shared" si="182"/>
        <v>36.693043200000005</v>
      </c>
      <c r="D997" s="665">
        <f t="shared" si="180"/>
        <v>36.693043200000005</v>
      </c>
      <c r="E997" s="629">
        <f t="shared" si="183"/>
        <v>1346.3794192770665</v>
      </c>
      <c r="F997" s="665">
        <f t="shared" si="181"/>
        <v>36.693043200000005</v>
      </c>
      <c r="G997" s="629">
        <f t="shared" si="184"/>
        <v>1346.3794192770665</v>
      </c>
      <c r="H997" s="666">
        <f t="shared" si="185"/>
        <v>36.693043200000005</v>
      </c>
      <c r="I997" s="667">
        <f t="shared" si="186"/>
        <v>1.0192512000000001E-2</v>
      </c>
      <c r="J997" s="624">
        <f t="shared" si="187"/>
        <v>0</v>
      </c>
      <c r="K997" s="624">
        <f t="shared" si="188"/>
        <v>0</v>
      </c>
      <c r="L997" s="624">
        <f t="shared" si="190"/>
        <v>43386.88512708334</v>
      </c>
      <c r="M997" s="668">
        <f t="shared" si="191"/>
        <v>9.8554885439999893</v>
      </c>
      <c r="N997" s="624">
        <f t="shared" si="189"/>
        <v>4402.3068905597002</v>
      </c>
    </row>
    <row r="998" spans="1:14" x14ac:dyDescent="0.2">
      <c r="A998" s="624">
        <v>995</v>
      </c>
      <c r="B998" s="624">
        <v>22.8</v>
      </c>
      <c r="C998" s="628">
        <f t="shared" si="182"/>
        <v>36.693043200000005</v>
      </c>
      <c r="D998" s="665">
        <f t="shared" si="180"/>
        <v>36.693043200000005</v>
      </c>
      <c r="E998" s="629">
        <f t="shared" si="183"/>
        <v>1346.3794192770665</v>
      </c>
      <c r="F998" s="665">
        <f t="shared" si="181"/>
        <v>37.014912000000002</v>
      </c>
      <c r="G998" s="629">
        <f t="shared" si="184"/>
        <v>1370.1037103677443</v>
      </c>
      <c r="H998" s="666">
        <f t="shared" si="185"/>
        <v>36.853977600000007</v>
      </c>
      <c r="I998" s="667">
        <f t="shared" si="186"/>
        <v>1.0237216000000002E-2</v>
      </c>
      <c r="J998" s="624">
        <f t="shared" si="187"/>
        <v>23.724291090677752</v>
      </c>
      <c r="K998" s="624">
        <f t="shared" si="188"/>
        <v>23.724291090677752</v>
      </c>
      <c r="L998" s="624">
        <f t="shared" si="190"/>
        <v>43410.609418174019</v>
      </c>
      <c r="M998" s="668">
        <f t="shared" si="191"/>
        <v>9.8657257599999895</v>
      </c>
      <c r="N998" s="624">
        <f t="shared" si="189"/>
        <v>4400.1435347189363</v>
      </c>
    </row>
    <row r="999" spans="1:14" x14ac:dyDescent="0.2">
      <c r="A999" s="624">
        <v>996</v>
      </c>
      <c r="B999" s="624">
        <v>23</v>
      </c>
      <c r="C999" s="628">
        <f t="shared" si="182"/>
        <v>37.014912000000002</v>
      </c>
      <c r="D999" s="665">
        <f t="shared" si="180"/>
        <v>37.014912000000002</v>
      </c>
      <c r="E999" s="629">
        <f t="shared" si="183"/>
        <v>1370.1037103677443</v>
      </c>
      <c r="F999" s="665">
        <f t="shared" si="181"/>
        <v>36.532108800000003</v>
      </c>
      <c r="G999" s="629">
        <f t="shared" si="184"/>
        <v>1334.5949733750376</v>
      </c>
      <c r="H999" s="666">
        <f t="shared" si="185"/>
        <v>36.773510400000006</v>
      </c>
      <c r="I999" s="667">
        <f t="shared" si="186"/>
        <v>1.0214864000000002E-2</v>
      </c>
      <c r="J999" s="624">
        <f t="shared" si="187"/>
        <v>-35.508736992706645</v>
      </c>
      <c r="K999" s="624">
        <f t="shared" si="188"/>
        <v>0</v>
      </c>
      <c r="L999" s="624">
        <f t="shared" si="190"/>
        <v>43410.609418174019</v>
      </c>
      <c r="M999" s="668">
        <f t="shared" si="191"/>
        <v>9.8759406239999894</v>
      </c>
      <c r="N999" s="624">
        <f t="shared" si="189"/>
        <v>4395.5923866816138</v>
      </c>
    </row>
    <row r="1000" spans="1:14" x14ac:dyDescent="0.2">
      <c r="A1000" s="624">
        <v>997</v>
      </c>
      <c r="B1000" s="624">
        <v>22.7</v>
      </c>
      <c r="C1000" s="628">
        <f t="shared" si="182"/>
        <v>36.532108800000003</v>
      </c>
      <c r="D1000" s="665">
        <f t="shared" si="180"/>
        <v>36.532108800000003</v>
      </c>
      <c r="E1000" s="629">
        <f t="shared" si="183"/>
        <v>1334.5949733750376</v>
      </c>
      <c r="F1000" s="665">
        <f t="shared" si="181"/>
        <v>36.532108800000003</v>
      </c>
      <c r="G1000" s="629">
        <f t="shared" si="184"/>
        <v>1334.5949733750376</v>
      </c>
      <c r="H1000" s="666">
        <f t="shared" si="185"/>
        <v>36.532108800000003</v>
      </c>
      <c r="I1000" s="667">
        <f t="shared" si="186"/>
        <v>1.0147808000000001E-2</v>
      </c>
      <c r="J1000" s="624">
        <f t="shared" si="187"/>
        <v>0</v>
      </c>
      <c r="K1000" s="624">
        <f t="shared" si="188"/>
        <v>0</v>
      </c>
      <c r="L1000" s="624">
        <f t="shared" si="190"/>
        <v>43410.609418174019</v>
      </c>
      <c r="M1000" s="668">
        <f t="shared" si="191"/>
        <v>9.8860884319999887</v>
      </c>
      <c r="N1000" s="624">
        <f t="shared" si="189"/>
        <v>4391.0804274883376</v>
      </c>
    </row>
    <row r="1001" spans="1:14" x14ac:dyDescent="0.2">
      <c r="A1001" s="624">
        <v>998</v>
      </c>
      <c r="B1001" s="624">
        <v>22.7</v>
      </c>
      <c r="C1001" s="628">
        <f t="shared" si="182"/>
        <v>36.532108800000003</v>
      </c>
      <c r="D1001" s="665">
        <f t="shared" si="180"/>
        <v>36.532108800000003</v>
      </c>
      <c r="E1001" s="629">
        <f t="shared" si="183"/>
        <v>1334.5949733750376</v>
      </c>
      <c r="F1001" s="665">
        <f t="shared" si="181"/>
        <v>36.532108800000003</v>
      </c>
      <c r="G1001" s="629">
        <f t="shared" si="184"/>
        <v>1334.5949733750376</v>
      </c>
      <c r="H1001" s="666">
        <f t="shared" si="185"/>
        <v>36.532108800000003</v>
      </c>
      <c r="I1001" s="667">
        <f t="shared" si="186"/>
        <v>1.0147808000000001E-2</v>
      </c>
      <c r="J1001" s="624">
        <f t="shared" si="187"/>
        <v>0</v>
      </c>
      <c r="K1001" s="624">
        <f t="shared" si="188"/>
        <v>0</v>
      </c>
      <c r="L1001" s="624">
        <f t="shared" si="190"/>
        <v>43410.609418174019</v>
      </c>
      <c r="M1001" s="668">
        <f t="shared" si="191"/>
        <v>9.8962362399999879</v>
      </c>
      <c r="N1001" s="624">
        <f t="shared" si="189"/>
        <v>4386.5777216100569</v>
      </c>
    </row>
    <row r="1002" spans="1:14" x14ac:dyDescent="0.2">
      <c r="A1002" s="624">
        <v>999</v>
      </c>
      <c r="B1002" s="624">
        <v>22.7</v>
      </c>
      <c r="C1002" s="628">
        <f t="shared" si="182"/>
        <v>36.532108800000003</v>
      </c>
      <c r="D1002" s="665">
        <f t="shared" si="180"/>
        <v>36.532108800000003</v>
      </c>
      <c r="E1002" s="629">
        <f t="shared" si="183"/>
        <v>1334.5949733750376</v>
      </c>
      <c r="F1002" s="665">
        <f t="shared" si="181"/>
        <v>37.819584000000006</v>
      </c>
      <c r="G1002" s="629">
        <f t="shared" si="184"/>
        <v>1430.3209339330565</v>
      </c>
      <c r="H1002" s="666">
        <f t="shared" si="185"/>
        <v>37.175846400000005</v>
      </c>
      <c r="I1002" s="667">
        <f t="shared" si="186"/>
        <v>1.0326624000000001E-2</v>
      </c>
      <c r="J1002" s="624">
        <f t="shared" si="187"/>
        <v>95.725960558018869</v>
      </c>
      <c r="K1002" s="624">
        <f t="shared" si="188"/>
        <v>95.725960558018869</v>
      </c>
      <c r="L1002" s="624">
        <f t="shared" si="190"/>
        <v>43506.335378732037</v>
      </c>
      <c r="M1002" s="668">
        <f t="shared" si="191"/>
        <v>9.9065628639999872</v>
      </c>
      <c r="N1002" s="624">
        <f t="shared" si="189"/>
        <v>4391.6680261356987</v>
      </c>
    </row>
    <row r="1003" spans="1:14" x14ac:dyDescent="0.2">
      <c r="A1003" s="624">
        <v>1000</v>
      </c>
      <c r="B1003" s="624">
        <v>23.5</v>
      </c>
      <c r="C1003" s="628">
        <f t="shared" si="182"/>
        <v>37.819584000000006</v>
      </c>
      <c r="D1003" s="665">
        <f t="shared" si="180"/>
        <v>37.819584000000006</v>
      </c>
      <c r="E1003" s="629">
        <f t="shared" si="183"/>
        <v>1430.3209339330565</v>
      </c>
      <c r="F1003" s="665">
        <f t="shared" si="181"/>
        <v>38.624256000000003</v>
      </c>
      <c r="G1003" s="629">
        <f t="shared" si="184"/>
        <v>1491.8331515535363</v>
      </c>
      <c r="H1003" s="666">
        <f t="shared" si="185"/>
        <v>38.221920000000004</v>
      </c>
      <c r="I1003" s="667">
        <f t="shared" si="186"/>
        <v>1.0617200000000002E-2</v>
      </c>
      <c r="J1003" s="624">
        <f t="shared" si="187"/>
        <v>61.51221762047976</v>
      </c>
      <c r="K1003" s="624">
        <f t="shared" si="188"/>
        <v>61.51221762047976</v>
      </c>
      <c r="L1003" s="624">
        <f t="shared" si="190"/>
        <v>43567.84759635252</v>
      </c>
      <c r="M1003" s="668">
        <f t="shared" si="191"/>
        <v>9.9171800639999876</v>
      </c>
      <c r="N1003" s="624">
        <f t="shared" si="189"/>
        <v>4393.1689568193542</v>
      </c>
    </row>
    <row r="1004" spans="1:14" x14ac:dyDescent="0.2">
      <c r="A1004" s="624">
        <v>1001</v>
      </c>
      <c r="B1004" s="624">
        <v>24</v>
      </c>
      <c r="C1004" s="628">
        <f t="shared" si="182"/>
        <v>38.624256000000003</v>
      </c>
      <c r="D1004" s="665">
        <f t="shared" si="180"/>
        <v>38.624256000000003</v>
      </c>
      <c r="E1004" s="629">
        <f t="shared" si="183"/>
        <v>1491.8331515535363</v>
      </c>
      <c r="F1004" s="665">
        <f t="shared" si="181"/>
        <v>39.589862400000008</v>
      </c>
      <c r="G1004" s="629">
        <f t="shared" si="184"/>
        <v>1567.3572048509345</v>
      </c>
      <c r="H1004" s="666">
        <f t="shared" si="185"/>
        <v>39.107059200000009</v>
      </c>
      <c r="I1004" s="667">
        <f t="shared" si="186"/>
        <v>1.0863072000000003E-2</v>
      </c>
      <c r="J1004" s="624">
        <f t="shared" si="187"/>
        <v>75.524053297398268</v>
      </c>
      <c r="K1004" s="624">
        <f t="shared" si="188"/>
        <v>75.524053297398268</v>
      </c>
      <c r="L1004" s="624">
        <f t="shared" si="190"/>
        <v>43643.371649649918</v>
      </c>
      <c r="M1004" s="668">
        <f t="shared" si="191"/>
        <v>9.928043135999987</v>
      </c>
      <c r="N1004" s="624">
        <f t="shared" si="189"/>
        <v>4395.9691806127521</v>
      </c>
    </row>
    <row r="1005" spans="1:14" x14ac:dyDescent="0.2">
      <c r="A1005" s="624">
        <v>1002</v>
      </c>
      <c r="B1005" s="624">
        <v>24.6</v>
      </c>
      <c r="C1005" s="628">
        <f t="shared" si="182"/>
        <v>39.589862400000008</v>
      </c>
      <c r="D1005" s="665">
        <f t="shared" si="180"/>
        <v>39.589862400000008</v>
      </c>
      <c r="E1005" s="629">
        <f t="shared" si="183"/>
        <v>1567.3572048509345</v>
      </c>
      <c r="F1005" s="665">
        <f t="shared" si="181"/>
        <v>39.911731200000006</v>
      </c>
      <c r="G1005" s="629">
        <f t="shared" si="184"/>
        <v>1592.9462873810539</v>
      </c>
      <c r="H1005" s="666">
        <f t="shared" si="185"/>
        <v>39.750796800000003</v>
      </c>
      <c r="I1005" s="667">
        <f t="shared" si="186"/>
        <v>1.1041888000000001E-2</v>
      </c>
      <c r="J1005" s="624">
        <f t="shared" si="187"/>
        <v>25.589082530119413</v>
      </c>
      <c r="K1005" s="624">
        <f t="shared" si="188"/>
        <v>25.589082530119413</v>
      </c>
      <c r="L1005" s="624">
        <f t="shared" si="190"/>
        <v>43668.960732180036</v>
      </c>
      <c r="M1005" s="668">
        <f t="shared" si="191"/>
        <v>9.9390850239999864</v>
      </c>
      <c r="N1005" s="624">
        <f t="shared" si="189"/>
        <v>4393.6600428240881</v>
      </c>
    </row>
    <row r="1006" spans="1:14" x14ac:dyDescent="0.2">
      <c r="A1006" s="624">
        <v>1003</v>
      </c>
      <c r="B1006" s="624">
        <v>24.8</v>
      </c>
      <c r="C1006" s="628">
        <f t="shared" si="182"/>
        <v>39.911731200000006</v>
      </c>
      <c r="D1006" s="665">
        <f t="shared" si="180"/>
        <v>39.911731200000006</v>
      </c>
      <c r="E1006" s="629">
        <f t="shared" si="183"/>
        <v>1592.9462873810539</v>
      </c>
      <c r="F1006" s="665">
        <f t="shared" si="181"/>
        <v>40.394534400000005</v>
      </c>
      <c r="G1006" s="629">
        <f t="shared" si="184"/>
        <v>1631.7184093927838</v>
      </c>
      <c r="H1006" s="666">
        <f t="shared" si="185"/>
        <v>40.153132800000009</v>
      </c>
      <c r="I1006" s="667">
        <f t="shared" si="186"/>
        <v>1.1153648000000002E-2</v>
      </c>
      <c r="J1006" s="624">
        <f t="shared" si="187"/>
        <v>38.772122011729834</v>
      </c>
      <c r="K1006" s="624">
        <f t="shared" si="188"/>
        <v>38.772122011729834</v>
      </c>
      <c r="L1006" s="624">
        <f t="shared" si="190"/>
        <v>43707.732854191767</v>
      </c>
      <c r="M1006" s="668">
        <f t="shared" si="191"/>
        <v>9.9502386719999869</v>
      </c>
      <c r="N1006" s="624">
        <f t="shared" si="189"/>
        <v>4392.6316036202743</v>
      </c>
    </row>
    <row r="1007" spans="1:14" x14ac:dyDescent="0.2">
      <c r="A1007" s="624">
        <v>1004</v>
      </c>
      <c r="B1007" s="624">
        <v>25.1</v>
      </c>
      <c r="C1007" s="628">
        <f t="shared" si="182"/>
        <v>40.394534400000005</v>
      </c>
      <c r="D1007" s="665">
        <f t="shared" si="180"/>
        <v>40.394534400000005</v>
      </c>
      <c r="E1007" s="629">
        <f t="shared" si="183"/>
        <v>1631.7184093927838</v>
      </c>
      <c r="F1007" s="665">
        <f t="shared" si="181"/>
        <v>41.038272000000006</v>
      </c>
      <c r="G1007" s="629">
        <f t="shared" si="184"/>
        <v>1684.1397687459846</v>
      </c>
      <c r="H1007" s="666">
        <f t="shared" si="185"/>
        <v>40.716403200000002</v>
      </c>
      <c r="I1007" s="667">
        <f t="shared" si="186"/>
        <v>1.1310112000000001E-2</v>
      </c>
      <c r="J1007" s="624">
        <f t="shared" si="187"/>
        <v>52.421359353200842</v>
      </c>
      <c r="K1007" s="624">
        <f t="shared" si="188"/>
        <v>52.421359353200842</v>
      </c>
      <c r="L1007" s="624">
        <f t="shared" si="190"/>
        <v>43760.154213544971</v>
      </c>
      <c r="M1007" s="668">
        <f t="shared" si="191"/>
        <v>9.9615487839999872</v>
      </c>
      <c r="N1007" s="624">
        <f t="shared" si="189"/>
        <v>4392.9066817231806</v>
      </c>
    </row>
    <row r="1008" spans="1:14" x14ac:dyDescent="0.2">
      <c r="A1008" s="624">
        <v>1005</v>
      </c>
      <c r="B1008" s="624">
        <v>25.5</v>
      </c>
      <c r="C1008" s="628">
        <f t="shared" si="182"/>
        <v>41.038272000000006</v>
      </c>
      <c r="D1008" s="665">
        <f t="shared" si="180"/>
        <v>41.038272000000006</v>
      </c>
      <c r="E1008" s="629">
        <f t="shared" si="183"/>
        <v>1684.1397687459846</v>
      </c>
      <c r="F1008" s="665">
        <f t="shared" si="181"/>
        <v>41.199206400000008</v>
      </c>
      <c r="G1008" s="629">
        <f t="shared" si="184"/>
        <v>1697.3746079898017</v>
      </c>
      <c r="H1008" s="666">
        <f t="shared" si="185"/>
        <v>41.118739200000007</v>
      </c>
      <c r="I1008" s="667">
        <f t="shared" si="186"/>
        <v>1.1421872000000001E-2</v>
      </c>
      <c r="J1008" s="624">
        <f t="shared" si="187"/>
        <v>13.234839243817078</v>
      </c>
      <c r="K1008" s="624">
        <f t="shared" si="188"/>
        <v>13.234839243817078</v>
      </c>
      <c r="L1008" s="624">
        <f t="shared" si="190"/>
        <v>43773.389052788785</v>
      </c>
      <c r="M1008" s="668">
        <f t="shared" si="191"/>
        <v>9.9729706559999869</v>
      </c>
      <c r="N1008" s="624">
        <f t="shared" si="189"/>
        <v>4389.2026320616542</v>
      </c>
    </row>
    <row r="1009" spans="1:14" x14ac:dyDescent="0.2">
      <c r="A1009" s="624">
        <v>1006</v>
      </c>
      <c r="B1009" s="624">
        <v>25.6</v>
      </c>
      <c r="C1009" s="628">
        <f t="shared" si="182"/>
        <v>41.199206400000008</v>
      </c>
      <c r="D1009" s="665">
        <f t="shared" si="180"/>
        <v>41.199206400000008</v>
      </c>
      <c r="E1009" s="629">
        <f t="shared" si="183"/>
        <v>1697.3746079898017</v>
      </c>
      <c r="F1009" s="665">
        <f t="shared" si="181"/>
        <v>41.038272000000006</v>
      </c>
      <c r="G1009" s="629">
        <f t="shared" si="184"/>
        <v>1684.1397687459846</v>
      </c>
      <c r="H1009" s="666">
        <f t="shared" si="185"/>
        <v>41.118739200000007</v>
      </c>
      <c r="I1009" s="667">
        <f t="shared" si="186"/>
        <v>1.1421872000000001E-2</v>
      </c>
      <c r="J1009" s="624">
        <f t="shared" si="187"/>
        <v>-13.234839243817078</v>
      </c>
      <c r="K1009" s="624">
        <f t="shared" si="188"/>
        <v>0</v>
      </c>
      <c r="L1009" s="624">
        <f t="shared" si="190"/>
        <v>43773.389052788785</v>
      </c>
      <c r="M1009" s="668">
        <f t="shared" si="191"/>
        <v>9.9843925279999866</v>
      </c>
      <c r="N1009" s="624">
        <f t="shared" si="189"/>
        <v>4384.1815042859907</v>
      </c>
    </row>
    <row r="1010" spans="1:14" x14ac:dyDescent="0.2">
      <c r="A1010" s="624">
        <v>1007</v>
      </c>
      <c r="B1010" s="624">
        <v>25.5</v>
      </c>
      <c r="C1010" s="628">
        <f t="shared" si="182"/>
        <v>41.038272000000006</v>
      </c>
      <c r="D1010" s="665">
        <f t="shared" si="180"/>
        <v>41.038272000000006</v>
      </c>
      <c r="E1010" s="629">
        <f t="shared" si="183"/>
        <v>1684.1397687459846</v>
      </c>
      <c r="F1010" s="665">
        <f t="shared" si="181"/>
        <v>40.233600000000003</v>
      </c>
      <c r="G1010" s="629">
        <f t="shared" si="184"/>
        <v>1618.7425689600002</v>
      </c>
      <c r="H1010" s="666">
        <f t="shared" si="185"/>
        <v>40.635936000000001</v>
      </c>
      <c r="I1010" s="667">
        <f t="shared" si="186"/>
        <v>1.1287760000000001E-2</v>
      </c>
      <c r="J1010" s="624">
        <f t="shared" si="187"/>
        <v>-65.397199785984412</v>
      </c>
      <c r="K1010" s="624">
        <f t="shared" si="188"/>
        <v>0</v>
      </c>
      <c r="L1010" s="624">
        <f t="shared" si="190"/>
        <v>43773.389052788785</v>
      </c>
      <c r="M1010" s="668">
        <f t="shared" si="191"/>
        <v>9.9956802879999866</v>
      </c>
      <c r="N1010" s="624">
        <f t="shared" si="189"/>
        <v>4379.2306067791715</v>
      </c>
    </row>
    <row r="1011" spans="1:14" x14ac:dyDescent="0.2">
      <c r="A1011" s="624">
        <v>1008</v>
      </c>
      <c r="B1011" s="624">
        <v>25</v>
      </c>
      <c r="C1011" s="628">
        <f t="shared" si="182"/>
        <v>40.233600000000003</v>
      </c>
      <c r="D1011" s="665">
        <f t="shared" si="180"/>
        <v>40.233600000000003</v>
      </c>
      <c r="E1011" s="629">
        <f t="shared" si="183"/>
        <v>1618.7425689600002</v>
      </c>
      <c r="F1011" s="665">
        <f t="shared" si="181"/>
        <v>38.785190400000005</v>
      </c>
      <c r="G1011" s="629">
        <f t="shared" si="184"/>
        <v>1504.2909943642526</v>
      </c>
      <c r="H1011" s="666">
        <f t="shared" si="185"/>
        <v>39.5093952</v>
      </c>
      <c r="I1011" s="667">
        <f t="shared" si="186"/>
        <v>1.0974832E-2</v>
      </c>
      <c r="J1011" s="624">
        <f t="shared" si="187"/>
        <v>-114.45157459574762</v>
      </c>
      <c r="K1011" s="624">
        <f t="shared" si="188"/>
        <v>0</v>
      </c>
      <c r="L1011" s="624">
        <f t="shared" si="190"/>
        <v>43773.389052788785</v>
      </c>
      <c r="M1011" s="668">
        <f t="shared" si="191"/>
        <v>10.006655119999987</v>
      </c>
      <c r="N1011" s="624">
        <f t="shared" si="189"/>
        <v>4374.4276711705879</v>
      </c>
    </row>
    <row r="1012" spans="1:14" x14ac:dyDescent="0.2">
      <c r="A1012" s="624">
        <v>1009</v>
      </c>
      <c r="B1012" s="624">
        <v>24.1</v>
      </c>
      <c r="C1012" s="628">
        <f t="shared" si="182"/>
        <v>38.785190400000005</v>
      </c>
      <c r="D1012" s="665">
        <f t="shared" si="180"/>
        <v>38.785190400000005</v>
      </c>
      <c r="E1012" s="629">
        <f t="shared" si="183"/>
        <v>1504.2909943642526</v>
      </c>
      <c r="F1012" s="665">
        <f t="shared" si="181"/>
        <v>38.141452800000003</v>
      </c>
      <c r="G1012" s="629">
        <f t="shared" si="184"/>
        <v>1454.7704216946281</v>
      </c>
      <c r="H1012" s="666">
        <f t="shared" si="185"/>
        <v>38.4633216</v>
      </c>
      <c r="I1012" s="667">
        <f t="shared" si="186"/>
        <v>1.0684256E-2</v>
      </c>
      <c r="J1012" s="624">
        <f t="shared" si="187"/>
        <v>-49.520572669624471</v>
      </c>
      <c r="K1012" s="624">
        <f t="shared" si="188"/>
        <v>0</v>
      </c>
      <c r="L1012" s="624">
        <f t="shared" si="190"/>
        <v>43773.389052788785</v>
      </c>
      <c r="M1012" s="668">
        <f t="shared" si="191"/>
        <v>10.017339375999986</v>
      </c>
      <c r="N1012" s="624">
        <f t="shared" si="189"/>
        <v>4369.762010625609</v>
      </c>
    </row>
    <row r="1013" spans="1:14" x14ac:dyDescent="0.2">
      <c r="A1013" s="624">
        <v>1010</v>
      </c>
      <c r="B1013" s="624">
        <v>23.7</v>
      </c>
      <c r="C1013" s="628">
        <f t="shared" si="182"/>
        <v>38.141452800000003</v>
      </c>
      <c r="D1013" s="665">
        <f t="shared" si="180"/>
        <v>38.141452800000003</v>
      </c>
      <c r="E1013" s="629">
        <f t="shared" si="183"/>
        <v>1454.7704216946281</v>
      </c>
      <c r="F1013" s="665">
        <f t="shared" si="181"/>
        <v>37.3367808</v>
      </c>
      <c r="G1013" s="629">
        <f t="shared" si="184"/>
        <v>1394.0352005072486</v>
      </c>
      <c r="H1013" s="666">
        <f t="shared" si="185"/>
        <v>37.739116800000005</v>
      </c>
      <c r="I1013" s="667">
        <f t="shared" si="186"/>
        <v>1.0483088000000002E-2</v>
      </c>
      <c r="J1013" s="624">
        <f t="shared" si="187"/>
        <v>-60.735221187379466</v>
      </c>
      <c r="K1013" s="624">
        <f t="shared" si="188"/>
        <v>0</v>
      </c>
      <c r="L1013" s="624">
        <f t="shared" si="190"/>
        <v>43773.389052788785</v>
      </c>
      <c r="M1013" s="668">
        <f t="shared" si="191"/>
        <v>10.027822463999987</v>
      </c>
      <c r="N1013" s="624">
        <f t="shared" si="189"/>
        <v>4365.1938603755525</v>
      </c>
    </row>
    <row r="1014" spans="1:14" x14ac:dyDescent="0.2">
      <c r="A1014" s="624">
        <v>1011</v>
      </c>
      <c r="B1014" s="624">
        <v>23.2</v>
      </c>
      <c r="C1014" s="628">
        <f t="shared" si="182"/>
        <v>37.3367808</v>
      </c>
      <c r="D1014" s="665">
        <f t="shared" si="180"/>
        <v>37.3367808</v>
      </c>
      <c r="E1014" s="629">
        <f t="shared" si="183"/>
        <v>1394.0352005072486</v>
      </c>
      <c r="F1014" s="665">
        <f t="shared" si="181"/>
        <v>36.8539776</v>
      </c>
      <c r="G1014" s="629">
        <f t="shared" si="184"/>
        <v>1358.2156649413018</v>
      </c>
      <c r="H1014" s="666">
        <f t="shared" si="185"/>
        <v>37.095379199999996</v>
      </c>
      <c r="I1014" s="667">
        <f t="shared" si="186"/>
        <v>1.0304272E-2</v>
      </c>
      <c r="J1014" s="624">
        <f t="shared" si="187"/>
        <v>-35.819535565946808</v>
      </c>
      <c r="K1014" s="624">
        <f t="shared" si="188"/>
        <v>0</v>
      </c>
      <c r="L1014" s="624">
        <f t="shared" si="190"/>
        <v>43773.389052788785</v>
      </c>
      <c r="M1014" s="668">
        <f t="shared" si="191"/>
        <v>10.038126735999988</v>
      </c>
      <c r="N1014" s="624">
        <f t="shared" si="189"/>
        <v>4360.7129302126832</v>
      </c>
    </row>
    <row r="1015" spans="1:14" x14ac:dyDescent="0.2">
      <c r="A1015" s="624">
        <v>1012</v>
      </c>
      <c r="B1015" s="624">
        <v>22.9</v>
      </c>
      <c r="C1015" s="628">
        <f t="shared" si="182"/>
        <v>36.8539776</v>
      </c>
      <c r="D1015" s="665">
        <f t="shared" si="180"/>
        <v>36.8539776</v>
      </c>
      <c r="E1015" s="629">
        <f t="shared" si="183"/>
        <v>1358.2156649413018</v>
      </c>
      <c r="F1015" s="665">
        <f t="shared" si="181"/>
        <v>36.210239999999999</v>
      </c>
      <c r="G1015" s="629">
        <f t="shared" si="184"/>
        <v>1311.1814808575998</v>
      </c>
      <c r="H1015" s="666">
        <f t="shared" si="185"/>
        <v>36.532108800000003</v>
      </c>
      <c r="I1015" s="667">
        <f t="shared" si="186"/>
        <v>1.0147808000000001E-2</v>
      </c>
      <c r="J1015" s="624">
        <f t="shared" si="187"/>
        <v>-47.03418408370203</v>
      </c>
      <c r="K1015" s="624">
        <f t="shared" si="188"/>
        <v>0</v>
      </c>
      <c r="L1015" s="624">
        <f t="shared" si="190"/>
        <v>43773.389052788785</v>
      </c>
      <c r="M1015" s="668">
        <f t="shared" si="191"/>
        <v>10.048274543999987</v>
      </c>
      <c r="N1015" s="624">
        <f t="shared" si="189"/>
        <v>4356.3090221222801</v>
      </c>
    </row>
    <row r="1016" spans="1:14" x14ac:dyDescent="0.2">
      <c r="A1016" s="624">
        <v>1013</v>
      </c>
      <c r="B1016" s="624">
        <v>22.5</v>
      </c>
      <c r="C1016" s="628">
        <f t="shared" si="182"/>
        <v>36.210239999999999</v>
      </c>
      <c r="D1016" s="665">
        <f t="shared" si="180"/>
        <v>36.210239999999999</v>
      </c>
      <c r="E1016" s="629">
        <f t="shared" si="183"/>
        <v>1311.1814808575998</v>
      </c>
      <c r="F1016" s="665">
        <f t="shared" si="181"/>
        <v>35.405568000000002</v>
      </c>
      <c r="G1016" s="629">
        <f t="shared" si="184"/>
        <v>1253.5542454026242</v>
      </c>
      <c r="H1016" s="666">
        <f t="shared" si="185"/>
        <v>35.807904000000001</v>
      </c>
      <c r="I1016" s="667">
        <f t="shared" si="186"/>
        <v>9.9466399999999996E-3</v>
      </c>
      <c r="J1016" s="624">
        <f t="shared" si="187"/>
        <v>-57.627235454975562</v>
      </c>
      <c r="K1016" s="624">
        <f t="shared" si="188"/>
        <v>0</v>
      </c>
      <c r="L1016" s="624">
        <f t="shared" si="190"/>
        <v>43773.389052788785</v>
      </c>
      <c r="M1016" s="668">
        <f t="shared" si="191"/>
        <v>10.058221183999988</v>
      </c>
      <c r="N1016" s="624">
        <f t="shared" si="189"/>
        <v>4352.0010399473867</v>
      </c>
    </row>
    <row r="1017" spans="1:14" x14ac:dyDescent="0.2">
      <c r="A1017" s="624">
        <v>1014</v>
      </c>
      <c r="B1017" s="624">
        <v>22</v>
      </c>
      <c r="C1017" s="628">
        <f t="shared" si="182"/>
        <v>35.405568000000002</v>
      </c>
      <c r="D1017" s="665">
        <f t="shared" si="180"/>
        <v>35.405568000000002</v>
      </c>
      <c r="E1017" s="629">
        <f t="shared" si="183"/>
        <v>1253.5542454026242</v>
      </c>
      <c r="F1017" s="665">
        <f t="shared" si="181"/>
        <v>34.761830400000008</v>
      </c>
      <c r="G1017" s="629">
        <f t="shared" si="184"/>
        <v>1208.3848527583648</v>
      </c>
      <c r="H1017" s="666">
        <f t="shared" si="185"/>
        <v>35.083699200000005</v>
      </c>
      <c r="I1017" s="667">
        <f t="shared" si="186"/>
        <v>9.7454720000000016E-3</v>
      </c>
      <c r="J1017" s="624">
        <f t="shared" si="187"/>
        <v>-45.16939264425946</v>
      </c>
      <c r="K1017" s="624">
        <f t="shared" si="188"/>
        <v>0</v>
      </c>
      <c r="L1017" s="624">
        <f t="shared" si="190"/>
        <v>43773.389052788785</v>
      </c>
      <c r="M1017" s="668">
        <f t="shared" si="191"/>
        <v>10.067966655999989</v>
      </c>
      <c r="N1017" s="624">
        <f t="shared" si="189"/>
        <v>4347.7884411448767</v>
      </c>
    </row>
    <row r="1018" spans="1:14" x14ac:dyDescent="0.2">
      <c r="A1018" s="624">
        <v>1015</v>
      </c>
      <c r="B1018" s="624">
        <v>21.6</v>
      </c>
      <c r="C1018" s="628">
        <f t="shared" si="182"/>
        <v>34.761830400000008</v>
      </c>
      <c r="D1018" s="665">
        <f t="shared" si="180"/>
        <v>34.761830400000008</v>
      </c>
      <c r="E1018" s="629">
        <f t="shared" si="183"/>
        <v>1208.3848527583648</v>
      </c>
      <c r="F1018" s="665">
        <f t="shared" si="181"/>
        <v>32.991551999999999</v>
      </c>
      <c r="G1018" s="629">
        <f t="shared" si="184"/>
        <v>1088.4425033687039</v>
      </c>
      <c r="H1018" s="666">
        <f t="shared" si="185"/>
        <v>33.876691200000003</v>
      </c>
      <c r="I1018" s="667">
        <f t="shared" si="186"/>
        <v>9.4101920000000013E-3</v>
      </c>
      <c r="J1018" s="624">
        <f t="shared" si="187"/>
        <v>-119.94234938966088</v>
      </c>
      <c r="K1018" s="624">
        <f t="shared" si="188"/>
        <v>0</v>
      </c>
      <c r="L1018" s="624">
        <f t="shared" si="190"/>
        <v>43773.389052788785</v>
      </c>
      <c r="M1018" s="668">
        <f t="shared" si="191"/>
        <v>10.077376847999989</v>
      </c>
      <c r="N1018" s="624">
        <f t="shared" si="189"/>
        <v>4343.728503263852</v>
      </c>
    </row>
    <row r="1019" spans="1:14" x14ac:dyDescent="0.2">
      <c r="A1019" s="624">
        <v>1016</v>
      </c>
      <c r="B1019" s="624">
        <v>20.5</v>
      </c>
      <c r="C1019" s="628">
        <f t="shared" si="182"/>
        <v>32.991551999999999</v>
      </c>
      <c r="D1019" s="665">
        <f t="shared" si="180"/>
        <v>32.991551999999999</v>
      </c>
      <c r="E1019" s="629">
        <f t="shared" si="183"/>
        <v>1088.4425033687039</v>
      </c>
      <c r="F1019" s="665">
        <f t="shared" si="181"/>
        <v>28.163520000000002</v>
      </c>
      <c r="G1019" s="629">
        <f t="shared" si="184"/>
        <v>793.18385879040011</v>
      </c>
      <c r="H1019" s="666">
        <f t="shared" si="185"/>
        <v>30.577536000000002</v>
      </c>
      <c r="I1019" s="667">
        <f t="shared" si="186"/>
        <v>8.4937600000000012E-3</v>
      </c>
      <c r="J1019" s="624">
        <f t="shared" si="187"/>
        <v>-295.2586445783038</v>
      </c>
      <c r="K1019" s="624">
        <f t="shared" si="188"/>
        <v>0</v>
      </c>
      <c r="L1019" s="624">
        <f t="shared" si="190"/>
        <v>43773.389052788785</v>
      </c>
      <c r="M1019" s="668">
        <f t="shared" si="191"/>
        <v>10.08587060799999</v>
      </c>
      <c r="N1019" s="624">
        <f t="shared" si="189"/>
        <v>4340.0704563935478</v>
      </c>
    </row>
    <row r="1020" spans="1:14" x14ac:dyDescent="0.2">
      <c r="A1020" s="624">
        <v>1017</v>
      </c>
      <c r="B1020" s="624">
        <v>17.5</v>
      </c>
      <c r="C1020" s="628">
        <f t="shared" si="182"/>
        <v>28.163520000000002</v>
      </c>
      <c r="D1020" s="665">
        <f t="shared" si="180"/>
        <v>28.163520000000002</v>
      </c>
      <c r="E1020" s="629">
        <f t="shared" si="183"/>
        <v>793.18385879040011</v>
      </c>
      <c r="F1020" s="665">
        <f t="shared" si="181"/>
        <v>22.852684799999999</v>
      </c>
      <c r="G1020" s="629">
        <f t="shared" si="184"/>
        <v>522.24520256815094</v>
      </c>
      <c r="H1020" s="666">
        <f t="shared" si="185"/>
        <v>25.508102399999999</v>
      </c>
      <c r="I1020" s="667">
        <f t="shared" si="186"/>
        <v>7.0855839999999998E-3</v>
      </c>
      <c r="J1020" s="624">
        <f t="shared" si="187"/>
        <v>-270.93865622224916</v>
      </c>
      <c r="K1020" s="624">
        <f t="shared" si="188"/>
        <v>0</v>
      </c>
      <c r="L1020" s="624">
        <f t="shared" si="190"/>
        <v>43773.389052788785</v>
      </c>
      <c r="M1020" s="668">
        <f t="shared" si="191"/>
        <v>10.09295619199999</v>
      </c>
      <c r="N1020" s="624">
        <f t="shared" si="189"/>
        <v>4337.0235855660421</v>
      </c>
    </row>
    <row r="1021" spans="1:14" x14ac:dyDescent="0.2">
      <c r="A1021" s="624">
        <v>1018</v>
      </c>
      <c r="B1021" s="624">
        <v>14.2</v>
      </c>
      <c r="C1021" s="628">
        <f t="shared" si="182"/>
        <v>22.852684799999999</v>
      </c>
      <c r="D1021" s="665">
        <f t="shared" si="180"/>
        <v>22.852684799999999</v>
      </c>
      <c r="E1021" s="629">
        <f t="shared" si="183"/>
        <v>522.24520256815094</v>
      </c>
      <c r="F1021" s="665">
        <f t="shared" si="181"/>
        <v>17.541849600000003</v>
      </c>
      <c r="G1021" s="629">
        <f t="shared" si="184"/>
        <v>307.71648738902024</v>
      </c>
      <c r="H1021" s="666">
        <f t="shared" si="185"/>
        <v>20.197267199999999</v>
      </c>
      <c r="I1021" s="667">
        <f t="shared" si="186"/>
        <v>5.6103519999999999E-3</v>
      </c>
      <c r="J1021" s="624">
        <f t="shared" si="187"/>
        <v>-214.5287151791307</v>
      </c>
      <c r="K1021" s="624">
        <f t="shared" si="188"/>
        <v>0</v>
      </c>
      <c r="L1021" s="624">
        <f t="shared" si="190"/>
        <v>43773.389052788785</v>
      </c>
      <c r="M1021" s="668">
        <f t="shared" si="191"/>
        <v>10.09856654399999</v>
      </c>
      <c r="N1021" s="624">
        <f t="shared" si="189"/>
        <v>4334.6141120193452</v>
      </c>
    </row>
    <row r="1022" spans="1:14" x14ac:dyDescent="0.2">
      <c r="A1022" s="624">
        <v>1019</v>
      </c>
      <c r="B1022" s="624">
        <v>10.9</v>
      </c>
      <c r="C1022" s="628">
        <f t="shared" si="182"/>
        <v>17.541849600000003</v>
      </c>
      <c r="D1022" s="665">
        <f t="shared" si="180"/>
        <v>17.541849600000003</v>
      </c>
      <c r="E1022" s="629">
        <f t="shared" si="183"/>
        <v>307.71648738902024</v>
      </c>
      <c r="F1022" s="665">
        <f t="shared" si="181"/>
        <v>12.231014399999999</v>
      </c>
      <c r="G1022" s="629">
        <f t="shared" si="184"/>
        <v>149.59771325300736</v>
      </c>
      <c r="H1022" s="666">
        <f t="shared" si="185"/>
        <v>14.886432000000001</v>
      </c>
      <c r="I1022" s="667">
        <f t="shared" si="186"/>
        <v>4.1351199999999999E-3</v>
      </c>
      <c r="J1022" s="624">
        <f t="shared" si="187"/>
        <v>-158.11877413601289</v>
      </c>
      <c r="K1022" s="624">
        <f t="shared" si="188"/>
        <v>0</v>
      </c>
      <c r="L1022" s="624">
        <f t="shared" si="190"/>
        <v>43773.389052788785</v>
      </c>
      <c r="M1022" s="668">
        <f t="shared" si="191"/>
        <v>10.102701663999991</v>
      </c>
      <c r="N1022" s="624">
        <f t="shared" si="189"/>
        <v>4332.8399183330403</v>
      </c>
    </row>
    <row r="1023" spans="1:14" x14ac:dyDescent="0.2">
      <c r="A1023" s="624">
        <v>1020</v>
      </c>
      <c r="B1023" s="624">
        <v>7.6</v>
      </c>
      <c r="C1023" s="628">
        <f t="shared" si="182"/>
        <v>12.231014399999999</v>
      </c>
      <c r="D1023" s="665">
        <f t="shared" si="180"/>
        <v>12.231014399999999</v>
      </c>
      <c r="E1023" s="629">
        <f t="shared" si="183"/>
        <v>149.59771325300736</v>
      </c>
      <c r="F1023" s="665">
        <f t="shared" si="181"/>
        <v>6.9201791999999998</v>
      </c>
      <c r="G1023" s="629">
        <f t="shared" si="184"/>
        <v>47.888880160112635</v>
      </c>
      <c r="H1023" s="666">
        <f t="shared" si="185"/>
        <v>9.5755967999999996</v>
      </c>
      <c r="I1023" s="667">
        <f t="shared" si="186"/>
        <v>2.659888E-3</v>
      </c>
      <c r="J1023" s="624">
        <f t="shared" si="187"/>
        <v>-101.70883309289472</v>
      </c>
      <c r="K1023" s="624">
        <f t="shared" si="188"/>
        <v>0</v>
      </c>
      <c r="L1023" s="624">
        <f t="shared" si="190"/>
        <v>43773.389052788785</v>
      </c>
      <c r="M1023" s="668">
        <f t="shared" si="191"/>
        <v>10.105361551999991</v>
      </c>
      <c r="N1023" s="624">
        <f t="shared" si="189"/>
        <v>4331.6994476190139</v>
      </c>
    </row>
    <row r="1024" spans="1:14" x14ac:dyDescent="0.2">
      <c r="A1024" s="624">
        <v>1021</v>
      </c>
      <c r="B1024" s="624">
        <v>4.3</v>
      </c>
      <c r="C1024" s="628">
        <f t="shared" si="182"/>
        <v>6.9201791999999998</v>
      </c>
      <c r="D1024" s="665">
        <f t="shared" si="180"/>
        <v>6.9201791999999998</v>
      </c>
      <c r="E1024" s="629">
        <f t="shared" si="183"/>
        <v>47.888880160112635</v>
      </c>
      <c r="F1024" s="665">
        <f t="shared" si="181"/>
        <v>1.6093440000000001</v>
      </c>
      <c r="G1024" s="629">
        <f t="shared" si="184"/>
        <v>2.5899881103360003</v>
      </c>
      <c r="H1024" s="666">
        <f t="shared" si="185"/>
        <v>4.2647615999999999</v>
      </c>
      <c r="I1024" s="667">
        <f t="shared" si="186"/>
        <v>1.1846560000000001E-3</v>
      </c>
      <c r="J1024" s="624">
        <f t="shared" si="187"/>
        <v>-45.298892049776633</v>
      </c>
      <c r="K1024" s="624">
        <f t="shared" si="188"/>
        <v>0</v>
      </c>
      <c r="L1024" s="624">
        <f t="shared" si="190"/>
        <v>43773.389052788785</v>
      </c>
      <c r="M1024" s="668">
        <f t="shared" si="191"/>
        <v>10.10654620799999</v>
      </c>
      <c r="N1024" s="624">
        <f t="shared" si="189"/>
        <v>4331.1917001021866</v>
      </c>
    </row>
    <row r="1025" spans="1:14" x14ac:dyDescent="0.2">
      <c r="A1025" s="624">
        <v>1022</v>
      </c>
      <c r="B1025" s="624">
        <v>1</v>
      </c>
      <c r="C1025" s="628">
        <f t="shared" si="182"/>
        <v>1.6093440000000001</v>
      </c>
      <c r="D1025" s="665">
        <f t="shared" si="180"/>
        <v>1.6093440000000001</v>
      </c>
      <c r="E1025" s="629">
        <f t="shared" si="183"/>
        <v>2.5899881103360003</v>
      </c>
      <c r="F1025" s="665">
        <f t="shared" si="181"/>
        <v>0</v>
      </c>
      <c r="G1025" s="629">
        <f t="shared" si="184"/>
        <v>0</v>
      </c>
      <c r="H1025" s="666">
        <f t="shared" si="185"/>
        <v>0.80467200000000005</v>
      </c>
      <c r="I1025" s="667">
        <f t="shared" si="186"/>
        <v>2.2352000000000003E-4</v>
      </c>
      <c r="J1025" s="624">
        <f t="shared" si="187"/>
        <v>-2.5899881103360003</v>
      </c>
      <c r="K1025" s="624">
        <f t="shared" si="188"/>
        <v>0</v>
      </c>
      <c r="L1025" s="624">
        <f t="shared" si="190"/>
        <v>43773.389052788785</v>
      </c>
      <c r="M1025" s="668">
        <f t="shared" si="191"/>
        <v>10.106769727999991</v>
      </c>
      <c r="N1025" s="624">
        <f t="shared" si="189"/>
        <v>4331.0959120319267</v>
      </c>
    </row>
    <row r="1026" spans="1:14" x14ac:dyDescent="0.2">
      <c r="A1026" s="624">
        <v>1023</v>
      </c>
      <c r="B1026" s="624">
        <v>0</v>
      </c>
      <c r="C1026" s="628">
        <f t="shared" si="182"/>
        <v>0</v>
      </c>
      <c r="D1026" s="665">
        <f t="shared" si="180"/>
        <v>0</v>
      </c>
      <c r="E1026" s="629">
        <f t="shared" si="183"/>
        <v>0</v>
      </c>
      <c r="F1026" s="665">
        <f t="shared" si="181"/>
        <v>0</v>
      </c>
      <c r="G1026" s="629">
        <f t="shared" si="184"/>
        <v>0</v>
      </c>
      <c r="H1026" s="666">
        <f t="shared" si="185"/>
        <v>0</v>
      </c>
      <c r="I1026" s="667">
        <f t="shared" si="186"/>
        <v>0</v>
      </c>
      <c r="J1026" s="624">
        <f t="shared" si="187"/>
        <v>0</v>
      </c>
      <c r="K1026" s="624">
        <f t="shared" si="188"/>
        <v>0</v>
      </c>
      <c r="L1026" s="624">
        <f t="shared" si="190"/>
        <v>43773.389052788785</v>
      </c>
      <c r="M1026" s="668">
        <f t="shared" si="191"/>
        <v>10.106769727999991</v>
      </c>
      <c r="N1026" s="624">
        <f t="shared" si="189"/>
        <v>4331.0959120319267</v>
      </c>
    </row>
    <row r="1027" spans="1:14" x14ac:dyDescent="0.2">
      <c r="A1027" s="624">
        <v>1024</v>
      </c>
      <c r="B1027" s="624">
        <v>0</v>
      </c>
      <c r="C1027" s="628">
        <f t="shared" si="182"/>
        <v>0</v>
      </c>
      <c r="D1027" s="665">
        <f t="shared" si="180"/>
        <v>0</v>
      </c>
      <c r="E1027" s="629">
        <f t="shared" si="183"/>
        <v>0</v>
      </c>
      <c r="F1027" s="665">
        <f t="shared" si="181"/>
        <v>0</v>
      </c>
      <c r="G1027" s="629">
        <f t="shared" si="184"/>
        <v>0</v>
      </c>
      <c r="H1027" s="666">
        <f t="shared" si="185"/>
        <v>0</v>
      </c>
      <c r="I1027" s="667">
        <f t="shared" si="186"/>
        <v>0</v>
      </c>
      <c r="J1027" s="624">
        <f t="shared" si="187"/>
        <v>0</v>
      </c>
      <c r="K1027" s="624">
        <f t="shared" si="188"/>
        <v>0</v>
      </c>
      <c r="L1027" s="624">
        <f t="shared" si="190"/>
        <v>43773.389052788785</v>
      </c>
      <c r="M1027" s="668">
        <f t="shared" si="191"/>
        <v>10.106769727999991</v>
      </c>
      <c r="N1027" s="624">
        <f t="shared" si="189"/>
        <v>4331.0959120319267</v>
      </c>
    </row>
    <row r="1028" spans="1:14" x14ac:dyDescent="0.2">
      <c r="A1028" s="624">
        <v>1025</v>
      </c>
      <c r="B1028" s="624">
        <v>0</v>
      </c>
      <c r="C1028" s="628">
        <f t="shared" si="182"/>
        <v>0</v>
      </c>
      <c r="D1028" s="665">
        <f t="shared" ref="D1028:D1091" si="192">C1028</f>
        <v>0</v>
      </c>
      <c r="E1028" s="629">
        <f t="shared" si="183"/>
        <v>0</v>
      </c>
      <c r="F1028" s="665">
        <f t="shared" ref="F1028:F1091" si="193">C1029</f>
        <v>0</v>
      </c>
      <c r="G1028" s="629">
        <f t="shared" si="184"/>
        <v>0</v>
      </c>
      <c r="H1028" s="666">
        <f t="shared" si="185"/>
        <v>0</v>
      </c>
      <c r="I1028" s="667">
        <f t="shared" si="186"/>
        <v>0</v>
      </c>
      <c r="J1028" s="624">
        <f t="shared" si="187"/>
        <v>0</v>
      </c>
      <c r="K1028" s="624">
        <f t="shared" si="188"/>
        <v>0</v>
      </c>
      <c r="L1028" s="624">
        <f t="shared" si="190"/>
        <v>43773.389052788785</v>
      </c>
      <c r="M1028" s="668">
        <f t="shared" si="191"/>
        <v>10.106769727999991</v>
      </c>
      <c r="N1028" s="624">
        <f t="shared" si="189"/>
        <v>4331.0959120319267</v>
      </c>
    </row>
    <row r="1029" spans="1:14" x14ac:dyDescent="0.2">
      <c r="A1029" s="624">
        <v>1026</v>
      </c>
      <c r="B1029" s="624">
        <v>0</v>
      </c>
      <c r="C1029" s="628">
        <f t="shared" ref="C1029:C1092" si="194">B1029*1.609344</f>
        <v>0</v>
      </c>
      <c r="D1029" s="665">
        <f t="shared" si="192"/>
        <v>0</v>
      </c>
      <c r="E1029" s="629">
        <f t="shared" ref="E1029:E1092" si="195">(D1029)^2</f>
        <v>0</v>
      </c>
      <c r="F1029" s="665">
        <f t="shared" si="193"/>
        <v>0</v>
      </c>
      <c r="G1029" s="629">
        <f t="shared" ref="G1029:G1092" si="196">(F1029)^2</f>
        <v>0</v>
      </c>
      <c r="H1029" s="666">
        <f t="shared" ref="H1029:H1092" si="197">(D1029+F1029)/2</f>
        <v>0</v>
      </c>
      <c r="I1029" s="667">
        <f t="shared" ref="I1029:I1092" si="198">H1029/3600</f>
        <v>0</v>
      </c>
      <c r="J1029" s="624">
        <f t="shared" ref="J1029:J1092" si="199">IF(I1029=0,0,(G1029-E1029))</f>
        <v>0</v>
      </c>
      <c r="K1029" s="624">
        <f t="shared" ref="K1029:K1092" si="200">MAX(0,J1029)</f>
        <v>0</v>
      </c>
      <c r="L1029" s="624">
        <f t="shared" si="190"/>
        <v>43773.389052788785</v>
      </c>
      <c r="M1029" s="668">
        <f t="shared" si="191"/>
        <v>10.106769727999991</v>
      </c>
      <c r="N1029" s="624">
        <f t="shared" ref="N1029:N1092" si="201">IF(M1029=0,0,(L1029)/M1029)</f>
        <v>4331.0959120319267</v>
      </c>
    </row>
    <row r="1030" spans="1:14" x14ac:dyDescent="0.2">
      <c r="A1030" s="624">
        <v>1027</v>
      </c>
      <c r="B1030" s="624">
        <v>0</v>
      </c>
      <c r="C1030" s="628">
        <f t="shared" si="194"/>
        <v>0</v>
      </c>
      <c r="D1030" s="665">
        <f t="shared" si="192"/>
        <v>0</v>
      </c>
      <c r="E1030" s="629">
        <f t="shared" si="195"/>
        <v>0</v>
      </c>
      <c r="F1030" s="665">
        <f t="shared" si="193"/>
        <v>0</v>
      </c>
      <c r="G1030" s="629">
        <f t="shared" si="196"/>
        <v>0</v>
      </c>
      <c r="H1030" s="666">
        <f t="shared" si="197"/>
        <v>0</v>
      </c>
      <c r="I1030" s="667">
        <f t="shared" si="198"/>
        <v>0</v>
      </c>
      <c r="J1030" s="624">
        <f t="shared" si="199"/>
        <v>0</v>
      </c>
      <c r="K1030" s="624">
        <f t="shared" si="200"/>
        <v>0</v>
      </c>
      <c r="L1030" s="624">
        <f t="shared" ref="L1030:L1093" si="202">L1029+K1030</f>
        <v>43773.389052788785</v>
      </c>
      <c r="M1030" s="668">
        <f t="shared" ref="M1030:M1093" si="203">M1029+I1030</f>
        <v>10.106769727999991</v>
      </c>
      <c r="N1030" s="624">
        <f t="shared" si="201"/>
        <v>4331.0959120319267</v>
      </c>
    </row>
    <row r="1031" spans="1:14" x14ac:dyDescent="0.2">
      <c r="A1031" s="624">
        <v>1028</v>
      </c>
      <c r="B1031" s="624">
        <v>0</v>
      </c>
      <c r="C1031" s="628">
        <f t="shared" si="194"/>
        <v>0</v>
      </c>
      <c r="D1031" s="665">
        <f t="shared" si="192"/>
        <v>0</v>
      </c>
      <c r="E1031" s="629">
        <f t="shared" si="195"/>
        <v>0</v>
      </c>
      <c r="F1031" s="665">
        <f t="shared" si="193"/>
        <v>0</v>
      </c>
      <c r="G1031" s="629">
        <f t="shared" si="196"/>
        <v>0</v>
      </c>
      <c r="H1031" s="666">
        <f t="shared" si="197"/>
        <v>0</v>
      </c>
      <c r="I1031" s="667">
        <f t="shared" si="198"/>
        <v>0</v>
      </c>
      <c r="J1031" s="624">
        <f t="shared" si="199"/>
        <v>0</v>
      </c>
      <c r="K1031" s="624">
        <f t="shared" si="200"/>
        <v>0</v>
      </c>
      <c r="L1031" s="624">
        <f t="shared" si="202"/>
        <v>43773.389052788785</v>
      </c>
      <c r="M1031" s="668">
        <f t="shared" si="203"/>
        <v>10.106769727999991</v>
      </c>
      <c r="N1031" s="624">
        <f t="shared" si="201"/>
        <v>4331.0959120319267</v>
      </c>
    </row>
    <row r="1032" spans="1:14" x14ac:dyDescent="0.2">
      <c r="A1032" s="624">
        <v>1029</v>
      </c>
      <c r="B1032" s="624">
        <v>0</v>
      </c>
      <c r="C1032" s="628">
        <f t="shared" si="194"/>
        <v>0</v>
      </c>
      <c r="D1032" s="665">
        <f t="shared" si="192"/>
        <v>0</v>
      </c>
      <c r="E1032" s="629">
        <f t="shared" si="195"/>
        <v>0</v>
      </c>
      <c r="F1032" s="665">
        <f t="shared" si="193"/>
        <v>0</v>
      </c>
      <c r="G1032" s="629">
        <f t="shared" si="196"/>
        <v>0</v>
      </c>
      <c r="H1032" s="666">
        <f t="shared" si="197"/>
        <v>0</v>
      </c>
      <c r="I1032" s="667">
        <f t="shared" si="198"/>
        <v>0</v>
      </c>
      <c r="J1032" s="624">
        <f t="shared" si="199"/>
        <v>0</v>
      </c>
      <c r="K1032" s="624">
        <f t="shared" si="200"/>
        <v>0</v>
      </c>
      <c r="L1032" s="624">
        <f t="shared" si="202"/>
        <v>43773.389052788785</v>
      </c>
      <c r="M1032" s="668">
        <f t="shared" si="203"/>
        <v>10.106769727999991</v>
      </c>
      <c r="N1032" s="624">
        <f t="shared" si="201"/>
        <v>4331.0959120319267</v>
      </c>
    </row>
    <row r="1033" spans="1:14" x14ac:dyDescent="0.2">
      <c r="A1033" s="624">
        <v>1030</v>
      </c>
      <c r="B1033" s="624">
        <v>0</v>
      </c>
      <c r="C1033" s="628">
        <f t="shared" si="194"/>
        <v>0</v>
      </c>
      <c r="D1033" s="665">
        <f t="shared" si="192"/>
        <v>0</v>
      </c>
      <c r="E1033" s="629">
        <f t="shared" si="195"/>
        <v>0</v>
      </c>
      <c r="F1033" s="665">
        <f t="shared" si="193"/>
        <v>0</v>
      </c>
      <c r="G1033" s="629">
        <f t="shared" si="196"/>
        <v>0</v>
      </c>
      <c r="H1033" s="666">
        <f t="shared" si="197"/>
        <v>0</v>
      </c>
      <c r="I1033" s="667">
        <f t="shared" si="198"/>
        <v>0</v>
      </c>
      <c r="J1033" s="624">
        <f t="shared" si="199"/>
        <v>0</v>
      </c>
      <c r="K1033" s="624">
        <f t="shared" si="200"/>
        <v>0</v>
      </c>
      <c r="L1033" s="624">
        <f t="shared" si="202"/>
        <v>43773.389052788785</v>
      </c>
      <c r="M1033" s="668">
        <f t="shared" si="203"/>
        <v>10.106769727999991</v>
      </c>
      <c r="N1033" s="624">
        <f t="shared" si="201"/>
        <v>4331.0959120319267</v>
      </c>
    </row>
    <row r="1034" spans="1:14" x14ac:dyDescent="0.2">
      <c r="A1034" s="624">
        <v>1031</v>
      </c>
      <c r="B1034" s="624">
        <v>0</v>
      </c>
      <c r="C1034" s="628">
        <f t="shared" si="194"/>
        <v>0</v>
      </c>
      <c r="D1034" s="665">
        <f t="shared" si="192"/>
        <v>0</v>
      </c>
      <c r="E1034" s="629">
        <f t="shared" si="195"/>
        <v>0</v>
      </c>
      <c r="F1034" s="665">
        <f t="shared" si="193"/>
        <v>0</v>
      </c>
      <c r="G1034" s="629">
        <f t="shared" si="196"/>
        <v>0</v>
      </c>
      <c r="H1034" s="666">
        <f t="shared" si="197"/>
        <v>0</v>
      </c>
      <c r="I1034" s="667">
        <f t="shared" si="198"/>
        <v>0</v>
      </c>
      <c r="J1034" s="624">
        <f t="shared" si="199"/>
        <v>0</v>
      </c>
      <c r="K1034" s="624">
        <f t="shared" si="200"/>
        <v>0</v>
      </c>
      <c r="L1034" s="624">
        <f t="shared" si="202"/>
        <v>43773.389052788785</v>
      </c>
      <c r="M1034" s="668">
        <f t="shared" si="203"/>
        <v>10.106769727999991</v>
      </c>
      <c r="N1034" s="624">
        <f t="shared" si="201"/>
        <v>4331.0959120319267</v>
      </c>
    </row>
    <row r="1035" spans="1:14" x14ac:dyDescent="0.2">
      <c r="A1035" s="624">
        <v>1032</v>
      </c>
      <c r="B1035" s="624">
        <v>0</v>
      </c>
      <c r="C1035" s="628">
        <f t="shared" si="194"/>
        <v>0</v>
      </c>
      <c r="D1035" s="665">
        <f t="shared" si="192"/>
        <v>0</v>
      </c>
      <c r="E1035" s="629">
        <f t="shared" si="195"/>
        <v>0</v>
      </c>
      <c r="F1035" s="665">
        <f t="shared" si="193"/>
        <v>0</v>
      </c>
      <c r="G1035" s="629">
        <f t="shared" si="196"/>
        <v>0</v>
      </c>
      <c r="H1035" s="666">
        <f t="shared" si="197"/>
        <v>0</v>
      </c>
      <c r="I1035" s="667">
        <f t="shared" si="198"/>
        <v>0</v>
      </c>
      <c r="J1035" s="624">
        <f t="shared" si="199"/>
        <v>0</v>
      </c>
      <c r="K1035" s="624">
        <f t="shared" si="200"/>
        <v>0</v>
      </c>
      <c r="L1035" s="624">
        <f t="shared" si="202"/>
        <v>43773.389052788785</v>
      </c>
      <c r="M1035" s="668">
        <f t="shared" si="203"/>
        <v>10.106769727999991</v>
      </c>
      <c r="N1035" s="624">
        <f t="shared" si="201"/>
        <v>4331.0959120319267</v>
      </c>
    </row>
    <row r="1036" spans="1:14" x14ac:dyDescent="0.2">
      <c r="A1036" s="624">
        <v>1033</v>
      </c>
      <c r="B1036" s="624">
        <v>0</v>
      </c>
      <c r="C1036" s="628">
        <f t="shared" si="194"/>
        <v>0</v>
      </c>
      <c r="D1036" s="665">
        <f t="shared" si="192"/>
        <v>0</v>
      </c>
      <c r="E1036" s="629">
        <f t="shared" si="195"/>
        <v>0</v>
      </c>
      <c r="F1036" s="665">
        <f t="shared" si="193"/>
        <v>0</v>
      </c>
      <c r="G1036" s="629">
        <f t="shared" si="196"/>
        <v>0</v>
      </c>
      <c r="H1036" s="666">
        <f t="shared" si="197"/>
        <v>0</v>
      </c>
      <c r="I1036" s="667">
        <f t="shared" si="198"/>
        <v>0</v>
      </c>
      <c r="J1036" s="624">
        <f t="shared" si="199"/>
        <v>0</v>
      </c>
      <c r="K1036" s="624">
        <f t="shared" si="200"/>
        <v>0</v>
      </c>
      <c r="L1036" s="624">
        <f t="shared" si="202"/>
        <v>43773.389052788785</v>
      </c>
      <c r="M1036" s="668">
        <f t="shared" si="203"/>
        <v>10.106769727999991</v>
      </c>
      <c r="N1036" s="624">
        <f t="shared" si="201"/>
        <v>4331.0959120319267</v>
      </c>
    </row>
    <row r="1037" spans="1:14" x14ac:dyDescent="0.2">
      <c r="A1037" s="624">
        <v>1034</v>
      </c>
      <c r="B1037" s="624">
        <v>0</v>
      </c>
      <c r="C1037" s="628">
        <f t="shared" si="194"/>
        <v>0</v>
      </c>
      <c r="D1037" s="665">
        <f t="shared" si="192"/>
        <v>0</v>
      </c>
      <c r="E1037" s="629">
        <f t="shared" si="195"/>
        <v>0</v>
      </c>
      <c r="F1037" s="665">
        <f t="shared" si="193"/>
        <v>0</v>
      </c>
      <c r="G1037" s="629">
        <f t="shared" si="196"/>
        <v>0</v>
      </c>
      <c r="H1037" s="666">
        <f t="shared" si="197"/>
        <v>0</v>
      </c>
      <c r="I1037" s="667">
        <f t="shared" si="198"/>
        <v>0</v>
      </c>
      <c r="J1037" s="624">
        <f t="shared" si="199"/>
        <v>0</v>
      </c>
      <c r="K1037" s="624">
        <f t="shared" si="200"/>
        <v>0</v>
      </c>
      <c r="L1037" s="624">
        <f t="shared" si="202"/>
        <v>43773.389052788785</v>
      </c>
      <c r="M1037" s="668">
        <f t="shared" si="203"/>
        <v>10.106769727999991</v>
      </c>
      <c r="N1037" s="624">
        <f t="shared" si="201"/>
        <v>4331.0959120319267</v>
      </c>
    </row>
    <row r="1038" spans="1:14" x14ac:dyDescent="0.2">
      <c r="A1038" s="624">
        <v>1035</v>
      </c>
      <c r="B1038" s="624">
        <v>0</v>
      </c>
      <c r="C1038" s="628">
        <f t="shared" si="194"/>
        <v>0</v>
      </c>
      <c r="D1038" s="665">
        <f t="shared" si="192"/>
        <v>0</v>
      </c>
      <c r="E1038" s="629">
        <f t="shared" si="195"/>
        <v>0</v>
      </c>
      <c r="F1038" s="665">
        <f t="shared" si="193"/>
        <v>0</v>
      </c>
      <c r="G1038" s="629">
        <f t="shared" si="196"/>
        <v>0</v>
      </c>
      <c r="H1038" s="666">
        <f t="shared" si="197"/>
        <v>0</v>
      </c>
      <c r="I1038" s="667">
        <f t="shared" si="198"/>
        <v>0</v>
      </c>
      <c r="J1038" s="624">
        <f t="shared" si="199"/>
        <v>0</v>
      </c>
      <c r="K1038" s="624">
        <f t="shared" si="200"/>
        <v>0</v>
      </c>
      <c r="L1038" s="624">
        <f t="shared" si="202"/>
        <v>43773.389052788785</v>
      </c>
      <c r="M1038" s="668">
        <f t="shared" si="203"/>
        <v>10.106769727999991</v>
      </c>
      <c r="N1038" s="624">
        <f t="shared" si="201"/>
        <v>4331.0959120319267</v>
      </c>
    </row>
    <row r="1039" spans="1:14" x14ac:dyDescent="0.2">
      <c r="A1039" s="624">
        <v>1036</v>
      </c>
      <c r="B1039" s="624">
        <v>0</v>
      </c>
      <c r="C1039" s="628">
        <f t="shared" si="194"/>
        <v>0</v>
      </c>
      <c r="D1039" s="665">
        <f t="shared" si="192"/>
        <v>0</v>
      </c>
      <c r="E1039" s="629">
        <f t="shared" si="195"/>
        <v>0</v>
      </c>
      <c r="F1039" s="665">
        <f t="shared" si="193"/>
        <v>0</v>
      </c>
      <c r="G1039" s="629">
        <f t="shared" si="196"/>
        <v>0</v>
      </c>
      <c r="H1039" s="666">
        <f t="shared" si="197"/>
        <v>0</v>
      </c>
      <c r="I1039" s="667">
        <f t="shared" si="198"/>
        <v>0</v>
      </c>
      <c r="J1039" s="624">
        <f t="shared" si="199"/>
        <v>0</v>
      </c>
      <c r="K1039" s="624">
        <f t="shared" si="200"/>
        <v>0</v>
      </c>
      <c r="L1039" s="624">
        <f t="shared" si="202"/>
        <v>43773.389052788785</v>
      </c>
      <c r="M1039" s="668">
        <f t="shared" si="203"/>
        <v>10.106769727999991</v>
      </c>
      <c r="N1039" s="624">
        <f t="shared" si="201"/>
        <v>4331.0959120319267</v>
      </c>
    </row>
    <row r="1040" spans="1:14" x14ac:dyDescent="0.2">
      <c r="A1040" s="624">
        <v>1037</v>
      </c>
      <c r="B1040" s="624">
        <v>0</v>
      </c>
      <c r="C1040" s="628">
        <f t="shared" si="194"/>
        <v>0</v>
      </c>
      <c r="D1040" s="665">
        <f t="shared" si="192"/>
        <v>0</v>
      </c>
      <c r="E1040" s="629">
        <f t="shared" si="195"/>
        <v>0</v>
      </c>
      <c r="F1040" s="665">
        <f t="shared" si="193"/>
        <v>0</v>
      </c>
      <c r="G1040" s="629">
        <f t="shared" si="196"/>
        <v>0</v>
      </c>
      <c r="H1040" s="666">
        <f t="shared" si="197"/>
        <v>0</v>
      </c>
      <c r="I1040" s="667">
        <f t="shared" si="198"/>
        <v>0</v>
      </c>
      <c r="J1040" s="624">
        <f t="shared" si="199"/>
        <v>0</v>
      </c>
      <c r="K1040" s="624">
        <f t="shared" si="200"/>
        <v>0</v>
      </c>
      <c r="L1040" s="624">
        <f t="shared" si="202"/>
        <v>43773.389052788785</v>
      </c>
      <c r="M1040" s="668">
        <f t="shared" si="203"/>
        <v>10.106769727999991</v>
      </c>
      <c r="N1040" s="624">
        <f t="shared" si="201"/>
        <v>4331.0959120319267</v>
      </c>
    </row>
    <row r="1041" spans="1:14" x14ac:dyDescent="0.2">
      <c r="A1041" s="624">
        <v>1038</v>
      </c>
      <c r="B1041" s="624">
        <v>0</v>
      </c>
      <c r="C1041" s="628">
        <f t="shared" si="194"/>
        <v>0</v>
      </c>
      <c r="D1041" s="665">
        <f t="shared" si="192"/>
        <v>0</v>
      </c>
      <c r="E1041" s="629">
        <f t="shared" si="195"/>
        <v>0</v>
      </c>
      <c r="F1041" s="665">
        <f t="shared" si="193"/>
        <v>0</v>
      </c>
      <c r="G1041" s="629">
        <f t="shared" si="196"/>
        <v>0</v>
      </c>
      <c r="H1041" s="666">
        <f t="shared" si="197"/>
        <v>0</v>
      </c>
      <c r="I1041" s="667">
        <f t="shared" si="198"/>
        <v>0</v>
      </c>
      <c r="J1041" s="624">
        <f t="shared" si="199"/>
        <v>0</v>
      </c>
      <c r="K1041" s="624">
        <f t="shared" si="200"/>
        <v>0</v>
      </c>
      <c r="L1041" s="624">
        <f t="shared" si="202"/>
        <v>43773.389052788785</v>
      </c>
      <c r="M1041" s="668">
        <f t="shared" si="203"/>
        <v>10.106769727999991</v>
      </c>
      <c r="N1041" s="624">
        <f t="shared" si="201"/>
        <v>4331.0959120319267</v>
      </c>
    </row>
    <row r="1042" spans="1:14" x14ac:dyDescent="0.2">
      <c r="A1042" s="624">
        <v>1039</v>
      </c>
      <c r="B1042" s="624">
        <v>0</v>
      </c>
      <c r="C1042" s="628">
        <f t="shared" si="194"/>
        <v>0</v>
      </c>
      <c r="D1042" s="665">
        <f t="shared" si="192"/>
        <v>0</v>
      </c>
      <c r="E1042" s="629">
        <f t="shared" si="195"/>
        <v>0</v>
      </c>
      <c r="F1042" s="665">
        <f t="shared" si="193"/>
        <v>0</v>
      </c>
      <c r="G1042" s="629">
        <f t="shared" si="196"/>
        <v>0</v>
      </c>
      <c r="H1042" s="666">
        <f t="shared" si="197"/>
        <v>0</v>
      </c>
      <c r="I1042" s="667">
        <f t="shared" si="198"/>
        <v>0</v>
      </c>
      <c r="J1042" s="624">
        <f t="shared" si="199"/>
        <v>0</v>
      </c>
      <c r="K1042" s="624">
        <f t="shared" si="200"/>
        <v>0</v>
      </c>
      <c r="L1042" s="624">
        <f t="shared" si="202"/>
        <v>43773.389052788785</v>
      </c>
      <c r="M1042" s="668">
        <f t="shared" si="203"/>
        <v>10.106769727999991</v>
      </c>
      <c r="N1042" s="624">
        <f t="shared" si="201"/>
        <v>4331.0959120319267</v>
      </c>
    </row>
    <row r="1043" spans="1:14" x14ac:dyDescent="0.2">
      <c r="A1043" s="624">
        <v>1040</v>
      </c>
      <c r="B1043" s="624">
        <v>0</v>
      </c>
      <c r="C1043" s="628">
        <f t="shared" si="194"/>
        <v>0</v>
      </c>
      <c r="D1043" s="665">
        <f t="shared" si="192"/>
        <v>0</v>
      </c>
      <c r="E1043" s="629">
        <f t="shared" si="195"/>
        <v>0</v>
      </c>
      <c r="F1043" s="665">
        <f t="shared" si="193"/>
        <v>0</v>
      </c>
      <c r="G1043" s="629">
        <f t="shared" si="196"/>
        <v>0</v>
      </c>
      <c r="H1043" s="666">
        <f t="shared" si="197"/>
        <v>0</v>
      </c>
      <c r="I1043" s="667">
        <f t="shared" si="198"/>
        <v>0</v>
      </c>
      <c r="J1043" s="624">
        <f t="shared" si="199"/>
        <v>0</v>
      </c>
      <c r="K1043" s="624">
        <f t="shared" si="200"/>
        <v>0</v>
      </c>
      <c r="L1043" s="624">
        <f t="shared" si="202"/>
        <v>43773.389052788785</v>
      </c>
      <c r="M1043" s="668">
        <f t="shared" si="203"/>
        <v>10.106769727999991</v>
      </c>
      <c r="N1043" s="624">
        <f t="shared" si="201"/>
        <v>4331.0959120319267</v>
      </c>
    </row>
    <row r="1044" spans="1:14" x14ac:dyDescent="0.2">
      <c r="A1044" s="624">
        <v>1041</v>
      </c>
      <c r="B1044" s="624">
        <v>0</v>
      </c>
      <c r="C1044" s="628">
        <f t="shared" si="194"/>
        <v>0</v>
      </c>
      <c r="D1044" s="665">
        <f t="shared" si="192"/>
        <v>0</v>
      </c>
      <c r="E1044" s="629">
        <f t="shared" si="195"/>
        <v>0</v>
      </c>
      <c r="F1044" s="665">
        <f t="shared" si="193"/>
        <v>0</v>
      </c>
      <c r="G1044" s="629">
        <f t="shared" si="196"/>
        <v>0</v>
      </c>
      <c r="H1044" s="666">
        <f t="shared" si="197"/>
        <v>0</v>
      </c>
      <c r="I1044" s="667">
        <f t="shared" si="198"/>
        <v>0</v>
      </c>
      <c r="J1044" s="624">
        <f t="shared" si="199"/>
        <v>0</v>
      </c>
      <c r="K1044" s="624">
        <f t="shared" si="200"/>
        <v>0</v>
      </c>
      <c r="L1044" s="624">
        <f t="shared" si="202"/>
        <v>43773.389052788785</v>
      </c>
      <c r="M1044" s="668">
        <f t="shared" si="203"/>
        <v>10.106769727999991</v>
      </c>
      <c r="N1044" s="624">
        <f t="shared" si="201"/>
        <v>4331.0959120319267</v>
      </c>
    </row>
    <row r="1045" spans="1:14" x14ac:dyDescent="0.2">
      <c r="A1045" s="624">
        <v>1042</v>
      </c>
      <c r="B1045" s="624">
        <v>0</v>
      </c>
      <c r="C1045" s="628">
        <f t="shared" si="194"/>
        <v>0</v>
      </c>
      <c r="D1045" s="665">
        <f t="shared" si="192"/>
        <v>0</v>
      </c>
      <c r="E1045" s="629">
        <f t="shared" si="195"/>
        <v>0</v>
      </c>
      <c r="F1045" s="665">
        <f t="shared" si="193"/>
        <v>0</v>
      </c>
      <c r="G1045" s="629">
        <f t="shared" si="196"/>
        <v>0</v>
      </c>
      <c r="H1045" s="666">
        <f t="shared" si="197"/>
        <v>0</v>
      </c>
      <c r="I1045" s="667">
        <f t="shared" si="198"/>
        <v>0</v>
      </c>
      <c r="J1045" s="624">
        <f t="shared" si="199"/>
        <v>0</v>
      </c>
      <c r="K1045" s="624">
        <f t="shared" si="200"/>
        <v>0</v>
      </c>
      <c r="L1045" s="624">
        <f t="shared" si="202"/>
        <v>43773.389052788785</v>
      </c>
      <c r="M1045" s="668">
        <f t="shared" si="203"/>
        <v>10.106769727999991</v>
      </c>
      <c r="N1045" s="624">
        <f t="shared" si="201"/>
        <v>4331.0959120319267</v>
      </c>
    </row>
    <row r="1046" spans="1:14" x14ac:dyDescent="0.2">
      <c r="A1046" s="624">
        <v>1043</v>
      </c>
      <c r="B1046" s="624">
        <v>0</v>
      </c>
      <c r="C1046" s="628">
        <f t="shared" si="194"/>
        <v>0</v>
      </c>
      <c r="D1046" s="665">
        <f t="shared" si="192"/>
        <v>0</v>
      </c>
      <c r="E1046" s="629">
        <f t="shared" si="195"/>
        <v>0</v>
      </c>
      <c r="F1046" s="665">
        <f t="shared" si="193"/>
        <v>0</v>
      </c>
      <c r="G1046" s="629">
        <f t="shared" si="196"/>
        <v>0</v>
      </c>
      <c r="H1046" s="666">
        <f t="shared" si="197"/>
        <v>0</v>
      </c>
      <c r="I1046" s="667">
        <f t="shared" si="198"/>
        <v>0</v>
      </c>
      <c r="J1046" s="624">
        <f t="shared" si="199"/>
        <v>0</v>
      </c>
      <c r="K1046" s="624">
        <f t="shared" si="200"/>
        <v>0</v>
      </c>
      <c r="L1046" s="624">
        <f t="shared" si="202"/>
        <v>43773.389052788785</v>
      </c>
      <c r="M1046" s="668">
        <f t="shared" si="203"/>
        <v>10.106769727999991</v>
      </c>
      <c r="N1046" s="624">
        <f t="shared" si="201"/>
        <v>4331.0959120319267</v>
      </c>
    </row>
    <row r="1047" spans="1:14" x14ac:dyDescent="0.2">
      <c r="A1047" s="624">
        <v>1044</v>
      </c>
      <c r="B1047" s="624">
        <v>0</v>
      </c>
      <c r="C1047" s="628">
        <f t="shared" si="194"/>
        <v>0</v>
      </c>
      <c r="D1047" s="665">
        <f t="shared" si="192"/>
        <v>0</v>
      </c>
      <c r="E1047" s="629">
        <f t="shared" si="195"/>
        <v>0</v>
      </c>
      <c r="F1047" s="665">
        <f t="shared" si="193"/>
        <v>0</v>
      </c>
      <c r="G1047" s="629">
        <f t="shared" si="196"/>
        <v>0</v>
      </c>
      <c r="H1047" s="666">
        <f t="shared" si="197"/>
        <v>0</v>
      </c>
      <c r="I1047" s="667">
        <f t="shared" si="198"/>
        <v>0</v>
      </c>
      <c r="J1047" s="624">
        <f t="shared" si="199"/>
        <v>0</v>
      </c>
      <c r="K1047" s="624">
        <f t="shared" si="200"/>
        <v>0</v>
      </c>
      <c r="L1047" s="624">
        <f t="shared" si="202"/>
        <v>43773.389052788785</v>
      </c>
      <c r="M1047" s="668">
        <f t="shared" si="203"/>
        <v>10.106769727999991</v>
      </c>
      <c r="N1047" s="624">
        <f t="shared" si="201"/>
        <v>4331.0959120319267</v>
      </c>
    </row>
    <row r="1048" spans="1:14" x14ac:dyDescent="0.2">
      <c r="A1048" s="624">
        <v>1045</v>
      </c>
      <c r="B1048" s="624">
        <v>0</v>
      </c>
      <c r="C1048" s="628">
        <f t="shared" si="194"/>
        <v>0</v>
      </c>
      <c r="D1048" s="665">
        <f t="shared" si="192"/>
        <v>0</v>
      </c>
      <c r="E1048" s="629">
        <f t="shared" si="195"/>
        <v>0</v>
      </c>
      <c r="F1048" s="665">
        <f t="shared" si="193"/>
        <v>0</v>
      </c>
      <c r="G1048" s="629">
        <f t="shared" si="196"/>
        <v>0</v>
      </c>
      <c r="H1048" s="666">
        <f t="shared" si="197"/>
        <v>0</v>
      </c>
      <c r="I1048" s="667">
        <f t="shared" si="198"/>
        <v>0</v>
      </c>
      <c r="J1048" s="624">
        <f t="shared" si="199"/>
        <v>0</v>
      </c>
      <c r="K1048" s="624">
        <f t="shared" si="200"/>
        <v>0</v>
      </c>
      <c r="L1048" s="624">
        <f t="shared" si="202"/>
        <v>43773.389052788785</v>
      </c>
      <c r="M1048" s="668">
        <f t="shared" si="203"/>
        <v>10.106769727999991</v>
      </c>
      <c r="N1048" s="624">
        <f t="shared" si="201"/>
        <v>4331.0959120319267</v>
      </c>
    </row>
    <row r="1049" spans="1:14" x14ac:dyDescent="0.2">
      <c r="A1049" s="624">
        <v>1046</v>
      </c>
      <c r="B1049" s="624">
        <v>0</v>
      </c>
      <c r="C1049" s="628">
        <f t="shared" si="194"/>
        <v>0</v>
      </c>
      <c r="D1049" s="665">
        <f t="shared" si="192"/>
        <v>0</v>
      </c>
      <c r="E1049" s="629">
        <f t="shared" si="195"/>
        <v>0</v>
      </c>
      <c r="F1049" s="665">
        <f t="shared" si="193"/>
        <v>0</v>
      </c>
      <c r="G1049" s="629">
        <f t="shared" si="196"/>
        <v>0</v>
      </c>
      <c r="H1049" s="666">
        <f t="shared" si="197"/>
        <v>0</v>
      </c>
      <c r="I1049" s="667">
        <f t="shared" si="198"/>
        <v>0</v>
      </c>
      <c r="J1049" s="624">
        <f t="shared" si="199"/>
        <v>0</v>
      </c>
      <c r="K1049" s="624">
        <f t="shared" si="200"/>
        <v>0</v>
      </c>
      <c r="L1049" s="624">
        <f t="shared" si="202"/>
        <v>43773.389052788785</v>
      </c>
      <c r="M1049" s="668">
        <f t="shared" si="203"/>
        <v>10.106769727999991</v>
      </c>
      <c r="N1049" s="624">
        <f t="shared" si="201"/>
        <v>4331.0959120319267</v>
      </c>
    </row>
    <row r="1050" spans="1:14" x14ac:dyDescent="0.2">
      <c r="A1050" s="624">
        <v>1047</v>
      </c>
      <c r="B1050" s="624">
        <v>0</v>
      </c>
      <c r="C1050" s="628">
        <f t="shared" si="194"/>
        <v>0</v>
      </c>
      <c r="D1050" s="665">
        <f t="shared" si="192"/>
        <v>0</v>
      </c>
      <c r="E1050" s="629">
        <f t="shared" si="195"/>
        <v>0</v>
      </c>
      <c r="F1050" s="665">
        <f t="shared" si="193"/>
        <v>0</v>
      </c>
      <c r="G1050" s="629">
        <f t="shared" si="196"/>
        <v>0</v>
      </c>
      <c r="H1050" s="666">
        <f t="shared" si="197"/>
        <v>0</v>
      </c>
      <c r="I1050" s="667">
        <f t="shared" si="198"/>
        <v>0</v>
      </c>
      <c r="J1050" s="624">
        <f t="shared" si="199"/>
        <v>0</v>
      </c>
      <c r="K1050" s="624">
        <f t="shared" si="200"/>
        <v>0</v>
      </c>
      <c r="L1050" s="624">
        <f t="shared" si="202"/>
        <v>43773.389052788785</v>
      </c>
      <c r="M1050" s="668">
        <f t="shared" si="203"/>
        <v>10.106769727999991</v>
      </c>
      <c r="N1050" s="624">
        <f t="shared" si="201"/>
        <v>4331.0959120319267</v>
      </c>
    </row>
    <row r="1051" spans="1:14" x14ac:dyDescent="0.2">
      <c r="A1051" s="624">
        <v>1048</v>
      </c>
      <c r="B1051" s="624">
        <v>0</v>
      </c>
      <c r="C1051" s="628">
        <f t="shared" si="194"/>
        <v>0</v>
      </c>
      <c r="D1051" s="665">
        <f t="shared" si="192"/>
        <v>0</v>
      </c>
      <c r="E1051" s="629">
        <f t="shared" si="195"/>
        <v>0</v>
      </c>
      <c r="F1051" s="665">
        <f t="shared" si="193"/>
        <v>0</v>
      </c>
      <c r="G1051" s="629">
        <f t="shared" si="196"/>
        <v>0</v>
      </c>
      <c r="H1051" s="666">
        <f t="shared" si="197"/>
        <v>0</v>
      </c>
      <c r="I1051" s="667">
        <f t="shared" si="198"/>
        <v>0</v>
      </c>
      <c r="J1051" s="624">
        <f t="shared" si="199"/>
        <v>0</v>
      </c>
      <c r="K1051" s="624">
        <f t="shared" si="200"/>
        <v>0</v>
      </c>
      <c r="L1051" s="624">
        <f t="shared" si="202"/>
        <v>43773.389052788785</v>
      </c>
      <c r="M1051" s="668">
        <f t="shared" si="203"/>
        <v>10.106769727999991</v>
      </c>
      <c r="N1051" s="624">
        <f t="shared" si="201"/>
        <v>4331.0959120319267</v>
      </c>
    </row>
    <row r="1052" spans="1:14" x14ac:dyDescent="0.2">
      <c r="A1052" s="624">
        <v>1049</v>
      </c>
      <c r="B1052" s="624">
        <v>0</v>
      </c>
      <c r="C1052" s="628">
        <f t="shared" si="194"/>
        <v>0</v>
      </c>
      <c r="D1052" s="665">
        <f t="shared" si="192"/>
        <v>0</v>
      </c>
      <c r="E1052" s="629">
        <f t="shared" si="195"/>
        <v>0</v>
      </c>
      <c r="F1052" s="665">
        <f t="shared" si="193"/>
        <v>0</v>
      </c>
      <c r="G1052" s="629">
        <f t="shared" si="196"/>
        <v>0</v>
      </c>
      <c r="H1052" s="666">
        <f t="shared" si="197"/>
        <v>0</v>
      </c>
      <c r="I1052" s="667">
        <f t="shared" si="198"/>
        <v>0</v>
      </c>
      <c r="J1052" s="624">
        <f t="shared" si="199"/>
        <v>0</v>
      </c>
      <c r="K1052" s="624">
        <f t="shared" si="200"/>
        <v>0</v>
      </c>
      <c r="L1052" s="624">
        <f t="shared" si="202"/>
        <v>43773.389052788785</v>
      </c>
      <c r="M1052" s="668">
        <f t="shared" si="203"/>
        <v>10.106769727999991</v>
      </c>
      <c r="N1052" s="624">
        <f t="shared" si="201"/>
        <v>4331.0959120319267</v>
      </c>
    </row>
    <row r="1053" spans="1:14" x14ac:dyDescent="0.2">
      <c r="A1053" s="624">
        <v>1050</v>
      </c>
      <c r="B1053" s="624">
        <v>0</v>
      </c>
      <c r="C1053" s="628">
        <f t="shared" si="194"/>
        <v>0</v>
      </c>
      <c r="D1053" s="665">
        <f t="shared" si="192"/>
        <v>0</v>
      </c>
      <c r="E1053" s="629">
        <f t="shared" si="195"/>
        <v>0</v>
      </c>
      <c r="F1053" s="665">
        <f t="shared" si="193"/>
        <v>0</v>
      </c>
      <c r="G1053" s="629">
        <f t="shared" si="196"/>
        <v>0</v>
      </c>
      <c r="H1053" s="666">
        <f t="shared" si="197"/>
        <v>0</v>
      </c>
      <c r="I1053" s="667">
        <f t="shared" si="198"/>
        <v>0</v>
      </c>
      <c r="J1053" s="624">
        <f t="shared" si="199"/>
        <v>0</v>
      </c>
      <c r="K1053" s="624">
        <f t="shared" si="200"/>
        <v>0</v>
      </c>
      <c r="L1053" s="624">
        <f t="shared" si="202"/>
        <v>43773.389052788785</v>
      </c>
      <c r="M1053" s="668">
        <f t="shared" si="203"/>
        <v>10.106769727999991</v>
      </c>
      <c r="N1053" s="624">
        <f t="shared" si="201"/>
        <v>4331.0959120319267</v>
      </c>
    </row>
    <row r="1054" spans="1:14" x14ac:dyDescent="0.2">
      <c r="A1054" s="624">
        <v>1051</v>
      </c>
      <c r="B1054" s="624">
        <v>0</v>
      </c>
      <c r="C1054" s="628">
        <f t="shared" si="194"/>
        <v>0</v>
      </c>
      <c r="D1054" s="665">
        <f t="shared" si="192"/>
        <v>0</v>
      </c>
      <c r="E1054" s="629">
        <f t="shared" si="195"/>
        <v>0</v>
      </c>
      <c r="F1054" s="665">
        <f t="shared" si="193"/>
        <v>0</v>
      </c>
      <c r="G1054" s="629">
        <f t="shared" si="196"/>
        <v>0</v>
      </c>
      <c r="H1054" s="666">
        <f t="shared" si="197"/>
        <v>0</v>
      </c>
      <c r="I1054" s="667">
        <f t="shared" si="198"/>
        <v>0</v>
      </c>
      <c r="J1054" s="624">
        <f t="shared" si="199"/>
        <v>0</v>
      </c>
      <c r="K1054" s="624">
        <f t="shared" si="200"/>
        <v>0</v>
      </c>
      <c r="L1054" s="624">
        <f t="shared" si="202"/>
        <v>43773.389052788785</v>
      </c>
      <c r="M1054" s="668">
        <f t="shared" si="203"/>
        <v>10.106769727999991</v>
      </c>
      <c r="N1054" s="624">
        <f t="shared" si="201"/>
        <v>4331.0959120319267</v>
      </c>
    </row>
    <row r="1055" spans="1:14" x14ac:dyDescent="0.2">
      <c r="A1055" s="624">
        <v>1052</v>
      </c>
      <c r="B1055" s="624">
        <v>0</v>
      </c>
      <c r="C1055" s="628">
        <f t="shared" si="194"/>
        <v>0</v>
      </c>
      <c r="D1055" s="665">
        <f t="shared" si="192"/>
        <v>0</v>
      </c>
      <c r="E1055" s="629">
        <f t="shared" si="195"/>
        <v>0</v>
      </c>
      <c r="F1055" s="665">
        <f t="shared" si="193"/>
        <v>1.9312128</v>
      </c>
      <c r="G1055" s="629">
        <f t="shared" si="196"/>
        <v>3.7295828788838397</v>
      </c>
      <c r="H1055" s="666">
        <f t="shared" si="197"/>
        <v>0.96560639999999998</v>
      </c>
      <c r="I1055" s="667">
        <f t="shared" si="198"/>
        <v>2.6822400000000001E-4</v>
      </c>
      <c r="J1055" s="624">
        <f t="shared" si="199"/>
        <v>3.7295828788838397</v>
      </c>
      <c r="K1055" s="624">
        <f t="shared" si="200"/>
        <v>3.7295828788838397</v>
      </c>
      <c r="L1055" s="624">
        <f t="shared" si="202"/>
        <v>43777.11863566767</v>
      </c>
      <c r="M1055" s="668">
        <f t="shared" si="203"/>
        <v>10.10703795199999</v>
      </c>
      <c r="N1055" s="624">
        <f t="shared" si="201"/>
        <v>4331.3499804366538</v>
      </c>
    </row>
    <row r="1056" spans="1:14" x14ac:dyDescent="0.2">
      <c r="A1056" s="624">
        <v>1053</v>
      </c>
      <c r="B1056" s="624">
        <v>1.2</v>
      </c>
      <c r="C1056" s="628">
        <f t="shared" si="194"/>
        <v>1.9312128</v>
      </c>
      <c r="D1056" s="665">
        <f t="shared" si="192"/>
        <v>1.9312128</v>
      </c>
      <c r="E1056" s="629">
        <f t="shared" si="195"/>
        <v>3.7295828788838397</v>
      </c>
      <c r="F1056" s="665">
        <f t="shared" si="193"/>
        <v>6.4373760000000004</v>
      </c>
      <c r="G1056" s="629">
        <f t="shared" si="196"/>
        <v>41.439809765376005</v>
      </c>
      <c r="H1056" s="666">
        <f t="shared" si="197"/>
        <v>4.1842944000000006</v>
      </c>
      <c r="I1056" s="667">
        <f t="shared" si="198"/>
        <v>1.1623040000000001E-3</v>
      </c>
      <c r="J1056" s="624">
        <f t="shared" si="199"/>
        <v>37.710226886492165</v>
      </c>
      <c r="K1056" s="624">
        <f t="shared" si="200"/>
        <v>37.710226886492165</v>
      </c>
      <c r="L1056" s="624">
        <f t="shared" si="202"/>
        <v>43814.828862554161</v>
      </c>
      <c r="M1056" s="668">
        <f t="shared" si="203"/>
        <v>10.108200255999989</v>
      </c>
      <c r="N1056" s="624">
        <f t="shared" si="201"/>
        <v>4334.58259164847</v>
      </c>
    </row>
    <row r="1057" spans="1:14" x14ac:dyDescent="0.2">
      <c r="A1057" s="624">
        <v>1054</v>
      </c>
      <c r="B1057" s="624">
        <v>4</v>
      </c>
      <c r="C1057" s="628">
        <f t="shared" si="194"/>
        <v>6.4373760000000004</v>
      </c>
      <c r="D1057" s="665">
        <f t="shared" si="192"/>
        <v>6.4373760000000004</v>
      </c>
      <c r="E1057" s="629">
        <f t="shared" si="195"/>
        <v>41.439809765376005</v>
      </c>
      <c r="F1057" s="665">
        <f t="shared" si="193"/>
        <v>11.7482112</v>
      </c>
      <c r="G1057" s="629">
        <f t="shared" si="196"/>
        <v>138.02046639980543</v>
      </c>
      <c r="H1057" s="666">
        <f t="shared" si="197"/>
        <v>9.0927936000000003</v>
      </c>
      <c r="I1057" s="667">
        <f t="shared" si="198"/>
        <v>2.525776E-3</v>
      </c>
      <c r="J1057" s="624">
        <f t="shared" si="199"/>
        <v>96.580656634429431</v>
      </c>
      <c r="K1057" s="624">
        <f t="shared" si="200"/>
        <v>96.580656634429431</v>
      </c>
      <c r="L1057" s="624">
        <f t="shared" si="202"/>
        <v>43911.409519188594</v>
      </c>
      <c r="M1057" s="668">
        <f t="shared" si="203"/>
        <v>10.11072603199999</v>
      </c>
      <c r="N1057" s="624">
        <f t="shared" si="201"/>
        <v>4343.0520597839331</v>
      </c>
    </row>
    <row r="1058" spans="1:14" x14ac:dyDescent="0.2">
      <c r="A1058" s="624">
        <v>1055</v>
      </c>
      <c r="B1058" s="624">
        <v>7.3</v>
      </c>
      <c r="C1058" s="628">
        <f t="shared" si="194"/>
        <v>11.7482112</v>
      </c>
      <c r="D1058" s="665">
        <f t="shared" si="192"/>
        <v>11.7482112</v>
      </c>
      <c r="E1058" s="629">
        <f t="shared" si="195"/>
        <v>138.02046639980543</v>
      </c>
      <c r="F1058" s="665">
        <f t="shared" si="193"/>
        <v>17.0590464</v>
      </c>
      <c r="G1058" s="629">
        <f t="shared" si="196"/>
        <v>291.01106407735296</v>
      </c>
      <c r="H1058" s="666">
        <f t="shared" si="197"/>
        <v>14.4036288</v>
      </c>
      <c r="I1058" s="667">
        <f t="shared" si="198"/>
        <v>4.0010080000000003E-3</v>
      </c>
      <c r="J1058" s="624">
        <f t="shared" si="199"/>
        <v>152.99059767754753</v>
      </c>
      <c r="K1058" s="624">
        <f t="shared" si="200"/>
        <v>152.99059767754753</v>
      </c>
      <c r="L1058" s="624">
        <f t="shared" si="202"/>
        <v>44064.400116866142</v>
      </c>
      <c r="M1058" s="668">
        <f t="shared" si="203"/>
        <v>10.114727039999989</v>
      </c>
      <c r="N1058" s="624">
        <f t="shared" si="201"/>
        <v>4356.4596397517998</v>
      </c>
    </row>
    <row r="1059" spans="1:14" x14ac:dyDescent="0.2">
      <c r="A1059" s="624">
        <v>1056</v>
      </c>
      <c r="B1059" s="624">
        <v>10.6</v>
      </c>
      <c r="C1059" s="628">
        <f t="shared" si="194"/>
        <v>17.0590464</v>
      </c>
      <c r="D1059" s="665">
        <f t="shared" si="192"/>
        <v>17.0590464</v>
      </c>
      <c r="E1059" s="629">
        <f t="shared" si="195"/>
        <v>291.01106407735296</v>
      </c>
      <c r="F1059" s="665">
        <f t="shared" si="193"/>
        <v>22.369881600000003</v>
      </c>
      <c r="G1059" s="629">
        <f t="shared" si="196"/>
        <v>500.41160279801869</v>
      </c>
      <c r="H1059" s="666">
        <f t="shared" si="197"/>
        <v>19.714464</v>
      </c>
      <c r="I1059" s="667">
        <f t="shared" si="198"/>
        <v>5.4762400000000003E-3</v>
      </c>
      <c r="J1059" s="624">
        <f t="shared" si="199"/>
        <v>209.40053872066574</v>
      </c>
      <c r="K1059" s="624">
        <f t="shared" si="200"/>
        <v>209.40053872066574</v>
      </c>
      <c r="L1059" s="624">
        <f t="shared" si="202"/>
        <v>44273.800655586805</v>
      </c>
      <c r="M1059" s="668">
        <f t="shared" si="203"/>
        <v>10.120203279999989</v>
      </c>
      <c r="N1059" s="624">
        <f t="shared" si="201"/>
        <v>4374.7936114171462</v>
      </c>
    </row>
    <row r="1060" spans="1:14" x14ac:dyDescent="0.2">
      <c r="A1060" s="624">
        <v>1057</v>
      </c>
      <c r="B1060" s="624">
        <v>13.9</v>
      </c>
      <c r="C1060" s="628">
        <f t="shared" si="194"/>
        <v>22.369881600000003</v>
      </c>
      <c r="D1060" s="665">
        <f t="shared" si="192"/>
        <v>22.369881600000003</v>
      </c>
      <c r="E1060" s="629">
        <f t="shared" si="195"/>
        <v>500.41160279801869</v>
      </c>
      <c r="F1060" s="665">
        <f t="shared" si="193"/>
        <v>27.358848000000002</v>
      </c>
      <c r="G1060" s="629">
        <f t="shared" si="196"/>
        <v>748.50656388710411</v>
      </c>
      <c r="H1060" s="666">
        <f t="shared" si="197"/>
        <v>24.864364800000004</v>
      </c>
      <c r="I1060" s="667">
        <f t="shared" si="198"/>
        <v>6.9067680000000015E-3</v>
      </c>
      <c r="J1060" s="624">
        <f t="shared" si="199"/>
        <v>248.09496108908542</v>
      </c>
      <c r="K1060" s="624">
        <f t="shared" si="200"/>
        <v>248.09496108908542</v>
      </c>
      <c r="L1060" s="624">
        <f t="shared" si="202"/>
        <v>44521.895616675887</v>
      </c>
      <c r="M1060" s="668">
        <f t="shared" si="203"/>
        <v>10.12711004799999</v>
      </c>
      <c r="N1060" s="624">
        <f t="shared" si="201"/>
        <v>4396.3080687040174</v>
      </c>
    </row>
    <row r="1061" spans="1:14" x14ac:dyDescent="0.2">
      <c r="A1061" s="624">
        <v>1058</v>
      </c>
      <c r="B1061" s="624">
        <v>17</v>
      </c>
      <c r="C1061" s="628">
        <f t="shared" si="194"/>
        <v>27.358848000000002</v>
      </c>
      <c r="D1061" s="665">
        <f t="shared" si="192"/>
        <v>27.358848000000002</v>
      </c>
      <c r="E1061" s="629">
        <f t="shared" si="195"/>
        <v>748.50656388710411</v>
      </c>
      <c r="F1061" s="665">
        <f t="shared" si="193"/>
        <v>29.772864000000002</v>
      </c>
      <c r="G1061" s="629">
        <f t="shared" si="196"/>
        <v>886.42343076249608</v>
      </c>
      <c r="H1061" s="666">
        <f t="shared" si="197"/>
        <v>28.565856000000004</v>
      </c>
      <c r="I1061" s="667">
        <f t="shared" si="198"/>
        <v>7.9349600000000013E-3</v>
      </c>
      <c r="J1061" s="624">
        <f t="shared" si="199"/>
        <v>137.91686687539197</v>
      </c>
      <c r="K1061" s="624">
        <f t="shared" si="200"/>
        <v>137.91686687539197</v>
      </c>
      <c r="L1061" s="624">
        <f t="shared" si="202"/>
        <v>44659.812483551279</v>
      </c>
      <c r="M1061" s="668">
        <f t="shared" si="203"/>
        <v>10.13504500799999</v>
      </c>
      <c r="N1061" s="624">
        <f t="shared" si="201"/>
        <v>4406.4740164744735</v>
      </c>
    </row>
    <row r="1062" spans="1:14" x14ac:dyDescent="0.2">
      <c r="A1062" s="624">
        <v>1059</v>
      </c>
      <c r="B1062" s="624">
        <v>18.5</v>
      </c>
      <c r="C1062" s="628">
        <f t="shared" si="194"/>
        <v>29.772864000000002</v>
      </c>
      <c r="D1062" s="665">
        <f t="shared" si="192"/>
        <v>29.772864000000002</v>
      </c>
      <c r="E1062" s="629">
        <f t="shared" si="195"/>
        <v>886.42343076249608</v>
      </c>
      <c r="F1062" s="665">
        <f t="shared" si="193"/>
        <v>32.186880000000002</v>
      </c>
      <c r="G1062" s="629">
        <f t="shared" si="196"/>
        <v>1035.9952441344001</v>
      </c>
      <c r="H1062" s="666">
        <f t="shared" si="197"/>
        <v>30.979872</v>
      </c>
      <c r="I1062" s="667">
        <f t="shared" si="198"/>
        <v>8.6055200000000002E-3</v>
      </c>
      <c r="J1062" s="624">
        <f t="shared" si="199"/>
        <v>149.571813371904</v>
      </c>
      <c r="K1062" s="624">
        <f t="shared" si="200"/>
        <v>149.571813371904</v>
      </c>
      <c r="L1062" s="624">
        <f t="shared" si="202"/>
        <v>44809.384296923185</v>
      </c>
      <c r="M1062" s="668">
        <f t="shared" si="203"/>
        <v>10.14365052799999</v>
      </c>
      <c r="N1062" s="624">
        <f t="shared" si="201"/>
        <v>4417.4810807247113</v>
      </c>
    </row>
    <row r="1063" spans="1:14" x14ac:dyDescent="0.2">
      <c r="A1063" s="624">
        <v>1060</v>
      </c>
      <c r="B1063" s="624">
        <v>20</v>
      </c>
      <c r="C1063" s="628">
        <f t="shared" si="194"/>
        <v>32.186880000000002</v>
      </c>
      <c r="D1063" s="665">
        <f t="shared" si="192"/>
        <v>32.186880000000002</v>
      </c>
      <c r="E1063" s="629">
        <f t="shared" si="195"/>
        <v>1035.9952441344001</v>
      </c>
      <c r="F1063" s="665">
        <f t="shared" si="193"/>
        <v>35.083699200000005</v>
      </c>
      <c r="G1063" s="629">
        <f t="shared" si="196"/>
        <v>1230.865949556081</v>
      </c>
      <c r="H1063" s="666">
        <f t="shared" si="197"/>
        <v>33.635289600000007</v>
      </c>
      <c r="I1063" s="667">
        <f t="shared" si="198"/>
        <v>9.3431360000000019E-3</v>
      </c>
      <c r="J1063" s="624">
        <f t="shared" si="199"/>
        <v>194.8707054216809</v>
      </c>
      <c r="K1063" s="624">
        <f t="shared" si="200"/>
        <v>194.8707054216809</v>
      </c>
      <c r="L1063" s="624">
        <f t="shared" si="202"/>
        <v>45004.255002344864</v>
      </c>
      <c r="M1063" s="668">
        <f t="shared" si="203"/>
        <v>10.15299366399999</v>
      </c>
      <c r="N1063" s="624">
        <f t="shared" si="201"/>
        <v>4432.6093851431078</v>
      </c>
    </row>
    <row r="1064" spans="1:14" x14ac:dyDescent="0.2">
      <c r="A1064" s="624">
        <v>1061</v>
      </c>
      <c r="B1064" s="624">
        <v>21.8</v>
      </c>
      <c r="C1064" s="628">
        <f t="shared" si="194"/>
        <v>35.083699200000005</v>
      </c>
      <c r="D1064" s="665">
        <f t="shared" si="192"/>
        <v>35.083699200000005</v>
      </c>
      <c r="E1064" s="629">
        <f t="shared" si="195"/>
        <v>1230.865949556081</v>
      </c>
      <c r="F1064" s="665">
        <f t="shared" si="193"/>
        <v>37.014912000000002</v>
      </c>
      <c r="G1064" s="629">
        <f t="shared" si="196"/>
        <v>1370.1037103677443</v>
      </c>
      <c r="H1064" s="666">
        <f t="shared" si="197"/>
        <v>36.049305600000004</v>
      </c>
      <c r="I1064" s="667">
        <f t="shared" si="198"/>
        <v>1.0013696000000001E-2</v>
      </c>
      <c r="J1064" s="624">
        <f t="shared" si="199"/>
        <v>139.23776081166329</v>
      </c>
      <c r="K1064" s="624">
        <f t="shared" si="200"/>
        <v>139.23776081166329</v>
      </c>
      <c r="L1064" s="624">
        <f t="shared" si="202"/>
        <v>45143.49276315653</v>
      </c>
      <c r="M1064" s="668">
        <f t="shared" si="203"/>
        <v>10.163007359999989</v>
      </c>
      <c r="N1064" s="624">
        <f t="shared" si="201"/>
        <v>4441.9423467933584</v>
      </c>
    </row>
    <row r="1065" spans="1:14" x14ac:dyDescent="0.2">
      <c r="A1065" s="624">
        <v>1062</v>
      </c>
      <c r="B1065" s="624">
        <v>23</v>
      </c>
      <c r="C1065" s="628">
        <f t="shared" si="194"/>
        <v>37.014912000000002</v>
      </c>
      <c r="D1065" s="665">
        <f t="shared" si="192"/>
        <v>37.014912000000002</v>
      </c>
      <c r="E1065" s="629">
        <f t="shared" si="195"/>
        <v>1370.1037103677443</v>
      </c>
      <c r="F1065" s="665">
        <f t="shared" si="193"/>
        <v>38.624256000000003</v>
      </c>
      <c r="G1065" s="629">
        <f t="shared" si="196"/>
        <v>1491.8331515535363</v>
      </c>
      <c r="H1065" s="666">
        <f t="shared" si="197"/>
        <v>37.819584000000006</v>
      </c>
      <c r="I1065" s="667">
        <f t="shared" si="198"/>
        <v>1.0505440000000001E-2</v>
      </c>
      <c r="J1065" s="624">
        <f t="shared" si="199"/>
        <v>121.72944118579198</v>
      </c>
      <c r="K1065" s="624">
        <f t="shared" si="200"/>
        <v>121.72944118579198</v>
      </c>
      <c r="L1065" s="624">
        <f t="shared" si="202"/>
        <v>45265.222204342324</v>
      </c>
      <c r="M1065" s="668">
        <f t="shared" si="203"/>
        <v>10.173512799999989</v>
      </c>
      <c r="N1065" s="624">
        <f t="shared" si="201"/>
        <v>4449.3208092628902</v>
      </c>
    </row>
    <row r="1066" spans="1:14" x14ac:dyDescent="0.2">
      <c r="A1066" s="624">
        <v>1063</v>
      </c>
      <c r="B1066" s="624">
        <v>24</v>
      </c>
      <c r="C1066" s="628">
        <f t="shared" si="194"/>
        <v>38.624256000000003</v>
      </c>
      <c r="D1066" s="665">
        <f t="shared" si="192"/>
        <v>38.624256000000003</v>
      </c>
      <c r="E1066" s="629">
        <f t="shared" si="195"/>
        <v>1491.8331515535363</v>
      </c>
      <c r="F1066" s="665">
        <f t="shared" si="193"/>
        <v>39.911731200000006</v>
      </c>
      <c r="G1066" s="629">
        <f t="shared" si="196"/>
        <v>1592.9462873810539</v>
      </c>
      <c r="H1066" s="666">
        <f t="shared" si="197"/>
        <v>39.267993600000004</v>
      </c>
      <c r="I1066" s="667">
        <f t="shared" si="198"/>
        <v>1.0907776000000001E-2</v>
      </c>
      <c r="J1066" s="624">
        <f t="shared" si="199"/>
        <v>101.11313582751768</v>
      </c>
      <c r="K1066" s="624">
        <f t="shared" si="200"/>
        <v>101.11313582751768</v>
      </c>
      <c r="L1066" s="624">
        <f t="shared" si="202"/>
        <v>45366.33534016984</v>
      </c>
      <c r="M1066" s="668">
        <f t="shared" si="203"/>
        <v>10.184420575999988</v>
      </c>
      <c r="N1066" s="624">
        <f t="shared" si="201"/>
        <v>4454.4836892417325</v>
      </c>
    </row>
    <row r="1067" spans="1:14" x14ac:dyDescent="0.2">
      <c r="A1067" s="624">
        <v>1064</v>
      </c>
      <c r="B1067" s="624">
        <v>24.8</v>
      </c>
      <c r="C1067" s="628">
        <f t="shared" si="194"/>
        <v>39.911731200000006</v>
      </c>
      <c r="D1067" s="665">
        <f t="shared" si="192"/>
        <v>39.911731200000006</v>
      </c>
      <c r="E1067" s="629">
        <f t="shared" si="195"/>
        <v>1592.9462873810539</v>
      </c>
      <c r="F1067" s="665">
        <f t="shared" si="193"/>
        <v>41.199206400000008</v>
      </c>
      <c r="G1067" s="629">
        <f t="shared" si="196"/>
        <v>1697.3746079898017</v>
      </c>
      <c r="H1067" s="666">
        <f t="shared" si="197"/>
        <v>40.555468800000007</v>
      </c>
      <c r="I1067" s="667">
        <f t="shared" si="198"/>
        <v>1.1265408000000003E-2</v>
      </c>
      <c r="J1067" s="624">
        <f t="shared" si="199"/>
        <v>104.42832060874775</v>
      </c>
      <c r="K1067" s="624">
        <f t="shared" si="200"/>
        <v>104.42832060874775</v>
      </c>
      <c r="L1067" s="624">
        <f t="shared" si="202"/>
        <v>45470.76366077859</v>
      </c>
      <c r="M1067" s="668">
        <f t="shared" si="203"/>
        <v>10.195685983999988</v>
      </c>
      <c r="N1067" s="624">
        <f t="shared" si="201"/>
        <v>4459.8042478098587</v>
      </c>
    </row>
    <row r="1068" spans="1:14" x14ac:dyDescent="0.2">
      <c r="A1068" s="624">
        <v>1065</v>
      </c>
      <c r="B1068" s="624">
        <v>25.6</v>
      </c>
      <c r="C1068" s="628">
        <f t="shared" si="194"/>
        <v>41.199206400000008</v>
      </c>
      <c r="D1068" s="665">
        <f t="shared" si="192"/>
        <v>41.199206400000008</v>
      </c>
      <c r="E1068" s="629">
        <f t="shared" si="195"/>
        <v>1697.3746079898017</v>
      </c>
      <c r="F1068" s="665">
        <f t="shared" si="193"/>
        <v>42.647615999999999</v>
      </c>
      <c r="G1068" s="629">
        <f t="shared" si="196"/>
        <v>1818.819150483456</v>
      </c>
      <c r="H1068" s="666">
        <f t="shared" si="197"/>
        <v>41.923411200000004</v>
      </c>
      <c r="I1068" s="667">
        <f t="shared" si="198"/>
        <v>1.1645392000000001E-2</v>
      </c>
      <c r="J1068" s="624">
        <f t="shared" si="199"/>
        <v>121.44454249365435</v>
      </c>
      <c r="K1068" s="624">
        <f t="shared" si="200"/>
        <v>121.44454249365435</v>
      </c>
      <c r="L1068" s="624">
        <f t="shared" si="202"/>
        <v>45592.208203272246</v>
      </c>
      <c r="M1068" s="668">
        <f t="shared" si="203"/>
        <v>10.207331375999988</v>
      </c>
      <c r="N1068" s="624">
        <f t="shared" si="201"/>
        <v>4466.6138997378912</v>
      </c>
    </row>
    <row r="1069" spans="1:14" x14ac:dyDescent="0.2">
      <c r="A1069" s="624">
        <v>1066</v>
      </c>
      <c r="B1069" s="624">
        <v>26.5</v>
      </c>
      <c r="C1069" s="628">
        <f t="shared" si="194"/>
        <v>42.647615999999999</v>
      </c>
      <c r="D1069" s="665">
        <f t="shared" si="192"/>
        <v>42.647615999999999</v>
      </c>
      <c r="E1069" s="629">
        <f t="shared" si="195"/>
        <v>1818.819150483456</v>
      </c>
      <c r="F1069" s="665">
        <f t="shared" si="193"/>
        <v>43.130419200000006</v>
      </c>
      <c r="G1069" s="629">
        <f t="shared" si="196"/>
        <v>1860.2330603677292</v>
      </c>
      <c r="H1069" s="666">
        <f t="shared" si="197"/>
        <v>42.889017600000003</v>
      </c>
      <c r="I1069" s="667">
        <f t="shared" si="198"/>
        <v>1.1913616E-2</v>
      </c>
      <c r="J1069" s="624">
        <f t="shared" si="199"/>
        <v>41.413909884273153</v>
      </c>
      <c r="K1069" s="624">
        <f t="shared" si="200"/>
        <v>41.413909884273153</v>
      </c>
      <c r="L1069" s="624">
        <f t="shared" si="202"/>
        <v>45633.622113156518</v>
      </c>
      <c r="M1069" s="668">
        <f t="shared" si="203"/>
        <v>10.219244991999988</v>
      </c>
      <c r="N1069" s="624">
        <f t="shared" si="201"/>
        <v>4465.4592534849926</v>
      </c>
    </row>
    <row r="1070" spans="1:14" x14ac:dyDescent="0.2">
      <c r="A1070" s="624">
        <v>1067</v>
      </c>
      <c r="B1070" s="624">
        <v>26.8</v>
      </c>
      <c r="C1070" s="628">
        <f t="shared" si="194"/>
        <v>43.130419200000006</v>
      </c>
      <c r="D1070" s="665">
        <f t="shared" si="192"/>
        <v>43.130419200000006</v>
      </c>
      <c r="E1070" s="629">
        <f t="shared" si="195"/>
        <v>1860.2330603677292</v>
      </c>
      <c r="F1070" s="665">
        <f t="shared" si="193"/>
        <v>44.096025599999997</v>
      </c>
      <c r="G1070" s="629">
        <f t="shared" si="196"/>
        <v>1944.4594737158552</v>
      </c>
      <c r="H1070" s="666">
        <f t="shared" si="197"/>
        <v>43.613222399999998</v>
      </c>
      <c r="I1070" s="667">
        <f t="shared" si="198"/>
        <v>1.2114784E-2</v>
      </c>
      <c r="J1070" s="624">
        <f t="shared" si="199"/>
        <v>84.226413348126016</v>
      </c>
      <c r="K1070" s="624">
        <f t="shared" si="200"/>
        <v>84.226413348126016</v>
      </c>
      <c r="L1070" s="624">
        <f t="shared" si="202"/>
        <v>45717.848526504647</v>
      </c>
      <c r="M1070" s="668">
        <f t="shared" si="203"/>
        <v>10.231359775999987</v>
      </c>
      <c r="N1070" s="624">
        <f t="shared" si="201"/>
        <v>4468.4039587530096</v>
      </c>
    </row>
    <row r="1071" spans="1:14" x14ac:dyDescent="0.2">
      <c r="A1071" s="624">
        <v>1068</v>
      </c>
      <c r="B1071" s="624">
        <v>27.4</v>
      </c>
      <c r="C1071" s="628">
        <f t="shared" si="194"/>
        <v>44.096025599999997</v>
      </c>
      <c r="D1071" s="665">
        <f t="shared" si="192"/>
        <v>44.096025599999997</v>
      </c>
      <c r="E1071" s="629">
        <f t="shared" si="195"/>
        <v>1944.4594737158552</v>
      </c>
      <c r="F1071" s="665">
        <f t="shared" si="193"/>
        <v>44.900697600000001</v>
      </c>
      <c r="G1071" s="629">
        <f t="shared" si="196"/>
        <v>2016.0726449666458</v>
      </c>
      <c r="H1071" s="666">
        <f t="shared" si="197"/>
        <v>44.498361599999996</v>
      </c>
      <c r="I1071" s="667">
        <f t="shared" si="198"/>
        <v>1.2360655999999999E-2</v>
      </c>
      <c r="J1071" s="624">
        <f t="shared" si="199"/>
        <v>71.613171250790629</v>
      </c>
      <c r="K1071" s="624">
        <f t="shared" si="200"/>
        <v>71.613171250790629</v>
      </c>
      <c r="L1071" s="624">
        <f t="shared" si="202"/>
        <v>45789.46169775544</v>
      </c>
      <c r="M1071" s="668">
        <f t="shared" si="203"/>
        <v>10.243720431999987</v>
      </c>
      <c r="N1071" s="624">
        <f t="shared" si="201"/>
        <v>4470.0030620432981</v>
      </c>
    </row>
    <row r="1072" spans="1:14" x14ac:dyDescent="0.2">
      <c r="A1072" s="624">
        <v>1069</v>
      </c>
      <c r="B1072" s="624">
        <v>27.9</v>
      </c>
      <c r="C1072" s="628">
        <f t="shared" si="194"/>
        <v>44.900697600000001</v>
      </c>
      <c r="D1072" s="665">
        <f t="shared" si="192"/>
        <v>44.900697600000001</v>
      </c>
      <c r="E1072" s="629">
        <f t="shared" si="195"/>
        <v>2016.0726449666458</v>
      </c>
      <c r="F1072" s="665">
        <f t="shared" si="193"/>
        <v>45.544435200000002</v>
      </c>
      <c r="G1072" s="629">
        <f t="shared" si="196"/>
        <v>2074.2955776869994</v>
      </c>
      <c r="H1072" s="666">
        <f t="shared" si="197"/>
        <v>45.222566400000005</v>
      </c>
      <c r="I1072" s="667">
        <f t="shared" si="198"/>
        <v>1.2561824000000001E-2</v>
      </c>
      <c r="J1072" s="624">
        <f t="shared" si="199"/>
        <v>58.222932720353583</v>
      </c>
      <c r="K1072" s="624">
        <f t="shared" si="200"/>
        <v>58.222932720353583</v>
      </c>
      <c r="L1072" s="624">
        <f t="shared" si="202"/>
        <v>45847.684630475793</v>
      </c>
      <c r="M1072" s="668">
        <f t="shared" si="203"/>
        <v>10.256282255999988</v>
      </c>
      <c r="N1072" s="624">
        <f t="shared" si="201"/>
        <v>4470.2050398090996</v>
      </c>
    </row>
    <row r="1073" spans="1:14" x14ac:dyDescent="0.2">
      <c r="A1073" s="624">
        <v>1070</v>
      </c>
      <c r="B1073" s="624">
        <v>28.3</v>
      </c>
      <c r="C1073" s="628">
        <f t="shared" si="194"/>
        <v>45.544435200000002</v>
      </c>
      <c r="D1073" s="665">
        <f t="shared" si="192"/>
        <v>45.544435200000002</v>
      </c>
      <c r="E1073" s="629">
        <f t="shared" si="195"/>
        <v>2074.2955776869994</v>
      </c>
      <c r="F1073" s="665">
        <f t="shared" si="193"/>
        <v>45.061632000000003</v>
      </c>
      <c r="G1073" s="629">
        <f t="shared" si="196"/>
        <v>2030.5506785034243</v>
      </c>
      <c r="H1073" s="666">
        <f t="shared" si="197"/>
        <v>45.303033600000006</v>
      </c>
      <c r="I1073" s="667">
        <f t="shared" si="198"/>
        <v>1.2584176000000002E-2</v>
      </c>
      <c r="J1073" s="624">
        <f t="shared" si="199"/>
        <v>-43.744899183575171</v>
      </c>
      <c r="K1073" s="624">
        <f t="shared" si="200"/>
        <v>0</v>
      </c>
      <c r="L1073" s="624">
        <f t="shared" si="202"/>
        <v>45847.684630475793</v>
      </c>
      <c r="M1073" s="668">
        <f t="shared" si="203"/>
        <v>10.268866431999989</v>
      </c>
      <c r="N1073" s="624">
        <f t="shared" si="201"/>
        <v>4464.7269427523743</v>
      </c>
    </row>
    <row r="1074" spans="1:14" x14ac:dyDescent="0.2">
      <c r="A1074" s="624">
        <v>1071</v>
      </c>
      <c r="B1074" s="624">
        <v>28</v>
      </c>
      <c r="C1074" s="628">
        <f t="shared" si="194"/>
        <v>45.061632000000003</v>
      </c>
      <c r="D1074" s="665">
        <f t="shared" si="192"/>
        <v>45.061632000000003</v>
      </c>
      <c r="E1074" s="629">
        <f t="shared" si="195"/>
        <v>2030.5506785034243</v>
      </c>
      <c r="F1074" s="665">
        <f t="shared" si="193"/>
        <v>44.256960000000007</v>
      </c>
      <c r="G1074" s="629">
        <f t="shared" si="196"/>
        <v>1958.6785084416006</v>
      </c>
      <c r="H1074" s="666">
        <f t="shared" si="197"/>
        <v>44.659296000000005</v>
      </c>
      <c r="I1074" s="667">
        <f t="shared" si="198"/>
        <v>1.2405360000000001E-2</v>
      </c>
      <c r="J1074" s="624">
        <f t="shared" si="199"/>
        <v>-71.872170061823681</v>
      </c>
      <c r="K1074" s="624">
        <f t="shared" si="200"/>
        <v>0</v>
      </c>
      <c r="L1074" s="624">
        <f t="shared" si="202"/>
        <v>45847.684630475793</v>
      </c>
      <c r="M1074" s="668">
        <f t="shared" si="203"/>
        <v>10.281271791999989</v>
      </c>
      <c r="N1074" s="624">
        <f t="shared" si="201"/>
        <v>4459.3398130132655</v>
      </c>
    </row>
    <row r="1075" spans="1:14" x14ac:dyDescent="0.2">
      <c r="A1075" s="624">
        <v>1072</v>
      </c>
      <c r="B1075" s="624">
        <v>27.5</v>
      </c>
      <c r="C1075" s="628">
        <f t="shared" si="194"/>
        <v>44.256960000000007</v>
      </c>
      <c r="D1075" s="665">
        <f t="shared" si="192"/>
        <v>44.256960000000007</v>
      </c>
      <c r="E1075" s="629">
        <f t="shared" si="195"/>
        <v>1958.6785084416006</v>
      </c>
      <c r="F1075" s="665">
        <f t="shared" si="193"/>
        <v>43.452288000000003</v>
      </c>
      <c r="G1075" s="629">
        <f t="shared" si="196"/>
        <v>1888.1013324349442</v>
      </c>
      <c r="H1075" s="666">
        <f t="shared" si="197"/>
        <v>43.854624000000001</v>
      </c>
      <c r="I1075" s="667">
        <f t="shared" si="198"/>
        <v>1.2181840000000001E-2</v>
      </c>
      <c r="J1075" s="624">
        <f t="shared" si="199"/>
        <v>-70.577176006656373</v>
      </c>
      <c r="K1075" s="624">
        <f t="shared" si="200"/>
        <v>0</v>
      </c>
      <c r="L1075" s="624">
        <f t="shared" si="202"/>
        <v>45847.684630475793</v>
      </c>
      <c r="M1075" s="668">
        <f t="shared" si="203"/>
        <v>10.29345363199999</v>
      </c>
      <c r="N1075" s="624">
        <f t="shared" si="201"/>
        <v>4454.0623846544413</v>
      </c>
    </row>
    <row r="1076" spans="1:14" x14ac:dyDescent="0.2">
      <c r="A1076" s="624">
        <v>1073</v>
      </c>
      <c r="B1076" s="624">
        <v>27</v>
      </c>
      <c r="C1076" s="628">
        <f t="shared" si="194"/>
        <v>43.452288000000003</v>
      </c>
      <c r="D1076" s="665">
        <f t="shared" si="192"/>
        <v>43.452288000000003</v>
      </c>
      <c r="E1076" s="629">
        <f t="shared" si="195"/>
        <v>1888.1013324349442</v>
      </c>
      <c r="F1076" s="665">
        <f t="shared" si="193"/>
        <v>43.452288000000003</v>
      </c>
      <c r="G1076" s="629">
        <f t="shared" si="196"/>
        <v>1888.1013324349442</v>
      </c>
      <c r="H1076" s="666">
        <f t="shared" si="197"/>
        <v>43.452288000000003</v>
      </c>
      <c r="I1076" s="667">
        <f t="shared" si="198"/>
        <v>1.207008E-2</v>
      </c>
      <c r="J1076" s="624">
        <f t="shared" si="199"/>
        <v>0</v>
      </c>
      <c r="K1076" s="624">
        <f t="shared" si="200"/>
        <v>0</v>
      </c>
      <c r="L1076" s="624">
        <f t="shared" si="202"/>
        <v>45847.684630475793</v>
      </c>
      <c r="M1076" s="668">
        <f t="shared" si="203"/>
        <v>10.305523711999991</v>
      </c>
      <c r="N1076" s="624">
        <f t="shared" si="201"/>
        <v>4448.8456784675282</v>
      </c>
    </row>
    <row r="1077" spans="1:14" x14ac:dyDescent="0.2">
      <c r="A1077" s="624">
        <v>1074</v>
      </c>
      <c r="B1077" s="624">
        <v>27</v>
      </c>
      <c r="C1077" s="628">
        <f t="shared" si="194"/>
        <v>43.452288000000003</v>
      </c>
      <c r="D1077" s="665">
        <f t="shared" si="192"/>
        <v>43.452288000000003</v>
      </c>
      <c r="E1077" s="629">
        <f t="shared" si="195"/>
        <v>1888.1013324349442</v>
      </c>
      <c r="F1077" s="665">
        <f t="shared" si="193"/>
        <v>42.325747200000002</v>
      </c>
      <c r="G1077" s="629">
        <f t="shared" si="196"/>
        <v>1791.4688760383081</v>
      </c>
      <c r="H1077" s="666">
        <f t="shared" si="197"/>
        <v>42.889017600000003</v>
      </c>
      <c r="I1077" s="667">
        <f t="shared" si="198"/>
        <v>1.1913616E-2</v>
      </c>
      <c r="J1077" s="624">
        <f t="shared" si="199"/>
        <v>-96.632456396636144</v>
      </c>
      <c r="K1077" s="624">
        <f t="shared" si="200"/>
        <v>0</v>
      </c>
      <c r="L1077" s="624">
        <f t="shared" si="202"/>
        <v>45847.684630475793</v>
      </c>
      <c r="M1077" s="668">
        <f t="shared" si="203"/>
        <v>10.31743732799999</v>
      </c>
      <c r="N1077" s="624">
        <f t="shared" si="201"/>
        <v>4443.7085656970257</v>
      </c>
    </row>
    <row r="1078" spans="1:14" x14ac:dyDescent="0.2">
      <c r="A1078" s="624">
        <v>1075</v>
      </c>
      <c r="B1078" s="624">
        <v>26.3</v>
      </c>
      <c r="C1078" s="628">
        <f t="shared" si="194"/>
        <v>42.325747200000002</v>
      </c>
      <c r="D1078" s="665">
        <f t="shared" si="192"/>
        <v>42.325747200000002</v>
      </c>
      <c r="E1078" s="629">
        <f t="shared" si="195"/>
        <v>1791.4688760383081</v>
      </c>
      <c r="F1078" s="665">
        <f t="shared" si="193"/>
        <v>39.428927999999999</v>
      </c>
      <c r="G1078" s="629">
        <f t="shared" si="196"/>
        <v>1554.640363229184</v>
      </c>
      <c r="H1078" s="666">
        <f t="shared" si="197"/>
        <v>40.877337600000004</v>
      </c>
      <c r="I1078" s="667">
        <f t="shared" si="198"/>
        <v>1.1354816000000002E-2</v>
      </c>
      <c r="J1078" s="624">
        <f t="shared" si="199"/>
        <v>-236.82851280912405</v>
      </c>
      <c r="K1078" s="624">
        <f t="shared" si="200"/>
        <v>0</v>
      </c>
      <c r="L1078" s="624">
        <f t="shared" si="202"/>
        <v>45847.684630475793</v>
      </c>
      <c r="M1078" s="668">
        <f t="shared" si="203"/>
        <v>10.328792143999991</v>
      </c>
      <c r="N1078" s="624">
        <f t="shared" si="201"/>
        <v>4438.8234356239591</v>
      </c>
    </row>
    <row r="1079" spans="1:14" x14ac:dyDescent="0.2">
      <c r="A1079" s="624">
        <v>1076</v>
      </c>
      <c r="B1079" s="624">
        <v>24.5</v>
      </c>
      <c r="C1079" s="628">
        <f t="shared" si="194"/>
        <v>39.428927999999999</v>
      </c>
      <c r="D1079" s="665">
        <f t="shared" si="192"/>
        <v>39.428927999999999</v>
      </c>
      <c r="E1079" s="629">
        <f t="shared" si="195"/>
        <v>1554.640363229184</v>
      </c>
      <c r="F1079" s="665">
        <f t="shared" si="193"/>
        <v>36.210239999999999</v>
      </c>
      <c r="G1079" s="629">
        <f t="shared" si="196"/>
        <v>1311.1814808575998</v>
      </c>
      <c r="H1079" s="666">
        <f t="shared" si="197"/>
        <v>37.819583999999999</v>
      </c>
      <c r="I1079" s="667">
        <f t="shared" si="198"/>
        <v>1.050544E-2</v>
      </c>
      <c r="J1079" s="624">
        <f t="shared" si="199"/>
        <v>-243.4588823715842</v>
      </c>
      <c r="K1079" s="624">
        <f t="shared" si="200"/>
        <v>0</v>
      </c>
      <c r="L1079" s="624">
        <f t="shared" si="202"/>
        <v>45847.684630475793</v>
      </c>
      <c r="M1079" s="668">
        <f t="shared" si="203"/>
        <v>10.33929758399999</v>
      </c>
      <c r="N1079" s="624">
        <f t="shared" si="201"/>
        <v>4434.3132846301714</v>
      </c>
    </row>
    <row r="1080" spans="1:14" x14ac:dyDescent="0.2">
      <c r="A1080" s="624">
        <v>1077</v>
      </c>
      <c r="B1080" s="624">
        <v>22.5</v>
      </c>
      <c r="C1080" s="628">
        <f t="shared" si="194"/>
        <v>36.210239999999999</v>
      </c>
      <c r="D1080" s="665">
        <f t="shared" si="192"/>
        <v>36.210239999999999</v>
      </c>
      <c r="E1080" s="629">
        <f t="shared" si="195"/>
        <v>1311.1814808575998</v>
      </c>
      <c r="F1080" s="665">
        <f t="shared" si="193"/>
        <v>34.600896000000006</v>
      </c>
      <c r="G1080" s="629">
        <f t="shared" si="196"/>
        <v>1197.2220040028164</v>
      </c>
      <c r="H1080" s="666">
        <f t="shared" si="197"/>
        <v>35.405568000000002</v>
      </c>
      <c r="I1080" s="667">
        <f t="shared" si="198"/>
        <v>9.8348800000000007E-3</v>
      </c>
      <c r="J1080" s="624">
        <f t="shared" si="199"/>
        <v>-113.95947685478336</v>
      </c>
      <c r="K1080" s="624">
        <f t="shared" si="200"/>
        <v>0</v>
      </c>
      <c r="L1080" s="624">
        <f t="shared" si="202"/>
        <v>45847.684630475793</v>
      </c>
      <c r="M1080" s="668">
        <f t="shared" si="203"/>
        <v>10.34913246399999</v>
      </c>
      <c r="N1080" s="624">
        <f t="shared" si="201"/>
        <v>4430.0993141173349</v>
      </c>
    </row>
    <row r="1081" spans="1:14" x14ac:dyDescent="0.2">
      <c r="A1081" s="624">
        <v>1078</v>
      </c>
      <c r="B1081" s="624">
        <v>21.5</v>
      </c>
      <c r="C1081" s="628">
        <f t="shared" si="194"/>
        <v>34.600896000000006</v>
      </c>
      <c r="D1081" s="665">
        <f t="shared" si="192"/>
        <v>34.600896000000006</v>
      </c>
      <c r="E1081" s="629">
        <f t="shared" si="195"/>
        <v>1197.2220040028164</v>
      </c>
      <c r="F1081" s="665">
        <f t="shared" si="193"/>
        <v>33.152486400000008</v>
      </c>
      <c r="G1081" s="629">
        <f t="shared" si="196"/>
        <v>1099.0873545021855</v>
      </c>
      <c r="H1081" s="666">
        <f t="shared" si="197"/>
        <v>33.87669120000001</v>
      </c>
      <c r="I1081" s="667">
        <f t="shared" si="198"/>
        <v>9.410192000000003E-3</v>
      </c>
      <c r="J1081" s="624">
        <f t="shared" si="199"/>
        <v>-98.134649500630985</v>
      </c>
      <c r="K1081" s="624">
        <f t="shared" si="200"/>
        <v>0</v>
      </c>
      <c r="L1081" s="624">
        <f t="shared" si="202"/>
        <v>45847.684630475793</v>
      </c>
      <c r="M1081" s="668">
        <f t="shared" si="203"/>
        <v>10.35854265599999</v>
      </c>
      <c r="N1081" s="624">
        <f t="shared" si="201"/>
        <v>4426.0748015474346</v>
      </c>
    </row>
    <row r="1082" spans="1:14" x14ac:dyDescent="0.2">
      <c r="A1082" s="624">
        <v>1079</v>
      </c>
      <c r="B1082" s="624">
        <v>20.6</v>
      </c>
      <c r="C1082" s="628">
        <f t="shared" si="194"/>
        <v>33.152486400000008</v>
      </c>
      <c r="D1082" s="665">
        <f t="shared" si="192"/>
        <v>33.152486400000008</v>
      </c>
      <c r="E1082" s="629">
        <f t="shared" si="195"/>
        <v>1099.0873545021855</v>
      </c>
      <c r="F1082" s="665">
        <f t="shared" si="193"/>
        <v>28.968192000000002</v>
      </c>
      <c r="G1082" s="629">
        <f t="shared" si="196"/>
        <v>839.1561477488641</v>
      </c>
      <c r="H1082" s="666">
        <f t="shared" si="197"/>
        <v>31.060339200000005</v>
      </c>
      <c r="I1082" s="667">
        <f t="shared" si="198"/>
        <v>8.6278720000000017E-3</v>
      </c>
      <c r="J1082" s="624">
        <f t="shared" si="199"/>
        <v>-259.93120675332136</v>
      </c>
      <c r="K1082" s="624">
        <f t="shared" si="200"/>
        <v>0</v>
      </c>
      <c r="L1082" s="624">
        <f t="shared" si="202"/>
        <v>45847.684630475793</v>
      </c>
      <c r="M1082" s="668">
        <f t="shared" si="203"/>
        <v>10.36717052799999</v>
      </c>
      <c r="N1082" s="624">
        <f t="shared" si="201"/>
        <v>4422.3912886017333</v>
      </c>
    </row>
    <row r="1083" spans="1:14" x14ac:dyDescent="0.2">
      <c r="A1083" s="624">
        <v>1080</v>
      </c>
      <c r="B1083" s="624">
        <v>18</v>
      </c>
      <c r="C1083" s="628">
        <f t="shared" si="194"/>
        <v>28.968192000000002</v>
      </c>
      <c r="D1083" s="665">
        <f t="shared" si="192"/>
        <v>28.968192000000002</v>
      </c>
      <c r="E1083" s="629">
        <f t="shared" si="195"/>
        <v>839.1561477488641</v>
      </c>
      <c r="F1083" s="665">
        <f t="shared" si="193"/>
        <v>24.140160000000002</v>
      </c>
      <c r="G1083" s="629">
        <f t="shared" si="196"/>
        <v>582.74732482560012</v>
      </c>
      <c r="H1083" s="666">
        <f t="shared" si="197"/>
        <v>26.554176000000002</v>
      </c>
      <c r="I1083" s="667">
        <f t="shared" si="198"/>
        <v>7.3761600000000005E-3</v>
      </c>
      <c r="J1083" s="624">
        <f t="shared" si="199"/>
        <v>-256.40882292326398</v>
      </c>
      <c r="K1083" s="624">
        <f t="shared" si="200"/>
        <v>0</v>
      </c>
      <c r="L1083" s="624">
        <f t="shared" si="202"/>
        <v>45847.684630475793</v>
      </c>
      <c r="M1083" s="668">
        <f t="shared" si="203"/>
        <v>10.37454668799999</v>
      </c>
      <c r="N1083" s="624">
        <f t="shared" si="201"/>
        <v>4419.2470292226653</v>
      </c>
    </row>
    <row r="1084" spans="1:14" x14ac:dyDescent="0.2">
      <c r="A1084" s="624">
        <v>1081</v>
      </c>
      <c r="B1084" s="624">
        <v>15</v>
      </c>
      <c r="C1084" s="628">
        <f t="shared" si="194"/>
        <v>24.140160000000002</v>
      </c>
      <c r="D1084" s="665">
        <f t="shared" si="192"/>
        <v>24.140160000000002</v>
      </c>
      <c r="E1084" s="629">
        <f t="shared" si="195"/>
        <v>582.74732482560012</v>
      </c>
      <c r="F1084" s="665">
        <f t="shared" si="193"/>
        <v>19.794931200000004</v>
      </c>
      <c r="G1084" s="629">
        <f t="shared" si="196"/>
        <v>391.83930121273363</v>
      </c>
      <c r="H1084" s="666">
        <f t="shared" si="197"/>
        <v>21.967545600000001</v>
      </c>
      <c r="I1084" s="667">
        <f t="shared" si="198"/>
        <v>6.1020960000000004E-3</v>
      </c>
      <c r="J1084" s="624">
        <f t="shared" si="199"/>
        <v>-190.90802361286649</v>
      </c>
      <c r="K1084" s="624">
        <f t="shared" si="200"/>
        <v>0</v>
      </c>
      <c r="L1084" s="624">
        <f t="shared" si="202"/>
        <v>45847.684630475793</v>
      </c>
      <c r="M1084" s="668">
        <f t="shared" si="203"/>
        <v>10.380648783999989</v>
      </c>
      <c r="N1084" s="624">
        <f t="shared" si="201"/>
        <v>4416.6492465424926</v>
      </c>
    </row>
    <row r="1085" spans="1:14" x14ac:dyDescent="0.2">
      <c r="A1085" s="624">
        <v>1082</v>
      </c>
      <c r="B1085" s="624">
        <v>12.3</v>
      </c>
      <c r="C1085" s="628">
        <f t="shared" si="194"/>
        <v>19.794931200000004</v>
      </c>
      <c r="D1085" s="665">
        <f t="shared" si="192"/>
        <v>19.794931200000004</v>
      </c>
      <c r="E1085" s="629">
        <f t="shared" si="195"/>
        <v>391.83930121273363</v>
      </c>
      <c r="F1085" s="665">
        <f t="shared" si="193"/>
        <v>17.8637184</v>
      </c>
      <c r="G1085" s="629">
        <f t="shared" si="196"/>
        <v>319.11243507449853</v>
      </c>
      <c r="H1085" s="666">
        <f t="shared" si="197"/>
        <v>18.829324800000002</v>
      </c>
      <c r="I1085" s="667">
        <f t="shared" si="198"/>
        <v>5.2303680000000009E-3</v>
      </c>
      <c r="J1085" s="624">
        <f t="shared" si="199"/>
        <v>-72.726866138235096</v>
      </c>
      <c r="K1085" s="624">
        <f t="shared" si="200"/>
        <v>0</v>
      </c>
      <c r="L1085" s="624">
        <f t="shared" si="202"/>
        <v>45847.684630475793</v>
      </c>
      <c r="M1085" s="668">
        <f t="shared" si="203"/>
        <v>10.385879151999989</v>
      </c>
      <c r="N1085" s="624">
        <f t="shared" si="201"/>
        <v>4414.4250052868174</v>
      </c>
    </row>
    <row r="1086" spans="1:14" x14ac:dyDescent="0.2">
      <c r="A1086" s="624">
        <v>1083</v>
      </c>
      <c r="B1086" s="624">
        <v>11.1</v>
      </c>
      <c r="C1086" s="628">
        <f t="shared" si="194"/>
        <v>17.8637184</v>
      </c>
      <c r="D1086" s="665">
        <f t="shared" si="192"/>
        <v>17.8637184</v>
      </c>
      <c r="E1086" s="629">
        <f t="shared" si="195"/>
        <v>319.11243507449853</v>
      </c>
      <c r="F1086" s="665">
        <f t="shared" si="193"/>
        <v>17.0590464</v>
      </c>
      <c r="G1086" s="629">
        <f t="shared" si="196"/>
        <v>291.01106407735296</v>
      </c>
      <c r="H1086" s="666">
        <f t="shared" si="197"/>
        <v>17.461382399999998</v>
      </c>
      <c r="I1086" s="667">
        <f t="shared" si="198"/>
        <v>4.8503839999999993E-3</v>
      </c>
      <c r="J1086" s="624">
        <f t="shared" si="199"/>
        <v>-28.10137099714558</v>
      </c>
      <c r="K1086" s="624">
        <f t="shared" si="200"/>
        <v>0</v>
      </c>
      <c r="L1086" s="624">
        <f t="shared" si="202"/>
        <v>45847.684630475793</v>
      </c>
      <c r="M1086" s="668">
        <f t="shared" si="203"/>
        <v>10.390729535999988</v>
      </c>
      <c r="N1086" s="624">
        <f t="shared" si="201"/>
        <v>4412.3643553256516</v>
      </c>
    </row>
    <row r="1087" spans="1:14" x14ac:dyDescent="0.2">
      <c r="A1087" s="624">
        <v>1084</v>
      </c>
      <c r="B1087" s="624">
        <v>10.6</v>
      </c>
      <c r="C1087" s="628">
        <f t="shared" si="194"/>
        <v>17.0590464</v>
      </c>
      <c r="D1087" s="665">
        <f t="shared" si="192"/>
        <v>17.0590464</v>
      </c>
      <c r="E1087" s="629">
        <f t="shared" si="195"/>
        <v>291.01106407735296</v>
      </c>
      <c r="F1087" s="665">
        <f t="shared" si="193"/>
        <v>16.093440000000001</v>
      </c>
      <c r="G1087" s="629">
        <f t="shared" si="196"/>
        <v>258.99881103360002</v>
      </c>
      <c r="H1087" s="666">
        <f t="shared" si="197"/>
        <v>16.5762432</v>
      </c>
      <c r="I1087" s="667">
        <f t="shared" si="198"/>
        <v>4.6045119999999998E-3</v>
      </c>
      <c r="J1087" s="624">
        <f t="shared" si="199"/>
        <v>-32.012253043752935</v>
      </c>
      <c r="K1087" s="624">
        <f t="shared" si="200"/>
        <v>0</v>
      </c>
      <c r="L1087" s="624">
        <f t="shared" si="202"/>
        <v>45847.684630475793</v>
      </c>
      <c r="M1087" s="668">
        <f t="shared" si="203"/>
        <v>10.395334047999988</v>
      </c>
      <c r="N1087" s="624">
        <f t="shared" si="201"/>
        <v>4410.4099414964603</v>
      </c>
    </row>
    <row r="1088" spans="1:14" x14ac:dyDescent="0.2">
      <c r="A1088" s="624">
        <v>1085</v>
      </c>
      <c r="B1088" s="624">
        <v>10</v>
      </c>
      <c r="C1088" s="628">
        <f t="shared" si="194"/>
        <v>16.093440000000001</v>
      </c>
      <c r="D1088" s="665">
        <f t="shared" si="192"/>
        <v>16.093440000000001</v>
      </c>
      <c r="E1088" s="629">
        <f t="shared" si="195"/>
        <v>258.99881103360002</v>
      </c>
      <c r="F1088" s="665">
        <f t="shared" si="193"/>
        <v>15.288768000000001</v>
      </c>
      <c r="G1088" s="629">
        <f t="shared" si="196"/>
        <v>233.74642695782404</v>
      </c>
      <c r="H1088" s="666">
        <f t="shared" si="197"/>
        <v>15.691104000000001</v>
      </c>
      <c r="I1088" s="667">
        <f t="shared" si="198"/>
        <v>4.3586400000000004E-3</v>
      </c>
      <c r="J1088" s="624">
        <f t="shared" si="199"/>
        <v>-25.252384075775979</v>
      </c>
      <c r="K1088" s="624">
        <f t="shared" si="200"/>
        <v>0</v>
      </c>
      <c r="L1088" s="624">
        <f t="shared" si="202"/>
        <v>45847.684630475793</v>
      </c>
      <c r="M1088" s="668">
        <f t="shared" si="203"/>
        <v>10.399692687999988</v>
      </c>
      <c r="N1088" s="624">
        <f t="shared" si="201"/>
        <v>4408.5614840694843</v>
      </c>
    </row>
    <row r="1089" spans="1:14" x14ac:dyDescent="0.2">
      <c r="A1089" s="624">
        <v>1086</v>
      </c>
      <c r="B1089" s="624">
        <v>9.5</v>
      </c>
      <c r="C1089" s="628">
        <f t="shared" si="194"/>
        <v>15.288768000000001</v>
      </c>
      <c r="D1089" s="665">
        <f t="shared" si="192"/>
        <v>15.288768000000001</v>
      </c>
      <c r="E1089" s="629">
        <f t="shared" si="195"/>
        <v>233.74642695782404</v>
      </c>
      <c r="F1089" s="665">
        <f t="shared" si="193"/>
        <v>14.6450304</v>
      </c>
      <c r="G1089" s="629">
        <f t="shared" si="196"/>
        <v>214.47691541692416</v>
      </c>
      <c r="H1089" s="666">
        <f t="shared" si="197"/>
        <v>14.9668992</v>
      </c>
      <c r="I1089" s="667">
        <f t="shared" si="198"/>
        <v>4.1574719999999997E-3</v>
      </c>
      <c r="J1089" s="624">
        <f t="shared" si="199"/>
        <v>-19.269511540899884</v>
      </c>
      <c r="K1089" s="624">
        <f t="shared" si="200"/>
        <v>0</v>
      </c>
      <c r="L1089" s="624">
        <f t="shared" si="202"/>
        <v>45847.684630475793</v>
      </c>
      <c r="M1089" s="668">
        <f t="shared" si="203"/>
        <v>10.403850159999987</v>
      </c>
      <c r="N1089" s="624">
        <f t="shared" si="201"/>
        <v>4406.7997832905976</v>
      </c>
    </row>
    <row r="1090" spans="1:14" x14ac:dyDescent="0.2">
      <c r="A1090" s="624">
        <v>1087</v>
      </c>
      <c r="B1090" s="624">
        <v>9.1</v>
      </c>
      <c r="C1090" s="628">
        <f t="shared" si="194"/>
        <v>14.6450304</v>
      </c>
      <c r="D1090" s="665">
        <f t="shared" si="192"/>
        <v>14.6450304</v>
      </c>
      <c r="E1090" s="629">
        <f t="shared" si="195"/>
        <v>214.47691541692416</v>
      </c>
      <c r="F1090" s="665">
        <f t="shared" si="193"/>
        <v>14.0012928</v>
      </c>
      <c r="G1090" s="629">
        <f t="shared" si="196"/>
        <v>196.03620007133185</v>
      </c>
      <c r="H1090" s="666">
        <f t="shared" si="197"/>
        <v>14.323161599999999</v>
      </c>
      <c r="I1090" s="667">
        <f t="shared" si="198"/>
        <v>3.9786559999999997E-3</v>
      </c>
      <c r="J1090" s="624">
        <f t="shared" si="199"/>
        <v>-18.440715345592309</v>
      </c>
      <c r="K1090" s="624">
        <f t="shared" si="200"/>
        <v>0</v>
      </c>
      <c r="L1090" s="624">
        <f t="shared" si="202"/>
        <v>45847.684630475793</v>
      </c>
      <c r="M1090" s="668">
        <f t="shared" si="203"/>
        <v>10.407828815999986</v>
      </c>
      <c r="N1090" s="624">
        <f t="shared" si="201"/>
        <v>4405.115172531855</v>
      </c>
    </row>
    <row r="1091" spans="1:14" x14ac:dyDescent="0.2">
      <c r="A1091" s="624">
        <v>1088</v>
      </c>
      <c r="B1091" s="624">
        <v>8.6999999999999993</v>
      </c>
      <c r="C1091" s="628">
        <f t="shared" si="194"/>
        <v>14.0012928</v>
      </c>
      <c r="D1091" s="665">
        <f t="shared" si="192"/>
        <v>14.0012928</v>
      </c>
      <c r="E1091" s="629">
        <f t="shared" si="195"/>
        <v>196.03620007133185</v>
      </c>
      <c r="F1091" s="665">
        <f t="shared" si="193"/>
        <v>13.8403584</v>
      </c>
      <c r="G1091" s="629">
        <f t="shared" si="196"/>
        <v>191.55552064045054</v>
      </c>
      <c r="H1091" s="666">
        <f t="shared" si="197"/>
        <v>13.920825600000001</v>
      </c>
      <c r="I1091" s="667">
        <f t="shared" si="198"/>
        <v>3.8668960000000003E-3</v>
      </c>
      <c r="J1091" s="624">
        <f t="shared" si="199"/>
        <v>-4.4806794308813096</v>
      </c>
      <c r="K1091" s="624">
        <f t="shared" si="200"/>
        <v>0</v>
      </c>
      <c r="L1091" s="624">
        <f t="shared" si="202"/>
        <v>45847.684630475793</v>
      </c>
      <c r="M1091" s="668">
        <f t="shared" si="203"/>
        <v>10.411695711999986</v>
      </c>
      <c r="N1091" s="624">
        <f t="shared" si="201"/>
        <v>4403.479116051587</v>
      </c>
    </row>
    <row r="1092" spans="1:14" x14ac:dyDescent="0.2">
      <c r="A1092" s="624">
        <v>1089</v>
      </c>
      <c r="B1092" s="624">
        <v>8.6</v>
      </c>
      <c r="C1092" s="628">
        <f t="shared" si="194"/>
        <v>13.8403584</v>
      </c>
      <c r="D1092" s="665">
        <f t="shared" ref="D1092:D1155" si="204">C1092</f>
        <v>13.8403584</v>
      </c>
      <c r="E1092" s="629">
        <f t="shared" si="195"/>
        <v>191.55552064045054</v>
      </c>
      <c r="F1092" s="665">
        <f t="shared" ref="F1092:F1155" si="205">C1093</f>
        <v>14.162227200000002</v>
      </c>
      <c r="G1092" s="629">
        <f t="shared" si="196"/>
        <v>200.5686792644199</v>
      </c>
      <c r="H1092" s="666">
        <f t="shared" si="197"/>
        <v>14.001292800000002</v>
      </c>
      <c r="I1092" s="667">
        <f t="shared" si="198"/>
        <v>3.8892480000000005E-3</v>
      </c>
      <c r="J1092" s="624">
        <f t="shared" si="199"/>
        <v>9.0131586239693604</v>
      </c>
      <c r="K1092" s="624">
        <f t="shared" si="200"/>
        <v>9.0131586239693604</v>
      </c>
      <c r="L1092" s="624">
        <f t="shared" si="202"/>
        <v>45856.697789099759</v>
      </c>
      <c r="M1092" s="668">
        <f t="shared" si="203"/>
        <v>10.415584959999986</v>
      </c>
      <c r="N1092" s="624">
        <f t="shared" si="201"/>
        <v>4402.7001810467509</v>
      </c>
    </row>
    <row r="1093" spans="1:14" x14ac:dyDescent="0.2">
      <c r="A1093" s="624">
        <v>1090</v>
      </c>
      <c r="B1093" s="624">
        <v>8.8000000000000007</v>
      </c>
      <c r="C1093" s="628">
        <f t="shared" ref="C1093:C1156" si="206">B1093*1.609344</f>
        <v>14.162227200000002</v>
      </c>
      <c r="D1093" s="665">
        <f t="shared" si="204"/>
        <v>14.162227200000002</v>
      </c>
      <c r="E1093" s="629">
        <f t="shared" ref="E1093:E1156" si="207">(D1093)^2</f>
        <v>200.5686792644199</v>
      </c>
      <c r="F1093" s="665">
        <f t="shared" si="205"/>
        <v>14.484096000000001</v>
      </c>
      <c r="G1093" s="629">
        <f t="shared" ref="G1093:G1156" si="208">(F1093)^2</f>
        <v>209.78903693721603</v>
      </c>
      <c r="H1093" s="666">
        <f t="shared" ref="H1093:H1156" si="209">(D1093+F1093)/2</f>
        <v>14.323161600000002</v>
      </c>
      <c r="I1093" s="667">
        <f t="shared" ref="I1093:I1156" si="210">H1093/3600</f>
        <v>3.9786560000000006E-3</v>
      </c>
      <c r="J1093" s="624">
        <f t="shared" ref="J1093:J1156" si="211">IF(I1093=0,0,(G1093-E1093))</f>
        <v>9.2203576727961263</v>
      </c>
      <c r="K1093" s="624">
        <f t="shared" ref="K1093:K1156" si="212">MAX(0,J1093)</f>
        <v>9.2203576727961263</v>
      </c>
      <c r="L1093" s="624">
        <f t="shared" si="202"/>
        <v>45865.918146772558</v>
      </c>
      <c r="M1093" s="668">
        <f t="shared" si="203"/>
        <v>10.419563615999985</v>
      </c>
      <c r="N1093" s="624">
        <f t="shared" ref="N1093:N1156" si="213">IF(M1093=0,0,(L1093)/M1093)</f>
        <v>4401.9039411921394</v>
      </c>
    </row>
    <row r="1094" spans="1:14" x14ac:dyDescent="0.2">
      <c r="A1094" s="624">
        <v>1091</v>
      </c>
      <c r="B1094" s="624">
        <v>9</v>
      </c>
      <c r="C1094" s="628">
        <f t="shared" si="206"/>
        <v>14.484096000000001</v>
      </c>
      <c r="D1094" s="665">
        <f t="shared" si="204"/>
        <v>14.484096000000001</v>
      </c>
      <c r="E1094" s="629">
        <f t="shared" si="207"/>
        <v>209.78903693721603</v>
      </c>
      <c r="F1094" s="665">
        <f t="shared" si="205"/>
        <v>14.0012928</v>
      </c>
      <c r="G1094" s="629">
        <f t="shared" si="208"/>
        <v>196.03620007133185</v>
      </c>
      <c r="H1094" s="666">
        <f t="shared" si="209"/>
        <v>14.242694400000001</v>
      </c>
      <c r="I1094" s="667">
        <f t="shared" si="210"/>
        <v>3.9563040000000008E-3</v>
      </c>
      <c r="J1094" s="624">
        <f t="shared" si="211"/>
        <v>-13.752836865884177</v>
      </c>
      <c r="K1094" s="624">
        <f t="shared" si="212"/>
        <v>0</v>
      </c>
      <c r="L1094" s="624">
        <f t="shared" ref="L1094:L1157" si="214">L1093+K1094</f>
        <v>45865.918146772558</v>
      </c>
      <c r="M1094" s="668">
        <f t="shared" ref="M1094:M1157" si="215">M1093+I1094</f>
        <v>10.423519919999986</v>
      </c>
      <c r="N1094" s="624">
        <f t="shared" si="213"/>
        <v>4400.2331744738121</v>
      </c>
    </row>
    <row r="1095" spans="1:14" x14ac:dyDescent="0.2">
      <c r="A1095" s="624">
        <v>1092</v>
      </c>
      <c r="B1095" s="624">
        <v>8.6999999999999993</v>
      </c>
      <c r="C1095" s="628">
        <f t="shared" si="206"/>
        <v>14.0012928</v>
      </c>
      <c r="D1095" s="665">
        <f t="shared" si="204"/>
        <v>14.0012928</v>
      </c>
      <c r="E1095" s="629">
        <f t="shared" si="207"/>
        <v>196.03620007133185</v>
      </c>
      <c r="F1095" s="665">
        <f t="shared" si="205"/>
        <v>13.8403584</v>
      </c>
      <c r="G1095" s="629">
        <f t="shared" si="208"/>
        <v>191.55552064045054</v>
      </c>
      <c r="H1095" s="666">
        <f t="shared" si="209"/>
        <v>13.920825600000001</v>
      </c>
      <c r="I1095" s="667">
        <f t="shared" si="210"/>
        <v>3.8668960000000003E-3</v>
      </c>
      <c r="J1095" s="624">
        <f t="shared" si="211"/>
        <v>-4.4806794308813096</v>
      </c>
      <c r="K1095" s="624">
        <f t="shared" si="212"/>
        <v>0</v>
      </c>
      <c r="L1095" s="624">
        <f t="shared" si="214"/>
        <v>45865.918146772558</v>
      </c>
      <c r="M1095" s="668">
        <f t="shared" si="215"/>
        <v>10.427386815999986</v>
      </c>
      <c r="N1095" s="624">
        <f t="shared" si="213"/>
        <v>4398.6013903689654</v>
      </c>
    </row>
    <row r="1096" spans="1:14" x14ac:dyDescent="0.2">
      <c r="A1096" s="624">
        <v>1093</v>
      </c>
      <c r="B1096" s="624">
        <v>8.6</v>
      </c>
      <c r="C1096" s="628">
        <f t="shared" si="206"/>
        <v>13.8403584</v>
      </c>
      <c r="D1096" s="665">
        <f t="shared" si="204"/>
        <v>13.8403584</v>
      </c>
      <c r="E1096" s="629">
        <f t="shared" si="207"/>
        <v>191.55552064045054</v>
      </c>
      <c r="F1096" s="665">
        <f t="shared" si="205"/>
        <v>12.874752000000001</v>
      </c>
      <c r="G1096" s="629">
        <f t="shared" si="208"/>
        <v>165.75923906150402</v>
      </c>
      <c r="H1096" s="666">
        <f t="shared" si="209"/>
        <v>13.3575552</v>
      </c>
      <c r="I1096" s="667">
        <f t="shared" si="210"/>
        <v>3.7104320000000001E-3</v>
      </c>
      <c r="J1096" s="624">
        <f t="shared" si="211"/>
        <v>-25.79628157894652</v>
      </c>
      <c r="K1096" s="624">
        <f t="shared" si="212"/>
        <v>0</v>
      </c>
      <c r="L1096" s="624">
        <f t="shared" si="214"/>
        <v>45865.918146772558</v>
      </c>
      <c r="M1096" s="668">
        <f t="shared" si="215"/>
        <v>10.431097247999986</v>
      </c>
      <c r="N1096" s="624">
        <f t="shared" si="213"/>
        <v>4397.0367696041458</v>
      </c>
    </row>
    <row r="1097" spans="1:14" x14ac:dyDescent="0.2">
      <c r="A1097" s="624">
        <v>1094</v>
      </c>
      <c r="B1097" s="624">
        <v>8</v>
      </c>
      <c r="C1097" s="628">
        <f t="shared" si="206"/>
        <v>12.874752000000001</v>
      </c>
      <c r="D1097" s="665">
        <f t="shared" si="204"/>
        <v>12.874752000000001</v>
      </c>
      <c r="E1097" s="629">
        <f t="shared" si="207"/>
        <v>165.75923906150402</v>
      </c>
      <c r="F1097" s="665">
        <f t="shared" si="205"/>
        <v>11.265408000000001</v>
      </c>
      <c r="G1097" s="629">
        <f t="shared" si="208"/>
        <v>126.90941740646402</v>
      </c>
      <c r="H1097" s="666">
        <f t="shared" si="209"/>
        <v>12.070080000000001</v>
      </c>
      <c r="I1097" s="667">
        <f t="shared" si="210"/>
        <v>3.3528000000000004E-3</v>
      </c>
      <c r="J1097" s="624">
        <f t="shared" si="211"/>
        <v>-38.849821655040003</v>
      </c>
      <c r="K1097" s="624">
        <f t="shared" si="212"/>
        <v>0</v>
      </c>
      <c r="L1097" s="624">
        <f t="shared" si="214"/>
        <v>45865.918146772558</v>
      </c>
      <c r="M1097" s="668">
        <f t="shared" si="215"/>
        <v>10.434450047999986</v>
      </c>
      <c r="N1097" s="624">
        <f t="shared" si="213"/>
        <v>4395.6239126913897</v>
      </c>
    </row>
    <row r="1098" spans="1:14" x14ac:dyDescent="0.2">
      <c r="A1098" s="624">
        <v>1095</v>
      </c>
      <c r="B1098" s="624">
        <v>7</v>
      </c>
      <c r="C1098" s="628">
        <f t="shared" si="206"/>
        <v>11.265408000000001</v>
      </c>
      <c r="D1098" s="665">
        <f t="shared" si="204"/>
        <v>11.265408000000001</v>
      </c>
      <c r="E1098" s="629">
        <f t="shared" si="207"/>
        <v>126.90941740646402</v>
      </c>
      <c r="F1098" s="665">
        <f t="shared" si="205"/>
        <v>8.0467200000000005</v>
      </c>
      <c r="G1098" s="629">
        <f t="shared" si="208"/>
        <v>64.749702758400005</v>
      </c>
      <c r="H1098" s="666">
        <f t="shared" si="209"/>
        <v>9.6560640000000006</v>
      </c>
      <c r="I1098" s="667">
        <f t="shared" si="210"/>
        <v>2.6822400000000002E-3</v>
      </c>
      <c r="J1098" s="624">
        <f t="shared" si="211"/>
        <v>-62.159714648064011</v>
      </c>
      <c r="K1098" s="624">
        <f t="shared" si="212"/>
        <v>0</v>
      </c>
      <c r="L1098" s="624">
        <f t="shared" si="214"/>
        <v>45865.918146772558</v>
      </c>
      <c r="M1098" s="668">
        <f t="shared" si="215"/>
        <v>10.437132287999987</v>
      </c>
      <c r="N1098" s="624">
        <f t="shared" si="213"/>
        <v>4394.4942807236957</v>
      </c>
    </row>
    <row r="1099" spans="1:14" x14ac:dyDescent="0.2">
      <c r="A1099" s="624">
        <v>1096</v>
      </c>
      <c r="B1099" s="624">
        <v>5</v>
      </c>
      <c r="C1099" s="628">
        <f t="shared" si="206"/>
        <v>8.0467200000000005</v>
      </c>
      <c r="D1099" s="665">
        <f t="shared" si="204"/>
        <v>8.0467200000000005</v>
      </c>
      <c r="E1099" s="629">
        <f t="shared" si="207"/>
        <v>64.749702758400005</v>
      </c>
      <c r="F1099" s="665">
        <f t="shared" si="205"/>
        <v>6.7592448000000012</v>
      </c>
      <c r="G1099" s="629">
        <f t="shared" si="208"/>
        <v>45.687390266327057</v>
      </c>
      <c r="H1099" s="666">
        <f t="shared" si="209"/>
        <v>7.4029824000000009</v>
      </c>
      <c r="I1099" s="667">
        <f t="shared" si="210"/>
        <v>2.0563840000000001E-3</v>
      </c>
      <c r="J1099" s="624">
        <f t="shared" si="211"/>
        <v>-19.062312492072948</v>
      </c>
      <c r="K1099" s="624">
        <f t="shared" si="212"/>
        <v>0</v>
      </c>
      <c r="L1099" s="624">
        <f t="shared" si="214"/>
        <v>45865.918146772558</v>
      </c>
      <c r="M1099" s="668">
        <f t="shared" si="215"/>
        <v>10.439188671999986</v>
      </c>
      <c r="N1099" s="624">
        <f t="shared" si="213"/>
        <v>4393.6286226720113</v>
      </c>
    </row>
    <row r="1100" spans="1:14" x14ac:dyDescent="0.2">
      <c r="A1100" s="624">
        <v>1097</v>
      </c>
      <c r="B1100" s="624">
        <v>4.2</v>
      </c>
      <c r="C1100" s="628">
        <f t="shared" si="206"/>
        <v>6.7592448000000012</v>
      </c>
      <c r="D1100" s="665">
        <f t="shared" si="204"/>
        <v>6.7592448000000012</v>
      </c>
      <c r="E1100" s="629">
        <f t="shared" si="207"/>
        <v>45.687390266327057</v>
      </c>
      <c r="F1100" s="665">
        <f t="shared" si="205"/>
        <v>4.1842944000000006</v>
      </c>
      <c r="G1100" s="629">
        <f t="shared" si="208"/>
        <v>17.508319625871366</v>
      </c>
      <c r="H1100" s="666">
        <f t="shared" si="209"/>
        <v>5.4717696000000009</v>
      </c>
      <c r="I1100" s="667">
        <f t="shared" si="210"/>
        <v>1.5199360000000002E-3</v>
      </c>
      <c r="J1100" s="624">
        <f t="shared" si="211"/>
        <v>-28.179070640455691</v>
      </c>
      <c r="K1100" s="624">
        <f t="shared" si="212"/>
        <v>0</v>
      </c>
      <c r="L1100" s="624">
        <f t="shared" si="214"/>
        <v>45865.918146772558</v>
      </c>
      <c r="M1100" s="668">
        <f t="shared" si="215"/>
        <v>10.440708607999985</v>
      </c>
      <c r="N1100" s="624">
        <f t="shared" si="213"/>
        <v>4392.9890076262363</v>
      </c>
    </row>
    <row r="1101" spans="1:14" x14ac:dyDescent="0.2">
      <c r="A1101" s="624">
        <v>1098</v>
      </c>
      <c r="B1101" s="624">
        <v>2.6</v>
      </c>
      <c r="C1101" s="628">
        <f t="shared" si="206"/>
        <v>4.1842944000000006</v>
      </c>
      <c r="D1101" s="665">
        <f t="shared" si="204"/>
        <v>4.1842944000000006</v>
      </c>
      <c r="E1101" s="629">
        <f t="shared" si="207"/>
        <v>17.508319625871366</v>
      </c>
      <c r="F1101" s="665">
        <f t="shared" si="205"/>
        <v>1.6093440000000001</v>
      </c>
      <c r="G1101" s="629">
        <f t="shared" si="208"/>
        <v>2.5899881103360003</v>
      </c>
      <c r="H1101" s="666">
        <f t="shared" si="209"/>
        <v>2.8968192000000004</v>
      </c>
      <c r="I1101" s="667">
        <f t="shared" si="210"/>
        <v>8.0467200000000009E-4</v>
      </c>
      <c r="J1101" s="624">
        <f t="shared" si="211"/>
        <v>-14.918331515535366</v>
      </c>
      <c r="K1101" s="624">
        <f t="shared" si="212"/>
        <v>0</v>
      </c>
      <c r="L1101" s="624">
        <f t="shared" si="214"/>
        <v>45865.918146772558</v>
      </c>
      <c r="M1101" s="668">
        <f t="shared" si="215"/>
        <v>10.441513279999985</v>
      </c>
      <c r="N1101" s="624">
        <f t="shared" si="213"/>
        <v>4392.6504632834813</v>
      </c>
    </row>
    <row r="1102" spans="1:14" x14ac:dyDescent="0.2">
      <c r="A1102" s="624">
        <v>1099</v>
      </c>
      <c r="B1102" s="624">
        <v>1</v>
      </c>
      <c r="C1102" s="628">
        <f t="shared" si="206"/>
        <v>1.6093440000000001</v>
      </c>
      <c r="D1102" s="665">
        <f t="shared" si="204"/>
        <v>1.6093440000000001</v>
      </c>
      <c r="E1102" s="629">
        <f t="shared" si="207"/>
        <v>2.5899881103360003</v>
      </c>
      <c r="F1102" s="665">
        <f t="shared" si="205"/>
        <v>0</v>
      </c>
      <c r="G1102" s="629">
        <f t="shared" si="208"/>
        <v>0</v>
      </c>
      <c r="H1102" s="666">
        <f t="shared" si="209"/>
        <v>0.80467200000000005</v>
      </c>
      <c r="I1102" s="667">
        <f t="shared" si="210"/>
        <v>2.2352000000000003E-4</v>
      </c>
      <c r="J1102" s="624">
        <f t="shared" si="211"/>
        <v>-2.5899881103360003</v>
      </c>
      <c r="K1102" s="624">
        <f t="shared" si="212"/>
        <v>0</v>
      </c>
      <c r="L1102" s="624">
        <f t="shared" si="214"/>
        <v>45865.918146772558</v>
      </c>
      <c r="M1102" s="668">
        <f t="shared" si="215"/>
        <v>10.441736799999985</v>
      </c>
      <c r="N1102" s="624">
        <f t="shared" si="213"/>
        <v>4392.5564324483476</v>
      </c>
    </row>
    <row r="1103" spans="1:14" x14ac:dyDescent="0.2">
      <c r="A1103" s="624">
        <v>1100</v>
      </c>
      <c r="B1103" s="624">
        <v>0</v>
      </c>
      <c r="C1103" s="628">
        <f t="shared" si="206"/>
        <v>0</v>
      </c>
      <c r="D1103" s="665">
        <f t="shared" si="204"/>
        <v>0</v>
      </c>
      <c r="E1103" s="629">
        <f t="shared" si="207"/>
        <v>0</v>
      </c>
      <c r="F1103" s="665">
        <f t="shared" si="205"/>
        <v>0.16093440000000003</v>
      </c>
      <c r="G1103" s="629">
        <f t="shared" si="208"/>
        <v>2.5899881103360011E-2</v>
      </c>
      <c r="H1103" s="666">
        <f t="shared" si="209"/>
        <v>8.0467200000000016E-2</v>
      </c>
      <c r="I1103" s="667">
        <f t="shared" si="210"/>
        <v>2.2352000000000006E-5</v>
      </c>
      <c r="J1103" s="624">
        <f t="shared" si="211"/>
        <v>2.5899881103360011E-2</v>
      </c>
      <c r="K1103" s="624">
        <f t="shared" si="212"/>
        <v>2.5899881103360011E-2</v>
      </c>
      <c r="L1103" s="624">
        <f t="shared" si="214"/>
        <v>45865.944046653662</v>
      </c>
      <c r="M1103" s="668">
        <f t="shared" si="215"/>
        <v>10.441759151999985</v>
      </c>
      <c r="N1103" s="624">
        <f t="shared" si="213"/>
        <v>4392.5495099998188</v>
      </c>
    </row>
    <row r="1104" spans="1:14" x14ac:dyDescent="0.2">
      <c r="A1104" s="624">
        <v>1101</v>
      </c>
      <c r="B1104" s="624">
        <v>0.1</v>
      </c>
      <c r="C1104" s="628">
        <f t="shared" si="206"/>
        <v>0.16093440000000003</v>
      </c>
      <c r="D1104" s="665">
        <f t="shared" si="204"/>
        <v>0.16093440000000003</v>
      </c>
      <c r="E1104" s="629">
        <f t="shared" si="207"/>
        <v>2.5899881103360011E-2</v>
      </c>
      <c r="F1104" s="665">
        <f t="shared" si="205"/>
        <v>0.96560639999999998</v>
      </c>
      <c r="G1104" s="629">
        <f t="shared" si="208"/>
        <v>0.93239571972095991</v>
      </c>
      <c r="H1104" s="666">
        <f t="shared" si="209"/>
        <v>0.56327039999999995</v>
      </c>
      <c r="I1104" s="667">
        <f t="shared" si="210"/>
        <v>1.5646399999999998E-4</v>
      </c>
      <c r="J1104" s="624">
        <f t="shared" si="211"/>
        <v>0.90649583861759986</v>
      </c>
      <c r="K1104" s="624">
        <f t="shared" si="212"/>
        <v>0.90649583861759986</v>
      </c>
      <c r="L1104" s="624">
        <f t="shared" si="214"/>
        <v>45866.850542492277</v>
      </c>
      <c r="M1104" s="668">
        <f t="shared" si="215"/>
        <v>10.441915615999985</v>
      </c>
      <c r="N1104" s="624">
        <f t="shared" si="213"/>
        <v>4392.5705042292448</v>
      </c>
    </row>
    <row r="1105" spans="1:14" x14ac:dyDescent="0.2">
      <c r="A1105" s="624">
        <v>1102</v>
      </c>
      <c r="B1105" s="624">
        <v>0.6</v>
      </c>
      <c r="C1105" s="628">
        <f t="shared" si="206"/>
        <v>0.96560639999999998</v>
      </c>
      <c r="D1105" s="665">
        <f t="shared" si="204"/>
        <v>0.96560639999999998</v>
      </c>
      <c r="E1105" s="629">
        <f t="shared" si="207"/>
        <v>0.93239571972095991</v>
      </c>
      <c r="F1105" s="665">
        <f t="shared" si="205"/>
        <v>2.5749504000000005</v>
      </c>
      <c r="G1105" s="629">
        <f t="shared" si="208"/>
        <v>6.6303695624601628</v>
      </c>
      <c r="H1105" s="666">
        <f t="shared" si="209"/>
        <v>1.7702784000000003</v>
      </c>
      <c r="I1105" s="667">
        <f t="shared" si="210"/>
        <v>4.9174400000000012E-4</v>
      </c>
      <c r="J1105" s="624">
        <f t="shared" si="211"/>
        <v>5.697973842739203</v>
      </c>
      <c r="K1105" s="624">
        <f t="shared" si="212"/>
        <v>5.697973842739203</v>
      </c>
      <c r="L1105" s="624">
        <f t="shared" si="214"/>
        <v>45872.548516335017</v>
      </c>
      <c r="M1105" s="668">
        <f t="shared" si="215"/>
        <v>10.442407359999985</v>
      </c>
      <c r="N1105" s="624">
        <f t="shared" si="213"/>
        <v>4392.9093105533748</v>
      </c>
    </row>
    <row r="1106" spans="1:14" x14ac:dyDescent="0.2">
      <c r="A1106" s="624">
        <v>1103</v>
      </c>
      <c r="B1106" s="624">
        <v>1.6</v>
      </c>
      <c r="C1106" s="628">
        <f t="shared" si="206"/>
        <v>2.5749504000000005</v>
      </c>
      <c r="D1106" s="665">
        <f t="shared" si="204"/>
        <v>2.5749504000000005</v>
      </c>
      <c r="E1106" s="629">
        <f t="shared" si="207"/>
        <v>6.6303695624601628</v>
      </c>
      <c r="F1106" s="665">
        <f t="shared" si="205"/>
        <v>5.7936384000000007</v>
      </c>
      <c r="G1106" s="629">
        <f t="shared" si="208"/>
        <v>33.566245909954567</v>
      </c>
      <c r="H1106" s="666">
        <f t="shared" si="209"/>
        <v>4.1842944000000006</v>
      </c>
      <c r="I1106" s="667">
        <f t="shared" si="210"/>
        <v>1.1623040000000001E-3</v>
      </c>
      <c r="J1106" s="624">
        <f t="shared" si="211"/>
        <v>26.935876347494403</v>
      </c>
      <c r="K1106" s="624">
        <f t="shared" si="212"/>
        <v>26.935876347494403</v>
      </c>
      <c r="L1106" s="624">
        <f t="shared" si="214"/>
        <v>45899.484392682512</v>
      </c>
      <c r="M1106" s="668">
        <f t="shared" si="215"/>
        <v>10.443569663999984</v>
      </c>
      <c r="N1106" s="624">
        <f t="shared" si="213"/>
        <v>4394.9995901212369</v>
      </c>
    </row>
    <row r="1107" spans="1:14" x14ac:dyDescent="0.2">
      <c r="A1107" s="624">
        <v>1104</v>
      </c>
      <c r="B1107" s="624">
        <v>3.6</v>
      </c>
      <c r="C1107" s="628">
        <f t="shared" si="206"/>
        <v>5.7936384000000007</v>
      </c>
      <c r="D1107" s="665">
        <f t="shared" si="204"/>
        <v>5.7936384000000007</v>
      </c>
      <c r="E1107" s="629">
        <f t="shared" si="207"/>
        <v>33.566245909954567</v>
      </c>
      <c r="F1107" s="665">
        <f t="shared" si="205"/>
        <v>11.104473600000002</v>
      </c>
      <c r="G1107" s="629">
        <f t="shared" si="208"/>
        <v>123.30933393309701</v>
      </c>
      <c r="H1107" s="666">
        <f t="shared" si="209"/>
        <v>8.4490560000000023</v>
      </c>
      <c r="I1107" s="667">
        <f t="shared" si="210"/>
        <v>2.3469600000000008E-3</v>
      </c>
      <c r="J1107" s="624">
        <f t="shared" si="211"/>
        <v>89.743088023142434</v>
      </c>
      <c r="K1107" s="624">
        <f t="shared" si="212"/>
        <v>89.743088023142434</v>
      </c>
      <c r="L1107" s="624">
        <f t="shared" si="214"/>
        <v>45989.227480705653</v>
      </c>
      <c r="M1107" s="668">
        <f t="shared" si="215"/>
        <v>10.445916623999985</v>
      </c>
      <c r="N1107" s="624">
        <f t="shared" si="213"/>
        <v>4402.6033459852861</v>
      </c>
    </row>
    <row r="1108" spans="1:14" x14ac:dyDescent="0.2">
      <c r="A1108" s="624">
        <v>1105</v>
      </c>
      <c r="B1108" s="624">
        <v>6.9</v>
      </c>
      <c r="C1108" s="628">
        <f t="shared" si="206"/>
        <v>11.104473600000002</v>
      </c>
      <c r="D1108" s="665">
        <f t="shared" si="204"/>
        <v>11.104473600000002</v>
      </c>
      <c r="E1108" s="629">
        <f t="shared" si="207"/>
        <v>123.30933393309701</v>
      </c>
      <c r="F1108" s="665">
        <f t="shared" si="205"/>
        <v>16.093440000000001</v>
      </c>
      <c r="G1108" s="629">
        <f t="shared" si="208"/>
        <v>258.99881103360002</v>
      </c>
      <c r="H1108" s="666">
        <f t="shared" si="209"/>
        <v>13.598956800000002</v>
      </c>
      <c r="I1108" s="667">
        <f t="shared" si="210"/>
        <v>3.7774880000000003E-3</v>
      </c>
      <c r="J1108" s="624">
        <f t="shared" si="211"/>
        <v>135.68947710050301</v>
      </c>
      <c r="K1108" s="624">
        <f t="shared" si="212"/>
        <v>135.68947710050301</v>
      </c>
      <c r="L1108" s="624">
        <f t="shared" si="214"/>
        <v>46124.916957806156</v>
      </c>
      <c r="M1108" s="668">
        <f t="shared" si="215"/>
        <v>10.449694111999985</v>
      </c>
      <c r="N1108" s="624">
        <f t="shared" si="213"/>
        <v>4413.9968561221576</v>
      </c>
    </row>
    <row r="1109" spans="1:14" x14ac:dyDescent="0.2">
      <c r="A1109" s="624">
        <v>1106</v>
      </c>
      <c r="B1109" s="624">
        <v>10</v>
      </c>
      <c r="C1109" s="628">
        <f t="shared" si="206"/>
        <v>16.093440000000001</v>
      </c>
      <c r="D1109" s="665">
        <f t="shared" si="204"/>
        <v>16.093440000000001</v>
      </c>
      <c r="E1109" s="629">
        <f t="shared" si="207"/>
        <v>258.99881103360002</v>
      </c>
      <c r="F1109" s="665">
        <f t="shared" si="205"/>
        <v>20.599603200000004</v>
      </c>
      <c r="G1109" s="629">
        <f t="shared" si="208"/>
        <v>424.34365199745042</v>
      </c>
      <c r="H1109" s="666">
        <f t="shared" si="209"/>
        <v>18.346521600000003</v>
      </c>
      <c r="I1109" s="667">
        <f t="shared" si="210"/>
        <v>5.0962560000000004E-3</v>
      </c>
      <c r="J1109" s="624">
        <f t="shared" si="211"/>
        <v>165.3448409638504</v>
      </c>
      <c r="K1109" s="624">
        <f t="shared" si="212"/>
        <v>165.3448409638504</v>
      </c>
      <c r="L1109" s="624">
        <f t="shared" si="214"/>
        <v>46290.261798770007</v>
      </c>
      <c r="M1109" s="668">
        <f t="shared" si="215"/>
        <v>10.454790367999985</v>
      </c>
      <c r="N1109" s="624">
        <f t="shared" si="213"/>
        <v>4427.6604474495452</v>
      </c>
    </row>
    <row r="1110" spans="1:14" x14ac:dyDescent="0.2">
      <c r="A1110" s="624">
        <v>1107</v>
      </c>
      <c r="B1110" s="624">
        <v>12.8</v>
      </c>
      <c r="C1110" s="628">
        <f t="shared" si="206"/>
        <v>20.599603200000004</v>
      </c>
      <c r="D1110" s="665">
        <f t="shared" si="204"/>
        <v>20.599603200000004</v>
      </c>
      <c r="E1110" s="629">
        <f t="shared" si="207"/>
        <v>424.34365199745042</v>
      </c>
      <c r="F1110" s="665">
        <f t="shared" si="205"/>
        <v>22.530816000000002</v>
      </c>
      <c r="G1110" s="629">
        <f t="shared" si="208"/>
        <v>507.63766962585606</v>
      </c>
      <c r="H1110" s="666">
        <f t="shared" si="209"/>
        <v>21.565209600000003</v>
      </c>
      <c r="I1110" s="667">
        <f t="shared" si="210"/>
        <v>5.9903360000000006E-3</v>
      </c>
      <c r="J1110" s="624">
        <f t="shared" si="211"/>
        <v>83.294017628405641</v>
      </c>
      <c r="K1110" s="624">
        <f t="shared" si="212"/>
        <v>83.294017628405641</v>
      </c>
      <c r="L1110" s="624">
        <f t="shared" si="214"/>
        <v>46373.55581639841</v>
      </c>
      <c r="M1110" s="668">
        <f t="shared" si="215"/>
        <v>10.460780703999985</v>
      </c>
      <c r="N1110" s="624">
        <f t="shared" si="213"/>
        <v>4433.0874653233222</v>
      </c>
    </row>
    <row r="1111" spans="1:14" x14ac:dyDescent="0.2">
      <c r="A1111" s="624">
        <v>1108</v>
      </c>
      <c r="B1111" s="624">
        <v>14</v>
      </c>
      <c r="C1111" s="628">
        <f t="shared" si="206"/>
        <v>22.530816000000002</v>
      </c>
      <c r="D1111" s="665">
        <f t="shared" si="204"/>
        <v>22.530816000000002</v>
      </c>
      <c r="E1111" s="629">
        <f t="shared" si="207"/>
        <v>507.63766962585606</v>
      </c>
      <c r="F1111" s="665">
        <f t="shared" si="205"/>
        <v>23.335488000000002</v>
      </c>
      <c r="G1111" s="629">
        <f t="shared" si="208"/>
        <v>544.54500019814407</v>
      </c>
      <c r="H1111" s="666">
        <f t="shared" si="209"/>
        <v>22.933152</v>
      </c>
      <c r="I1111" s="667">
        <f t="shared" si="210"/>
        <v>6.3703199999999996E-3</v>
      </c>
      <c r="J1111" s="624">
        <f t="shared" si="211"/>
        <v>36.907330572288004</v>
      </c>
      <c r="K1111" s="624">
        <f t="shared" si="212"/>
        <v>36.907330572288004</v>
      </c>
      <c r="L1111" s="624">
        <f t="shared" si="214"/>
        <v>46410.463146970695</v>
      </c>
      <c r="M1111" s="668">
        <f t="shared" si="215"/>
        <v>10.467151023999985</v>
      </c>
      <c r="N1111" s="624">
        <f t="shared" si="213"/>
        <v>4433.9154981672464</v>
      </c>
    </row>
    <row r="1112" spans="1:14" x14ac:dyDescent="0.2">
      <c r="A1112" s="624">
        <v>1109</v>
      </c>
      <c r="B1112" s="624">
        <v>14.5</v>
      </c>
      <c r="C1112" s="628">
        <f t="shared" si="206"/>
        <v>23.335488000000002</v>
      </c>
      <c r="D1112" s="665">
        <f t="shared" si="204"/>
        <v>23.335488000000002</v>
      </c>
      <c r="E1112" s="629">
        <f t="shared" si="207"/>
        <v>544.54500019814407</v>
      </c>
      <c r="F1112" s="665">
        <f t="shared" si="205"/>
        <v>25.749504000000002</v>
      </c>
      <c r="G1112" s="629">
        <f t="shared" si="208"/>
        <v>663.03695624601608</v>
      </c>
      <c r="H1112" s="666">
        <f t="shared" si="209"/>
        <v>24.542496</v>
      </c>
      <c r="I1112" s="667">
        <f t="shared" si="210"/>
        <v>6.8173599999999997E-3</v>
      </c>
      <c r="J1112" s="624">
        <f t="shared" si="211"/>
        <v>118.49195604787201</v>
      </c>
      <c r="K1112" s="624">
        <f t="shared" si="212"/>
        <v>118.49195604787201</v>
      </c>
      <c r="L1112" s="624">
        <f t="shared" si="214"/>
        <v>46528.955103018568</v>
      </c>
      <c r="M1112" s="668">
        <f t="shared" si="215"/>
        <v>10.473968383999985</v>
      </c>
      <c r="N1112" s="624">
        <f t="shared" si="213"/>
        <v>4442.3425197746556</v>
      </c>
    </row>
    <row r="1113" spans="1:14" x14ac:dyDescent="0.2">
      <c r="A1113" s="624">
        <v>1110</v>
      </c>
      <c r="B1113" s="624">
        <v>16</v>
      </c>
      <c r="C1113" s="628">
        <f t="shared" si="206"/>
        <v>25.749504000000002</v>
      </c>
      <c r="D1113" s="665">
        <f t="shared" si="204"/>
        <v>25.749504000000002</v>
      </c>
      <c r="E1113" s="629">
        <f t="shared" si="207"/>
        <v>663.03695624601608</v>
      </c>
      <c r="F1113" s="665">
        <f t="shared" si="205"/>
        <v>29.129126400000004</v>
      </c>
      <c r="G1113" s="629">
        <f t="shared" si="208"/>
        <v>848.50600482717721</v>
      </c>
      <c r="H1113" s="666">
        <f t="shared" si="209"/>
        <v>27.439315200000003</v>
      </c>
      <c r="I1113" s="667">
        <f t="shared" si="210"/>
        <v>7.6220320000000008E-3</v>
      </c>
      <c r="J1113" s="624">
        <f t="shared" si="211"/>
        <v>185.46904858116113</v>
      </c>
      <c r="K1113" s="624">
        <f t="shared" si="212"/>
        <v>185.46904858116113</v>
      </c>
      <c r="L1113" s="624">
        <f t="shared" si="214"/>
        <v>46714.424151599727</v>
      </c>
      <c r="M1113" s="668">
        <f t="shared" si="215"/>
        <v>10.481590415999985</v>
      </c>
      <c r="N1113" s="624">
        <f t="shared" si="213"/>
        <v>4456.8068678099544</v>
      </c>
    </row>
    <row r="1114" spans="1:14" x14ac:dyDescent="0.2">
      <c r="A1114" s="624">
        <v>1111</v>
      </c>
      <c r="B1114" s="624">
        <v>18.100000000000001</v>
      </c>
      <c r="C1114" s="628">
        <f t="shared" si="206"/>
        <v>29.129126400000004</v>
      </c>
      <c r="D1114" s="665">
        <f t="shared" si="204"/>
        <v>29.129126400000004</v>
      </c>
      <c r="E1114" s="629">
        <f t="shared" si="207"/>
        <v>848.50600482717721</v>
      </c>
      <c r="F1114" s="665">
        <f t="shared" si="205"/>
        <v>32.186880000000002</v>
      </c>
      <c r="G1114" s="629">
        <f t="shared" si="208"/>
        <v>1035.9952441344001</v>
      </c>
      <c r="H1114" s="666">
        <f t="shared" si="209"/>
        <v>30.658003200000003</v>
      </c>
      <c r="I1114" s="667">
        <f t="shared" si="210"/>
        <v>8.516112000000001E-3</v>
      </c>
      <c r="J1114" s="624">
        <f t="shared" si="211"/>
        <v>187.48923930722287</v>
      </c>
      <c r="K1114" s="624">
        <f t="shared" si="212"/>
        <v>187.48923930722287</v>
      </c>
      <c r="L1114" s="624">
        <f t="shared" si="214"/>
        <v>46901.91339090695</v>
      </c>
      <c r="M1114" s="668">
        <f t="shared" si="215"/>
        <v>10.490106527999986</v>
      </c>
      <c r="N1114" s="624">
        <f t="shared" si="213"/>
        <v>4471.061687097008</v>
      </c>
    </row>
    <row r="1115" spans="1:14" x14ac:dyDescent="0.2">
      <c r="A1115" s="624">
        <v>1112</v>
      </c>
      <c r="B1115" s="624">
        <v>20</v>
      </c>
      <c r="C1115" s="628">
        <f t="shared" si="206"/>
        <v>32.186880000000002</v>
      </c>
      <c r="D1115" s="665">
        <f t="shared" si="204"/>
        <v>32.186880000000002</v>
      </c>
      <c r="E1115" s="629">
        <f t="shared" si="207"/>
        <v>1035.9952441344001</v>
      </c>
      <c r="F1115" s="665">
        <f t="shared" si="205"/>
        <v>33.796224000000002</v>
      </c>
      <c r="G1115" s="629">
        <f t="shared" si="208"/>
        <v>1142.1847566581762</v>
      </c>
      <c r="H1115" s="666">
        <f t="shared" si="209"/>
        <v>32.991551999999999</v>
      </c>
      <c r="I1115" s="667">
        <f t="shared" si="210"/>
        <v>9.1643200000000001E-3</v>
      </c>
      <c r="J1115" s="624">
        <f t="shared" si="211"/>
        <v>106.1895125237761</v>
      </c>
      <c r="K1115" s="624">
        <f t="shared" si="212"/>
        <v>106.1895125237761</v>
      </c>
      <c r="L1115" s="624">
        <f t="shared" si="214"/>
        <v>47008.102903430728</v>
      </c>
      <c r="M1115" s="668">
        <f t="shared" si="215"/>
        <v>10.499270847999986</v>
      </c>
      <c r="N1115" s="624">
        <f t="shared" si="213"/>
        <v>4477.2730967679854</v>
      </c>
    </row>
    <row r="1116" spans="1:14" x14ac:dyDescent="0.2">
      <c r="A1116" s="624">
        <v>1113</v>
      </c>
      <c r="B1116" s="624">
        <v>21</v>
      </c>
      <c r="C1116" s="628">
        <f t="shared" si="206"/>
        <v>33.796224000000002</v>
      </c>
      <c r="D1116" s="665">
        <f t="shared" si="204"/>
        <v>33.796224000000002</v>
      </c>
      <c r="E1116" s="629">
        <f t="shared" si="207"/>
        <v>1142.1847566581762</v>
      </c>
      <c r="F1116" s="665">
        <f t="shared" si="205"/>
        <v>34.118092799999999</v>
      </c>
      <c r="G1116" s="629">
        <f t="shared" si="208"/>
        <v>1164.0442563094118</v>
      </c>
      <c r="H1116" s="666">
        <f t="shared" si="209"/>
        <v>33.957158399999997</v>
      </c>
      <c r="I1116" s="667">
        <f t="shared" si="210"/>
        <v>9.4325439999999993E-3</v>
      </c>
      <c r="J1116" s="624">
        <f t="shared" si="211"/>
        <v>21.859499651235637</v>
      </c>
      <c r="K1116" s="624">
        <f t="shared" si="212"/>
        <v>21.859499651235637</v>
      </c>
      <c r="L1116" s="624">
        <f t="shared" si="214"/>
        <v>47029.962403081961</v>
      </c>
      <c r="M1116" s="668">
        <f t="shared" si="215"/>
        <v>10.508703391999985</v>
      </c>
      <c r="N1116" s="624">
        <f t="shared" si="213"/>
        <v>4475.3344583771113</v>
      </c>
    </row>
    <row r="1117" spans="1:14" x14ac:dyDescent="0.2">
      <c r="A1117" s="624">
        <v>1114</v>
      </c>
      <c r="B1117" s="624">
        <v>21.2</v>
      </c>
      <c r="C1117" s="628">
        <f t="shared" si="206"/>
        <v>34.118092799999999</v>
      </c>
      <c r="D1117" s="665">
        <f t="shared" si="204"/>
        <v>34.118092799999999</v>
      </c>
      <c r="E1117" s="629">
        <f t="shared" si="207"/>
        <v>1164.0442563094118</v>
      </c>
      <c r="F1117" s="665">
        <f t="shared" si="205"/>
        <v>34.279027200000002</v>
      </c>
      <c r="G1117" s="629">
        <f t="shared" si="208"/>
        <v>1175.05170577834</v>
      </c>
      <c r="H1117" s="666">
        <f t="shared" si="209"/>
        <v>34.198560000000001</v>
      </c>
      <c r="I1117" s="667">
        <f t="shared" si="210"/>
        <v>9.4996000000000004E-3</v>
      </c>
      <c r="J1117" s="624">
        <f t="shared" si="211"/>
        <v>11.007449468928144</v>
      </c>
      <c r="K1117" s="624">
        <f t="shared" si="212"/>
        <v>11.007449468928144</v>
      </c>
      <c r="L1117" s="624">
        <f t="shared" si="214"/>
        <v>47040.969852550887</v>
      </c>
      <c r="M1117" s="668">
        <f t="shared" si="215"/>
        <v>10.518202991999985</v>
      </c>
      <c r="N1117" s="624">
        <f t="shared" si="213"/>
        <v>4472.3390381731242</v>
      </c>
    </row>
    <row r="1118" spans="1:14" x14ac:dyDescent="0.2">
      <c r="A1118" s="624">
        <v>1115</v>
      </c>
      <c r="B1118" s="624">
        <v>21.3</v>
      </c>
      <c r="C1118" s="628">
        <f t="shared" si="206"/>
        <v>34.279027200000002</v>
      </c>
      <c r="D1118" s="665">
        <f t="shared" si="204"/>
        <v>34.279027200000002</v>
      </c>
      <c r="E1118" s="629">
        <f t="shared" si="207"/>
        <v>1175.05170577834</v>
      </c>
      <c r="F1118" s="665">
        <f t="shared" si="205"/>
        <v>34.439961599999997</v>
      </c>
      <c r="G1118" s="629">
        <f t="shared" si="208"/>
        <v>1186.1109550094743</v>
      </c>
      <c r="H1118" s="666">
        <f t="shared" si="209"/>
        <v>34.359494400000003</v>
      </c>
      <c r="I1118" s="667">
        <f t="shared" si="210"/>
        <v>9.544304E-3</v>
      </c>
      <c r="J1118" s="624">
        <f t="shared" si="211"/>
        <v>11.059249231134345</v>
      </c>
      <c r="K1118" s="624">
        <f t="shared" si="212"/>
        <v>11.059249231134345</v>
      </c>
      <c r="L1118" s="624">
        <f t="shared" si="214"/>
        <v>47052.02910178202</v>
      </c>
      <c r="M1118" s="668">
        <f t="shared" si="215"/>
        <v>10.527747295999985</v>
      </c>
      <c r="N1118" s="624">
        <f t="shared" si="213"/>
        <v>4469.334965862965</v>
      </c>
    </row>
    <row r="1119" spans="1:14" x14ac:dyDescent="0.2">
      <c r="A1119" s="624">
        <v>1116</v>
      </c>
      <c r="B1119" s="624">
        <v>21.4</v>
      </c>
      <c r="C1119" s="628">
        <f t="shared" si="206"/>
        <v>34.439961599999997</v>
      </c>
      <c r="D1119" s="665">
        <f t="shared" si="204"/>
        <v>34.439961599999997</v>
      </c>
      <c r="E1119" s="629">
        <f t="shared" si="207"/>
        <v>1186.1109550094743</v>
      </c>
      <c r="F1119" s="665">
        <f t="shared" si="205"/>
        <v>34.922764800000003</v>
      </c>
      <c r="G1119" s="629">
        <f t="shared" si="208"/>
        <v>1219.5995012761193</v>
      </c>
      <c r="H1119" s="666">
        <f t="shared" si="209"/>
        <v>34.6813632</v>
      </c>
      <c r="I1119" s="667">
        <f t="shared" si="210"/>
        <v>9.6337119999999991E-3</v>
      </c>
      <c r="J1119" s="624">
        <f t="shared" si="211"/>
        <v>33.488546266645017</v>
      </c>
      <c r="K1119" s="624">
        <f t="shared" si="212"/>
        <v>33.488546266645017</v>
      </c>
      <c r="L1119" s="624">
        <f t="shared" si="214"/>
        <v>47085.517648048663</v>
      </c>
      <c r="M1119" s="668">
        <f t="shared" si="215"/>
        <v>10.537381007999985</v>
      </c>
      <c r="N1119" s="624">
        <f t="shared" si="213"/>
        <v>4468.4269850640603</v>
      </c>
    </row>
    <row r="1120" spans="1:14" x14ac:dyDescent="0.2">
      <c r="A1120" s="624">
        <v>1117</v>
      </c>
      <c r="B1120" s="624">
        <v>21.7</v>
      </c>
      <c r="C1120" s="628">
        <f t="shared" si="206"/>
        <v>34.922764800000003</v>
      </c>
      <c r="D1120" s="665">
        <f t="shared" si="204"/>
        <v>34.922764800000003</v>
      </c>
      <c r="E1120" s="629">
        <f t="shared" si="207"/>
        <v>1219.5995012761193</v>
      </c>
      <c r="F1120" s="665">
        <f t="shared" si="205"/>
        <v>36.210239999999999</v>
      </c>
      <c r="G1120" s="629">
        <f t="shared" si="208"/>
        <v>1311.1814808575998</v>
      </c>
      <c r="H1120" s="666">
        <f t="shared" si="209"/>
        <v>35.566502400000005</v>
      </c>
      <c r="I1120" s="667">
        <f t="shared" si="210"/>
        <v>9.879584000000002E-3</v>
      </c>
      <c r="J1120" s="624">
        <f t="shared" si="211"/>
        <v>91.581979581480482</v>
      </c>
      <c r="K1120" s="624">
        <f t="shared" si="212"/>
        <v>91.581979581480482</v>
      </c>
      <c r="L1120" s="624">
        <f t="shared" si="214"/>
        <v>47177.099627630145</v>
      </c>
      <c r="M1120" s="668">
        <f t="shared" si="215"/>
        <v>10.547260591999985</v>
      </c>
      <c r="N1120" s="624">
        <f t="shared" si="213"/>
        <v>4472.9244353186468</v>
      </c>
    </row>
    <row r="1121" spans="1:14" x14ac:dyDescent="0.2">
      <c r="A1121" s="624">
        <v>1118</v>
      </c>
      <c r="B1121" s="624">
        <v>22.5</v>
      </c>
      <c r="C1121" s="628">
        <f t="shared" si="206"/>
        <v>36.210239999999999</v>
      </c>
      <c r="D1121" s="665">
        <f t="shared" si="204"/>
        <v>36.210239999999999</v>
      </c>
      <c r="E1121" s="629">
        <f t="shared" si="207"/>
        <v>1311.1814808575998</v>
      </c>
      <c r="F1121" s="665">
        <f t="shared" si="205"/>
        <v>37.014912000000002</v>
      </c>
      <c r="G1121" s="629">
        <f t="shared" si="208"/>
        <v>1370.1037103677443</v>
      </c>
      <c r="H1121" s="666">
        <f t="shared" si="209"/>
        <v>36.612576000000004</v>
      </c>
      <c r="I1121" s="667">
        <f t="shared" si="210"/>
        <v>1.0170160000000001E-2</v>
      </c>
      <c r="J1121" s="624">
        <f t="shared" si="211"/>
        <v>58.922229510144462</v>
      </c>
      <c r="K1121" s="624">
        <f t="shared" si="212"/>
        <v>58.922229510144462</v>
      </c>
      <c r="L1121" s="624">
        <f t="shared" si="214"/>
        <v>47236.021857140287</v>
      </c>
      <c r="M1121" s="668">
        <f t="shared" si="215"/>
        <v>10.557430751999984</v>
      </c>
      <c r="N1121" s="624">
        <f t="shared" si="213"/>
        <v>4474.1967024687292</v>
      </c>
    </row>
    <row r="1122" spans="1:14" x14ac:dyDescent="0.2">
      <c r="A1122" s="624">
        <v>1119</v>
      </c>
      <c r="B1122" s="624">
        <v>23</v>
      </c>
      <c r="C1122" s="628">
        <f t="shared" si="206"/>
        <v>37.014912000000002</v>
      </c>
      <c r="D1122" s="665">
        <f t="shared" si="204"/>
        <v>37.014912000000002</v>
      </c>
      <c r="E1122" s="629">
        <f t="shared" si="207"/>
        <v>1370.1037103677443</v>
      </c>
      <c r="F1122" s="665">
        <f t="shared" si="205"/>
        <v>38.302387200000005</v>
      </c>
      <c r="G1122" s="629">
        <f t="shared" si="208"/>
        <v>1467.0728652187242</v>
      </c>
      <c r="H1122" s="666">
        <f t="shared" si="209"/>
        <v>37.658649600000004</v>
      </c>
      <c r="I1122" s="667">
        <f t="shared" si="210"/>
        <v>1.0460736000000002E-2</v>
      </c>
      <c r="J1122" s="624">
        <f t="shared" si="211"/>
        <v>96.969154850979976</v>
      </c>
      <c r="K1122" s="624">
        <f t="shared" si="212"/>
        <v>96.969154850979976</v>
      </c>
      <c r="L1122" s="624">
        <f t="shared" si="214"/>
        <v>47332.991011991267</v>
      </c>
      <c r="M1122" s="668">
        <f t="shared" si="215"/>
        <v>10.567891487999985</v>
      </c>
      <c r="N1122" s="624">
        <f t="shared" si="213"/>
        <v>4478.9437009017984</v>
      </c>
    </row>
    <row r="1123" spans="1:14" x14ac:dyDescent="0.2">
      <c r="A1123" s="624">
        <v>1120</v>
      </c>
      <c r="B1123" s="624">
        <v>23.8</v>
      </c>
      <c r="C1123" s="628">
        <f t="shared" si="206"/>
        <v>38.302387200000005</v>
      </c>
      <c r="D1123" s="665">
        <f t="shared" si="204"/>
        <v>38.302387200000005</v>
      </c>
      <c r="E1123" s="629">
        <f t="shared" si="207"/>
        <v>1467.0728652187242</v>
      </c>
      <c r="F1123" s="665">
        <f t="shared" si="205"/>
        <v>39.428927999999999</v>
      </c>
      <c r="G1123" s="629">
        <f t="shared" si="208"/>
        <v>1554.640363229184</v>
      </c>
      <c r="H1123" s="666">
        <f t="shared" si="209"/>
        <v>38.865657600000006</v>
      </c>
      <c r="I1123" s="667">
        <f t="shared" si="210"/>
        <v>1.0796016000000002E-2</v>
      </c>
      <c r="J1123" s="624">
        <f t="shared" si="211"/>
        <v>87.567498010459758</v>
      </c>
      <c r="K1123" s="624">
        <f t="shared" si="212"/>
        <v>87.567498010459758</v>
      </c>
      <c r="L1123" s="624">
        <f t="shared" si="214"/>
        <v>47420.558510001727</v>
      </c>
      <c r="M1123" s="668">
        <f t="shared" si="215"/>
        <v>10.578687503999985</v>
      </c>
      <c r="N1123" s="624">
        <f t="shared" si="213"/>
        <v>4482.6504698310819</v>
      </c>
    </row>
    <row r="1124" spans="1:14" x14ac:dyDescent="0.2">
      <c r="A1124" s="624">
        <v>1121</v>
      </c>
      <c r="B1124" s="624">
        <v>24.5</v>
      </c>
      <c r="C1124" s="628">
        <f t="shared" si="206"/>
        <v>39.428927999999999</v>
      </c>
      <c r="D1124" s="665">
        <f t="shared" si="204"/>
        <v>39.428927999999999</v>
      </c>
      <c r="E1124" s="629">
        <f t="shared" si="207"/>
        <v>1554.640363229184</v>
      </c>
      <c r="F1124" s="665">
        <f t="shared" si="205"/>
        <v>40.233600000000003</v>
      </c>
      <c r="G1124" s="629">
        <f t="shared" si="208"/>
        <v>1618.7425689600002</v>
      </c>
      <c r="H1124" s="666">
        <f t="shared" si="209"/>
        <v>39.831264000000004</v>
      </c>
      <c r="I1124" s="667">
        <f t="shared" si="210"/>
        <v>1.1064240000000001E-2</v>
      </c>
      <c r="J1124" s="624">
        <f t="shared" si="211"/>
        <v>64.102205730816195</v>
      </c>
      <c r="K1124" s="624">
        <f t="shared" si="212"/>
        <v>64.102205730816195</v>
      </c>
      <c r="L1124" s="624">
        <f t="shared" si="214"/>
        <v>47484.660715732542</v>
      </c>
      <c r="M1124" s="668">
        <f t="shared" si="215"/>
        <v>10.589751743999985</v>
      </c>
      <c r="N1124" s="624">
        <f t="shared" si="213"/>
        <v>4484.0201983617535</v>
      </c>
    </row>
    <row r="1125" spans="1:14" x14ac:dyDescent="0.2">
      <c r="A1125" s="624">
        <v>1122</v>
      </c>
      <c r="B1125" s="624">
        <v>25</v>
      </c>
      <c r="C1125" s="628">
        <f t="shared" si="206"/>
        <v>40.233600000000003</v>
      </c>
      <c r="D1125" s="665">
        <f t="shared" si="204"/>
        <v>40.233600000000003</v>
      </c>
      <c r="E1125" s="629">
        <f t="shared" si="207"/>
        <v>1618.7425689600002</v>
      </c>
      <c r="F1125" s="665">
        <f t="shared" si="205"/>
        <v>40.072665600000001</v>
      </c>
      <c r="G1125" s="629">
        <f t="shared" si="208"/>
        <v>1605.8185282894235</v>
      </c>
      <c r="H1125" s="666">
        <f t="shared" si="209"/>
        <v>40.153132800000002</v>
      </c>
      <c r="I1125" s="667">
        <f t="shared" si="210"/>
        <v>1.1153648E-2</v>
      </c>
      <c r="J1125" s="624">
        <f t="shared" si="211"/>
        <v>-12.924040670576687</v>
      </c>
      <c r="K1125" s="624">
        <f t="shared" si="212"/>
        <v>0</v>
      </c>
      <c r="L1125" s="624">
        <f t="shared" si="214"/>
        <v>47484.660715732542</v>
      </c>
      <c r="M1125" s="668">
        <f t="shared" si="215"/>
        <v>10.600905391999985</v>
      </c>
      <c r="N1125" s="624">
        <f t="shared" si="213"/>
        <v>4479.3023765278604</v>
      </c>
    </row>
    <row r="1126" spans="1:14" x14ac:dyDescent="0.2">
      <c r="A1126" s="624">
        <v>1123</v>
      </c>
      <c r="B1126" s="624">
        <v>24.9</v>
      </c>
      <c r="C1126" s="628">
        <f t="shared" si="206"/>
        <v>40.072665600000001</v>
      </c>
      <c r="D1126" s="665">
        <f t="shared" si="204"/>
        <v>40.072665600000001</v>
      </c>
      <c r="E1126" s="629">
        <f t="shared" si="207"/>
        <v>1605.8185282894235</v>
      </c>
      <c r="F1126" s="665">
        <f t="shared" si="205"/>
        <v>39.911731200000006</v>
      </c>
      <c r="G1126" s="629">
        <f t="shared" si="208"/>
        <v>1592.9462873810539</v>
      </c>
      <c r="H1126" s="666">
        <f t="shared" si="209"/>
        <v>39.992198400000007</v>
      </c>
      <c r="I1126" s="667">
        <f t="shared" si="210"/>
        <v>1.1108944000000003E-2</v>
      </c>
      <c r="J1126" s="624">
        <f t="shared" si="211"/>
        <v>-12.872240908369577</v>
      </c>
      <c r="K1126" s="624">
        <f t="shared" si="212"/>
        <v>0</v>
      </c>
      <c r="L1126" s="624">
        <f t="shared" si="214"/>
        <v>47484.660715732542</v>
      </c>
      <c r="M1126" s="668">
        <f t="shared" si="215"/>
        <v>10.612014335999985</v>
      </c>
      <c r="N1126" s="624">
        <f t="shared" si="213"/>
        <v>4474.6133214922756</v>
      </c>
    </row>
    <row r="1127" spans="1:14" x14ac:dyDescent="0.2">
      <c r="A1127" s="624">
        <v>1124</v>
      </c>
      <c r="B1127" s="624">
        <v>24.8</v>
      </c>
      <c r="C1127" s="628">
        <f t="shared" si="206"/>
        <v>39.911731200000006</v>
      </c>
      <c r="D1127" s="665">
        <f t="shared" si="204"/>
        <v>39.911731200000006</v>
      </c>
      <c r="E1127" s="629">
        <f t="shared" si="207"/>
        <v>1592.9462873810539</v>
      </c>
      <c r="F1127" s="665">
        <f t="shared" si="205"/>
        <v>40.233600000000003</v>
      </c>
      <c r="G1127" s="629">
        <f t="shared" si="208"/>
        <v>1618.7425689600002</v>
      </c>
      <c r="H1127" s="666">
        <f t="shared" si="209"/>
        <v>40.072665600000008</v>
      </c>
      <c r="I1127" s="667">
        <f t="shared" si="210"/>
        <v>1.1131296000000002E-2</v>
      </c>
      <c r="J1127" s="624">
        <f t="shared" si="211"/>
        <v>25.796281578946264</v>
      </c>
      <c r="K1127" s="624">
        <f t="shared" si="212"/>
        <v>25.796281578946264</v>
      </c>
      <c r="L1127" s="624">
        <f t="shared" si="214"/>
        <v>47510.456997311485</v>
      </c>
      <c r="M1127" s="668">
        <f t="shared" si="215"/>
        <v>10.623145631999986</v>
      </c>
      <c r="N1127" s="624">
        <f t="shared" si="213"/>
        <v>4472.3529774642502</v>
      </c>
    </row>
    <row r="1128" spans="1:14" x14ac:dyDescent="0.2">
      <c r="A1128" s="624">
        <v>1125</v>
      </c>
      <c r="B1128" s="624">
        <v>25</v>
      </c>
      <c r="C1128" s="628">
        <f t="shared" si="206"/>
        <v>40.233600000000003</v>
      </c>
      <c r="D1128" s="665">
        <f t="shared" si="204"/>
        <v>40.233600000000003</v>
      </c>
      <c r="E1128" s="629">
        <f t="shared" si="207"/>
        <v>1618.7425689600002</v>
      </c>
      <c r="F1128" s="665">
        <f t="shared" si="205"/>
        <v>40.877337599999997</v>
      </c>
      <c r="G1128" s="629">
        <f t="shared" si="208"/>
        <v>1670.9567292643735</v>
      </c>
      <c r="H1128" s="666">
        <f t="shared" si="209"/>
        <v>40.5554688</v>
      </c>
      <c r="I1128" s="667">
        <f t="shared" si="210"/>
        <v>1.1265407999999999E-2</v>
      </c>
      <c r="J1128" s="624">
        <f t="shared" si="211"/>
        <v>52.214160304373308</v>
      </c>
      <c r="K1128" s="624">
        <f t="shared" si="212"/>
        <v>52.214160304373308</v>
      </c>
      <c r="L1128" s="624">
        <f t="shared" si="214"/>
        <v>47562.671157615856</v>
      </c>
      <c r="M1128" s="668">
        <f t="shared" si="215"/>
        <v>10.634411039999986</v>
      </c>
      <c r="N1128" s="624">
        <f t="shared" si="213"/>
        <v>4472.5251806343495</v>
      </c>
    </row>
    <row r="1129" spans="1:14" x14ac:dyDescent="0.2">
      <c r="A1129" s="624">
        <v>1126</v>
      </c>
      <c r="B1129" s="624">
        <v>25.4</v>
      </c>
      <c r="C1129" s="628">
        <f t="shared" si="206"/>
        <v>40.877337599999997</v>
      </c>
      <c r="D1129" s="665">
        <f t="shared" si="204"/>
        <v>40.877337599999997</v>
      </c>
      <c r="E1129" s="629">
        <f t="shared" si="207"/>
        <v>1670.9567292643735</v>
      </c>
      <c r="F1129" s="665">
        <f t="shared" si="205"/>
        <v>41.521075200000006</v>
      </c>
      <c r="G1129" s="629">
        <f t="shared" si="208"/>
        <v>1723.9996857640556</v>
      </c>
      <c r="H1129" s="666">
        <f t="shared" si="209"/>
        <v>41.199206400000001</v>
      </c>
      <c r="I1129" s="667">
        <f t="shared" si="210"/>
        <v>1.1444224000000001E-2</v>
      </c>
      <c r="J1129" s="624">
        <f t="shared" si="211"/>
        <v>53.042956499682077</v>
      </c>
      <c r="K1129" s="624">
        <f t="shared" si="212"/>
        <v>53.042956499682077</v>
      </c>
      <c r="L1129" s="624">
        <f t="shared" si="214"/>
        <v>47615.714114115537</v>
      </c>
      <c r="M1129" s="668">
        <f t="shared" si="215"/>
        <v>10.645855263999985</v>
      </c>
      <c r="N1129" s="624">
        <f t="shared" si="213"/>
        <v>4472.6997440151936</v>
      </c>
    </row>
    <row r="1130" spans="1:14" x14ac:dyDescent="0.2">
      <c r="A1130" s="624">
        <v>1127</v>
      </c>
      <c r="B1130" s="624">
        <v>25.8</v>
      </c>
      <c r="C1130" s="628">
        <f t="shared" si="206"/>
        <v>41.521075200000006</v>
      </c>
      <c r="D1130" s="665">
        <f t="shared" si="204"/>
        <v>41.521075200000006</v>
      </c>
      <c r="E1130" s="629">
        <f t="shared" si="207"/>
        <v>1723.9996857640556</v>
      </c>
      <c r="F1130" s="665">
        <f t="shared" si="205"/>
        <v>41.842944000000003</v>
      </c>
      <c r="G1130" s="629">
        <f t="shared" si="208"/>
        <v>1750.8319625871363</v>
      </c>
      <c r="H1130" s="666">
        <f t="shared" si="209"/>
        <v>41.682009600000001</v>
      </c>
      <c r="I1130" s="667">
        <f t="shared" si="210"/>
        <v>1.1578336E-2</v>
      </c>
      <c r="J1130" s="624">
        <f t="shared" si="211"/>
        <v>26.832276823080747</v>
      </c>
      <c r="K1130" s="624">
        <f t="shared" si="212"/>
        <v>26.832276823080747</v>
      </c>
      <c r="L1130" s="624">
        <f t="shared" si="214"/>
        <v>47642.546390938616</v>
      </c>
      <c r="M1130" s="668">
        <f t="shared" si="215"/>
        <v>10.657433599999985</v>
      </c>
      <c r="N1130" s="624">
        <f t="shared" si="213"/>
        <v>4470.3582662657809</v>
      </c>
    </row>
    <row r="1131" spans="1:14" x14ac:dyDescent="0.2">
      <c r="A1131" s="624">
        <v>1128</v>
      </c>
      <c r="B1131" s="624">
        <v>26</v>
      </c>
      <c r="C1131" s="628">
        <f t="shared" si="206"/>
        <v>41.842944000000003</v>
      </c>
      <c r="D1131" s="665">
        <f t="shared" si="204"/>
        <v>41.842944000000003</v>
      </c>
      <c r="E1131" s="629">
        <f t="shared" si="207"/>
        <v>1750.8319625871363</v>
      </c>
      <c r="F1131" s="665">
        <f t="shared" si="205"/>
        <v>42.486681599999997</v>
      </c>
      <c r="G1131" s="629">
        <f t="shared" si="208"/>
        <v>1805.1181133797784</v>
      </c>
      <c r="H1131" s="666">
        <f t="shared" si="209"/>
        <v>42.1648128</v>
      </c>
      <c r="I1131" s="667">
        <f t="shared" si="210"/>
        <v>1.1712448E-2</v>
      </c>
      <c r="J1131" s="624">
        <f t="shared" si="211"/>
        <v>54.286150792642047</v>
      </c>
      <c r="K1131" s="624">
        <f t="shared" si="212"/>
        <v>54.286150792642047</v>
      </c>
      <c r="L1131" s="624">
        <f t="shared" si="214"/>
        <v>47696.832541731259</v>
      </c>
      <c r="M1131" s="668">
        <f t="shared" si="215"/>
        <v>10.669146047999986</v>
      </c>
      <c r="N1131" s="624">
        <f t="shared" si="213"/>
        <v>4470.5389097820444</v>
      </c>
    </row>
    <row r="1132" spans="1:14" x14ac:dyDescent="0.2">
      <c r="A1132" s="624">
        <v>1129</v>
      </c>
      <c r="B1132" s="624">
        <v>26.4</v>
      </c>
      <c r="C1132" s="628">
        <f t="shared" si="206"/>
        <v>42.486681599999997</v>
      </c>
      <c r="D1132" s="665">
        <f t="shared" si="204"/>
        <v>42.486681599999997</v>
      </c>
      <c r="E1132" s="629">
        <f t="shared" si="207"/>
        <v>1805.1181133797784</v>
      </c>
      <c r="F1132" s="665">
        <f t="shared" si="205"/>
        <v>42.808550400000009</v>
      </c>
      <c r="G1132" s="629">
        <f t="shared" si="208"/>
        <v>1832.5719873493408</v>
      </c>
      <c r="H1132" s="666">
        <f t="shared" si="209"/>
        <v>42.647615999999999</v>
      </c>
      <c r="I1132" s="667">
        <f t="shared" si="210"/>
        <v>1.1846559999999999E-2</v>
      </c>
      <c r="J1132" s="624">
        <f t="shared" si="211"/>
        <v>27.453873969562437</v>
      </c>
      <c r="K1132" s="624">
        <f t="shared" si="212"/>
        <v>27.453873969562437</v>
      </c>
      <c r="L1132" s="624">
        <f t="shared" si="214"/>
        <v>47724.286415700823</v>
      </c>
      <c r="M1132" s="668">
        <f t="shared" si="215"/>
        <v>10.680992607999986</v>
      </c>
      <c r="N1132" s="624">
        <f t="shared" si="213"/>
        <v>4468.1508701687217</v>
      </c>
    </row>
    <row r="1133" spans="1:14" x14ac:dyDescent="0.2">
      <c r="A1133" s="624">
        <v>1130</v>
      </c>
      <c r="B1133" s="624">
        <v>26.6</v>
      </c>
      <c r="C1133" s="628">
        <f t="shared" si="206"/>
        <v>42.808550400000009</v>
      </c>
      <c r="D1133" s="665">
        <f t="shared" si="204"/>
        <v>42.808550400000009</v>
      </c>
      <c r="E1133" s="629">
        <f t="shared" si="207"/>
        <v>1832.5719873493408</v>
      </c>
      <c r="F1133" s="665">
        <f t="shared" si="205"/>
        <v>43.291353600000001</v>
      </c>
      <c r="G1133" s="629">
        <f t="shared" si="208"/>
        <v>1874.141296520233</v>
      </c>
      <c r="H1133" s="666">
        <f t="shared" si="209"/>
        <v>43.049952000000005</v>
      </c>
      <c r="I1133" s="667">
        <f t="shared" si="210"/>
        <v>1.1958320000000001E-2</v>
      </c>
      <c r="J1133" s="624">
        <f t="shared" si="211"/>
        <v>41.569309170892211</v>
      </c>
      <c r="K1133" s="624">
        <f t="shared" si="212"/>
        <v>41.569309170892211</v>
      </c>
      <c r="L1133" s="624">
        <f t="shared" si="214"/>
        <v>47765.855724871712</v>
      </c>
      <c r="M1133" s="668">
        <f t="shared" si="215"/>
        <v>10.692950927999986</v>
      </c>
      <c r="N1133" s="624">
        <f t="shared" si="213"/>
        <v>4467.0415160883804</v>
      </c>
    </row>
    <row r="1134" spans="1:14" x14ac:dyDescent="0.2">
      <c r="A1134" s="624">
        <v>1131</v>
      </c>
      <c r="B1134" s="624">
        <v>26.9</v>
      </c>
      <c r="C1134" s="628">
        <f t="shared" si="206"/>
        <v>43.291353600000001</v>
      </c>
      <c r="D1134" s="665">
        <f t="shared" si="204"/>
        <v>43.291353600000001</v>
      </c>
      <c r="E1134" s="629">
        <f t="shared" si="207"/>
        <v>1874.141296520233</v>
      </c>
      <c r="F1134" s="665">
        <f t="shared" si="205"/>
        <v>43.452288000000003</v>
      </c>
      <c r="G1134" s="629">
        <f t="shared" si="208"/>
        <v>1888.1013324349442</v>
      </c>
      <c r="H1134" s="666">
        <f t="shared" si="209"/>
        <v>43.371820800000002</v>
      </c>
      <c r="I1134" s="667">
        <f t="shared" si="210"/>
        <v>1.2047728000000001E-2</v>
      </c>
      <c r="J1134" s="624">
        <f t="shared" si="211"/>
        <v>13.96003591471117</v>
      </c>
      <c r="K1134" s="624">
        <f t="shared" si="212"/>
        <v>13.96003591471117</v>
      </c>
      <c r="L1134" s="624">
        <f t="shared" si="214"/>
        <v>47779.81576078642</v>
      </c>
      <c r="M1134" s="668">
        <f t="shared" si="215"/>
        <v>10.704998655999987</v>
      </c>
      <c r="N1134" s="624">
        <f t="shared" si="213"/>
        <v>4463.3182400267342</v>
      </c>
    </row>
    <row r="1135" spans="1:14" x14ac:dyDescent="0.2">
      <c r="A1135" s="624">
        <v>1132</v>
      </c>
      <c r="B1135" s="624">
        <v>27</v>
      </c>
      <c r="C1135" s="628">
        <f t="shared" si="206"/>
        <v>43.452288000000003</v>
      </c>
      <c r="D1135" s="665">
        <f t="shared" si="204"/>
        <v>43.452288000000003</v>
      </c>
      <c r="E1135" s="629">
        <f t="shared" si="207"/>
        <v>1888.1013324349442</v>
      </c>
      <c r="F1135" s="665">
        <f t="shared" si="205"/>
        <v>43.452288000000003</v>
      </c>
      <c r="G1135" s="629">
        <f t="shared" si="208"/>
        <v>1888.1013324349442</v>
      </c>
      <c r="H1135" s="666">
        <f t="shared" si="209"/>
        <v>43.452288000000003</v>
      </c>
      <c r="I1135" s="667">
        <f t="shared" si="210"/>
        <v>1.207008E-2</v>
      </c>
      <c r="J1135" s="624">
        <f t="shared" si="211"/>
        <v>0</v>
      </c>
      <c r="K1135" s="624">
        <f t="shared" si="212"/>
        <v>0</v>
      </c>
      <c r="L1135" s="624">
        <f t="shared" si="214"/>
        <v>47779.81576078642</v>
      </c>
      <c r="M1135" s="668">
        <f t="shared" si="215"/>
        <v>10.717068735999987</v>
      </c>
      <c r="N1135" s="624">
        <f t="shared" si="213"/>
        <v>4458.2914356318333</v>
      </c>
    </row>
    <row r="1136" spans="1:14" x14ac:dyDescent="0.2">
      <c r="A1136" s="624">
        <v>1133</v>
      </c>
      <c r="B1136" s="624">
        <v>27</v>
      </c>
      <c r="C1136" s="628">
        <f t="shared" si="206"/>
        <v>43.452288000000003</v>
      </c>
      <c r="D1136" s="665">
        <f t="shared" si="204"/>
        <v>43.452288000000003</v>
      </c>
      <c r="E1136" s="629">
        <f t="shared" si="207"/>
        <v>1888.1013324349442</v>
      </c>
      <c r="F1136" s="665">
        <f t="shared" si="205"/>
        <v>43.452288000000003</v>
      </c>
      <c r="G1136" s="629">
        <f t="shared" si="208"/>
        <v>1888.1013324349442</v>
      </c>
      <c r="H1136" s="666">
        <f t="shared" si="209"/>
        <v>43.452288000000003</v>
      </c>
      <c r="I1136" s="667">
        <f t="shared" si="210"/>
        <v>1.207008E-2</v>
      </c>
      <c r="J1136" s="624">
        <f t="shared" si="211"/>
        <v>0</v>
      </c>
      <c r="K1136" s="624">
        <f t="shared" si="212"/>
        <v>0</v>
      </c>
      <c r="L1136" s="624">
        <f t="shared" si="214"/>
        <v>47779.81576078642</v>
      </c>
      <c r="M1136" s="668">
        <f t="shared" si="215"/>
        <v>10.729138815999988</v>
      </c>
      <c r="N1136" s="624">
        <f t="shared" si="213"/>
        <v>4453.2759413583181</v>
      </c>
    </row>
    <row r="1137" spans="1:14" x14ac:dyDescent="0.2">
      <c r="A1137" s="624">
        <v>1134</v>
      </c>
      <c r="B1137" s="624">
        <v>27</v>
      </c>
      <c r="C1137" s="628">
        <f t="shared" si="206"/>
        <v>43.452288000000003</v>
      </c>
      <c r="D1137" s="665">
        <f t="shared" si="204"/>
        <v>43.452288000000003</v>
      </c>
      <c r="E1137" s="629">
        <f t="shared" si="207"/>
        <v>1888.1013324349442</v>
      </c>
      <c r="F1137" s="665">
        <f t="shared" si="205"/>
        <v>43.291353600000001</v>
      </c>
      <c r="G1137" s="629">
        <f t="shared" si="208"/>
        <v>1874.141296520233</v>
      </c>
      <c r="H1137" s="666">
        <f t="shared" si="209"/>
        <v>43.371820800000002</v>
      </c>
      <c r="I1137" s="667">
        <f t="shared" si="210"/>
        <v>1.2047728000000001E-2</v>
      </c>
      <c r="J1137" s="624">
        <f t="shared" si="211"/>
        <v>-13.96003591471117</v>
      </c>
      <c r="K1137" s="624">
        <f t="shared" si="212"/>
        <v>0</v>
      </c>
      <c r="L1137" s="624">
        <f t="shared" si="214"/>
        <v>47779.81576078642</v>
      </c>
      <c r="M1137" s="668">
        <f t="shared" si="215"/>
        <v>10.741186543999989</v>
      </c>
      <c r="N1137" s="624">
        <f t="shared" si="213"/>
        <v>4448.2809757620453</v>
      </c>
    </row>
    <row r="1138" spans="1:14" x14ac:dyDescent="0.2">
      <c r="A1138" s="624">
        <v>1135</v>
      </c>
      <c r="B1138" s="624">
        <v>26.9</v>
      </c>
      <c r="C1138" s="628">
        <f t="shared" si="206"/>
        <v>43.291353600000001</v>
      </c>
      <c r="D1138" s="665">
        <f t="shared" si="204"/>
        <v>43.291353600000001</v>
      </c>
      <c r="E1138" s="629">
        <f t="shared" si="207"/>
        <v>1874.141296520233</v>
      </c>
      <c r="F1138" s="665">
        <f t="shared" si="205"/>
        <v>43.130419200000006</v>
      </c>
      <c r="G1138" s="629">
        <f t="shared" si="208"/>
        <v>1860.2330603677292</v>
      </c>
      <c r="H1138" s="666">
        <f t="shared" si="209"/>
        <v>43.210886400000007</v>
      </c>
      <c r="I1138" s="667">
        <f t="shared" si="210"/>
        <v>1.2003024000000001E-2</v>
      </c>
      <c r="J1138" s="624">
        <f t="shared" si="211"/>
        <v>-13.908236152503832</v>
      </c>
      <c r="K1138" s="624">
        <f t="shared" si="212"/>
        <v>0</v>
      </c>
      <c r="L1138" s="624">
        <f t="shared" si="214"/>
        <v>47779.81576078642</v>
      </c>
      <c r="M1138" s="668">
        <f t="shared" si="215"/>
        <v>10.753189567999989</v>
      </c>
      <c r="N1138" s="624">
        <f t="shared" si="213"/>
        <v>4443.3156747252524</v>
      </c>
    </row>
    <row r="1139" spans="1:14" x14ac:dyDescent="0.2">
      <c r="A1139" s="624">
        <v>1136</v>
      </c>
      <c r="B1139" s="624">
        <v>26.8</v>
      </c>
      <c r="C1139" s="628">
        <f t="shared" si="206"/>
        <v>43.130419200000006</v>
      </c>
      <c r="D1139" s="665">
        <f t="shared" si="204"/>
        <v>43.130419200000006</v>
      </c>
      <c r="E1139" s="629">
        <f t="shared" si="207"/>
        <v>1860.2330603677292</v>
      </c>
      <c r="F1139" s="665">
        <f t="shared" si="205"/>
        <v>43.130419200000006</v>
      </c>
      <c r="G1139" s="629">
        <f t="shared" si="208"/>
        <v>1860.2330603677292</v>
      </c>
      <c r="H1139" s="666">
        <f t="shared" si="209"/>
        <v>43.130419200000006</v>
      </c>
      <c r="I1139" s="667">
        <f t="shared" si="210"/>
        <v>1.1980672000000001E-2</v>
      </c>
      <c r="J1139" s="624">
        <f t="shared" si="211"/>
        <v>0</v>
      </c>
      <c r="K1139" s="624">
        <f t="shared" si="212"/>
        <v>0</v>
      </c>
      <c r="L1139" s="624">
        <f t="shared" si="214"/>
        <v>47779.81576078642</v>
      </c>
      <c r="M1139" s="668">
        <f t="shared" si="215"/>
        <v>10.765170239999989</v>
      </c>
      <c r="N1139" s="624">
        <f t="shared" si="213"/>
        <v>4438.370661640969</v>
      </c>
    </row>
    <row r="1140" spans="1:14" x14ac:dyDescent="0.2">
      <c r="A1140" s="624">
        <v>1137</v>
      </c>
      <c r="B1140" s="624">
        <v>26.8</v>
      </c>
      <c r="C1140" s="628">
        <f t="shared" si="206"/>
        <v>43.130419200000006</v>
      </c>
      <c r="D1140" s="665">
        <f t="shared" si="204"/>
        <v>43.130419200000006</v>
      </c>
      <c r="E1140" s="629">
        <f t="shared" si="207"/>
        <v>1860.2330603677292</v>
      </c>
      <c r="F1140" s="665">
        <f t="shared" si="205"/>
        <v>42.647615999999999</v>
      </c>
      <c r="G1140" s="629">
        <f t="shared" si="208"/>
        <v>1818.819150483456</v>
      </c>
      <c r="H1140" s="666">
        <f t="shared" si="209"/>
        <v>42.889017600000003</v>
      </c>
      <c r="I1140" s="667">
        <f t="shared" si="210"/>
        <v>1.1913616E-2</v>
      </c>
      <c r="J1140" s="624">
        <f t="shared" si="211"/>
        <v>-41.413909884273153</v>
      </c>
      <c r="K1140" s="624">
        <f t="shared" si="212"/>
        <v>0</v>
      </c>
      <c r="L1140" s="624">
        <f t="shared" si="214"/>
        <v>47779.81576078642</v>
      </c>
      <c r="M1140" s="668">
        <f t="shared" si="215"/>
        <v>10.777083855999988</v>
      </c>
      <c r="N1140" s="624">
        <f t="shared" si="213"/>
        <v>4433.4642282833947</v>
      </c>
    </row>
    <row r="1141" spans="1:14" x14ac:dyDescent="0.2">
      <c r="A1141" s="624">
        <v>1138</v>
      </c>
      <c r="B1141" s="624">
        <v>26.5</v>
      </c>
      <c r="C1141" s="628">
        <f t="shared" si="206"/>
        <v>42.647615999999999</v>
      </c>
      <c r="D1141" s="665">
        <f t="shared" si="204"/>
        <v>42.647615999999999</v>
      </c>
      <c r="E1141" s="629">
        <f t="shared" si="207"/>
        <v>1818.819150483456</v>
      </c>
      <c r="F1141" s="665">
        <f t="shared" si="205"/>
        <v>42.486681599999997</v>
      </c>
      <c r="G1141" s="629">
        <f t="shared" si="208"/>
        <v>1805.1181133797784</v>
      </c>
      <c r="H1141" s="666">
        <f t="shared" si="209"/>
        <v>42.567148799999998</v>
      </c>
      <c r="I1141" s="667">
        <f t="shared" si="210"/>
        <v>1.1824207999999999E-2</v>
      </c>
      <c r="J1141" s="624">
        <f t="shared" si="211"/>
        <v>-13.701037103677663</v>
      </c>
      <c r="K1141" s="624">
        <f t="shared" si="212"/>
        <v>0</v>
      </c>
      <c r="L1141" s="624">
        <f t="shared" si="214"/>
        <v>47779.81576078642</v>
      </c>
      <c r="M1141" s="668">
        <f t="shared" si="215"/>
        <v>10.788908063999989</v>
      </c>
      <c r="N1141" s="624">
        <f t="shared" si="213"/>
        <v>4428.6053303407289</v>
      </c>
    </row>
    <row r="1142" spans="1:14" x14ac:dyDescent="0.2">
      <c r="A1142" s="624">
        <v>1139</v>
      </c>
      <c r="B1142" s="624">
        <v>26.4</v>
      </c>
      <c r="C1142" s="628">
        <f t="shared" si="206"/>
        <v>42.486681599999997</v>
      </c>
      <c r="D1142" s="665">
        <f t="shared" si="204"/>
        <v>42.486681599999997</v>
      </c>
      <c r="E1142" s="629">
        <f t="shared" si="207"/>
        <v>1805.1181133797784</v>
      </c>
      <c r="F1142" s="665">
        <f t="shared" si="205"/>
        <v>41.842944000000003</v>
      </c>
      <c r="G1142" s="629">
        <f t="shared" si="208"/>
        <v>1750.8319625871363</v>
      </c>
      <c r="H1142" s="666">
        <f t="shared" si="209"/>
        <v>42.1648128</v>
      </c>
      <c r="I1142" s="667">
        <f t="shared" si="210"/>
        <v>1.1712448E-2</v>
      </c>
      <c r="J1142" s="624">
        <f t="shared" si="211"/>
        <v>-54.286150792642047</v>
      </c>
      <c r="K1142" s="624">
        <f t="shared" si="212"/>
        <v>0</v>
      </c>
      <c r="L1142" s="624">
        <f t="shared" si="214"/>
        <v>47779.81576078642</v>
      </c>
      <c r="M1142" s="668">
        <f t="shared" si="215"/>
        <v>10.800620511999989</v>
      </c>
      <c r="N1142" s="624">
        <f t="shared" si="213"/>
        <v>4423.8028461143349</v>
      </c>
    </row>
    <row r="1143" spans="1:14" x14ac:dyDescent="0.2">
      <c r="A1143" s="624">
        <v>1140</v>
      </c>
      <c r="B1143" s="624">
        <v>26</v>
      </c>
      <c r="C1143" s="628">
        <f t="shared" si="206"/>
        <v>41.842944000000003</v>
      </c>
      <c r="D1143" s="665">
        <f t="shared" si="204"/>
        <v>41.842944000000003</v>
      </c>
      <c r="E1143" s="629">
        <f t="shared" si="207"/>
        <v>1750.8319625871363</v>
      </c>
      <c r="F1143" s="665">
        <f t="shared" si="205"/>
        <v>41.038272000000006</v>
      </c>
      <c r="G1143" s="629">
        <f t="shared" si="208"/>
        <v>1684.1397687459846</v>
      </c>
      <c r="H1143" s="666">
        <f t="shared" si="209"/>
        <v>41.440608000000005</v>
      </c>
      <c r="I1143" s="667">
        <f t="shared" si="210"/>
        <v>1.151128E-2</v>
      </c>
      <c r="J1143" s="624">
        <f t="shared" si="211"/>
        <v>-66.69219384115172</v>
      </c>
      <c r="K1143" s="624">
        <f t="shared" si="212"/>
        <v>0</v>
      </c>
      <c r="L1143" s="624">
        <f t="shared" si="214"/>
        <v>47779.81576078642</v>
      </c>
      <c r="M1143" s="668">
        <f t="shared" si="215"/>
        <v>10.81213179199999</v>
      </c>
      <c r="N1143" s="624">
        <f t="shared" si="213"/>
        <v>4419.0929855423337</v>
      </c>
    </row>
    <row r="1144" spans="1:14" x14ac:dyDescent="0.2">
      <c r="A1144" s="624">
        <v>1141</v>
      </c>
      <c r="B1144" s="624">
        <v>25.5</v>
      </c>
      <c r="C1144" s="628">
        <f t="shared" si="206"/>
        <v>41.038272000000006</v>
      </c>
      <c r="D1144" s="665">
        <f t="shared" si="204"/>
        <v>41.038272000000006</v>
      </c>
      <c r="E1144" s="629">
        <f t="shared" si="207"/>
        <v>1684.1397687459846</v>
      </c>
      <c r="F1144" s="665">
        <f t="shared" si="205"/>
        <v>39.589862400000008</v>
      </c>
      <c r="G1144" s="629">
        <f t="shared" si="208"/>
        <v>1567.3572048509345</v>
      </c>
      <c r="H1144" s="666">
        <f t="shared" si="209"/>
        <v>40.314067200000011</v>
      </c>
      <c r="I1144" s="667">
        <f t="shared" si="210"/>
        <v>1.1198352000000003E-2</v>
      </c>
      <c r="J1144" s="624">
        <f t="shared" si="211"/>
        <v>-116.78256389505009</v>
      </c>
      <c r="K1144" s="624">
        <f t="shared" si="212"/>
        <v>0</v>
      </c>
      <c r="L1144" s="624">
        <f t="shared" si="214"/>
        <v>47779.81576078642</v>
      </c>
      <c r="M1144" s="668">
        <f t="shared" si="215"/>
        <v>10.823330143999989</v>
      </c>
      <c r="N1144" s="624">
        <f t="shared" si="213"/>
        <v>4414.5207736524226</v>
      </c>
    </row>
    <row r="1145" spans="1:14" x14ac:dyDescent="0.2">
      <c r="A1145" s="624">
        <v>1142</v>
      </c>
      <c r="B1145" s="624">
        <v>24.6</v>
      </c>
      <c r="C1145" s="628">
        <f t="shared" si="206"/>
        <v>39.589862400000008</v>
      </c>
      <c r="D1145" s="665">
        <f t="shared" si="204"/>
        <v>39.589862400000008</v>
      </c>
      <c r="E1145" s="629">
        <f t="shared" si="207"/>
        <v>1567.3572048509345</v>
      </c>
      <c r="F1145" s="665">
        <f t="shared" si="205"/>
        <v>37.819584000000006</v>
      </c>
      <c r="G1145" s="629">
        <f t="shared" si="208"/>
        <v>1430.3209339330565</v>
      </c>
      <c r="H1145" s="666">
        <f t="shared" si="209"/>
        <v>38.704723200000004</v>
      </c>
      <c r="I1145" s="667">
        <f t="shared" si="210"/>
        <v>1.0751312000000001E-2</v>
      </c>
      <c r="J1145" s="624">
        <f t="shared" si="211"/>
        <v>-137.03627091787803</v>
      </c>
      <c r="K1145" s="624">
        <f t="shared" si="212"/>
        <v>0</v>
      </c>
      <c r="L1145" s="624">
        <f t="shared" si="214"/>
        <v>47779.81576078642</v>
      </c>
      <c r="M1145" s="668">
        <f t="shared" si="215"/>
        <v>10.834081455999989</v>
      </c>
      <c r="N1145" s="624">
        <f t="shared" si="213"/>
        <v>4410.1399786251031</v>
      </c>
    </row>
    <row r="1146" spans="1:14" x14ac:dyDescent="0.2">
      <c r="A1146" s="624">
        <v>1143</v>
      </c>
      <c r="B1146" s="624">
        <v>23.5</v>
      </c>
      <c r="C1146" s="628">
        <f t="shared" si="206"/>
        <v>37.819584000000006</v>
      </c>
      <c r="D1146" s="665">
        <f t="shared" si="204"/>
        <v>37.819584000000006</v>
      </c>
      <c r="E1146" s="629">
        <f t="shared" si="207"/>
        <v>1430.3209339330565</v>
      </c>
      <c r="F1146" s="665">
        <f t="shared" si="205"/>
        <v>34.600896000000006</v>
      </c>
      <c r="G1146" s="629">
        <f t="shared" si="208"/>
        <v>1197.2220040028164</v>
      </c>
      <c r="H1146" s="666">
        <f t="shared" si="209"/>
        <v>36.210240000000006</v>
      </c>
      <c r="I1146" s="667">
        <f t="shared" si="210"/>
        <v>1.0058400000000002E-2</v>
      </c>
      <c r="J1146" s="624">
        <f t="shared" si="211"/>
        <v>-233.09892993024005</v>
      </c>
      <c r="K1146" s="624">
        <f t="shared" si="212"/>
        <v>0</v>
      </c>
      <c r="L1146" s="624">
        <f t="shared" si="214"/>
        <v>47779.81576078642</v>
      </c>
      <c r="M1146" s="668">
        <f t="shared" si="215"/>
        <v>10.844139855999989</v>
      </c>
      <c r="N1146" s="624">
        <f t="shared" si="213"/>
        <v>4406.0493866048928</v>
      </c>
    </row>
    <row r="1147" spans="1:14" x14ac:dyDescent="0.2">
      <c r="A1147" s="624">
        <v>1144</v>
      </c>
      <c r="B1147" s="624">
        <v>21.5</v>
      </c>
      <c r="C1147" s="628">
        <f t="shared" si="206"/>
        <v>34.600896000000006</v>
      </c>
      <c r="D1147" s="665">
        <f t="shared" si="204"/>
        <v>34.600896000000006</v>
      </c>
      <c r="E1147" s="629">
        <f t="shared" si="207"/>
        <v>1197.2220040028164</v>
      </c>
      <c r="F1147" s="665">
        <f t="shared" si="205"/>
        <v>32.186880000000002</v>
      </c>
      <c r="G1147" s="629">
        <f t="shared" si="208"/>
        <v>1035.9952441344001</v>
      </c>
      <c r="H1147" s="666">
        <f t="shared" si="209"/>
        <v>33.393888000000004</v>
      </c>
      <c r="I1147" s="667">
        <f t="shared" si="210"/>
        <v>9.2760800000000008E-3</v>
      </c>
      <c r="J1147" s="624">
        <f t="shared" si="211"/>
        <v>-161.22675986841637</v>
      </c>
      <c r="K1147" s="624">
        <f t="shared" si="212"/>
        <v>0</v>
      </c>
      <c r="L1147" s="624">
        <f t="shared" si="214"/>
        <v>47779.81576078642</v>
      </c>
      <c r="M1147" s="668">
        <f t="shared" si="215"/>
        <v>10.853415935999989</v>
      </c>
      <c r="N1147" s="624">
        <f t="shared" si="213"/>
        <v>4402.2836720284768</v>
      </c>
    </row>
    <row r="1148" spans="1:14" x14ac:dyDescent="0.2">
      <c r="A1148" s="624">
        <v>1145</v>
      </c>
      <c r="B1148" s="624">
        <v>20</v>
      </c>
      <c r="C1148" s="628">
        <f t="shared" si="206"/>
        <v>32.186880000000002</v>
      </c>
      <c r="D1148" s="665">
        <f t="shared" si="204"/>
        <v>32.186880000000002</v>
      </c>
      <c r="E1148" s="629">
        <f t="shared" si="207"/>
        <v>1035.9952441344001</v>
      </c>
      <c r="F1148" s="665">
        <f t="shared" si="205"/>
        <v>28.163520000000002</v>
      </c>
      <c r="G1148" s="629">
        <f t="shared" si="208"/>
        <v>793.18385879040011</v>
      </c>
      <c r="H1148" s="666">
        <f t="shared" si="209"/>
        <v>30.175200000000004</v>
      </c>
      <c r="I1148" s="667">
        <f t="shared" si="210"/>
        <v>8.3820000000000006E-3</v>
      </c>
      <c r="J1148" s="624">
        <f t="shared" si="211"/>
        <v>-242.81138534399997</v>
      </c>
      <c r="K1148" s="624">
        <f t="shared" si="212"/>
        <v>0</v>
      </c>
      <c r="L1148" s="624">
        <f t="shared" si="214"/>
        <v>47779.81576078642</v>
      </c>
      <c r="M1148" s="668">
        <f t="shared" si="215"/>
        <v>10.861797935999988</v>
      </c>
      <c r="N1148" s="624">
        <f t="shared" si="213"/>
        <v>4398.8864497678196</v>
      </c>
    </row>
    <row r="1149" spans="1:14" x14ac:dyDescent="0.2">
      <c r="A1149" s="624">
        <v>1146</v>
      </c>
      <c r="B1149" s="624">
        <v>17.5</v>
      </c>
      <c r="C1149" s="628">
        <f t="shared" si="206"/>
        <v>28.163520000000002</v>
      </c>
      <c r="D1149" s="665">
        <f t="shared" si="204"/>
        <v>28.163520000000002</v>
      </c>
      <c r="E1149" s="629">
        <f t="shared" si="207"/>
        <v>793.18385879040011</v>
      </c>
      <c r="F1149" s="665">
        <f t="shared" si="205"/>
        <v>25.749504000000002</v>
      </c>
      <c r="G1149" s="629">
        <f t="shared" si="208"/>
        <v>663.03695624601608</v>
      </c>
      <c r="H1149" s="666">
        <f t="shared" si="209"/>
        <v>26.956512000000004</v>
      </c>
      <c r="I1149" s="667">
        <f t="shared" si="210"/>
        <v>7.4879200000000012E-3</v>
      </c>
      <c r="J1149" s="624">
        <f t="shared" si="211"/>
        <v>-130.14690254438403</v>
      </c>
      <c r="K1149" s="624">
        <f t="shared" si="212"/>
        <v>0</v>
      </c>
      <c r="L1149" s="624">
        <f t="shared" si="214"/>
        <v>47779.81576078642</v>
      </c>
      <c r="M1149" s="668">
        <f t="shared" si="215"/>
        <v>10.869285855999989</v>
      </c>
      <c r="N1149" s="624">
        <f t="shared" si="213"/>
        <v>4395.8560289783281</v>
      </c>
    </row>
    <row r="1150" spans="1:14" x14ac:dyDescent="0.2">
      <c r="A1150" s="624">
        <v>1147</v>
      </c>
      <c r="B1150" s="624">
        <v>16</v>
      </c>
      <c r="C1150" s="628">
        <f t="shared" si="206"/>
        <v>25.749504000000002</v>
      </c>
      <c r="D1150" s="665">
        <f t="shared" si="204"/>
        <v>25.749504000000002</v>
      </c>
      <c r="E1150" s="629">
        <f t="shared" si="207"/>
        <v>663.03695624601608</v>
      </c>
      <c r="F1150" s="665">
        <f t="shared" si="205"/>
        <v>22.530816000000002</v>
      </c>
      <c r="G1150" s="629">
        <f t="shared" si="208"/>
        <v>507.63766962585606</v>
      </c>
      <c r="H1150" s="666">
        <f t="shared" si="209"/>
        <v>24.140160000000002</v>
      </c>
      <c r="I1150" s="667">
        <f t="shared" si="210"/>
        <v>6.7056000000000008E-3</v>
      </c>
      <c r="J1150" s="624">
        <f t="shared" si="211"/>
        <v>-155.39928662016001</v>
      </c>
      <c r="K1150" s="624">
        <f t="shared" si="212"/>
        <v>0</v>
      </c>
      <c r="L1150" s="624">
        <f t="shared" si="214"/>
        <v>47779.81576078642</v>
      </c>
      <c r="M1150" s="668">
        <f t="shared" si="215"/>
        <v>10.875991455999989</v>
      </c>
      <c r="N1150" s="624">
        <f t="shared" si="213"/>
        <v>4393.1457609253266</v>
      </c>
    </row>
    <row r="1151" spans="1:14" x14ac:dyDescent="0.2">
      <c r="A1151" s="624">
        <v>1148</v>
      </c>
      <c r="B1151" s="624">
        <v>14</v>
      </c>
      <c r="C1151" s="628">
        <f t="shared" si="206"/>
        <v>22.530816000000002</v>
      </c>
      <c r="D1151" s="665">
        <f t="shared" si="204"/>
        <v>22.530816000000002</v>
      </c>
      <c r="E1151" s="629">
        <f t="shared" si="207"/>
        <v>507.63766962585606</v>
      </c>
      <c r="F1151" s="665">
        <f t="shared" si="205"/>
        <v>17.219980799999998</v>
      </c>
      <c r="G1151" s="629">
        <f t="shared" si="208"/>
        <v>296.52773875236858</v>
      </c>
      <c r="H1151" s="666">
        <f t="shared" si="209"/>
        <v>19.875398400000002</v>
      </c>
      <c r="I1151" s="667">
        <f t="shared" si="210"/>
        <v>5.5209440000000007E-3</v>
      </c>
      <c r="J1151" s="624">
        <f t="shared" si="211"/>
        <v>-211.10993087348749</v>
      </c>
      <c r="K1151" s="624">
        <f t="shared" si="212"/>
        <v>0</v>
      </c>
      <c r="L1151" s="624">
        <f t="shared" si="214"/>
        <v>47779.81576078642</v>
      </c>
      <c r="M1151" s="668">
        <f t="shared" si="215"/>
        <v>10.881512399999989</v>
      </c>
      <c r="N1151" s="624">
        <f t="shared" si="213"/>
        <v>4390.9168141724922</v>
      </c>
    </row>
    <row r="1152" spans="1:14" x14ac:dyDescent="0.2">
      <c r="A1152" s="624">
        <v>1149</v>
      </c>
      <c r="B1152" s="624">
        <v>10.7</v>
      </c>
      <c r="C1152" s="628">
        <f t="shared" si="206"/>
        <v>17.219980799999998</v>
      </c>
      <c r="D1152" s="665">
        <f t="shared" si="204"/>
        <v>17.219980799999998</v>
      </c>
      <c r="E1152" s="629">
        <f t="shared" si="207"/>
        <v>296.52773875236858</v>
      </c>
      <c r="F1152" s="665">
        <f t="shared" si="205"/>
        <v>11.909145600000002</v>
      </c>
      <c r="G1152" s="629">
        <f t="shared" si="208"/>
        <v>141.82774892199942</v>
      </c>
      <c r="H1152" s="666">
        <f t="shared" si="209"/>
        <v>14.5645632</v>
      </c>
      <c r="I1152" s="667">
        <f t="shared" si="210"/>
        <v>4.0457119999999999E-3</v>
      </c>
      <c r="J1152" s="624">
        <f t="shared" si="211"/>
        <v>-154.69998983036916</v>
      </c>
      <c r="K1152" s="624">
        <f t="shared" si="212"/>
        <v>0</v>
      </c>
      <c r="L1152" s="624">
        <f t="shared" si="214"/>
        <v>47779.81576078642</v>
      </c>
      <c r="M1152" s="668">
        <f t="shared" si="215"/>
        <v>10.885558111999989</v>
      </c>
      <c r="N1152" s="624">
        <f t="shared" si="213"/>
        <v>4389.2848918894706</v>
      </c>
    </row>
    <row r="1153" spans="1:14" x14ac:dyDescent="0.2">
      <c r="A1153" s="624">
        <v>1150</v>
      </c>
      <c r="B1153" s="624">
        <v>7.4</v>
      </c>
      <c r="C1153" s="628">
        <f t="shared" si="206"/>
        <v>11.909145600000002</v>
      </c>
      <c r="D1153" s="665">
        <f t="shared" si="204"/>
        <v>11.909145600000002</v>
      </c>
      <c r="E1153" s="629">
        <f t="shared" si="207"/>
        <v>141.82774892199942</v>
      </c>
      <c r="F1153" s="665">
        <f t="shared" si="205"/>
        <v>6.5983103999999999</v>
      </c>
      <c r="G1153" s="629">
        <f t="shared" si="208"/>
        <v>43.537700134748157</v>
      </c>
      <c r="H1153" s="666">
        <f t="shared" si="209"/>
        <v>9.2537280000000006</v>
      </c>
      <c r="I1153" s="667">
        <f t="shared" si="210"/>
        <v>2.57048E-3</v>
      </c>
      <c r="J1153" s="624">
        <f t="shared" si="211"/>
        <v>-98.290048787251266</v>
      </c>
      <c r="K1153" s="624">
        <f t="shared" si="212"/>
        <v>0</v>
      </c>
      <c r="L1153" s="624">
        <f t="shared" si="214"/>
        <v>47779.81576078642</v>
      </c>
      <c r="M1153" s="668">
        <f t="shared" si="215"/>
        <v>10.888128591999989</v>
      </c>
      <c r="N1153" s="624">
        <f t="shared" si="213"/>
        <v>4388.248665238254</v>
      </c>
    </row>
    <row r="1154" spans="1:14" x14ac:dyDescent="0.2">
      <c r="A1154" s="624">
        <v>1151</v>
      </c>
      <c r="B1154" s="624">
        <v>4.0999999999999996</v>
      </c>
      <c r="C1154" s="628">
        <f t="shared" si="206"/>
        <v>6.5983103999999999</v>
      </c>
      <c r="D1154" s="665">
        <f t="shared" si="204"/>
        <v>6.5983103999999999</v>
      </c>
      <c r="E1154" s="629">
        <f t="shared" si="207"/>
        <v>43.537700134748157</v>
      </c>
      <c r="F1154" s="665">
        <f t="shared" si="205"/>
        <v>1.2874752000000003</v>
      </c>
      <c r="G1154" s="629">
        <f t="shared" si="208"/>
        <v>1.6575923906150407</v>
      </c>
      <c r="H1154" s="666">
        <f t="shared" si="209"/>
        <v>3.9428928000000001</v>
      </c>
      <c r="I1154" s="667">
        <f t="shared" si="210"/>
        <v>1.0952480000000001E-3</v>
      </c>
      <c r="J1154" s="624">
        <f t="shared" si="211"/>
        <v>-41.880107744133113</v>
      </c>
      <c r="K1154" s="624">
        <f t="shared" si="212"/>
        <v>0</v>
      </c>
      <c r="L1154" s="624">
        <f t="shared" si="214"/>
        <v>47779.81576078642</v>
      </c>
      <c r="M1154" s="668">
        <f t="shared" si="215"/>
        <v>10.889223839999989</v>
      </c>
      <c r="N1154" s="624">
        <f t="shared" si="213"/>
        <v>4387.8072912115349</v>
      </c>
    </row>
    <row r="1155" spans="1:14" x14ac:dyDescent="0.2">
      <c r="A1155" s="624">
        <v>1152</v>
      </c>
      <c r="B1155" s="624">
        <v>0.8</v>
      </c>
      <c r="C1155" s="628">
        <f t="shared" si="206"/>
        <v>1.2874752000000003</v>
      </c>
      <c r="D1155" s="665">
        <f t="shared" si="204"/>
        <v>1.2874752000000003</v>
      </c>
      <c r="E1155" s="629">
        <f t="shared" si="207"/>
        <v>1.6575923906150407</v>
      </c>
      <c r="F1155" s="665">
        <f t="shared" si="205"/>
        <v>0</v>
      </c>
      <c r="G1155" s="629">
        <f t="shared" si="208"/>
        <v>0</v>
      </c>
      <c r="H1155" s="666">
        <f t="shared" si="209"/>
        <v>0.64373760000000013</v>
      </c>
      <c r="I1155" s="667">
        <f t="shared" si="210"/>
        <v>1.7881600000000004E-4</v>
      </c>
      <c r="J1155" s="624">
        <f t="shared" si="211"/>
        <v>-1.6575923906150407</v>
      </c>
      <c r="K1155" s="624">
        <f t="shared" si="212"/>
        <v>0</v>
      </c>
      <c r="L1155" s="624">
        <f t="shared" si="214"/>
        <v>47779.81576078642</v>
      </c>
      <c r="M1155" s="668">
        <f t="shared" si="215"/>
        <v>10.889402655999989</v>
      </c>
      <c r="N1155" s="624">
        <f t="shared" si="213"/>
        <v>4387.7352385771183</v>
      </c>
    </row>
    <row r="1156" spans="1:14" x14ac:dyDescent="0.2">
      <c r="A1156" s="624">
        <v>1153</v>
      </c>
      <c r="B1156" s="624">
        <v>0</v>
      </c>
      <c r="C1156" s="628">
        <f t="shared" si="206"/>
        <v>0</v>
      </c>
      <c r="D1156" s="665">
        <f t="shared" ref="D1156:D1219" si="216">C1156</f>
        <v>0</v>
      </c>
      <c r="E1156" s="629">
        <f t="shared" si="207"/>
        <v>0</v>
      </c>
      <c r="F1156" s="665">
        <f t="shared" ref="F1156:F1219" si="217">C1157</f>
        <v>0</v>
      </c>
      <c r="G1156" s="629">
        <f t="shared" si="208"/>
        <v>0</v>
      </c>
      <c r="H1156" s="666">
        <f t="shared" si="209"/>
        <v>0</v>
      </c>
      <c r="I1156" s="667">
        <f t="shared" si="210"/>
        <v>0</v>
      </c>
      <c r="J1156" s="624">
        <f t="shared" si="211"/>
        <v>0</v>
      </c>
      <c r="K1156" s="624">
        <f t="shared" si="212"/>
        <v>0</v>
      </c>
      <c r="L1156" s="624">
        <f t="shared" si="214"/>
        <v>47779.81576078642</v>
      </c>
      <c r="M1156" s="668">
        <f t="shared" si="215"/>
        <v>10.889402655999989</v>
      </c>
      <c r="N1156" s="624">
        <f t="shared" si="213"/>
        <v>4387.7352385771183</v>
      </c>
    </row>
    <row r="1157" spans="1:14" x14ac:dyDescent="0.2">
      <c r="A1157" s="624">
        <v>1154</v>
      </c>
      <c r="B1157" s="624">
        <v>0</v>
      </c>
      <c r="C1157" s="628">
        <f t="shared" ref="C1157:C1220" si="218">B1157*1.609344</f>
        <v>0</v>
      </c>
      <c r="D1157" s="665">
        <f t="shared" si="216"/>
        <v>0</v>
      </c>
      <c r="E1157" s="629">
        <f t="shared" ref="E1157:E1220" si="219">(D1157)^2</f>
        <v>0</v>
      </c>
      <c r="F1157" s="665">
        <f t="shared" si="217"/>
        <v>0</v>
      </c>
      <c r="G1157" s="629">
        <f t="shared" ref="G1157:G1220" si="220">(F1157)^2</f>
        <v>0</v>
      </c>
      <c r="H1157" s="666">
        <f t="shared" ref="H1157:H1220" si="221">(D1157+F1157)/2</f>
        <v>0</v>
      </c>
      <c r="I1157" s="667">
        <f t="shared" ref="I1157:I1220" si="222">H1157/3600</f>
        <v>0</v>
      </c>
      <c r="J1157" s="624">
        <f t="shared" ref="J1157:J1220" si="223">IF(I1157=0,0,(G1157-E1157))</f>
        <v>0</v>
      </c>
      <c r="K1157" s="624">
        <f t="shared" ref="K1157:K1220" si="224">MAX(0,J1157)</f>
        <v>0</v>
      </c>
      <c r="L1157" s="624">
        <f t="shared" si="214"/>
        <v>47779.81576078642</v>
      </c>
      <c r="M1157" s="668">
        <f t="shared" si="215"/>
        <v>10.889402655999989</v>
      </c>
      <c r="N1157" s="624">
        <f t="shared" ref="N1157:N1220" si="225">IF(M1157=0,0,(L1157)/M1157)</f>
        <v>4387.7352385771183</v>
      </c>
    </row>
    <row r="1158" spans="1:14" x14ac:dyDescent="0.2">
      <c r="A1158" s="624">
        <v>1155</v>
      </c>
      <c r="B1158" s="624">
        <v>0</v>
      </c>
      <c r="C1158" s="628">
        <f t="shared" si="218"/>
        <v>0</v>
      </c>
      <c r="D1158" s="665">
        <f t="shared" si="216"/>
        <v>0</v>
      </c>
      <c r="E1158" s="629">
        <f t="shared" si="219"/>
        <v>0</v>
      </c>
      <c r="F1158" s="665">
        <f t="shared" si="217"/>
        <v>0</v>
      </c>
      <c r="G1158" s="629">
        <f t="shared" si="220"/>
        <v>0</v>
      </c>
      <c r="H1158" s="666">
        <f t="shared" si="221"/>
        <v>0</v>
      </c>
      <c r="I1158" s="667">
        <f t="shared" si="222"/>
        <v>0</v>
      </c>
      <c r="J1158" s="624">
        <f t="shared" si="223"/>
        <v>0</v>
      </c>
      <c r="K1158" s="624">
        <f t="shared" si="224"/>
        <v>0</v>
      </c>
      <c r="L1158" s="624">
        <f t="shared" ref="L1158:L1221" si="226">L1157+K1158</f>
        <v>47779.81576078642</v>
      </c>
      <c r="M1158" s="668">
        <f t="shared" ref="M1158:M1221" si="227">M1157+I1158</f>
        <v>10.889402655999989</v>
      </c>
      <c r="N1158" s="624">
        <f t="shared" si="225"/>
        <v>4387.7352385771183</v>
      </c>
    </row>
    <row r="1159" spans="1:14" x14ac:dyDescent="0.2">
      <c r="A1159" s="624">
        <v>1156</v>
      </c>
      <c r="B1159" s="624">
        <v>0</v>
      </c>
      <c r="C1159" s="628">
        <f t="shared" si="218"/>
        <v>0</v>
      </c>
      <c r="D1159" s="665">
        <f t="shared" si="216"/>
        <v>0</v>
      </c>
      <c r="E1159" s="629">
        <f t="shared" si="219"/>
        <v>0</v>
      </c>
      <c r="F1159" s="665">
        <f t="shared" si="217"/>
        <v>0</v>
      </c>
      <c r="G1159" s="629">
        <f t="shared" si="220"/>
        <v>0</v>
      </c>
      <c r="H1159" s="666">
        <f t="shared" si="221"/>
        <v>0</v>
      </c>
      <c r="I1159" s="667">
        <f t="shared" si="222"/>
        <v>0</v>
      </c>
      <c r="J1159" s="624">
        <f t="shared" si="223"/>
        <v>0</v>
      </c>
      <c r="K1159" s="624">
        <f t="shared" si="224"/>
        <v>0</v>
      </c>
      <c r="L1159" s="624">
        <f t="shared" si="226"/>
        <v>47779.81576078642</v>
      </c>
      <c r="M1159" s="668">
        <f t="shared" si="227"/>
        <v>10.889402655999989</v>
      </c>
      <c r="N1159" s="624">
        <f t="shared" si="225"/>
        <v>4387.7352385771183</v>
      </c>
    </row>
    <row r="1160" spans="1:14" x14ac:dyDescent="0.2">
      <c r="A1160" s="624">
        <v>1157</v>
      </c>
      <c r="B1160" s="624">
        <v>0</v>
      </c>
      <c r="C1160" s="628">
        <f t="shared" si="218"/>
        <v>0</v>
      </c>
      <c r="D1160" s="665">
        <f t="shared" si="216"/>
        <v>0</v>
      </c>
      <c r="E1160" s="629">
        <f t="shared" si="219"/>
        <v>0</v>
      </c>
      <c r="F1160" s="665">
        <f t="shared" si="217"/>
        <v>0</v>
      </c>
      <c r="G1160" s="629">
        <f t="shared" si="220"/>
        <v>0</v>
      </c>
      <c r="H1160" s="666">
        <f t="shared" si="221"/>
        <v>0</v>
      </c>
      <c r="I1160" s="667">
        <f t="shared" si="222"/>
        <v>0</v>
      </c>
      <c r="J1160" s="624">
        <f t="shared" si="223"/>
        <v>0</v>
      </c>
      <c r="K1160" s="624">
        <f t="shared" si="224"/>
        <v>0</v>
      </c>
      <c r="L1160" s="624">
        <f t="shared" si="226"/>
        <v>47779.81576078642</v>
      </c>
      <c r="M1160" s="668">
        <f t="shared" si="227"/>
        <v>10.889402655999989</v>
      </c>
      <c r="N1160" s="624">
        <f t="shared" si="225"/>
        <v>4387.7352385771183</v>
      </c>
    </row>
    <row r="1161" spans="1:14" x14ac:dyDescent="0.2">
      <c r="A1161" s="624">
        <v>1158</v>
      </c>
      <c r="B1161" s="624">
        <v>0</v>
      </c>
      <c r="C1161" s="628">
        <f t="shared" si="218"/>
        <v>0</v>
      </c>
      <c r="D1161" s="665">
        <f t="shared" si="216"/>
        <v>0</v>
      </c>
      <c r="E1161" s="629">
        <f t="shared" si="219"/>
        <v>0</v>
      </c>
      <c r="F1161" s="665">
        <f t="shared" si="217"/>
        <v>0</v>
      </c>
      <c r="G1161" s="629">
        <f t="shared" si="220"/>
        <v>0</v>
      </c>
      <c r="H1161" s="666">
        <f t="shared" si="221"/>
        <v>0</v>
      </c>
      <c r="I1161" s="667">
        <f t="shared" si="222"/>
        <v>0</v>
      </c>
      <c r="J1161" s="624">
        <f t="shared" si="223"/>
        <v>0</v>
      </c>
      <c r="K1161" s="624">
        <f t="shared" si="224"/>
        <v>0</v>
      </c>
      <c r="L1161" s="624">
        <f t="shared" si="226"/>
        <v>47779.81576078642</v>
      </c>
      <c r="M1161" s="668">
        <f t="shared" si="227"/>
        <v>10.889402655999989</v>
      </c>
      <c r="N1161" s="624">
        <f t="shared" si="225"/>
        <v>4387.7352385771183</v>
      </c>
    </row>
    <row r="1162" spans="1:14" x14ac:dyDescent="0.2">
      <c r="A1162" s="624">
        <v>1159</v>
      </c>
      <c r="B1162" s="624">
        <v>0</v>
      </c>
      <c r="C1162" s="628">
        <f t="shared" si="218"/>
        <v>0</v>
      </c>
      <c r="D1162" s="665">
        <f t="shared" si="216"/>
        <v>0</v>
      </c>
      <c r="E1162" s="629">
        <f t="shared" si="219"/>
        <v>0</v>
      </c>
      <c r="F1162" s="665">
        <f t="shared" si="217"/>
        <v>0</v>
      </c>
      <c r="G1162" s="629">
        <f t="shared" si="220"/>
        <v>0</v>
      </c>
      <c r="H1162" s="666">
        <f t="shared" si="221"/>
        <v>0</v>
      </c>
      <c r="I1162" s="667">
        <f t="shared" si="222"/>
        <v>0</v>
      </c>
      <c r="J1162" s="624">
        <f t="shared" si="223"/>
        <v>0</v>
      </c>
      <c r="K1162" s="624">
        <f t="shared" si="224"/>
        <v>0</v>
      </c>
      <c r="L1162" s="624">
        <f t="shared" si="226"/>
        <v>47779.81576078642</v>
      </c>
      <c r="M1162" s="668">
        <f t="shared" si="227"/>
        <v>10.889402655999989</v>
      </c>
      <c r="N1162" s="624">
        <f t="shared" si="225"/>
        <v>4387.7352385771183</v>
      </c>
    </row>
    <row r="1163" spans="1:14" x14ac:dyDescent="0.2">
      <c r="A1163" s="624">
        <v>1160</v>
      </c>
      <c r="B1163" s="624">
        <v>0</v>
      </c>
      <c r="C1163" s="628">
        <f t="shared" si="218"/>
        <v>0</v>
      </c>
      <c r="D1163" s="665">
        <f t="shared" si="216"/>
        <v>0</v>
      </c>
      <c r="E1163" s="629">
        <f t="shared" si="219"/>
        <v>0</v>
      </c>
      <c r="F1163" s="665">
        <f t="shared" si="217"/>
        <v>0</v>
      </c>
      <c r="G1163" s="629">
        <f t="shared" si="220"/>
        <v>0</v>
      </c>
      <c r="H1163" s="666">
        <f t="shared" si="221"/>
        <v>0</v>
      </c>
      <c r="I1163" s="667">
        <f t="shared" si="222"/>
        <v>0</v>
      </c>
      <c r="J1163" s="624">
        <f t="shared" si="223"/>
        <v>0</v>
      </c>
      <c r="K1163" s="624">
        <f t="shared" si="224"/>
        <v>0</v>
      </c>
      <c r="L1163" s="624">
        <f t="shared" si="226"/>
        <v>47779.81576078642</v>
      </c>
      <c r="M1163" s="668">
        <f t="shared" si="227"/>
        <v>10.889402655999989</v>
      </c>
      <c r="N1163" s="624">
        <f t="shared" si="225"/>
        <v>4387.7352385771183</v>
      </c>
    </row>
    <row r="1164" spans="1:14" x14ac:dyDescent="0.2">
      <c r="A1164" s="624">
        <v>1161</v>
      </c>
      <c r="B1164" s="624">
        <v>0</v>
      </c>
      <c r="C1164" s="628">
        <f t="shared" si="218"/>
        <v>0</v>
      </c>
      <c r="D1164" s="665">
        <f t="shared" si="216"/>
        <v>0</v>
      </c>
      <c r="E1164" s="629">
        <f t="shared" si="219"/>
        <v>0</v>
      </c>
      <c r="F1164" s="665">
        <f t="shared" si="217"/>
        <v>0</v>
      </c>
      <c r="G1164" s="629">
        <f t="shared" si="220"/>
        <v>0</v>
      </c>
      <c r="H1164" s="666">
        <f t="shared" si="221"/>
        <v>0</v>
      </c>
      <c r="I1164" s="667">
        <f t="shared" si="222"/>
        <v>0</v>
      </c>
      <c r="J1164" s="624">
        <f t="shared" si="223"/>
        <v>0</v>
      </c>
      <c r="K1164" s="624">
        <f t="shared" si="224"/>
        <v>0</v>
      </c>
      <c r="L1164" s="624">
        <f t="shared" si="226"/>
        <v>47779.81576078642</v>
      </c>
      <c r="M1164" s="668">
        <f t="shared" si="227"/>
        <v>10.889402655999989</v>
      </c>
      <c r="N1164" s="624">
        <f t="shared" si="225"/>
        <v>4387.7352385771183</v>
      </c>
    </row>
    <row r="1165" spans="1:14" x14ac:dyDescent="0.2">
      <c r="A1165" s="624">
        <v>1162</v>
      </c>
      <c r="B1165" s="624">
        <v>0</v>
      </c>
      <c r="C1165" s="628">
        <f t="shared" si="218"/>
        <v>0</v>
      </c>
      <c r="D1165" s="665">
        <f t="shared" si="216"/>
        <v>0</v>
      </c>
      <c r="E1165" s="629">
        <f t="shared" si="219"/>
        <v>0</v>
      </c>
      <c r="F1165" s="665">
        <f t="shared" si="217"/>
        <v>0</v>
      </c>
      <c r="G1165" s="629">
        <f t="shared" si="220"/>
        <v>0</v>
      </c>
      <c r="H1165" s="666">
        <f t="shared" si="221"/>
        <v>0</v>
      </c>
      <c r="I1165" s="667">
        <f t="shared" si="222"/>
        <v>0</v>
      </c>
      <c r="J1165" s="624">
        <f t="shared" si="223"/>
        <v>0</v>
      </c>
      <c r="K1165" s="624">
        <f t="shared" si="224"/>
        <v>0</v>
      </c>
      <c r="L1165" s="624">
        <f t="shared" si="226"/>
        <v>47779.81576078642</v>
      </c>
      <c r="M1165" s="668">
        <f t="shared" si="227"/>
        <v>10.889402655999989</v>
      </c>
      <c r="N1165" s="624">
        <f t="shared" si="225"/>
        <v>4387.7352385771183</v>
      </c>
    </row>
    <row r="1166" spans="1:14" x14ac:dyDescent="0.2">
      <c r="A1166" s="624">
        <v>1163</v>
      </c>
      <c r="B1166" s="624">
        <v>0</v>
      </c>
      <c r="C1166" s="628">
        <f t="shared" si="218"/>
        <v>0</v>
      </c>
      <c r="D1166" s="665">
        <f t="shared" si="216"/>
        <v>0</v>
      </c>
      <c r="E1166" s="629">
        <f t="shared" si="219"/>
        <v>0</v>
      </c>
      <c r="F1166" s="665">
        <f t="shared" si="217"/>
        <v>0</v>
      </c>
      <c r="G1166" s="629">
        <f t="shared" si="220"/>
        <v>0</v>
      </c>
      <c r="H1166" s="666">
        <f t="shared" si="221"/>
        <v>0</v>
      </c>
      <c r="I1166" s="667">
        <f t="shared" si="222"/>
        <v>0</v>
      </c>
      <c r="J1166" s="624">
        <f t="shared" si="223"/>
        <v>0</v>
      </c>
      <c r="K1166" s="624">
        <f t="shared" si="224"/>
        <v>0</v>
      </c>
      <c r="L1166" s="624">
        <f t="shared" si="226"/>
        <v>47779.81576078642</v>
      </c>
      <c r="M1166" s="668">
        <f t="shared" si="227"/>
        <v>10.889402655999989</v>
      </c>
      <c r="N1166" s="624">
        <f t="shared" si="225"/>
        <v>4387.7352385771183</v>
      </c>
    </row>
    <row r="1167" spans="1:14" x14ac:dyDescent="0.2">
      <c r="A1167" s="624">
        <v>1164</v>
      </c>
      <c r="B1167" s="624">
        <v>0</v>
      </c>
      <c r="C1167" s="628">
        <f t="shared" si="218"/>
        <v>0</v>
      </c>
      <c r="D1167" s="665">
        <f t="shared" si="216"/>
        <v>0</v>
      </c>
      <c r="E1167" s="629">
        <f t="shared" si="219"/>
        <v>0</v>
      </c>
      <c r="F1167" s="665">
        <f t="shared" si="217"/>
        <v>0</v>
      </c>
      <c r="G1167" s="629">
        <f t="shared" si="220"/>
        <v>0</v>
      </c>
      <c r="H1167" s="666">
        <f t="shared" si="221"/>
        <v>0</v>
      </c>
      <c r="I1167" s="667">
        <f t="shared" si="222"/>
        <v>0</v>
      </c>
      <c r="J1167" s="624">
        <f t="shared" si="223"/>
        <v>0</v>
      </c>
      <c r="K1167" s="624">
        <f t="shared" si="224"/>
        <v>0</v>
      </c>
      <c r="L1167" s="624">
        <f t="shared" si="226"/>
        <v>47779.81576078642</v>
      </c>
      <c r="M1167" s="668">
        <f t="shared" si="227"/>
        <v>10.889402655999989</v>
      </c>
      <c r="N1167" s="624">
        <f t="shared" si="225"/>
        <v>4387.7352385771183</v>
      </c>
    </row>
    <row r="1168" spans="1:14" x14ac:dyDescent="0.2">
      <c r="A1168" s="624">
        <v>1165</v>
      </c>
      <c r="B1168" s="624">
        <v>0</v>
      </c>
      <c r="C1168" s="628">
        <f t="shared" si="218"/>
        <v>0</v>
      </c>
      <c r="D1168" s="665">
        <f t="shared" si="216"/>
        <v>0</v>
      </c>
      <c r="E1168" s="629">
        <f t="shared" si="219"/>
        <v>0</v>
      </c>
      <c r="F1168" s="665">
        <f t="shared" si="217"/>
        <v>0</v>
      </c>
      <c r="G1168" s="629">
        <f t="shared" si="220"/>
        <v>0</v>
      </c>
      <c r="H1168" s="666">
        <f t="shared" si="221"/>
        <v>0</v>
      </c>
      <c r="I1168" s="667">
        <f t="shared" si="222"/>
        <v>0</v>
      </c>
      <c r="J1168" s="624">
        <f t="shared" si="223"/>
        <v>0</v>
      </c>
      <c r="K1168" s="624">
        <f t="shared" si="224"/>
        <v>0</v>
      </c>
      <c r="L1168" s="624">
        <f t="shared" si="226"/>
        <v>47779.81576078642</v>
      </c>
      <c r="M1168" s="668">
        <f t="shared" si="227"/>
        <v>10.889402655999989</v>
      </c>
      <c r="N1168" s="624">
        <f t="shared" si="225"/>
        <v>4387.7352385771183</v>
      </c>
    </row>
    <row r="1169" spans="1:14" x14ac:dyDescent="0.2">
      <c r="A1169" s="624">
        <v>1166</v>
      </c>
      <c r="B1169" s="624">
        <v>0</v>
      </c>
      <c r="C1169" s="628">
        <f t="shared" si="218"/>
        <v>0</v>
      </c>
      <c r="D1169" s="665">
        <f t="shared" si="216"/>
        <v>0</v>
      </c>
      <c r="E1169" s="629">
        <f t="shared" si="219"/>
        <v>0</v>
      </c>
      <c r="F1169" s="665">
        <f t="shared" si="217"/>
        <v>0</v>
      </c>
      <c r="G1169" s="629">
        <f t="shared" si="220"/>
        <v>0</v>
      </c>
      <c r="H1169" s="666">
        <f t="shared" si="221"/>
        <v>0</v>
      </c>
      <c r="I1169" s="667">
        <f t="shared" si="222"/>
        <v>0</v>
      </c>
      <c r="J1169" s="624">
        <f t="shared" si="223"/>
        <v>0</v>
      </c>
      <c r="K1169" s="624">
        <f t="shared" si="224"/>
        <v>0</v>
      </c>
      <c r="L1169" s="624">
        <f t="shared" si="226"/>
        <v>47779.81576078642</v>
      </c>
      <c r="M1169" s="668">
        <f t="shared" si="227"/>
        <v>10.889402655999989</v>
      </c>
      <c r="N1169" s="624">
        <f t="shared" si="225"/>
        <v>4387.7352385771183</v>
      </c>
    </row>
    <row r="1170" spans="1:14" x14ac:dyDescent="0.2">
      <c r="A1170" s="624">
        <v>1167</v>
      </c>
      <c r="B1170" s="624">
        <v>0</v>
      </c>
      <c r="C1170" s="628">
        <f t="shared" si="218"/>
        <v>0</v>
      </c>
      <c r="D1170" s="665">
        <f t="shared" si="216"/>
        <v>0</v>
      </c>
      <c r="E1170" s="629">
        <f t="shared" si="219"/>
        <v>0</v>
      </c>
      <c r="F1170" s="665">
        <f t="shared" si="217"/>
        <v>0</v>
      </c>
      <c r="G1170" s="629">
        <f t="shared" si="220"/>
        <v>0</v>
      </c>
      <c r="H1170" s="666">
        <f t="shared" si="221"/>
        <v>0</v>
      </c>
      <c r="I1170" s="667">
        <f t="shared" si="222"/>
        <v>0</v>
      </c>
      <c r="J1170" s="624">
        <f t="shared" si="223"/>
        <v>0</v>
      </c>
      <c r="K1170" s="624">
        <f t="shared" si="224"/>
        <v>0</v>
      </c>
      <c r="L1170" s="624">
        <f t="shared" si="226"/>
        <v>47779.81576078642</v>
      </c>
      <c r="M1170" s="668">
        <f t="shared" si="227"/>
        <v>10.889402655999989</v>
      </c>
      <c r="N1170" s="624">
        <f t="shared" si="225"/>
        <v>4387.7352385771183</v>
      </c>
    </row>
    <row r="1171" spans="1:14" x14ac:dyDescent="0.2">
      <c r="A1171" s="624">
        <v>1168</v>
      </c>
      <c r="B1171" s="624">
        <v>0</v>
      </c>
      <c r="C1171" s="628">
        <f t="shared" si="218"/>
        <v>0</v>
      </c>
      <c r="D1171" s="665">
        <f t="shared" si="216"/>
        <v>0</v>
      </c>
      <c r="E1171" s="629">
        <f t="shared" si="219"/>
        <v>0</v>
      </c>
      <c r="F1171" s="665">
        <f t="shared" si="217"/>
        <v>3.3796224000000006</v>
      </c>
      <c r="G1171" s="629">
        <f t="shared" si="220"/>
        <v>11.421847566581764</v>
      </c>
      <c r="H1171" s="666">
        <f t="shared" si="221"/>
        <v>1.6898112000000003</v>
      </c>
      <c r="I1171" s="667">
        <f t="shared" si="222"/>
        <v>4.6939200000000006E-4</v>
      </c>
      <c r="J1171" s="624">
        <f t="shared" si="223"/>
        <v>11.421847566581764</v>
      </c>
      <c r="K1171" s="624">
        <f t="shared" si="224"/>
        <v>11.421847566581764</v>
      </c>
      <c r="L1171" s="624">
        <f t="shared" si="226"/>
        <v>47791.237608353003</v>
      </c>
      <c r="M1171" s="668">
        <f t="shared" si="227"/>
        <v>10.889872047999988</v>
      </c>
      <c r="N1171" s="624">
        <f t="shared" si="225"/>
        <v>4388.5949621538703</v>
      </c>
    </row>
    <row r="1172" spans="1:14" x14ac:dyDescent="0.2">
      <c r="A1172" s="624">
        <v>1169</v>
      </c>
      <c r="B1172" s="624">
        <v>2.1</v>
      </c>
      <c r="C1172" s="628">
        <f t="shared" si="218"/>
        <v>3.3796224000000006</v>
      </c>
      <c r="D1172" s="665">
        <f t="shared" si="216"/>
        <v>3.3796224000000006</v>
      </c>
      <c r="E1172" s="629">
        <f t="shared" si="219"/>
        <v>11.421847566581764</v>
      </c>
      <c r="F1172" s="665">
        <f t="shared" si="217"/>
        <v>8.690457600000002</v>
      </c>
      <c r="G1172" s="629">
        <f t="shared" si="220"/>
        <v>75.524053297397799</v>
      </c>
      <c r="H1172" s="666">
        <f t="shared" si="221"/>
        <v>6.0350400000000013</v>
      </c>
      <c r="I1172" s="667">
        <f t="shared" si="222"/>
        <v>1.6764000000000004E-3</v>
      </c>
      <c r="J1172" s="624">
        <f t="shared" si="223"/>
        <v>64.102205730816038</v>
      </c>
      <c r="K1172" s="624">
        <f t="shared" si="224"/>
        <v>64.102205730816038</v>
      </c>
      <c r="L1172" s="624">
        <f t="shared" si="226"/>
        <v>47855.339814083818</v>
      </c>
      <c r="M1172" s="668">
        <f t="shared" si="227"/>
        <v>10.891548447999988</v>
      </c>
      <c r="N1172" s="624">
        <f t="shared" si="225"/>
        <v>4393.8049803075965</v>
      </c>
    </row>
    <row r="1173" spans="1:14" x14ac:dyDescent="0.2">
      <c r="A1173" s="624">
        <v>1170</v>
      </c>
      <c r="B1173" s="624">
        <v>5.4</v>
      </c>
      <c r="C1173" s="628">
        <f t="shared" si="218"/>
        <v>8.690457600000002</v>
      </c>
      <c r="D1173" s="665">
        <f t="shared" si="216"/>
        <v>8.690457600000002</v>
      </c>
      <c r="E1173" s="629">
        <f t="shared" si="219"/>
        <v>75.524053297397799</v>
      </c>
      <c r="F1173" s="665">
        <f t="shared" si="217"/>
        <v>14.0012928</v>
      </c>
      <c r="G1173" s="629">
        <f t="shared" si="220"/>
        <v>196.03620007133185</v>
      </c>
      <c r="H1173" s="666">
        <f t="shared" si="221"/>
        <v>11.345875200000002</v>
      </c>
      <c r="I1173" s="667">
        <f t="shared" si="222"/>
        <v>3.1516320000000006E-3</v>
      </c>
      <c r="J1173" s="624">
        <f t="shared" si="223"/>
        <v>120.51214677393405</v>
      </c>
      <c r="K1173" s="624">
        <f t="shared" si="224"/>
        <v>120.51214677393405</v>
      </c>
      <c r="L1173" s="624">
        <f t="shared" si="226"/>
        <v>47975.851960857755</v>
      </c>
      <c r="M1173" s="668">
        <f t="shared" si="227"/>
        <v>10.894700079999987</v>
      </c>
      <c r="N1173" s="624">
        <f t="shared" si="225"/>
        <v>4403.5954738148066</v>
      </c>
    </row>
    <row r="1174" spans="1:14" x14ac:dyDescent="0.2">
      <c r="A1174" s="624">
        <v>1171</v>
      </c>
      <c r="B1174" s="624">
        <v>8.6999999999999993</v>
      </c>
      <c r="C1174" s="628">
        <f t="shared" si="218"/>
        <v>14.0012928</v>
      </c>
      <c r="D1174" s="665">
        <f t="shared" si="216"/>
        <v>14.0012928</v>
      </c>
      <c r="E1174" s="629">
        <f t="shared" si="219"/>
        <v>196.03620007133185</v>
      </c>
      <c r="F1174" s="665">
        <f t="shared" si="217"/>
        <v>19.312128000000001</v>
      </c>
      <c r="G1174" s="629">
        <f t="shared" si="220"/>
        <v>372.95828788838406</v>
      </c>
      <c r="H1174" s="666">
        <f t="shared" si="221"/>
        <v>16.656710400000001</v>
      </c>
      <c r="I1174" s="667">
        <f t="shared" si="222"/>
        <v>4.6268640000000005E-3</v>
      </c>
      <c r="J1174" s="624">
        <f t="shared" si="223"/>
        <v>176.92208781705222</v>
      </c>
      <c r="K1174" s="624">
        <f t="shared" si="224"/>
        <v>176.92208781705222</v>
      </c>
      <c r="L1174" s="624">
        <f t="shared" si="226"/>
        <v>48152.774048674808</v>
      </c>
      <c r="M1174" s="668">
        <f t="shared" si="227"/>
        <v>10.899326943999988</v>
      </c>
      <c r="N1174" s="624">
        <f t="shared" si="225"/>
        <v>4417.9584937749405</v>
      </c>
    </row>
    <row r="1175" spans="1:14" x14ac:dyDescent="0.2">
      <c r="A1175" s="624">
        <v>1172</v>
      </c>
      <c r="B1175" s="624">
        <v>12</v>
      </c>
      <c r="C1175" s="628">
        <f t="shared" si="218"/>
        <v>19.312128000000001</v>
      </c>
      <c r="D1175" s="665">
        <f t="shared" si="216"/>
        <v>19.312128000000001</v>
      </c>
      <c r="E1175" s="629">
        <f t="shared" si="219"/>
        <v>372.95828788838406</v>
      </c>
      <c r="F1175" s="665">
        <f t="shared" si="217"/>
        <v>24.622963200000004</v>
      </c>
      <c r="G1175" s="629">
        <f t="shared" si="220"/>
        <v>606.29031674855446</v>
      </c>
      <c r="H1175" s="666">
        <f t="shared" si="221"/>
        <v>21.967545600000001</v>
      </c>
      <c r="I1175" s="667">
        <f t="shared" si="222"/>
        <v>6.1020960000000004E-3</v>
      </c>
      <c r="J1175" s="624">
        <f t="shared" si="223"/>
        <v>233.3320288601704</v>
      </c>
      <c r="K1175" s="624">
        <f t="shared" si="224"/>
        <v>233.3320288601704</v>
      </c>
      <c r="L1175" s="624">
        <f t="shared" si="226"/>
        <v>48386.106077534976</v>
      </c>
      <c r="M1175" s="668">
        <f t="shared" si="227"/>
        <v>10.905429039999987</v>
      </c>
      <c r="N1175" s="624">
        <f t="shared" si="225"/>
        <v>4436.8823913355209</v>
      </c>
    </row>
    <row r="1176" spans="1:14" x14ac:dyDescent="0.2">
      <c r="A1176" s="624">
        <v>1173</v>
      </c>
      <c r="B1176" s="624">
        <v>15.3</v>
      </c>
      <c r="C1176" s="628">
        <f t="shared" si="218"/>
        <v>24.622963200000004</v>
      </c>
      <c r="D1176" s="665">
        <f t="shared" si="216"/>
        <v>24.622963200000004</v>
      </c>
      <c r="E1176" s="629">
        <f t="shared" si="219"/>
        <v>606.29031674855446</v>
      </c>
      <c r="F1176" s="665">
        <f t="shared" si="217"/>
        <v>29.933798400000004</v>
      </c>
      <c r="G1176" s="629">
        <f t="shared" si="220"/>
        <v>896.03228665184281</v>
      </c>
      <c r="H1176" s="666">
        <f t="shared" si="221"/>
        <v>27.278380800000004</v>
      </c>
      <c r="I1176" s="667">
        <f t="shared" si="222"/>
        <v>7.5773280000000012E-3</v>
      </c>
      <c r="J1176" s="624">
        <f t="shared" si="223"/>
        <v>289.74196990328835</v>
      </c>
      <c r="K1176" s="624">
        <f t="shared" si="224"/>
        <v>289.74196990328835</v>
      </c>
      <c r="L1176" s="624">
        <f t="shared" si="226"/>
        <v>48675.848047438267</v>
      </c>
      <c r="M1176" s="668">
        <f t="shared" si="227"/>
        <v>10.913006367999987</v>
      </c>
      <c r="N1176" s="624">
        <f t="shared" si="225"/>
        <v>4460.3518412826716</v>
      </c>
    </row>
    <row r="1177" spans="1:14" x14ac:dyDescent="0.2">
      <c r="A1177" s="624">
        <v>1174</v>
      </c>
      <c r="B1177" s="624">
        <v>18.600000000000001</v>
      </c>
      <c r="C1177" s="628">
        <f t="shared" si="218"/>
        <v>29.933798400000004</v>
      </c>
      <c r="D1177" s="665">
        <f t="shared" si="216"/>
        <v>29.933798400000004</v>
      </c>
      <c r="E1177" s="629">
        <f t="shared" si="219"/>
        <v>896.03228665184281</v>
      </c>
      <c r="F1177" s="665">
        <f t="shared" si="217"/>
        <v>33.957158400000004</v>
      </c>
      <c r="G1177" s="629">
        <f t="shared" si="220"/>
        <v>1153.0886066026908</v>
      </c>
      <c r="H1177" s="666">
        <f t="shared" si="221"/>
        <v>31.945478400000006</v>
      </c>
      <c r="I1177" s="667">
        <f t="shared" si="222"/>
        <v>8.8737440000000011E-3</v>
      </c>
      <c r="J1177" s="624">
        <f t="shared" si="223"/>
        <v>257.05631995084798</v>
      </c>
      <c r="K1177" s="624">
        <f t="shared" si="224"/>
        <v>257.05631995084798</v>
      </c>
      <c r="L1177" s="624">
        <f t="shared" si="226"/>
        <v>48932.904367389114</v>
      </c>
      <c r="M1177" s="668">
        <f t="shared" si="227"/>
        <v>10.921880111999988</v>
      </c>
      <c r="N1177" s="624">
        <f t="shared" si="225"/>
        <v>4480.2638250557247</v>
      </c>
    </row>
    <row r="1178" spans="1:14" x14ac:dyDescent="0.2">
      <c r="A1178" s="624">
        <v>1175</v>
      </c>
      <c r="B1178" s="624">
        <v>21.1</v>
      </c>
      <c r="C1178" s="628">
        <f t="shared" si="218"/>
        <v>33.957158400000004</v>
      </c>
      <c r="D1178" s="665">
        <f t="shared" si="216"/>
        <v>33.957158400000004</v>
      </c>
      <c r="E1178" s="629">
        <f t="shared" si="219"/>
        <v>1153.0886066026908</v>
      </c>
      <c r="F1178" s="665">
        <f t="shared" si="217"/>
        <v>37.014912000000002</v>
      </c>
      <c r="G1178" s="629">
        <f t="shared" si="220"/>
        <v>1370.1037103677443</v>
      </c>
      <c r="H1178" s="666">
        <f t="shared" si="221"/>
        <v>35.486035200000003</v>
      </c>
      <c r="I1178" s="667">
        <f t="shared" si="222"/>
        <v>9.8572320000000005E-3</v>
      </c>
      <c r="J1178" s="624">
        <f t="shared" si="223"/>
        <v>217.01510376505348</v>
      </c>
      <c r="K1178" s="624">
        <f t="shared" si="224"/>
        <v>217.01510376505348</v>
      </c>
      <c r="L1178" s="624">
        <f t="shared" si="226"/>
        <v>49149.919471154164</v>
      </c>
      <c r="M1178" s="668">
        <f t="shared" si="227"/>
        <v>10.931737343999988</v>
      </c>
      <c r="N1178" s="624">
        <f t="shared" si="225"/>
        <v>4496.0757768416997</v>
      </c>
    </row>
    <row r="1179" spans="1:14" x14ac:dyDescent="0.2">
      <c r="A1179" s="624">
        <v>1176</v>
      </c>
      <c r="B1179" s="624">
        <v>23</v>
      </c>
      <c r="C1179" s="628">
        <f t="shared" si="218"/>
        <v>37.014912000000002</v>
      </c>
      <c r="D1179" s="665">
        <f t="shared" si="216"/>
        <v>37.014912000000002</v>
      </c>
      <c r="E1179" s="629">
        <f t="shared" si="219"/>
        <v>1370.1037103677443</v>
      </c>
      <c r="F1179" s="665">
        <f t="shared" si="217"/>
        <v>37.819584000000006</v>
      </c>
      <c r="G1179" s="629">
        <f t="shared" si="220"/>
        <v>1430.3209339330565</v>
      </c>
      <c r="H1179" s="666">
        <f t="shared" si="221"/>
        <v>37.417248000000001</v>
      </c>
      <c r="I1179" s="667">
        <f t="shared" si="222"/>
        <v>1.0393680000000001E-2</v>
      </c>
      <c r="J1179" s="624">
        <f t="shared" si="223"/>
        <v>60.217223565312224</v>
      </c>
      <c r="K1179" s="624">
        <f t="shared" si="224"/>
        <v>60.217223565312224</v>
      </c>
      <c r="L1179" s="624">
        <f t="shared" si="226"/>
        <v>49210.136694719477</v>
      </c>
      <c r="M1179" s="668">
        <f t="shared" si="227"/>
        <v>10.942131023999988</v>
      </c>
      <c r="N1179" s="624">
        <f t="shared" si="225"/>
        <v>4497.3083019006199</v>
      </c>
    </row>
    <row r="1180" spans="1:14" x14ac:dyDescent="0.2">
      <c r="A1180" s="624">
        <v>1177</v>
      </c>
      <c r="B1180" s="624">
        <v>23.5</v>
      </c>
      <c r="C1180" s="628">
        <f t="shared" si="218"/>
        <v>37.819584000000006</v>
      </c>
      <c r="D1180" s="665">
        <f t="shared" si="216"/>
        <v>37.819584000000006</v>
      </c>
      <c r="E1180" s="629">
        <f t="shared" si="219"/>
        <v>1430.3209339330565</v>
      </c>
      <c r="F1180" s="665">
        <f t="shared" si="217"/>
        <v>37.014912000000002</v>
      </c>
      <c r="G1180" s="629">
        <f t="shared" si="220"/>
        <v>1370.1037103677443</v>
      </c>
      <c r="H1180" s="666">
        <f t="shared" si="221"/>
        <v>37.417248000000001</v>
      </c>
      <c r="I1180" s="667">
        <f t="shared" si="222"/>
        <v>1.0393680000000001E-2</v>
      </c>
      <c r="J1180" s="624">
        <f t="shared" si="223"/>
        <v>-60.217223565312224</v>
      </c>
      <c r="K1180" s="624">
        <f t="shared" si="224"/>
        <v>0</v>
      </c>
      <c r="L1180" s="624">
        <f t="shared" si="226"/>
        <v>49210.136694719477</v>
      </c>
      <c r="M1180" s="668">
        <f t="shared" si="227"/>
        <v>10.952524703999988</v>
      </c>
      <c r="N1180" s="624">
        <f t="shared" si="225"/>
        <v>4493.0404655236589</v>
      </c>
    </row>
    <row r="1181" spans="1:14" x14ac:dyDescent="0.2">
      <c r="A1181" s="624">
        <v>1178</v>
      </c>
      <c r="B1181" s="624">
        <v>23</v>
      </c>
      <c r="C1181" s="628">
        <f t="shared" si="218"/>
        <v>37.014912000000002</v>
      </c>
      <c r="D1181" s="665">
        <f t="shared" si="216"/>
        <v>37.014912000000002</v>
      </c>
      <c r="E1181" s="629">
        <f t="shared" si="219"/>
        <v>1370.1037103677443</v>
      </c>
      <c r="F1181" s="665">
        <f t="shared" si="217"/>
        <v>36.210239999999999</v>
      </c>
      <c r="G1181" s="629">
        <f t="shared" si="220"/>
        <v>1311.1814808575998</v>
      </c>
      <c r="H1181" s="666">
        <f t="shared" si="221"/>
        <v>36.612576000000004</v>
      </c>
      <c r="I1181" s="667">
        <f t="shared" si="222"/>
        <v>1.0170160000000001E-2</v>
      </c>
      <c r="J1181" s="624">
        <f t="shared" si="223"/>
        <v>-58.922229510144462</v>
      </c>
      <c r="K1181" s="624">
        <f t="shared" si="224"/>
        <v>0</v>
      </c>
      <c r="L1181" s="624">
        <f t="shared" si="226"/>
        <v>49210.136694719477</v>
      </c>
      <c r="M1181" s="668">
        <f t="shared" si="227"/>
        <v>10.962694863999987</v>
      </c>
      <c r="N1181" s="624">
        <f t="shared" si="225"/>
        <v>4488.8722440244992</v>
      </c>
    </row>
    <row r="1182" spans="1:14" x14ac:dyDescent="0.2">
      <c r="A1182" s="624">
        <v>1179</v>
      </c>
      <c r="B1182" s="624">
        <v>22.5</v>
      </c>
      <c r="C1182" s="628">
        <f t="shared" si="218"/>
        <v>36.210239999999999</v>
      </c>
      <c r="D1182" s="665">
        <f t="shared" si="216"/>
        <v>36.210239999999999</v>
      </c>
      <c r="E1182" s="629">
        <f t="shared" si="219"/>
        <v>1311.1814808575998</v>
      </c>
      <c r="F1182" s="665">
        <f t="shared" si="217"/>
        <v>32.186880000000002</v>
      </c>
      <c r="G1182" s="629">
        <f t="shared" si="220"/>
        <v>1035.9952441344001</v>
      </c>
      <c r="H1182" s="666">
        <f t="shared" si="221"/>
        <v>34.198560000000001</v>
      </c>
      <c r="I1182" s="667">
        <f t="shared" si="222"/>
        <v>9.4996000000000004E-3</v>
      </c>
      <c r="J1182" s="624">
        <f t="shared" si="223"/>
        <v>-275.18623672319973</v>
      </c>
      <c r="K1182" s="624">
        <f t="shared" si="224"/>
        <v>0</v>
      </c>
      <c r="L1182" s="624">
        <f t="shared" si="226"/>
        <v>49210.136694719477</v>
      </c>
      <c r="M1182" s="668">
        <f t="shared" si="227"/>
        <v>10.972194463999987</v>
      </c>
      <c r="N1182" s="624">
        <f t="shared" si="225"/>
        <v>4484.9858299703883</v>
      </c>
    </row>
    <row r="1183" spans="1:14" x14ac:dyDescent="0.2">
      <c r="A1183" s="624">
        <v>1180</v>
      </c>
      <c r="B1183" s="624">
        <v>20</v>
      </c>
      <c r="C1183" s="628">
        <f t="shared" si="218"/>
        <v>32.186880000000002</v>
      </c>
      <c r="D1183" s="665">
        <f t="shared" si="216"/>
        <v>32.186880000000002</v>
      </c>
      <c r="E1183" s="629">
        <f t="shared" si="219"/>
        <v>1035.9952441344001</v>
      </c>
      <c r="F1183" s="665">
        <f t="shared" si="217"/>
        <v>26.876044799999999</v>
      </c>
      <c r="G1183" s="629">
        <f t="shared" si="220"/>
        <v>722.32178409160701</v>
      </c>
      <c r="H1183" s="666">
        <f t="shared" si="221"/>
        <v>29.531462400000002</v>
      </c>
      <c r="I1183" s="667">
        <f t="shared" si="222"/>
        <v>8.2031840000000005E-3</v>
      </c>
      <c r="J1183" s="624">
        <f t="shared" si="223"/>
        <v>-313.67346004279307</v>
      </c>
      <c r="K1183" s="624">
        <f t="shared" si="224"/>
        <v>0</v>
      </c>
      <c r="L1183" s="624">
        <f t="shared" si="226"/>
        <v>49210.136694719477</v>
      </c>
      <c r="M1183" s="668">
        <f t="shared" si="227"/>
        <v>10.980397647999986</v>
      </c>
      <c r="N1183" s="624">
        <f t="shared" si="225"/>
        <v>4481.6352077816427</v>
      </c>
    </row>
    <row r="1184" spans="1:14" x14ac:dyDescent="0.2">
      <c r="A1184" s="624">
        <v>1181</v>
      </c>
      <c r="B1184" s="624">
        <v>16.7</v>
      </c>
      <c r="C1184" s="628">
        <f t="shared" si="218"/>
        <v>26.876044799999999</v>
      </c>
      <c r="D1184" s="665">
        <f t="shared" si="216"/>
        <v>26.876044799999999</v>
      </c>
      <c r="E1184" s="629">
        <f t="shared" si="219"/>
        <v>722.32178409160701</v>
      </c>
      <c r="F1184" s="665">
        <f t="shared" si="217"/>
        <v>21.565209600000003</v>
      </c>
      <c r="G1184" s="629">
        <f t="shared" si="220"/>
        <v>465.0582650919323</v>
      </c>
      <c r="H1184" s="666">
        <f t="shared" si="221"/>
        <v>24.220627200000003</v>
      </c>
      <c r="I1184" s="667">
        <f t="shared" si="222"/>
        <v>6.7279520000000006E-3</v>
      </c>
      <c r="J1184" s="624">
        <f t="shared" si="223"/>
        <v>-257.26351899967472</v>
      </c>
      <c r="K1184" s="624">
        <f t="shared" si="224"/>
        <v>0</v>
      </c>
      <c r="L1184" s="624">
        <f t="shared" si="226"/>
        <v>49210.136694719477</v>
      </c>
      <c r="M1184" s="668">
        <f t="shared" si="227"/>
        <v>10.987125599999986</v>
      </c>
      <c r="N1184" s="624">
        <f t="shared" si="225"/>
        <v>4478.890884320057</v>
      </c>
    </row>
    <row r="1185" spans="1:14" x14ac:dyDescent="0.2">
      <c r="A1185" s="624">
        <v>1182</v>
      </c>
      <c r="B1185" s="624">
        <v>13.4</v>
      </c>
      <c r="C1185" s="628">
        <f t="shared" si="218"/>
        <v>21.565209600000003</v>
      </c>
      <c r="D1185" s="665">
        <f t="shared" si="216"/>
        <v>21.565209600000003</v>
      </c>
      <c r="E1185" s="629">
        <f t="shared" si="219"/>
        <v>465.0582650919323</v>
      </c>
      <c r="F1185" s="665">
        <f t="shared" si="217"/>
        <v>16.2543744</v>
      </c>
      <c r="G1185" s="629">
        <f t="shared" si="220"/>
        <v>264.20468713537537</v>
      </c>
      <c r="H1185" s="666">
        <f t="shared" si="221"/>
        <v>18.909792000000003</v>
      </c>
      <c r="I1185" s="667">
        <f t="shared" si="222"/>
        <v>5.2527200000000007E-3</v>
      </c>
      <c r="J1185" s="624">
        <f t="shared" si="223"/>
        <v>-200.85357795655693</v>
      </c>
      <c r="K1185" s="624">
        <f t="shared" si="224"/>
        <v>0</v>
      </c>
      <c r="L1185" s="624">
        <f t="shared" si="226"/>
        <v>49210.136694719477</v>
      </c>
      <c r="M1185" s="668">
        <f t="shared" si="227"/>
        <v>10.992378319999986</v>
      </c>
      <c r="N1185" s="624">
        <f t="shared" si="225"/>
        <v>4476.7506414134714</v>
      </c>
    </row>
    <row r="1186" spans="1:14" x14ac:dyDescent="0.2">
      <c r="A1186" s="624">
        <v>1183</v>
      </c>
      <c r="B1186" s="624">
        <v>10.1</v>
      </c>
      <c r="C1186" s="628">
        <f t="shared" si="218"/>
        <v>16.2543744</v>
      </c>
      <c r="D1186" s="665">
        <f t="shared" si="216"/>
        <v>16.2543744</v>
      </c>
      <c r="E1186" s="629">
        <f t="shared" si="219"/>
        <v>264.20468713537537</v>
      </c>
      <c r="F1186" s="665">
        <f t="shared" si="217"/>
        <v>10.9435392</v>
      </c>
      <c r="G1186" s="629">
        <f t="shared" si="220"/>
        <v>119.76105022193664</v>
      </c>
      <c r="H1186" s="666">
        <f t="shared" si="221"/>
        <v>13.5989568</v>
      </c>
      <c r="I1186" s="667">
        <f t="shared" si="222"/>
        <v>3.7774879999999999E-3</v>
      </c>
      <c r="J1186" s="624">
        <f t="shared" si="223"/>
        <v>-144.44363691343872</v>
      </c>
      <c r="K1186" s="624">
        <f t="shared" si="224"/>
        <v>0</v>
      </c>
      <c r="L1186" s="624">
        <f t="shared" si="226"/>
        <v>49210.136694719477</v>
      </c>
      <c r="M1186" s="668">
        <f t="shared" si="227"/>
        <v>10.996155807999987</v>
      </c>
      <c r="N1186" s="624">
        <f t="shared" si="225"/>
        <v>4475.2127519799087</v>
      </c>
    </row>
    <row r="1187" spans="1:14" x14ac:dyDescent="0.2">
      <c r="A1187" s="624">
        <v>1184</v>
      </c>
      <c r="B1187" s="624">
        <v>6.8</v>
      </c>
      <c r="C1187" s="628">
        <f t="shared" si="218"/>
        <v>10.9435392</v>
      </c>
      <c r="D1187" s="665">
        <f t="shared" si="216"/>
        <v>10.9435392</v>
      </c>
      <c r="E1187" s="629">
        <f t="shared" si="219"/>
        <v>119.76105022193664</v>
      </c>
      <c r="F1187" s="665">
        <f t="shared" si="217"/>
        <v>5.6327040000000004</v>
      </c>
      <c r="G1187" s="629">
        <f t="shared" si="220"/>
        <v>31.727354351616004</v>
      </c>
      <c r="H1187" s="666">
        <f t="shared" si="221"/>
        <v>8.2881216000000002</v>
      </c>
      <c r="I1187" s="667">
        <f t="shared" si="222"/>
        <v>2.3022559999999999E-3</v>
      </c>
      <c r="J1187" s="624">
        <f t="shared" si="223"/>
        <v>-88.033695870320642</v>
      </c>
      <c r="K1187" s="624">
        <f t="shared" si="224"/>
        <v>0</v>
      </c>
      <c r="L1187" s="624">
        <f t="shared" si="226"/>
        <v>49210.136694719477</v>
      </c>
      <c r="M1187" s="668">
        <f t="shared" si="227"/>
        <v>10.998458063999987</v>
      </c>
      <c r="N1187" s="624">
        <f t="shared" si="225"/>
        <v>4474.2759765383362</v>
      </c>
    </row>
    <row r="1188" spans="1:14" x14ac:dyDescent="0.2">
      <c r="A1188" s="624">
        <v>1185</v>
      </c>
      <c r="B1188" s="624">
        <v>3.5</v>
      </c>
      <c r="C1188" s="628">
        <f t="shared" si="218"/>
        <v>5.6327040000000004</v>
      </c>
      <c r="D1188" s="665">
        <f t="shared" si="216"/>
        <v>5.6327040000000004</v>
      </c>
      <c r="E1188" s="629">
        <f t="shared" si="219"/>
        <v>31.727354351616004</v>
      </c>
      <c r="F1188" s="665">
        <f t="shared" si="217"/>
        <v>0.32186880000000007</v>
      </c>
      <c r="G1188" s="629">
        <f t="shared" si="220"/>
        <v>0.10359952441344004</v>
      </c>
      <c r="H1188" s="666">
        <f t="shared" si="221"/>
        <v>2.9772864000000001</v>
      </c>
      <c r="I1188" s="667">
        <f t="shared" si="222"/>
        <v>8.2702399999999999E-4</v>
      </c>
      <c r="J1188" s="624">
        <f t="shared" si="223"/>
        <v>-31.623754827202564</v>
      </c>
      <c r="K1188" s="624">
        <f t="shared" si="224"/>
        <v>0</v>
      </c>
      <c r="L1188" s="624">
        <f t="shared" si="226"/>
        <v>49210.136694719477</v>
      </c>
      <c r="M1188" s="668">
        <f t="shared" si="227"/>
        <v>10.999285087999986</v>
      </c>
      <c r="N1188" s="624">
        <f t="shared" si="225"/>
        <v>4473.9395607089782</v>
      </c>
    </row>
    <row r="1189" spans="1:14" x14ac:dyDescent="0.2">
      <c r="A1189" s="624">
        <v>1186</v>
      </c>
      <c r="B1189" s="624">
        <v>0.2</v>
      </c>
      <c r="C1189" s="628">
        <f t="shared" si="218"/>
        <v>0.32186880000000007</v>
      </c>
      <c r="D1189" s="665">
        <f t="shared" si="216"/>
        <v>0.32186880000000007</v>
      </c>
      <c r="E1189" s="629">
        <f t="shared" si="219"/>
        <v>0.10359952441344004</v>
      </c>
      <c r="F1189" s="665">
        <f t="shared" si="217"/>
        <v>0</v>
      </c>
      <c r="G1189" s="629">
        <f t="shared" si="220"/>
        <v>0</v>
      </c>
      <c r="H1189" s="666">
        <f t="shared" si="221"/>
        <v>0.16093440000000003</v>
      </c>
      <c r="I1189" s="667">
        <f t="shared" si="222"/>
        <v>4.4704000000000011E-5</v>
      </c>
      <c r="J1189" s="624">
        <f t="shared" si="223"/>
        <v>-0.10359952441344004</v>
      </c>
      <c r="K1189" s="624">
        <f t="shared" si="224"/>
        <v>0</v>
      </c>
      <c r="L1189" s="624">
        <f t="shared" si="226"/>
        <v>49210.136694719477</v>
      </c>
      <c r="M1189" s="668">
        <f t="shared" si="227"/>
        <v>10.999329791999987</v>
      </c>
      <c r="N1189" s="624">
        <f t="shared" si="225"/>
        <v>4473.9213775107373</v>
      </c>
    </row>
    <row r="1190" spans="1:14" x14ac:dyDescent="0.2">
      <c r="A1190" s="624">
        <v>1187</v>
      </c>
      <c r="B1190" s="624">
        <v>0</v>
      </c>
      <c r="C1190" s="628">
        <f t="shared" si="218"/>
        <v>0</v>
      </c>
      <c r="D1190" s="665">
        <f t="shared" si="216"/>
        <v>0</v>
      </c>
      <c r="E1190" s="629">
        <f t="shared" si="219"/>
        <v>0</v>
      </c>
      <c r="F1190" s="665">
        <f t="shared" si="217"/>
        <v>0</v>
      </c>
      <c r="G1190" s="629">
        <f t="shared" si="220"/>
        <v>0</v>
      </c>
      <c r="H1190" s="666">
        <f t="shared" si="221"/>
        <v>0</v>
      </c>
      <c r="I1190" s="667">
        <f t="shared" si="222"/>
        <v>0</v>
      </c>
      <c r="J1190" s="624">
        <f t="shared" si="223"/>
        <v>0</v>
      </c>
      <c r="K1190" s="624">
        <f t="shared" si="224"/>
        <v>0</v>
      </c>
      <c r="L1190" s="624">
        <f t="shared" si="226"/>
        <v>49210.136694719477</v>
      </c>
      <c r="M1190" s="668">
        <f t="shared" si="227"/>
        <v>10.999329791999987</v>
      </c>
      <c r="N1190" s="624">
        <f t="shared" si="225"/>
        <v>4473.9213775107373</v>
      </c>
    </row>
    <row r="1191" spans="1:14" x14ac:dyDescent="0.2">
      <c r="A1191" s="624">
        <v>1188</v>
      </c>
      <c r="B1191" s="624">
        <v>0</v>
      </c>
      <c r="C1191" s="628">
        <f t="shared" si="218"/>
        <v>0</v>
      </c>
      <c r="D1191" s="665">
        <f t="shared" si="216"/>
        <v>0</v>
      </c>
      <c r="E1191" s="629">
        <f t="shared" si="219"/>
        <v>0</v>
      </c>
      <c r="F1191" s="665">
        <f t="shared" si="217"/>
        <v>0</v>
      </c>
      <c r="G1191" s="629">
        <f t="shared" si="220"/>
        <v>0</v>
      </c>
      <c r="H1191" s="666">
        <f t="shared" si="221"/>
        <v>0</v>
      </c>
      <c r="I1191" s="667">
        <f t="shared" si="222"/>
        <v>0</v>
      </c>
      <c r="J1191" s="624">
        <f t="shared" si="223"/>
        <v>0</v>
      </c>
      <c r="K1191" s="624">
        <f t="shared" si="224"/>
        <v>0</v>
      </c>
      <c r="L1191" s="624">
        <f t="shared" si="226"/>
        <v>49210.136694719477</v>
      </c>
      <c r="M1191" s="668">
        <f t="shared" si="227"/>
        <v>10.999329791999987</v>
      </c>
      <c r="N1191" s="624">
        <f t="shared" si="225"/>
        <v>4473.9213775107373</v>
      </c>
    </row>
    <row r="1192" spans="1:14" x14ac:dyDescent="0.2">
      <c r="A1192" s="624">
        <v>1189</v>
      </c>
      <c r="B1192" s="624">
        <v>0</v>
      </c>
      <c r="C1192" s="628">
        <f t="shared" si="218"/>
        <v>0</v>
      </c>
      <c r="D1192" s="665">
        <f t="shared" si="216"/>
        <v>0</v>
      </c>
      <c r="E1192" s="629">
        <f t="shared" si="219"/>
        <v>0</v>
      </c>
      <c r="F1192" s="665">
        <f t="shared" si="217"/>
        <v>0</v>
      </c>
      <c r="G1192" s="629">
        <f t="shared" si="220"/>
        <v>0</v>
      </c>
      <c r="H1192" s="666">
        <f t="shared" si="221"/>
        <v>0</v>
      </c>
      <c r="I1192" s="667">
        <f t="shared" si="222"/>
        <v>0</v>
      </c>
      <c r="J1192" s="624">
        <f t="shared" si="223"/>
        <v>0</v>
      </c>
      <c r="K1192" s="624">
        <f t="shared" si="224"/>
        <v>0</v>
      </c>
      <c r="L1192" s="624">
        <f t="shared" si="226"/>
        <v>49210.136694719477</v>
      </c>
      <c r="M1192" s="668">
        <f t="shared" si="227"/>
        <v>10.999329791999987</v>
      </c>
      <c r="N1192" s="624">
        <f t="shared" si="225"/>
        <v>4473.9213775107373</v>
      </c>
    </row>
    <row r="1193" spans="1:14" x14ac:dyDescent="0.2">
      <c r="A1193" s="624">
        <v>1190</v>
      </c>
      <c r="B1193" s="624">
        <v>0</v>
      </c>
      <c r="C1193" s="628">
        <f t="shared" si="218"/>
        <v>0</v>
      </c>
      <c r="D1193" s="665">
        <f t="shared" si="216"/>
        <v>0</v>
      </c>
      <c r="E1193" s="629">
        <f t="shared" si="219"/>
        <v>0</v>
      </c>
      <c r="F1193" s="665">
        <f t="shared" si="217"/>
        <v>0</v>
      </c>
      <c r="G1193" s="629">
        <f t="shared" si="220"/>
        <v>0</v>
      </c>
      <c r="H1193" s="666">
        <f t="shared" si="221"/>
        <v>0</v>
      </c>
      <c r="I1193" s="667">
        <f t="shared" si="222"/>
        <v>0</v>
      </c>
      <c r="J1193" s="624">
        <f t="shared" si="223"/>
        <v>0</v>
      </c>
      <c r="K1193" s="624">
        <f t="shared" si="224"/>
        <v>0</v>
      </c>
      <c r="L1193" s="624">
        <f t="shared" si="226"/>
        <v>49210.136694719477</v>
      </c>
      <c r="M1193" s="668">
        <f t="shared" si="227"/>
        <v>10.999329791999987</v>
      </c>
      <c r="N1193" s="624">
        <f t="shared" si="225"/>
        <v>4473.9213775107373</v>
      </c>
    </row>
    <row r="1194" spans="1:14" x14ac:dyDescent="0.2">
      <c r="A1194" s="624">
        <v>1191</v>
      </c>
      <c r="B1194" s="624">
        <v>0</v>
      </c>
      <c r="C1194" s="628">
        <f t="shared" si="218"/>
        <v>0</v>
      </c>
      <c r="D1194" s="665">
        <f t="shared" si="216"/>
        <v>0</v>
      </c>
      <c r="E1194" s="629">
        <f t="shared" si="219"/>
        <v>0</v>
      </c>
      <c r="F1194" s="665">
        <f t="shared" si="217"/>
        <v>0</v>
      </c>
      <c r="G1194" s="629">
        <f t="shared" si="220"/>
        <v>0</v>
      </c>
      <c r="H1194" s="666">
        <f t="shared" si="221"/>
        <v>0</v>
      </c>
      <c r="I1194" s="667">
        <f t="shared" si="222"/>
        <v>0</v>
      </c>
      <c r="J1194" s="624">
        <f t="shared" si="223"/>
        <v>0</v>
      </c>
      <c r="K1194" s="624">
        <f t="shared" si="224"/>
        <v>0</v>
      </c>
      <c r="L1194" s="624">
        <f t="shared" si="226"/>
        <v>49210.136694719477</v>
      </c>
      <c r="M1194" s="668">
        <f t="shared" si="227"/>
        <v>10.999329791999987</v>
      </c>
      <c r="N1194" s="624">
        <f t="shared" si="225"/>
        <v>4473.9213775107373</v>
      </c>
    </row>
    <row r="1195" spans="1:14" x14ac:dyDescent="0.2">
      <c r="A1195" s="624">
        <v>1192</v>
      </c>
      <c r="B1195" s="624">
        <v>0</v>
      </c>
      <c r="C1195" s="628">
        <f t="shared" si="218"/>
        <v>0</v>
      </c>
      <c r="D1195" s="665">
        <f t="shared" si="216"/>
        <v>0</v>
      </c>
      <c r="E1195" s="629">
        <f t="shared" si="219"/>
        <v>0</v>
      </c>
      <c r="F1195" s="665">
        <f t="shared" si="217"/>
        <v>0</v>
      </c>
      <c r="G1195" s="629">
        <f t="shared" si="220"/>
        <v>0</v>
      </c>
      <c r="H1195" s="666">
        <f t="shared" si="221"/>
        <v>0</v>
      </c>
      <c r="I1195" s="667">
        <f t="shared" si="222"/>
        <v>0</v>
      </c>
      <c r="J1195" s="624">
        <f t="shared" si="223"/>
        <v>0</v>
      </c>
      <c r="K1195" s="624">
        <f t="shared" si="224"/>
        <v>0</v>
      </c>
      <c r="L1195" s="624">
        <f t="shared" si="226"/>
        <v>49210.136694719477</v>
      </c>
      <c r="M1195" s="668">
        <f t="shared" si="227"/>
        <v>10.999329791999987</v>
      </c>
      <c r="N1195" s="624">
        <f t="shared" si="225"/>
        <v>4473.9213775107373</v>
      </c>
    </row>
    <row r="1196" spans="1:14" x14ac:dyDescent="0.2">
      <c r="A1196" s="624">
        <v>1193</v>
      </c>
      <c r="B1196" s="624">
        <v>0</v>
      </c>
      <c r="C1196" s="628">
        <f t="shared" si="218"/>
        <v>0</v>
      </c>
      <c r="D1196" s="665">
        <f t="shared" si="216"/>
        <v>0</v>
      </c>
      <c r="E1196" s="629">
        <f t="shared" si="219"/>
        <v>0</v>
      </c>
      <c r="F1196" s="665">
        <f t="shared" si="217"/>
        <v>0</v>
      </c>
      <c r="G1196" s="629">
        <f t="shared" si="220"/>
        <v>0</v>
      </c>
      <c r="H1196" s="666">
        <f t="shared" si="221"/>
        <v>0</v>
      </c>
      <c r="I1196" s="667">
        <f t="shared" si="222"/>
        <v>0</v>
      </c>
      <c r="J1196" s="624">
        <f t="shared" si="223"/>
        <v>0</v>
      </c>
      <c r="K1196" s="624">
        <f t="shared" si="224"/>
        <v>0</v>
      </c>
      <c r="L1196" s="624">
        <f t="shared" si="226"/>
        <v>49210.136694719477</v>
      </c>
      <c r="M1196" s="668">
        <f t="shared" si="227"/>
        <v>10.999329791999987</v>
      </c>
      <c r="N1196" s="624">
        <f t="shared" si="225"/>
        <v>4473.9213775107373</v>
      </c>
    </row>
    <row r="1197" spans="1:14" x14ac:dyDescent="0.2">
      <c r="A1197" s="624">
        <v>1194</v>
      </c>
      <c r="B1197" s="624">
        <v>0</v>
      </c>
      <c r="C1197" s="628">
        <f t="shared" si="218"/>
        <v>0</v>
      </c>
      <c r="D1197" s="665">
        <f t="shared" si="216"/>
        <v>0</v>
      </c>
      <c r="E1197" s="629">
        <f t="shared" si="219"/>
        <v>0</v>
      </c>
      <c r="F1197" s="665">
        <f t="shared" si="217"/>
        <v>0</v>
      </c>
      <c r="G1197" s="629">
        <f t="shared" si="220"/>
        <v>0</v>
      </c>
      <c r="H1197" s="666">
        <f t="shared" si="221"/>
        <v>0</v>
      </c>
      <c r="I1197" s="667">
        <f t="shared" si="222"/>
        <v>0</v>
      </c>
      <c r="J1197" s="624">
        <f t="shared" si="223"/>
        <v>0</v>
      </c>
      <c r="K1197" s="624">
        <f t="shared" si="224"/>
        <v>0</v>
      </c>
      <c r="L1197" s="624">
        <f t="shared" si="226"/>
        <v>49210.136694719477</v>
      </c>
      <c r="M1197" s="668">
        <f t="shared" si="227"/>
        <v>10.999329791999987</v>
      </c>
      <c r="N1197" s="624">
        <f t="shared" si="225"/>
        <v>4473.9213775107373</v>
      </c>
    </row>
    <row r="1198" spans="1:14" x14ac:dyDescent="0.2">
      <c r="A1198" s="624">
        <v>1195</v>
      </c>
      <c r="B1198" s="624">
        <v>0</v>
      </c>
      <c r="C1198" s="628">
        <f t="shared" si="218"/>
        <v>0</v>
      </c>
      <c r="D1198" s="665">
        <f t="shared" si="216"/>
        <v>0</v>
      </c>
      <c r="E1198" s="629">
        <f t="shared" si="219"/>
        <v>0</v>
      </c>
      <c r="F1198" s="665">
        <f t="shared" si="217"/>
        <v>0</v>
      </c>
      <c r="G1198" s="629">
        <f t="shared" si="220"/>
        <v>0</v>
      </c>
      <c r="H1198" s="666">
        <f t="shared" si="221"/>
        <v>0</v>
      </c>
      <c r="I1198" s="667">
        <f t="shared" si="222"/>
        <v>0</v>
      </c>
      <c r="J1198" s="624">
        <f t="shared" si="223"/>
        <v>0</v>
      </c>
      <c r="K1198" s="624">
        <f t="shared" si="224"/>
        <v>0</v>
      </c>
      <c r="L1198" s="624">
        <f t="shared" si="226"/>
        <v>49210.136694719477</v>
      </c>
      <c r="M1198" s="668">
        <f t="shared" si="227"/>
        <v>10.999329791999987</v>
      </c>
      <c r="N1198" s="624">
        <f t="shared" si="225"/>
        <v>4473.9213775107373</v>
      </c>
    </row>
    <row r="1199" spans="1:14" x14ac:dyDescent="0.2">
      <c r="A1199" s="624">
        <v>1196</v>
      </c>
      <c r="B1199" s="624">
        <v>0</v>
      </c>
      <c r="C1199" s="628">
        <f t="shared" si="218"/>
        <v>0</v>
      </c>
      <c r="D1199" s="665">
        <f t="shared" si="216"/>
        <v>0</v>
      </c>
      <c r="E1199" s="629">
        <f t="shared" si="219"/>
        <v>0</v>
      </c>
      <c r="F1199" s="665">
        <f t="shared" si="217"/>
        <v>0.32186880000000007</v>
      </c>
      <c r="G1199" s="629">
        <f t="shared" si="220"/>
        <v>0.10359952441344004</v>
      </c>
      <c r="H1199" s="666">
        <f t="shared" si="221"/>
        <v>0.16093440000000003</v>
      </c>
      <c r="I1199" s="667">
        <f t="shared" si="222"/>
        <v>4.4704000000000011E-5</v>
      </c>
      <c r="J1199" s="624">
        <f t="shared" si="223"/>
        <v>0.10359952441344004</v>
      </c>
      <c r="K1199" s="624">
        <f t="shared" si="224"/>
        <v>0.10359952441344004</v>
      </c>
      <c r="L1199" s="624">
        <f t="shared" si="226"/>
        <v>49210.240294243893</v>
      </c>
      <c r="M1199" s="668">
        <f t="shared" si="227"/>
        <v>10.999374495999987</v>
      </c>
      <c r="N1199" s="624">
        <f t="shared" si="225"/>
        <v>4473.9126131344647</v>
      </c>
    </row>
    <row r="1200" spans="1:14" x14ac:dyDescent="0.2">
      <c r="A1200" s="624">
        <v>1197</v>
      </c>
      <c r="B1200" s="624">
        <v>0.2</v>
      </c>
      <c r="C1200" s="628">
        <f t="shared" si="218"/>
        <v>0.32186880000000007</v>
      </c>
      <c r="D1200" s="665">
        <f t="shared" si="216"/>
        <v>0.32186880000000007</v>
      </c>
      <c r="E1200" s="629">
        <f t="shared" si="219"/>
        <v>0.10359952441344004</v>
      </c>
      <c r="F1200" s="665">
        <f t="shared" si="217"/>
        <v>2.4140160000000002</v>
      </c>
      <c r="G1200" s="629">
        <f t="shared" si="220"/>
        <v>5.827473248256001</v>
      </c>
      <c r="H1200" s="666">
        <f t="shared" si="221"/>
        <v>1.3679424</v>
      </c>
      <c r="I1200" s="667">
        <f t="shared" si="222"/>
        <v>3.7998399999999999E-4</v>
      </c>
      <c r="J1200" s="624">
        <f t="shared" si="223"/>
        <v>5.7238737238425612</v>
      </c>
      <c r="K1200" s="624">
        <f t="shared" si="224"/>
        <v>5.7238737238425612</v>
      </c>
      <c r="L1200" s="624">
        <f t="shared" si="226"/>
        <v>49215.964167967737</v>
      </c>
      <c r="M1200" s="668">
        <f t="shared" si="227"/>
        <v>10.999754479999988</v>
      </c>
      <c r="N1200" s="624">
        <f t="shared" si="225"/>
        <v>4474.2784266188273</v>
      </c>
    </row>
    <row r="1201" spans="1:14" x14ac:dyDescent="0.2">
      <c r="A1201" s="624">
        <v>1198</v>
      </c>
      <c r="B1201" s="624">
        <v>1.5</v>
      </c>
      <c r="C1201" s="628">
        <f t="shared" si="218"/>
        <v>2.4140160000000002</v>
      </c>
      <c r="D1201" s="665">
        <f t="shared" si="216"/>
        <v>2.4140160000000002</v>
      </c>
      <c r="E1201" s="629">
        <f t="shared" si="219"/>
        <v>5.827473248256001</v>
      </c>
      <c r="F1201" s="665">
        <f t="shared" si="217"/>
        <v>5.6327040000000004</v>
      </c>
      <c r="G1201" s="629">
        <f t="shared" si="220"/>
        <v>31.727354351616004</v>
      </c>
      <c r="H1201" s="666">
        <f t="shared" si="221"/>
        <v>4.0233600000000003</v>
      </c>
      <c r="I1201" s="667">
        <f t="shared" si="222"/>
        <v>1.1176000000000001E-3</v>
      </c>
      <c r="J1201" s="624">
        <f t="shared" si="223"/>
        <v>25.899881103360002</v>
      </c>
      <c r="K1201" s="624">
        <f t="shared" si="224"/>
        <v>25.899881103360002</v>
      </c>
      <c r="L1201" s="624">
        <f t="shared" si="226"/>
        <v>49241.864049071097</v>
      </c>
      <c r="M1201" s="668">
        <f t="shared" si="227"/>
        <v>11.000872079999988</v>
      </c>
      <c r="N1201" s="624">
        <f t="shared" si="225"/>
        <v>4476.1782239605091</v>
      </c>
    </row>
    <row r="1202" spans="1:14" x14ac:dyDescent="0.2">
      <c r="A1202" s="624">
        <v>1199</v>
      </c>
      <c r="B1202" s="624">
        <v>3.5</v>
      </c>
      <c r="C1202" s="628">
        <f t="shared" si="218"/>
        <v>5.6327040000000004</v>
      </c>
      <c r="D1202" s="665">
        <f t="shared" si="216"/>
        <v>5.6327040000000004</v>
      </c>
      <c r="E1202" s="629">
        <f t="shared" si="219"/>
        <v>31.727354351616004</v>
      </c>
      <c r="F1202" s="665">
        <f t="shared" si="217"/>
        <v>10.460736000000001</v>
      </c>
      <c r="G1202" s="629">
        <f t="shared" si="220"/>
        <v>109.42699766169602</v>
      </c>
      <c r="H1202" s="666">
        <f t="shared" si="221"/>
        <v>8.0467200000000005</v>
      </c>
      <c r="I1202" s="667">
        <f t="shared" si="222"/>
        <v>2.2352000000000001E-3</v>
      </c>
      <c r="J1202" s="624">
        <f t="shared" si="223"/>
        <v>77.69964331008002</v>
      </c>
      <c r="K1202" s="624">
        <f t="shared" si="224"/>
        <v>77.69964331008002</v>
      </c>
      <c r="L1202" s="624">
        <f t="shared" si="226"/>
        <v>49319.563692381176</v>
      </c>
      <c r="M1202" s="668">
        <f t="shared" si="227"/>
        <v>11.003107279999988</v>
      </c>
      <c r="N1202" s="624">
        <f t="shared" si="225"/>
        <v>4482.3305305791064</v>
      </c>
    </row>
    <row r="1203" spans="1:14" x14ac:dyDescent="0.2">
      <c r="A1203" s="624">
        <v>1200</v>
      </c>
      <c r="B1203" s="624">
        <v>6.5</v>
      </c>
      <c r="C1203" s="628">
        <f t="shared" si="218"/>
        <v>10.460736000000001</v>
      </c>
      <c r="D1203" s="665">
        <f t="shared" si="216"/>
        <v>10.460736000000001</v>
      </c>
      <c r="E1203" s="629">
        <f t="shared" si="219"/>
        <v>109.42699766169602</v>
      </c>
      <c r="F1203" s="665">
        <f t="shared" si="217"/>
        <v>15.771571200000002</v>
      </c>
      <c r="G1203" s="629">
        <f t="shared" si="220"/>
        <v>248.7424581166695</v>
      </c>
      <c r="H1203" s="666">
        <f t="shared" si="221"/>
        <v>13.116153600000001</v>
      </c>
      <c r="I1203" s="667">
        <f t="shared" si="222"/>
        <v>3.6433760000000003E-3</v>
      </c>
      <c r="J1203" s="624">
        <f t="shared" si="223"/>
        <v>139.31546045497348</v>
      </c>
      <c r="K1203" s="624">
        <f t="shared" si="224"/>
        <v>139.31546045497348</v>
      </c>
      <c r="L1203" s="624">
        <f t="shared" si="226"/>
        <v>49458.879152836147</v>
      </c>
      <c r="M1203" s="668">
        <f t="shared" si="227"/>
        <v>11.006750655999987</v>
      </c>
      <c r="N1203" s="624">
        <f t="shared" si="225"/>
        <v>4493.5040956774274</v>
      </c>
    </row>
    <row r="1204" spans="1:14" x14ac:dyDescent="0.2">
      <c r="A1204" s="624">
        <v>1201</v>
      </c>
      <c r="B1204" s="624">
        <v>9.8000000000000007</v>
      </c>
      <c r="C1204" s="628">
        <f t="shared" si="218"/>
        <v>15.771571200000002</v>
      </c>
      <c r="D1204" s="665">
        <f t="shared" si="216"/>
        <v>15.771571200000002</v>
      </c>
      <c r="E1204" s="629">
        <f t="shared" si="219"/>
        <v>248.7424581166695</v>
      </c>
      <c r="F1204" s="665">
        <f t="shared" si="217"/>
        <v>19.312128000000001</v>
      </c>
      <c r="G1204" s="629">
        <f t="shared" si="220"/>
        <v>372.95828788838406</v>
      </c>
      <c r="H1204" s="666">
        <f t="shared" si="221"/>
        <v>17.541849600000003</v>
      </c>
      <c r="I1204" s="667">
        <f t="shared" si="222"/>
        <v>4.8727360000000008E-3</v>
      </c>
      <c r="J1204" s="624">
        <f t="shared" si="223"/>
        <v>124.21582977171457</v>
      </c>
      <c r="K1204" s="624">
        <f t="shared" si="224"/>
        <v>124.21582977171457</v>
      </c>
      <c r="L1204" s="624">
        <f t="shared" si="226"/>
        <v>49583.094982607865</v>
      </c>
      <c r="M1204" s="668">
        <f t="shared" si="227"/>
        <v>11.011623391999986</v>
      </c>
      <c r="N1204" s="624">
        <f t="shared" si="225"/>
        <v>4502.7961107560486</v>
      </c>
    </row>
    <row r="1205" spans="1:14" x14ac:dyDescent="0.2">
      <c r="A1205" s="624">
        <v>1202</v>
      </c>
      <c r="B1205" s="624">
        <v>12</v>
      </c>
      <c r="C1205" s="628">
        <f t="shared" si="218"/>
        <v>19.312128000000001</v>
      </c>
      <c r="D1205" s="665">
        <f t="shared" si="216"/>
        <v>19.312128000000001</v>
      </c>
      <c r="E1205" s="629">
        <f t="shared" si="219"/>
        <v>372.95828788838406</v>
      </c>
      <c r="F1205" s="665">
        <f t="shared" si="217"/>
        <v>20.760537600000003</v>
      </c>
      <c r="G1205" s="629">
        <f t="shared" si="220"/>
        <v>430.9999214410139</v>
      </c>
      <c r="H1205" s="666">
        <f t="shared" si="221"/>
        <v>20.036332800000004</v>
      </c>
      <c r="I1205" s="667">
        <f t="shared" si="222"/>
        <v>5.5656480000000012E-3</v>
      </c>
      <c r="J1205" s="624">
        <f t="shared" si="223"/>
        <v>58.041633552629833</v>
      </c>
      <c r="K1205" s="624">
        <f t="shared" si="224"/>
        <v>58.041633552629833</v>
      </c>
      <c r="L1205" s="624">
        <f t="shared" si="226"/>
        <v>49641.136616160496</v>
      </c>
      <c r="M1205" s="668">
        <f t="shared" si="227"/>
        <v>11.017189039999986</v>
      </c>
      <c r="N1205" s="624">
        <f t="shared" si="225"/>
        <v>4505.7896742925059</v>
      </c>
    </row>
    <row r="1206" spans="1:14" x14ac:dyDescent="0.2">
      <c r="A1206" s="624">
        <v>1203</v>
      </c>
      <c r="B1206" s="624">
        <v>12.9</v>
      </c>
      <c r="C1206" s="628">
        <f t="shared" si="218"/>
        <v>20.760537600000003</v>
      </c>
      <c r="D1206" s="665">
        <f t="shared" si="216"/>
        <v>20.760537600000003</v>
      </c>
      <c r="E1206" s="629">
        <f t="shared" si="219"/>
        <v>430.9999214410139</v>
      </c>
      <c r="F1206" s="665">
        <f t="shared" si="217"/>
        <v>20.921472000000001</v>
      </c>
      <c r="G1206" s="629">
        <f t="shared" si="220"/>
        <v>437.70799064678408</v>
      </c>
      <c r="H1206" s="666">
        <f t="shared" si="221"/>
        <v>20.8410048</v>
      </c>
      <c r="I1206" s="667">
        <f t="shared" si="222"/>
        <v>5.7891679999999999E-3</v>
      </c>
      <c r="J1206" s="624">
        <f t="shared" si="223"/>
        <v>6.7080692057701867</v>
      </c>
      <c r="K1206" s="624">
        <f t="shared" si="224"/>
        <v>6.7080692057701867</v>
      </c>
      <c r="L1206" s="624">
        <f t="shared" si="226"/>
        <v>49647.844685366268</v>
      </c>
      <c r="M1206" s="668">
        <f t="shared" si="227"/>
        <v>11.022978207999985</v>
      </c>
      <c r="N1206" s="624">
        <f t="shared" si="225"/>
        <v>4504.0318277445276</v>
      </c>
    </row>
    <row r="1207" spans="1:14" x14ac:dyDescent="0.2">
      <c r="A1207" s="624">
        <v>1204</v>
      </c>
      <c r="B1207" s="624">
        <v>13</v>
      </c>
      <c r="C1207" s="628">
        <f t="shared" si="218"/>
        <v>20.921472000000001</v>
      </c>
      <c r="D1207" s="665">
        <f t="shared" si="216"/>
        <v>20.921472000000001</v>
      </c>
      <c r="E1207" s="629">
        <f t="shared" si="219"/>
        <v>437.70799064678408</v>
      </c>
      <c r="F1207" s="665">
        <f t="shared" si="217"/>
        <v>20.2777344</v>
      </c>
      <c r="G1207" s="629">
        <f t="shared" si="220"/>
        <v>411.18651239694339</v>
      </c>
      <c r="H1207" s="666">
        <f t="shared" si="221"/>
        <v>20.599603200000001</v>
      </c>
      <c r="I1207" s="667">
        <f t="shared" si="222"/>
        <v>5.7221120000000006E-3</v>
      </c>
      <c r="J1207" s="624">
        <f t="shared" si="223"/>
        <v>-26.521478249840698</v>
      </c>
      <c r="K1207" s="624">
        <f t="shared" si="224"/>
        <v>0</v>
      </c>
      <c r="L1207" s="624">
        <f t="shared" si="226"/>
        <v>49647.844685366268</v>
      </c>
      <c r="M1207" s="668">
        <f t="shared" si="227"/>
        <v>11.028700319999986</v>
      </c>
      <c r="N1207" s="624">
        <f t="shared" si="225"/>
        <v>4501.6949635790206</v>
      </c>
    </row>
    <row r="1208" spans="1:14" x14ac:dyDescent="0.2">
      <c r="A1208" s="624">
        <v>1205</v>
      </c>
      <c r="B1208" s="624">
        <v>12.6</v>
      </c>
      <c r="C1208" s="628">
        <f t="shared" si="218"/>
        <v>20.2777344</v>
      </c>
      <c r="D1208" s="665">
        <f t="shared" si="216"/>
        <v>20.2777344</v>
      </c>
      <c r="E1208" s="629">
        <f t="shared" si="219"/>
        <v>411.18651239694339</v>
      </c>
      <c r="F1208" s="665">
        <f t="shared" si="217"/>
        <v>20.599603200000004</v>
      </c>
      <c r="G1208" s="629">
        <f t="shared" si="220"/>
        <v>424.34365199745042</v>
      </c>
      <c r="H1208" s="666">
        <f t="shared" si="221"/>
        <v>20.438668800000002</v>
      </c>
      <c r="I1208" s="667">
        <f t="shared" si="222"/>
        <v>5.677408000000001E-3</v>
      </c>
      <c r="J1208" s="624">
        <f t="shared" si="223"/>
        <v>13.157139600507037</v>
      </c>
      <c r="K1208" s="624">
        <f t="shared" si="224"/>
        <v>13.157139600507037</v>
      </c>
      <c r="L1208" s="624">
        <f t="shared" si="226"/>
        <v>49661.001824966777</v>
      </c>
      <c r="M1208" s="668">
        <f t="shared" si="227"/>
        <v>11.034377727999987</v>
      </c>
      <c r="N1208" s="624">
        <f t="shared" si="225"/>
        <v>4500.5711286238502</v>
      </c>
    </row>
    <row r="1209" spans="1:14" x14ac:dyDescent="0.2">
      <c r="A1209" s="624">
        <v>1206</v>
      </c>
      <c r="B1209" s="624">
        <v>12.8</v>
      </c>
      <c r="C1209" s="628">
        <f t="shared" si="218"/>
        <v>20.599603200000004</v>
      </c>
      <c r="D1209" s="665">
        <f t="shared" si="216"/>
        <v>20.599603200000004</v>
      </c>
      <c r="E1209" s="629">
        <f t="shared" si="219"/>
        <v>424.34365199745042</v>
      </c>
      <c r="F1209" s="665">
        <f t="shared" si="217"/>
        <v>21.0824064</v>
      </c>
      <c r="G1209" s="629">
        <f t="shared" si="220"/>
        <v>444.46785961476098</v>
      </c>
      <c r="H1209" s="666">
        <f t="shared" si="221"/>
        <v>20.8410048</v>
      </c>
      <c r="I1209" s="667">
        <f t="shared" si="222"/>
        <v>5.7891679999999999E-3</v>
      </c>
      <c r="J1209" s="624">
        <f t="shared" si="223"/>
        <v>20.12420761731056</v>
      </c>
      <c r="K1209" s="624">
        <f t="shared" si="224"/>
        <v>20.12420761731056</v>
      </c>
      <c r="L1209" s="624">
        <f t="shared" si="226"/>
        <v>49681.126032584085</v>
      </c>
      <c r="M1209" s="668">
        <f t="shared" si="227"/>
        <v>11.040166895999986</v>
      </c>
      <c r="N1209" s="624">
        <f t="shared" si="225"/>
        <v>4500.033966930725</v>
      </c>
    </row>
    <row r="1210" spans="1:14" x14ac:dyDescent="0.2">
      <c r="A1210" s="624">
        <v>1207</v>
      </c>
      <c r="B1210" s="624">
        <v>13.1</v>
      </c>
      <c r="C1210" s="628">
        <f t="shared" si="218"/>
        <v>21.0824064</v>
      </c>
      <c r="D1210" s="665">
        <f t="shared" si="216"/>
        <v>21.0824064</v>
      </c>
      <c r="E1210" s="629">
        <f t="shared" si="219"/>
        <v>444.46785961476098</v>
      </c>
      <c r="F1210" s="665">
        <f t="shared" si="217"/>
        <v>21.0824064</v>
      </c>
      <c r="G1210" s="629">
        <f t="shared" si="220"/>
        <v>444.46785961476098</v>
      </c>
      <c r="H1210" s="666">
        <f t="shared" si="221"/>
        <v>21.0824064</v>
      </c>
      <c r="I1210" s="667">
        <f t="shared" si="222"/>
        <v>5.8562240000000002E-3</v>
      </c>
      <c r="J1210" s="624">
        <f t="shared" si="223"/>
        <v>0</v>
      </c>
      <c r="K1210" s="624">
        <f t="shared" si="224"/>
        <v>0</v>
      </c>
      <c r="L1210" s="624">
        <f t="shared" si="226"/>
        <v>49681.126032584085</v>
      </c>
      <c r="M1210" s="668">
        <f t="shared" si="227"/>
        <v>11.046023119999987</v>
      </c>
      <c r="N1210" s="624">
        <f t="shared" si="225"/>
        <v>4497.6482026939793</v>
      </c>
    </row>
    <row r="1211" spans="1:14" x14ac:dyDescent="0.2">
      <c r="A1211" s="624">
        <v>1208</v>
      </c>
      <c r="B1211" s="624">
        <v>13.1</v>
      </c>
      <c r="C1211" s="628">
        <f t="shared" si="218"/>
        <v>21.0824064</v>
      </c>
      <c r="D1211" s="665">
        <f t="shared" si="216"/>
        <v>21.0824064</v>
      </c>
      <c r="E1211" s="629">
        <f t="shared" si="219"/>
        <v>444.46785961476098</v>
      </c>
      <c r="F1211" s="665">
        <f t="shared" si="217"/>
        <v>22.530816000000002</v>
      </c>
      <c r="G1211" s="629">
        <f t="shared" si="220"/>
        <v>507.63766962585606</v>
      </c>
      <c r="H1211" s="666">
        <f t="shared" si="221"/>
        <v>21.806611199999999</v>
      </c>
      <c r="I1211" s="667">
        <f t="shared" si="222"/>
        <v>6.057392E-3</v>
      </c>
      <c r="J1211" s="624">
        <f t="shared" si="223"/>
        <v>63.16981001109508</v>
      </c>
      <c r="K1211" s="624">
        <f t="shared" si="224"/>
        <v>63.16981001109508</v>
      </c>
      <c r="L1211" s="624">
        <f t="shared" si="226"/>
        <v>49744.29584259518</v>
      </c>
      <c r="M1211" s="668">
        <f t="shared" si="227"/>
        <v>11.052080511999987</v>
      </c>
      <c r="N1211" s="624">
        <f t="shared" si="225"/>
        <v>4500.8987935424875</v>
      </c>
    </row>
    <row r="1212" spans="1:14" x14ac:dyDescent="0.2">
      <c r="A1212" s="624">
        <v>1209</v>
      </c>
      <c r="B1212" s="624">
        <v>14</v>
      </c>
      <c r="C1212" s="628">
        <f t="shared" si="218"/>
        <v>22.530816000000002</v>
      </c>
      <c r="D1212" s="665">
        <f t="shared" si="216"/>
        <v>22.530816000000002</v>
      </c>
      <c r="E1212" s="629">
        <f t="shared" si="219"/>
        <v>507.63766962585606</v>
      </c>
      <c r="F1212" s="665">
        <f t="shared" si="217"/>
        <v>24.944832000000002</v>
      </c>
      <c r="G1212" s="629">
        <f t="shared" si="220"/>
        <v>622.24464350822404</v>
      </c>
      <c r="H1212" s="666">
        <f t="shared" si="221"/>
        <v>23.737824000000003</v>
      </c>
      <c r="I1212" s="667">
        <f t="shared" si="222"/>
        <v>6.593840000000001E-3</v>
      </c>
      <c r="J1212" s="624">
        <f t="shared" si="223"/>
        <v>114.60697388236798</v>
      </c>
      <c r="K1212" s="624">
        <f t="shared" si="224"/>
        <v>114.60697388236798</v>
      </c>
      <c r="L1212" s="624">
        <f t="shared" si="226"/>
        <v>49858.902816477545</v>
      </c>
      <c r="M1212" s="668">
        <f t="shared" si="227"/>
        <v>11.058674351999988</v>
      </c>
      <c r="N1212" s="624">
        <f t="shared" si="225"/>
        <v>4508.5786261045332</v>
      </c>
    </row>
    <row r="1213" spans="1:14" x14ac:dyDescent="0.2">
      <c r="A1213" s="624">
        <v>1210</v>
      </c>
      <c r="B1213" s="624">
        <v>15.5</v>
      </c>
      <c r="C1213" s="628">
        <f t="shared" si="218"/>
        <v>24.944832000000002</v>
      </c>
      <c r="D1213" s="665">
        <f t="shared" si="216"/>
        <v>24.944832000000002</v>
      </c>
      <c r="E1213" s="629">
        <f t="shared" si="219"/>
        <v>622.24464350822404</v>
      </c>
      <c r="F1213" s="665">
        <f t="shared" si="217"/>
        <v>27.358848000000002</v>
      </c>
      <c r="G1213" s="629">
        <f t="shared" si="220"/>
        <v>748.50656388710411</v>
      </c>
      <c r="H1213" s="666">
        <f t="shared" si="221"/>
        <v>26.15184</v>
      </c>
      <c r="I1213" s="667">
        <f t="shared" si="222"/>
        <v>7.2643999999999999E-3</v>
      </c>
      <c r="J1213" s="624">
        <f t="shared" si="223"/>
        <v>126.26192037888006</v>
      </c>
      <c r="K1213" s="624">
        <f t="shared" si="224"/>
        <v>126.26192037888006</v>
      </c>
      <c r="L1213" s="624">
        <f t="shared" si="226"/>
        <v>49985.164736856423</v>
      </c>
      <c r="M1213" s="668">
        <f t="shared" si="227"/>
        <v>11.065938751999989</v>
      </c>
      <c r="N1213" s="624">
        <f t="shared" si="225"/>
        <v>4517.0288628086264</v>
      </c>
    </row>
    <row r="1214" spans="1:14" x14ac:dyDescent="0.2">
      <c r="A1214" s="624">
        <v>1211</v>
      </c>
      <c r="B1214" s="624">
        <v>17</v>
      </c>
      <c r="C1214" s="628">
        <f t="shared" si="218"/>
        <v>27.358848000000002</v>
      </c>
      <c r="D1214" s="665">
        <f t="shared" si="216"/>
        <v>27.358848000000002</v>
      </c>
      <c r="E1214" s="629">
        <f t="shared" si="219"/>
        <v>748.50656388710411</v>
      </c>
      <c r="F1214" s="665">
        <f t="shared" si="217"/>
        <v>29.933798400000004</v>
      </c>
      <c r="G1214" s="629">
        <f t="shared" si="220"/>
        <v>896.03228665184281</v>
      </c>
      <c r="H1214" s="666">
        <f t="shared" si="221"/>
        <v>28.646323200000005</v>
      </c>
      <c r="I1214" s="667">
        <f t="shared" si="222"/>
        <v>7.9573120000000011E-3</v>
      </c>
      <c r="J1214" s="624">
        <f t="shared" si="223"/>
        <v>147.5257227647387</v>
      </c>
      <c r="K1214" s="624">
        <f t="shared" si="224"/>
        <v>147.5257227647387</v>
      </c>
      <c r="L1214" s="624">
        <f t="shared" si="226"/>
        <v>50132.690459621161</v>
      </c>
      <c r="M1214" s="668">
        <f t="shared" si="227"/>
        <v>11.073896063999989</v>
      </c>
      <c r="N1214" s="624">
        <f t="shared" si="225"/>
        <v>4527.1050197587629</v>
      </c>
    </row>
    <row r="1215" spans="1:14" x14ac:dyDescent="0.2">
      <c r="A1215" s="624">
        <v>1212</v>
      </c>
      <c r="B1215" s="624">
        <v>18.600000000000001</v>
      </c>
      <c r="C1215" s="628">
        <f t="shared" si="218"/>
        <v>29.933798400000004</v>
      </c>
      <c r="D1215" s="665">
        <f t="shared" si="216"/>
        <v>29.933798400000004</v>
      </c>
      <c r="E1215" s="629">
        <f t="shared" si="219"/>
        <v>896.03228665184281</v>
      </c>
      <c r="F1215" s="665">
        <f t="shared" si="217"/>
        <v>31.704076799999999</v>
      </c>
      <c r="G1215" s="629">
        <f t="shared" si="220"/>
        <v>1005.1484857402982</v>
      </c>
      <c r="H1215" s="666">
        <f t="shared" si="221"/>
        <v>30.818937600000002</v>
      </c>
      <c r="I1215" s="667">
        <f t="shared" si="222"/>
        <v>8.5608160000000006E-3</v>
      </c>
      <c r="J1215" s="624">
        <f t="shared" si="223"/>
        <v>109.11619908845535</v>
      </c>
      <c r="K1215" s="624">
        <f t="shared" si="224"/>
        <v>109.11619908845535</v>
      </c>
      <c r="L1215" s="624">
        <f t="shared" si="226"/>
        <v>50241.806658709618</v>
      </c>
      <c r="M1215" s="668">
        <f t="shared" si="227"/>
        <v>11.082456879999988</v>
      </c>
      <c r="N1215" s="624">
        <f t="shared" si="225"/>
        <v>4533.4538363400943</v>
      </c>
    </row>
    <row r="1216" spans="1:14" x14ac:dyDescent="0.2">
      <c r="A1216" s="624">
        <v>1213</v>
      </c>
      <c r="B1216" s="624">
        <v>19.7</v>
      </c>
      <c r="C1216" s="628">
        <f t="shared" si="218"/>
        <v>31.704076799999999</v>
      </c>
      <c r="D1216" s="665">
        <f t="shared" si="216"/>
        <v>31.704076799999999</v>
      </c>
      <c r="E1216" s="629">
        <f t="shared" si="219"/>
        <v>1005.1484857402982</v>
      </c>
      <c r="F1216" s="665">
        <f t="shared" si="217"/>
        <v>33.796224000000002</v>
      </c>
      <c r="G1216" s="629">
        <f t="shared" si="220"/>
        <v>1142.1847566581762</v>
      </c>
      <c r="H1216" s="666">
        <f t="shared" si="221"/>
        <v>32.750150400000003</v>
      </c>
      <c r="I1216" s="667">
        <f t="shared" si="222"/>
        <v>9.0972640000000007E-3</v>
      </c>
      <c r="J1216" s="624">
        <f t="shared" si="223"/>
        <v>137.03627091787803</v>
      </c>
      <c r="K1216" s="624">
        <f t="shared" si="224"/>
        <v>137.03627091787803</v>
      </c>
      <c r="L1216" s="624">
        <f t="shared" si="226"/>
        <v>50378.842929627499</v>
      </c>
      <c r="M1216" s="668">
        <f t="shared" si="227"/>
        <v>11.091554143999987</v>
      </c>
      <c r="N1216" s="624">
        <f t="shared" si="225"/>
        <v>4542.0905200088755</v>
      </c>
    </row>
    <row r="1217" spans="1:14" x14ac:dyDescent="0.2">
      <c r="A1217" s="624">
        <v>1214</v>
      </c>
      <c r="B1217" s="624">
        <v>21</v>
      </c>
      <c r="C1217" s="628">
        <f t="shared" si="218"/>
        <v>33.796224000000002</v>
      </c>
      <c r="D1217" s="665">
        <f t="shared" si="216"/>
        <v>33.796224000000002</v>
      </c>
      <c r="E1217" s="629">
        <f t="shared" si="219"/>
        <v>1142.1847566581762</v>
      </c>
      <c r="F1217" s="665">
        <f t="shared" si="217"/>
        <v>34.600896000000006</v>
      </c>
      <c r="G1217" s="629">
        <f t="shared" si="220"/>
        <v>1197.2220040028164</v>
      </c>
      <c r="H1217" s="666">
        <f t="shared" si="221"/>
        <v>34.198560000000001</v>
      </c>
      <c r="I1217" s="667">
        <f t="shared" si="222"/>
        <v>9.4996000000000004E-3</v>
      </c>
      <c r="J1217" s="624">
        <f t="shared" si="223"/>
        <v>55.037247344640264</v>
      </c>
      <c r="K1217" s="624">
        <f t="shared" si="224"/>
        <v>55.037247344640264</v>
      </c>
      <c r="L1217" s="624">
        <f t="shared" si="226"/>
        <v>50433.880176972139</v>
      </c>
      <c r="M1217" s="668">
        <f t="shared" si="227"/>
        <v>11.101053743999987</v>
      </c>
      <c r="N1217" s="624">
        <f t="shared" si="225"/>
        <v>4543.1615178181773</v>
      </c>
    </row>
    <row r="1218" spans="1:14" x14ac:dyDescent="0.2">
      <c r="A1218" s="624">
        <v>1215</v>
      </c>
      <c r="B1218" s="624">
        <v>21.5</v>
      </c>
      <c r="C1218" s="628">
        <f t="shared" si="218"/>
        <v>34.600896000000006</v>
      </c>
      <c r="D1218" s="665">
        <f t="shared" si="216"/>
        <v>34.600896000000006</v>
      </c>
      <c r="E1218" s="629">
        <f t="shared" si="219"/>
        <v>1197.2220040028164</v>
      </c>
      <c r="F1218" s="665">
        <f t="shared" si="217"/>
        <v>35.083699200000005</v>
      </c>
      <c r="G1218" s="629">
        <f t="shared" si="220"/>
        <v>1230.865949556081</v>
      </c>
      <c r="H1218" s="666">
        <f t="shared" si="221"/>
        <v>34.842297600000009</v>
      </c>
      <c r="I1218" s="667">
        <f t="shared" si="222"/>
        <v>9.6784160000000022E-3</v>
      </c>
      <c r="J1218" s="624">
        <f t="shared" si="223"/>
        <v>33.64394555326453</v>
      </c>
      <c r="K1218" s="624">
        <f t="shared" si="224"/>
        <v>33.64394555326453</v>
      </c>
      <c r="L1218" s="624">
        <f t="shared" si="226"/>
        <v>50467.524122525407</v>
      </c>
      <c r="M1218" s="668">
        <f t="shared" si="227"/>
        <v>11.110732159999987</v>
      </c>
      <c r="N1218" s="624">
        <f t="shared" si="225"/>
        <v>4542.2320865779438</v>
      </c>
    </row>
    <row r="1219" spans="1:14" x14ac:dyDescent="0.2">
      <c r="A1219" s="624">
        <v>1216</v>
      </c>
      <c r="B1219" s="624">
        <v>21.8</v>
      </c>
      <c r="C1219" s="628">
        <f t="shared" si="218"/>
        <v>35.083699200000005</v>
      </c>
      <c r="D1219" s="665">
        <f t="shared" si="216"/>
        <v>35.083699200000005</v>
      </c>
      <c r="E1219" s="629">
        <f t="shared" si="219"/>
        <v>1230.865949556081</v>
      </c>
      <c r="F1219" s="665">
        <f t="shared" si="217"/>
        <v>35.083699200000005</v>
      </c>
      <c r="G1219" s="629">
        <f t="shared" si="220"/>
        <v>1230.865949556081</v>
      </c>
      <c r="H1219" s="666">
        <f t="shared" si="221"/>
        <v>35.083699200000005</v>
      </c>
      <c r="I1219" s="667">
        <f t="shared" si="222"/>
        <v>9.7454720000000016E-3</v>
      </c>
      <c r="J1219" s="624">
        <f t="shared" si="223"/>
        <v>0</v>
      </c>
      <c r="K1219" s="624">
        <f t="shared" si="224"/>
        <v>0</v>
      </c>
      <c r="L1219" s="624">
        <f t="shared" si="226"/>
        <v>50467.524122525407</v>
      </c>
      <c r="M1219" s="668">
        <f t="shared" si="227"/>
        <v>11.120477631999988</v>
      </c>
      <c r="N1219" s="624">
        <f t="shared" si="225"/>
        <v>4538.2514845676606</v>
      </c>
    </row>
    <row r="1220" spans="1:14" x14ac:dyDescent="0.2">
      <c r="A1220" s="624">
        <v>1217</v>
      </c>
      <c r="B1220" s="624">
        <v>21.8</v>
      </c>
      <c r="C1220" s="628">
        <f t="shared" si="218"/>
        <v>35.083699200000005</v>
      </c>
      <c r="D1220" s="665">
        <f t="shared" ref="D1220:D1283" si="228">C1220</f>
        <v>35.083699200000005</v>
      </c>
      <c r="E1220" s="629">
        <f t="shared" si="219"/>
        <v>1230.865949556081</v>
      </c>
      <c r="F1220" s="665">
        <f t="shared" ref="F1220:F1283" si="229">C1221</f>
        <v>34.600896000000006</v>
      </c>
      <c r="G1220" s="629">
        <f t="shared" si="220"/>
        <v>1197.2220040028164</v>
      </c>
      <c r="H1220" s="666">
        <f t="shared" si="221"/>
        <v>34.842297600000009</v>
      </c>
      <c r="I1220" s="667">
        <f t="shared" si="222"/>
        <v>9.6784160000000022E-3</v>
      </c>
      <c r="J1220" s="624">
        <f t="shared" si="223"/>
        <v>-33.64394555326453</v>
      </c>
      <c r="K1220" s="624">
        <f t="shared" si="224"/>
        <v>0</v>
      </c>
      <c r="L1220" s="624">
        <f t="shared" si="226"/>
        <v>50467.524122525407</v>
      </c>
      <c r="M1220" s="668">
        <f t="shared" si="227"/>
        <v>11.130156047999987</v>
      </c>
      <c r="N1220" s="624">
        <f t="shared" si="225"/>
        <v>4534.3051710037862</v>
      </c>
    </row>
    <row r="1221" spans="1:14" x14ac:dyDescent="0.2">
      <c r="A1221" s="624">
        <v>1218</v>
      </c>
      <c r="B1221" s="624">
        <v>21.5</v>
      </c>
      <c r="C1221" s="628">
        <f t="shared" ref="C1221:C1284" si="230">B1221*1.609344</f>
        <v>34.600896000000006</v>
      </c>
      <c r="D1221" s="665">
        <f t="shared" si="228"/>
        <v>34.600896000000006</v>
      </c>
      <c r="E1221" s="629">
        <f t="shared" ref="E1221:E1284" si="231">(D1221)^2</f>
        <v>1197.2220040028164</v>
      </c>
      <c r="F1221" s="665">
        <f t="shared" si="229"/>
        <v>34.118092799999999</v>
      </c>
      <c r="G1221" s="629">
        <f t="shared" ref="G1221:G1284" si="232">(F1221)^2</f>
        <v>1164.0442563094118</v>
      </c>
      <c r="H1221" s="666">
        <f t="shared" ref="H1221:H1284" si="233">(D1221+F1221)/2</f>
        <v>34.359494400000003</v>
      </c>
      <c r="I1221" s="667">
        <f t="shared" ref="I1221:I1284" si="234">H1221/3600</f>
        <v>9.544304E-3</v>
      </c>
      <c r="J1221" s="624">
        <f t="shared" ref="J1221:J1284" si="235">IF(I1221=0,0,(G1221-E1221))</f>
        <v>-33.177747693404626</v>
      </c>
      <c r="K1221" s="624">
        <f t="shared" ref="K1221:K1284" si="236">MAX(0,J1221)</f>
        <v>0</v>
      </c>
      <c r="L1221" s="624">
        <f t="shared" si="226"/>
        <v>50467.524122525407</v>
      </c>
      <c r="M1221" s="668">
        <f t="shared" si="227"/>
        <v>11.139700351999988</v>
      </c>
      <c r="N1221" s="624">
        <f t="shared" ref="N1221:N1284" si="237">IF(M1221=0,0,(L1221)/M1221)</f>
        <v>4530.4202561844149</v>
      </c>
    </row>
    <row r="1222" spans="1:14" x14ac:dyDescent="0.2">
      <c r="A1222" s="624">
        <v>1219</v>
      </c>
      <c r="B1222" s="624">
        <v>21.2</v>
      </c>
      <c r="C1222" s="628">
        <f t="shared" si="230"/>
        <v>34.118092799999999</v>
      </c>
      <c r="D1222" s="665">
        <f t="shared" si="228"/>
        <v>34.118092799999999</v>
      </c>
      <c r="E1222" s="629">
        <f t="shared" si="231"/>
        <v>1164.0442563094118</v>
      </c>
      <c r="F1222" s="665">
        <f t="shared" si="229"/>
        <v>34.600896000000006</v>
      </c>
      <c r="G1222" s="629">
        <f t="shared" si="232"/>
        <v>1197.2220040028164</v>
      </c>
      <c r="H1222" s="666">
        <f t="shared" si="233"/>
        <v>34.359494400000003</v>
      </c>
      <c r="I1222" s="667">
        <f t="shared" si="234"/>
        <v>9.544304E-3</v>
      </c>
      <c r="J1222" s="624">
        <f t="shared" si="235"/>
        <v>33.177747693404626</v>
      </c>
      <c r="K1222" s="624">
        <f t="shared" si="236"/>
        <v>33.177747693404626</v>
      </c>
      <c r="L1222" s="624">
        <f t="shared" ref="L1222:L1285" si="238">L1221+K1222</f>
        <v>50500.701870218814</v>
      </c>
      <c r="M1222" s="668">
        <f t="shared" ref="M1222:M1285" si="239">M1221+I1222</f>
        <v>11.149244655999988</v>
      </c>
      <c r="N1222" s="624">
        <f t="shared" si="237"/>
        <v>4529.517777066786</v>
      </c>
    </row>
    <row r="1223" spans="1:14" x14ac:dyDescent="0.2">
      <c r="A1223" s="624">
        <v>1220</v>
      </c>
      <c r="B1223" s="624">
        <v>21.5</v>
      </c>
      <c r="C1223" s="628">
        <f t="shared" si="230"/>
        <v>34.600896000000006</v>
      </c>
      <c r="D1223" s="665">
        <f t="shared" si="228"/>
        <v>34.600896000000006</v>
      </c>
      <c r="E1223" s="629">
        <f t="shared" si="231"/>
        <v>1197.2220040028164</v>
      </c>
      <c r="F1223" s="665">
        <f t="shared" si="229"/>
        <v>35.083699200000005</v>
      </c>
      <c r="G1223" s="629">
        <f t="shared" si="232"/>
        <v>1230.865949556081</v>
      </c>
      <c r="H1223" s="666">
        <f t="shared" si="233"/>
        <v>34.842297600000009</v>
      </c>
      <c r="I1223" s="667">
        <f t="shared" si="234"/>
        <v>9.6784160000000022E-3</v>
      </c>
      <c r="J1223" s="624">
        <f t="shared" si="235"/>
        <v>33.64394555326453</v>
      </c>
      <c r="K1223" s="624">
        <f t="shared" si="236"/>
        <v>33.64394555326453</v>
      </c>
      <c r="L1223" s="624">
        <f t="shared" si="238"/>
        <v>50534.345815772082</v>
      </c>
      <c r="M1223" s="668">
        <f t="shared" si="239"/>
        <v>11.158923071999988</v>
      </c>
      <c r="N1223" s="624">
        <f t="shared" si="237"/>
        <v>4528.6041932283815</v>
      </c>
    </row>
    <row r="1224" spans="1:14" x14ac:dyDescent="0.2">
      <c r="A1224" s="624">
        <v>1221</v>
      </c>
      <c r="B1224" s="624">
        <v>21.8</v>
      </c>
      <c r="C1224" s="628">
        <f t="shared" si="230"/>
        <v>35.083699200000005</v>
      </c>
      <c r="D1224" s="665">
        <f t="shared" si="228"/>
        <v>35.083699200000005</v>
      </c>
      <c r="E1224" s="629">
        <f t="shared" si="231"/>
        <v>1230.865949556081</v>
      </c>
      <c r="F1224" s="665">
        <f t="shared" si="229"/>
        <v>35.405568000000002</v>
      </c>
      <c r="G1224" s="629">
        <f t="shared" si="232"/>
        <v>1253.5542454026242</v>
      </c>
      <c r="H1224" s="666">
        <f t="shared" si="233"/>
        <v>35.2446336</v>
      </c>
      <c r="I1224" s="667">
        <f t="shared" si="234"/>
        <v>9.7901759999999994E-3</v>
      </c>
      <c r="J1224" s="624">
        <f t="shared" si="235"/>
        <v>22.688295846543269</v>
      </c>
      <c r="K1224" s="624">
        <f t="shared" si="236"/>
        <v>22.688295846543269</v>
      </c>
      <c r="L1224" s="624">
        <f t="shared" si="238"/>
        <v>50557.034111618625</v>
      </c>
      <c r="M1224" s="668">
        <f t="shared" si="239"/>
        <v>11.168713247999987</v>
      </c>
      <c r="N1224" s="624">
        <f t="shared" si="237"/>
        <v>4526.6659631244465</v>
      </c>
    </row>
    <row r="1225" spans="1:14" x14ac:dyDescent="0.2">
      <c r="A1225" s="624">
        <v>1222</v>
      </c>
      <c r="B1225" s="624">
        <v>22</v>
      </c>
      <c r="C1225" s="628">
        <f t="shared" si="230"/>
        <v>35.405568000000002</v>
      </c>
      <c r="D1225" s="665">
        <f t="shared" si="228"/>
        <v>35.405568000000002</v>
      </c>
      <c r="E1225" s="629">
        <f t="shared" si="231"/>
        <v>1253.5542454026242</v>
      </c>
      <c r="F1225" s="665">
        <f t="shared" si="229"/>
        <v>35.2446336</v>
      </c>
      <c r="G1225" s="629">
        <f t="shared" si="232"/>
        <v>1242.1841975982491</v>
      </c>
      <c r="H1225" s="666">
        <f t="shared" si="233"/>
        <v>35.325100800000001</v>
      </c>
      <c r="I1225" s="667">
        <f t="shared" si="234"/>
        <v>9.8125280000000009E-3</v>
      </c>
      <c r="J1225" s="624">
        <f t="shared" si="235"/>
        <v>-11.37004780437519</v>
      </c>
      <c r="K1225" s="624">
        <f t="shared" si="236"/>
        <v>0</v>
      </c>
      <c r="L1225" s="624">
        <f t="shared" si="238"/>
        <v>50557.034111618625</v>
      </c>
      <c r="M1225" s="668">
        <f t="shared" si="239"/>
        <v>11.178525775999987</v>
      </c>
      <c r="N1225" s="624">
        <f t="shared" si="237"/>
        <v>4522.6924484231458</v>
      </c>
    </row>
    <row r="1226" spans="1:14" x14ac:dyDescent="0.2">
      <c r="A1226" s="624">
        <v>1223</v>
      </c>
      <c r="B1226" s="624">
        <v>21.9</v>
      </c>
      <c r="C1226" s="628">
        <f t="shared" si="230"/>
        <v>35.2446336</v>
      </c>
      <c r="D1226" s="665">
        <f t="shared" si="228"/>
        <v>35.2446336</v>
      </c>
      <c r="E1226" s="629">
        <f t="shared" si="231"/>
        <v>1242.1841975982491</v>
      </c>
      <c r="F1226" s="665">
        <f t="shared" si="229"/>
        <v>34.922764800000003</v>
      </c>
      <c r="G1226" s="629">
        <f t="shared" si="232"/>
        <v>1219.5995012761193</v>
      </c>
      <c r="H1226" s="666">
        <f t="shared" si="233"/>
        <v>35.083699199999998</v>
      </c>
      <c r="I1226" s="667">
        <f t="shared" si="234"/>
        <v>9.7454719999999998E-3</v>
      </c>
      <c r="J1226" s="624">
        <f t="shared" si="235"/>
        <v>-22.58469632212973</v>
      </c>
      <c r="K1226" s="624">
        <f t="shared" si="236"/>
        <v>0</v>
      </c>
      <c r="L1226" s="624">
        <f t="shared" si="238"/>
        <v>50557.034111618625</v>
      </c>
      <c r="M1226" s="668">
        <f t="shared" si="239"/>
        <v>11.188271247999987</v>
      </c>
      <c r="N1226" s="624">
        <f t="shared" si="237"/>
        <v>4518.7529861377097</v>
      </c>
    </row>
    <row r="1227" spans="1:14" x14ac:dyDescent="0.2">
      <c r="A1227" s="624">
        <v>1224</v>
      </c>
      <c r="B1227" s="624">
        <v>21.7</v>
      </c>
      <c r="C1227" s="628">
        <f t="shared" si="230"/>
        <v>34.922764800000003</v>
      </c>
      <c r="D1227" s="665">
        <f t="shared" si="228"/>
        <v>34.922764800000003</v>
      </c>
      <c r="E1227" s="629">
        <f t="shared" si="231"/>
        <v>1219.5995012761193</v>
      </c>
      <c r="F1227" s="665">
        <f t="shared" si="229"/>
        <v>34.600896000000006</v>
      </c>
      <c r="G1227" s="629">
        <f t="shared" si="232"/>
        <v>1197.2220040028164</v>
      </c>
      <c r="H1227" s="666">
        <f t="shared" si="233"/>
        <v>34.761830400000008</v>
      </c>
      <c r="I1227" s="667">
        <f t="shared" si="234"/>
        <v>9.6560640000000024E-3</v>
      </c>
      <c r="J1227" s="624">
        <f t="shared" si="235"/>
        <v>-22.377497273302879</v>
      </c>
      <c r="K1227" s="624">
        <f t="shared" si="236"/>
        <v>0</v>
      </c>
      <c r="L1227" s="624">
        <f t="shared" si="238"/>
        <v>50557.034111618625</v>
      </c>
      <c r="M1227" s="668">
        <f t="shared" si="239"/>
        <v>11.197927311999987</v>
      </c>
      <c r="N1227" s="624">
        <f t="shared" si="237"/>
        <v>4514.8564286035689</v>
      </c>
    </row>
    <row r="1228" spans="1:14" x14ac:dyDescent="0.2">
      <c r="A1228" s="624">
        <v>1225</v>
      </c>
      <c r="B1228" s="624">
        <v>21.5</v>
      </c>
      <c r="C1228" s="628">
        <f t="shared" si="230"/>
        <v>34.600896000000006</v>
      </c>
      <c r="D1228" s="665">
        <f t="shared" si="228"/>
        <v>34.600896000000006</v>
      </c>
      <c r="E1228" s="629">
        <f t="shared" si="231"/>
        <v>1197.2220040028164</v>
      </c>
      <c r="F1228" s="665">
        <f t="shared" si="229"/>
        <v>34.600896000000006</v>
      </c>
      <c r="G1228" s="629">
        <f t="shared" si="232"/>
        <v>1197.2220040028164</v>
      </c>
      <c r="H1228" s="666">
        <f t="shared" si="233"/>
        <v>34.600896000000006</v>
      </c>
      <c r="I1228" s="667">
        <f t="shared" si="234"/>
        <v>9.6113600000000011E-3</v>
      </c>
      <c r="J1228" s="624">
        <f t="shared" si="235"/>
        <v>0</v>
      </c>
      <c r="K1228" s="624">
        <f t="shared" si="236"/>
        <v>0</v>
      </c>
      <c r="L1228" s="624">
        <f t="shared" si="238"/>
        <v>50557.034111618625</v>
      </c>
      <c r="M1228" s="668">
        <f t="shared" si="239"/>
        <v>11.207538671999986</v>
      </c>
      <c r="N1228" s="624">
        <f t="shared" si="237"/>
        <v>4510.9845784361432</v>
      </c>
    </row>
    <row r="1229" spans="1:14" x14ac:dyDescent="0.2">
      <c r="A1229" s="624">
        <v>1226</v>
      </c>
      <c r="B1229" s="624">
        <v>21.5</v>
      </c>
      <c r="C1229" s="628">
        <f t="shared" si="230"/>
        <v>34.600896000000006</v>
      </c>
      <c r="D1229" s="665">
        <f t="shared" si="228"/>
        <v>34.600896000000006</v>
      </c>
      <c r="E1229" s="629">
        <f t="shared" si="231"/>
        <v>1197.2220040028164</v>
      </c>
      <c r="F1229" s="665">
        <f t="shared" si="229"/>
        <v>34.439961599999997</v>
      </c>
      <c r="G1229" s="629">
        <f t="shared" si="232"/>
        <v>1186.1109550094743</v>
      </c>
      <c r="H1229" s="666">
        <f t="shared" si="233"/>
        <v>34.520428800000005</v>
      </c>
      <c r="I1229" s="667">
        <f t="shared" si="234"/>
        <v>9.5890080000000013E-3</v>
      </c>
      <c r="J1229" s="624">
        <f t="shared" si="235"/>
        <v>-11.111048993342138</v>
      </c>
      <c r="K1229" s="624">
        <f t="shared" si="236"/>
        <v>0</v>
      </c>
      <c r="L1229" s="624">
        <f t="shared" si="238"/>
        <v>50557.034111618625</v>
      </c>
      <c r="M1229" s="668">
        <f t="shared" si="239"/>
        <v>11.217127679999987</v>
      </c>
      <c r="N1229" s="624">
        <f t="shared" si="237"/>
        <v>4507.1283446083307</v>
      </c>
    </row>
    <row r="1230" spans="1:14" x14ac:dyDescent="0.2">
      <c r="A1230" s="624">
        <v>1227</v>
      </c>
      <c r="B1230" s="624">
        <v>21.4</v>
      </c>
      <c r="C1230" s="628">
        <f t="shared" si="230"/>
        <v>34.439961599999997</v>
      </c>
      <c r="D1230" s="665">
        <f t="shared" si="228"/>
        <v>34.439961599999997</v>
      </c>
      <c r="E1230" s="629">
        <f t="shared" si="231"/>
        <v>1186.1109550094743</v>
      </c>
      <c r="F1230" s="665">
        <f t="shared" si="229"/>
        <v>32.347814400000004</v>
      </c>
      <c r="G1230" s="629">
        <f t="shared" si="232"/>
        <v>1046.3810964568477</v>
      </c>
      <c r="H1230" s="666">
        <f t="shared" si="233"/>
        <v>33.393888000000004</v>
      </c>
      <c r="I1230" s="667">
        <f t="shared" si="234"/>
        <v>9.2760800000000008E-3</v>
      </c>
      <c r="J1230" s="624">
        <f t="shared" si="235"/>
        <v>-139.72985855262664</v>
      </c>
      <c r="K1230" s="624">
        <f t="shared" si="236"/>
        <v>0</v>
      </c>
      <c r="L1230" s="624">
        <f t="shared" si="238"/>
        <v>50557.034111618625</v>
      </c>
      <c r="M1230" s="668">
        <f t="shared" si="239"/>
        <v>11.226403759999986</v>
      </c>
      <c r="N1230" s="624">
        <f t="shared" si="237"/>
        <v>4503.4042238668499</v>
      </c>
    </row>
    <row r="1231" spans="1:14" x14ac:dyDescent="0.2">
      <c r="A1231" s="624">
        <v>1228</v>
      </c>
      <c r="B1231" s="624">
        <v>20.100000000000001</v>
      </c>
      <c r="C1231" s="628">
        <f t="shared" si="230"/>
        <v>32.347814400000004</v>
      </c>
      <c r="D1231" s="665">
        <f t="shared" si="228"/>
        <v>32.347814400000004</v>
      </c>
      <c r="E1231" s="629">
        <f t="shared" si="231"/>
        <v>1046.3810964568477</v>
      </c>
      <c r="F1231" s="665">
        <f t="shared" si="229"/>
        <v>31.382208000000002</v>
      </c>
      <c r="G1231" s="629">
        <f t="shared" si="232"/>
        <v>984.84297895526413</v>
      </c>
      <c r="H1231" s="666">
        <f t="shared" si="233"/>
        <v>31.865011200000005</v>
      </c>
      <c r="I1231" s="667">
        <f t="shared" si="234"/>
        <v>8.8513920000000013E-3</v>
      </c>
      <c r="J1231" s="624">
        <f t="shared" si="235"/>
        <v>-61.538117501583542</v>
      </c>
      <c r="K1231" s="624">
        <f t="shared" si="236"/>
        <v>0</v>
      </c>
      <c r="L1231" s="624">
        <f t="shared" si="238"/>
        <v>50557.034111618625</v>
      </c>
      <c r="M1231" s="668">
        <f t="shared" si="239"/>
        <v>11.235255151999986</v>
      </c>
      <c r="N1231" s="624">
        <f t="shared" si="237"/>
        <v>4499.8563386091837</v>
      </c>
    </row>
    <row r="1232" spans="1:14" x14ac:dyDescent="0.2">
      <c r="A1232" s="624">
        <v>1229</v>
      </c>
      <c r="B1232" s="624">
        <v>19.5</v>
      </c>
      <c r="C1232" s="628">
        <f t="shared" si="230"/>
        <v>31.382208000000002</v>
      </c>
      <c r="D1232" s="665">
        <f t="shared" si="228"/>
        <v>31.382208000000002</v>
      </c>
      <c r="E1232" s="629">
        <f t="shared" si="231"/>
        <v>984.84297895526413</v>
      </c>
      <c r="F1232" s="665">
        <f t="shared" si="229"/>
        <v>30.899404799999999</v>
      </c>
      <c r="G1232" s="629">
        <f t="shared" si="232"/>
        <v>954.77321699426295</v>
      </c>
      <c r="H1232" s="666">
        <f t="shared" si="233"/>
        <v>31.140806400000002</v>
      </c>
      <c r="I1232" s="667">
        <f t="shared" si="234"/>
        <v>8.6502240000000015E-3</v>
      </c>
      <c r="J1232" s="624">
        <f t="shared" si="235"/>
        <v>-30.069761961001177</v>
      </c>
      <c r="K1232" s="624">
        <f t="shared" si="236"/>
        <v>0</v>
      </c>
      <c r="L1232" s="624">
        <f t="shared" si="238"/>
        <v>50557.034111618625</v>
      </c>
      <c r="M1232" s="668">
        <f t="shared" si="239"/>
        <v>11.243905375999987</v>
      </c>
      <c r="N1232" s="624">
        <f t="shared" si="237"/>
        <v>4496.3944840315135</v>
      </c>
    </row>
    <row r="1233" spans="1:14" x14ac:dyDescent="0.2">
      <c r="A1233" s="624">
        <v>1230</v>
      </c>
      <c r="B1233" s="624">
        <v>19.2</v>
      </c>
      <c r="C1233" s="628">
        <f t="shared" si="230"/>
        <v>30.899404799999999</v>
      </c>
      <c r="D1233" s="665">
        <f t="shared" si="228"/>
        <v>30.899404799999999</v>
      </c>
      <c r="E1233" s="629">
        <f t="shared" si="231"/>
        <v>954.77321699426295</v>
      </c>
      <c r="F1233" s="665">
        <f t="shared" si="229"/>
        <v>31.543142400000004</v>
      </c>
      <c r="G1233" s="629">
        <f t="shared" si="232"/>
        <v>994.96983246667799</v>
      </c>
      <c r="H1233" s="666">
        <f t="shared" si="233"/>
        <v>31.221273600000004</v>
      </c>
      <c r="I1233" s="667">
        <f t="shared" si="234"/>
        <v>8.6725760000000013E-3</v>
      </c>
      <c r="J1233" s="624">
        <f t="shared" si="235"/>
        <v>40.196615472415033</v>
      </c>
      <c r="K1233" s="624">
        <f t="shared" si="236"/>
        <v>40.196615472415033</v>
      </c>
      <c r="L1233" s="624">
        <f t="shared" si="238"/>
        <v>50597.230727091039</v>
      </c>
      <c r="M1233" s="668">
        <f t="shared" si="239"/>
        <v>11.252577951999987</v>
      </c>
      <c r="N1233" s="624">
        <f t="shared" si="237"/>
        <v>4496.5012411309799</v>
      </c>
    </row>
    <row r="1234" spans="1:14" x14ac:dyDescent="0.2">
      <c r="A1234" s="624">
        <v>1231</v>
      </c>
      <c r="B1234" s="624">
        <v>19.600000000000001</v>
      </c>
      <c r="C1234" s="628">
        <f t="shared" si="230"/>
        <v>31.543142400000004</v>
      </c>
      <c r="D1234" s="665">
        <f t="shared" si="228"/>
        <v>31.543142400000004</v>
      </c>
      <c r="E1234" s="629">
        <f t="shared" si="231"/>
        <v>994.96983246667799</v>
      </c>
      <c r="F1234" s="665">
        <f t="shared" si="229"/>
        <v>31.865011200000005</v>
      </c>
      <c r="G1234" s="629">
        <f t="shared" si="232"/>
        <v>1015.3789387761258</v>
      </c>
      <c r="H1234" s="666">
        <f t="shared" si="233"/>
        <v>31.704076800000003</v>
      </c>
      <c r="I1234" s="667">
        <f t="shared" si="234"/>
        <v>8.806688E-3</v>
      </c>
      <c r="J1234" s="624">
        <f t="shared" si="235"/>
        <v>20.409106309447793</v>
      </c>
      <c r="K1234" s="624">
        <f t="shared" si="236"/>
        <v>20.409106309447793</v>
      </c>
      <c r="L1234" s="624">
        <f t="shared" si="238"/>
        <v>50617.639833400484</v>
      </c>
      <c r="M1234" s="668">
        <f t="shared" si="239"/>
        <v>11.261384639999987</v>
      </c>
      <c r="N1234" s="624">
        <f t="shared" si="237"/>
        <v>4494.7971720643172</v>
      </c>
    </row>
    <row r="1235" spans="1:14" x14ac:dyDescent="0.2">
      <c r="A1235" s="624">
        <v>1232</v>
      </c>
      <c r="B1235" s="624">
        <v>19.8</v>
      </c>
      <c r="C1235" s="628">
        <f t="shared" si="230"/>
        <v>31.865011200000005</v>
      </c>
      <c r="D1235" s="665">
        <f t="shared" si="228"/>
        <v>31.865011200000005</v>
      </c>
      <c r="E1235" s="629">
        <f t="shared" si="231"/>
        <v>1015.3789387761258</v>
      </c>
      <c r="F1235" s="665">
        <f t="shared" si="229"/>
        <v>32.186880000000002</v>
      </c>
      <c r="G1235" s="629">
        <f t="shared" si="232"/>
        <v>1035.9952441344001</v>
      </c>
      <c r="H1235" s="666">
        <f t="shared" si="233"/>
        <v>32.0259456</v>
      </c>
      <c r="I1235" s="667">
        <f t="shared" si="234"/>
        <v>8.8960959999999992E-3</v>
      </c>
      <c r="J1235" s="624">
        <f t="shared" si="235"/>
        <v>20.616305358274303</v>
      </c>
      <c r="K1235" s="624">
        <f t="shared" si="236"/>
        <v>20.616305358274303</v>
      </c>
      <c r="L1235" s="624">
        <f t="shared" si="238"/>
        <v>50638.256138758756</v>
      </c>
      <c r="M1235" s="668">
        <f t="shared" si="239"/>
        <v>11.270280735999988</v>
      </c>
      <c r="N1235" s="624">
        <f t="shared" si="237"/>
        <v>4493.0785066434046</v>
      </c>
    </row>
    <row r="1236" spans="1:14" x14ac:dyDescent="0.2">
      <c r="A1236" s="624">
        <v>1233</v>
      </c>
      <c r="B1236" s="624">
        <v>20</v>
      </c>
      <c r="C1236" s="628">
        <f t="shared" si="230"/>
        <v>32.186880000000002</v>
      </c>
      <c r="D1236" s="665">
        <f t="shared" si="228"/>
        <v>32.186880000000002</v>
      </c>
      <c r="E1236" s="629">
        <f t="shared" si="231"/>
        <v>1035.9952441344001</v>
      </c>
      <c r="F1236" s="665">
        <f t="shared" si="229"/>
        <v>31.382208000000002</v>
      </c>
      <c r="G1236" s="629">
        <f t="shared" si="232"/>
        <v>984.84297895526413</v>
      </c>
      <c r="H1236" s="666">
        <f t="shared" si="233"/>
        <v>31.784544000000004</v>
      </c>
      <c r="I1236" s="667">
        <f t="shared" si="234"/>
        <v>8.8290400000000015E-3</v>
      </c>
      <c r="J1236" s="624">
        <f t="shared" si="235"/>
        <v>-51.152265179135952</v>
      </c>
      <c r="K1236" s="624">
        <f t="shared" si="236"/>
        <v>0</v>
      </c>
      <c r="L1236" s="624">
        <f t="shared" si="238"/>
        <v>50638.256138758756</v>
      </c>
      <c r="M1236" s="668">
        <f t="shared" si="239"/>
        <v>11.279109775999988</v>
      </c>
      <c r="N1236" s="624">
        <f t="shared" si="237"/>
        <v>4489.5614232346852</v>
      </c>
    </row>
    <row r="1237" spans="1:14" x14ac:dyDescent="0.2">
      <c r="A1237" s="624">
        <v>1234</v>
      </c>
      <c r="B1237" s="624">
        <v>19.5</v>
      </c>
      <c r="C1237" s="628">
        <f t="shared" si="230"/>
        <v>31.382208000000002</v>
      </c>
      <c r="D1237" s="665">
        <f t="shared" si="228"/>
        <v>31.382208000000002</v>
      </c>
      <c r="E1237" s="629">
        <f t="shared" si="231"/>
        <v>984.84297895526413</v>
      </c>
      <c r="F1237" s="665">
        <f t="shared" si="229"/>
        <v>28.163520000000002</v>
      </c>
      <c r="G1237" s="629">
        <f t="shared" si="232"/>
        <v>793.18385879040011</v>
      </c>
      <c r="H1237" s="666">
        <f t="shared" si="233"/>
        <v>29.772864000000002</v>
      </c>
      <c r="I1237" s="667">
        <f t="shared" si="234"/>
        <v>8.2702399999999999E-3</v>
      </c>
      <c r="J1237" s="624">
        <f t="shared" si="235"/>
        <v>-191.65912016486402</v>
      </c>
      <c r="K1237" s="624">
        <f t="shared" si="236"/>
        <v>0</v>
      </c>
      <c r="L1237" s="624">
        <f t="shared" si="238"/>
        <v>50638.256138758756</v>
      </c>
      <c r="M1237" s="668">
        <f t="shared" si="239"/>
        <v>11.287380015999988</v>
      </c>
      <c r="N1237" s="624">
        <f t="shared" si="237"/>
        <v>4486.2719308624728</v>
      </c>
    </row>
    <row r="1238" spans="1:14" x14ac:dyDescent="0.2">
      <c r="A1238" s="624">
        <v>1235</v>
      </c>
      <c r="B1238" s="624">
        <v>17.5</v>
      </c>
      <c r="C1238" s="628">
        <f t="shared" si="230"/>
        <v>28.163520000000002</v>
      </c>
      <c r="D1238" s="665">
        <f t="shared" si="228"/>
        <v>28.163520000000002</v>
      </c>
      <c r="E1238" s="629">
        <f t="shared" si="231"/>
        <v>793.18385879040011</v>
      </c>
      <c r="F1238" s="665">
        <f t="shared" si="229"/>
        <v>24.944832000000002</v>
      </c>
      <c r="G1238" s="629">
        <f t="shared" si="232"/>
        <v>622.24464350822404</v>
      </c>
      <c r="H1238" s="666">
        <f t="shared" si="233"/>
        <v>26.554176000000002</v>
      </c>
      <c r="I1238" s="667">
        <f t="shared" si="234"/>
        <v>7.3761600000000005E-3</v>
      </c>
      <c r="J1238" s="624">
        <f t="shared" si="235"/>
        <v>-170.93921528217606</v>
      </c>
      <c r="K1238" s="624">
        <f t="shared" si="236"/>
        <v>0</v>
      </c>
      <c r="L1238" s="624">
        <f t="shared" si="238"/>
        <v>50638.256138758756</v>
      </c>
      <c r="M1238" s="668">
        <f t="shared" si="239"/>
        <v>11.294756175999987</v>
      </c>
      <c r="N1238" s="624">
        <f t="shared" si="237"/>
        <v>4483.3421235209153</v>
      </c>
    </row>
    <row r="1239" spans="1:14" x14ac:dyDescent="0.2">
      <c r="A1239" s="624">
        <v>1236</v>
      </c>
      <c r="B1239" s="624">
        <v>15.5</v>
      </c>
      <c r="C1239" s="628">
        <f t="shared" si="230"/>
        <v>24.944832000000002</v>
      </c>
      <c r="D1239" s="665">
        <f t="shared" si="228"/>
        <v>24.944832000000002</v>
      </c>
      <c r="E1239" s="629">
        <f t="shared" si="231"/>
        <v>622.24464350822404</v>
      </c>
      <c r="F1239" s="665">
        <f t="shared" si="229"/>
        <v>20.921472000000001</v>
      </c>
      <c r="G1239" s="629">
        <f t="shared" si="232"/>
        <v>437.70799064678408</v>
      </c>
      <c r="H1239" s="666">
        <f t="shared" si="233"/>
        <v>22.933152</v>
      </c>
      <c r="I1239" s="667">
        <f t="shared" si="234"/>
        <v>6.3703199999999996E-3</v>
      </c>
      <c r="J1239" s="624">
        <f t="shared" si="235"/>
        <v>-184.53665286143996</v>
      </c>
      <c r="K1239" s="624">
        <f t="shared" si="236"/>
        <v>0</v>
      </c>
      <c r="L1239" s="624">
        <f t="shared" si="238"/>
        <v>50638.256138758756</v>
      </c>
      <c r="M1239" s="668">
        <f t="shared" si="239"/>
        <v>11.301126495999988</v>
      </c>
      <c r="N1239" s="624">
        <f t="shared" si="237"/>
        <v>4480.8149131577347</v>
      </c>
    </row>
    <row r="1240" spans="1:14" x14ac:dyDescent="0.2">
      <c r="A1240" s="624">
        <v>1237</v>
      </c>
      <c r="B1240" s="624">
        <v>13</v>
      </c>
      <c r="C1240" s="628">
        <f t="shared" si="230"/>
        <v>20.921472000000001</v>
      </c>
      <c r="D1240" s="665">
        <f t="shared" si="228"/>
        <v>20.921472000000001</v>
      </c>
      <c r="E1240" s="629">
        <f t="shared" si="231"/>
        <v>437.70799064678408</v>
      </c>
      <c r="F1240" s="665">
        <f t="shared" si="229"/>
        <v>16.093440000000001</v>
      </c>
      <c r="G1240" s="629">
        <f t="shared" si="232"/>
        <v>258.99881103360002</v>
      </c>
      <c r="H1240" s="666">
        <f t="shared" si="233"/>
        <v>18.507456000000001</v>
      </c>
      <c r="I1240" s="667">
        <f t="shared" si="234"/>
        <v>5.14096E-3</v>
      </c>
      <c r="J1240" s="624">
        <f t="shared" si="235"/>
        <v>-178.70917961318406</v>
      </c>
      <c r="K1240" s="624">
        <f t="shared" si="236"/>
        <v>0</v>
      </c>
      <c r="L1240" s="624">
        <f t="shared" si="238"/>
        <v>50638.256138758756</v>
      </c>
      <c r="M1240" s="668">
        <f t="shared" si="239"/>
        <v>11.306267455999988</v>
      </c>
      <c r="N1240" s="624">
        <f t="shared" si="237"/>
        <v>4478.7774865423107</v>
      </c>
    </row>
    <row r="1241" spans="1:14" x14ac:dyDescent="0.2">
      <c r="A1241" s="624">
        <v>1238</v>
      </c>
      <c r="B1241" s="624">
        <v>10</v>
      </c>
      <c r="C1241" s="628">
        <f t="shared" si="230"/>
        <v>16.093440000000001</v>
      </c>
      <c r="D1241" s="665">
        <f t="shared" si="228"/>
        <v>16.093440000000001</v>
      </c>
      <c r="E1241" s="629">
        <f t="shared" si="231"/>
        <v>258.99881103360002</v>
      </c>
      <c r="F1241" s="665">
        <f t="shared" si="229"/>
        <v>12.874752000000001</v>
      </c>
      <c r="G1241" s="629">
        <f t="shared" si="232"/>
        <v>165.75923906150402</v>
      </c>
      <c r="H1241" s="666">
        <f t="shared" si="233"/>
        <v>14.484096000000001</v>
      </c>
      <c r="I1241" s="667">
        <f t="shared" si="234"/>
        <v>4.0233600000000001E-3</v>
      </c>
      <c r="J1241" s="624">
        <f t="shared" si="235"/>
        <v>-93.239571972096002</v>
      </c>
      <c r="K1241" s="624">
        <f t="shared" si="236"/>
        <v>0</v>
      </c>
      <c r="L1241" s="624">
        <f t="shared" si="238"/>
        <v>50638.256138758756</v>
      </c>
      <c r="M1241" s="668">
        <f t="shared" si="239"/>
        <v>11.310290815999988</v>
      </c>
      <c r="N1241" s="624">
        <f t="shared" si="237"/>
        <v>4477.1842707283759</v>
      </c>
    </row>
    <row r="1242" spans="1:14" x14ac:dyDescent="0.2">
      <c r="A1242" s="624">
        <v>1239</v>
      </c>
      <c r="B1242" s="624">
        <v>8</v>
      </c>
      <c r="C1242" s="628">
        <f t="shared" si="230"/>
        <v>12.874752000000001</v>
      </c>
      <c r="D1242" s="665">
        <f t="shared" si="228"/>
        <v>12.874752000000001</v>
      </c>
      <c r="E1242" s="629">
        <f t="shared" si="231"/>
        <v>165.75923906150402</v>
      </c>
      <c r="F1242" s="665">
        <f t="shared" si="229"/>
        <v>9.6560640000000006</v>
      </c>
      <c r="G1242" s="629">
        <f t="shared" si="232"/>
        <v>93.239571972096016</v>
      </c>
      <c r="H1242" s="666">
        <f t="shared" si="233"/>
        <v>11.265408000000001</v>
      </c>
      <c r="I1242" s="667">
        <f t="shared" si="234"/>
        <v>3.1292800000000003E-3</v>
      </c>
      <c r="J1242" s="624">
        <f t="shared" si="235"/>
        <v>-72.519667089408003</v>
      </c>
      <c r="K1242" s="624">
        <f t="shared" si="236"/>
        <v>0</v>
      </c>
      <c r="L1242" s="624">
        <f t="shared" si="238"/>
        <v>50638.256138758756</v>
      </c>
      <c r="M1242" s="668">
        <f t="shared" si="239"/>
        <v>11.313420095999987</v>
      </c>
      <c r="N1242" s="624">
        <f t="shared" si="237"/>
        <v>4475.9458863074124</v>
      </c>
    </row>
    <row r="1243" spans="1:14" x14ac:dyDescent="0.2">
      <c r="A1243" s="624">
        <v>1240</v>
      </c>
      <c r="B1243" s="624">
        <v>6</v>
      </c>
      <c r="C1243" s="628">
        <f t="shared" si="230"/>
        <v>9.6560640000000006</v>
      </c>
      <c r="D1243" s="665">
        <f t="shared" si="228"/>
        <v>9.6560640000000006</v>
      </c>
      <c r="E1243" s="629">
        <f t="shared" si="231"/>
        <v>93.239571972096016</v>
      </c>
      <c r="F1243" s="665">
        <f t="shared" si="229"/>
        <v>6.4373760000000004</v>
      </c>
      <c r="G1243" s="629">
        <f t="shared" si="232"/>
        <v>41.439809765376005</v>
      </c>
      <c r="H1243" s="666">
        <f t="shared" si="233"/>
        <v>8.0467200000000005</v>
      </c>
      <c r="I1243" s="667">
        <f t="shared" si="234"/>
        <v>2.2352000000000001E-3</v>
      </c>
      <c r="J1243" s="624">
        <f t="shared" si="235"/>
        <v>-51.799762206720011</v>
      </c>
      <c r="K1243" s="624">
        <f t="shared" si="236"/>
        <v>0</v>
      </c>
      <c r="L1243" s="624">
        <f t="shared" si="238"/>
        <v>50638.256138758756</v>
      </c>
      <c r="M1243" s="668">
        <f t="shared" si="239"/>
        <v>11.315655295999987</v>
      </c>
      <c r="N1243" s="624">
        <f t="shared" si="237"/>
        <v>4475.0617453554869</v>
      </c>
    </row>
    <row r="1244" spans="1:14" x14ac:dyDescent="0.2">
      <c r="A1244" s="624">
        <v>1241</v>
      </c>
      <c r="B1244" s="624">
        <v>4</v>
      </c>
      <c r="C1244" s="628">
        <f t="shared" si="230"/>
        <v>6.4373760000000004</v>
      </c>
      <c r="D1244" s="665">
        <f t="shared" si="228"/>
        <v>6.4373760000000004</v>
      </c>
      <c r="E1244" s="629">
        <f t="shared" si="231"/>
        <v>41.439809765376005</v>
      </c>
      <c r="F1244" s="665">
        <f t="shared" si="229"/>
        <v>4.0233600000000003</v>
      </c>
      <c r="G1244" s="629">
        <f t="shared" si="232"/>
        <v>16.187425689600001</v>
      </c>
      <c r="H1244" s="666">
        <f t="shared" si="233"/>
        <v>5.2303680000000004</v>
      </c>
      <c r="I1244" s="667">
        <f t="shared" si="234"/>
        <v>1.4528800000000001E-3</v>
      </c>
      <c r="J1244" s="624">
        <f t="shared" si="235"/>
        <v>-25.252384075776003</v>
      </c>
      <c r="K1244" s="624">
        <f t="shared" si="236"/>
        <v>0</v>
      </c>
      <c r="L1244" s="624">
        <f t="shared" si="238"/>
        <v>50638.256138758756</v>
      </c>
      <c r="M1244" s="668">
        <f t="shared" si="239"/>
        <v>11.317108175999987</v>
      </c>
      <c r="N1244" s="624">
        <f t="shared" si="237"/>
        <v>4474.4872410203261</v>
      </c>
    </row>
    <row r="1245" spans="1:14" x14ac:dyDescent="0.2">
      <c r="A1245" s="624">
        <v>1242</v>
      </c>
      <c r="B1245" s="624">
        <v>2.5</v>
      </c>
      <c r="C1245" s="628">
        <f t="shared" si="230"/>
        <v>4.0233600000000003</v>
      </c>
      <c r="D1245" s="665">
        <f t="shared" si="228"/>
        <v>4.0233600000000003</v>
      </c>
      <c r="E1245" s="629">
        <f t="shared" si="231"/>
        <v>16.187425689600001</v>
      </c>
      <c r="F1245" s="665">
        <f t="shared" si="229"/>
        <v>1.1265407999999999</v>
      </c>
      <c r="G1245" s="629">
        <f t="shared" si="232"/>
        <v>1.2690941740646398</v>
      </c>
      <c r="H1245" s="666">
        <f t="shared" si="233"/>
        <v>2.5749504000000001</v>
      </c>
      <c r="I1245" s="667">
        <f t="shared" si="234"/>
        <v>7.1526400000000007E-4</v>
      </c>
      <c r="J1245" s="624">
        <f t="shared" si="235"/>
        <v>-14.918331515535362</v>
      </c>
      <c r="K1245" s="624">
        <f t="shared" si="236"/>
        <v>0</v>
      </c>
      <c r="L1245" s="624">
        <f t="shared" si="238"/>
        <v>50638.256138758756</v>
      </c>
      <c r="M1245" s="668">
        <f t="shared" si="239"/>
        <v>11.317823439999987</v>
      </c>
      <c r="N1245" s="624">
        <f t="shared" si="237"/>
        <v>4474.204462298876</v>
      </c>
    </row>
    <row r="1246" spans="1:14" x14ac:dyDescent="0.2">
      <c r="A1246" s="624">
        <v>1243</v>
      </c>
      <c r="B1246" s="624">
        <v>0.7</v>
      </c>
      <c r="C1246" s="628">
        <f t="shared" si="230"/>
        <v>1.1265407999999999</v>
      </c>
      <c r="D1246" s="665">
        <f t="shared" si="228"/>
        <v>1.1265407999999999</v>
      </c>
      <c r="E1246" s="629">
        <f t="shared" si="231"/>
        <v>1.2690941740646398</v>
      </c>
      <c r="F1246" s="665">
        <f t="shared" si="229"/>
        <v>0</v>
      </c>
      <c r="G1246" s="629">
        <f t="shared" si="232"/>
        <v>0</v>
      </c>
      <c r="H1246" s="666">
        <f t="shared" si="233"/>
        <v>0.56327039999999995</v>
      </c>
      <c r="I1246" s="667">
        <f t="shared" si="234"/>
        <v>1.5646399999999998E-4</v>
      </c>
      <c r="J1246" s="624">
        <f t="shared" si="235"/>
        <v>-1.2690941740646398</v>
      </c>
      <c r="K1246" s="624">
        <f t="shared" si="236"/>
        <v>0</v>
      </c>
      <c r="L1246" s="624">
        <f t="shared" si="238"/>
        <v>50638.256138758756</v>
      </c>
      <c r="M1246" s="668">
        <f t="shared" si="239"/>
        <v>11.317979903999987</v>
      </c>
      <c r="N1246" s="624">
        <f t="shared" si="237"/>
        <v>4474.1426092179436</v>
      </c>
    </row>
    <row r="1247" spans="1:14" x14ac:dyDescent="0.2">
      <c r="A1247" s="624">
        <v>1244</v>
      </c>
      <c r="B1247" s="624">
        <v>0</v>
      </c>
      <c r="C1247" s="628">
        <f t="shared" si="230"/>
        <v>0</v>
      </c>
      <c r="D1247" s="665">
        <f t="shared" si="228"/>
        <v>0</v>
      </c>
      <c r="E1247" s="629">
        <f t="shared" si="231"/>
        <v>0</v>
      </c>
      <c r="F1247" s="665">
        <f t="shared" si="229"/>
        <v>0</v>
      </c>
      <c r="G1247" s="629">
        <f t="shared" si="232"/>
        <v>0</v>
      </c>
      <c r="H1247" s="666">
        <f t="shared" si="233"/>
        <v>0</v>
      </c>
      <c r="I1247" s="667">
        <f t="shared" si="234"/>
        <v>0</v>
      </c>
      <c r="J1247" s="624">
        <f t="shared" si="235"/>
        <v>0</v>
      </c>
      <c r="K1247" s="624">
        <f t="shared" si="236"/>
        <v>0</v>
      </c>
      <c r="L1247" s="624">
        <f t="shared" si="238"/>
        <v>50638.256138758756</v>
      </c>
      <c r="M1247" s="668">
        <f t="shared" si="239"/>
        <v>11.317979903999987</v>
      </c>
      <c r="N1247" s="624">
        <f t="shared" si="237"/>
        <v>4474.1426092179436</v>
      </c>
    </row>
    <row r="1248" spans="1:14" x14ac:dyDescent="0.2">
      <c r="A1248" s="624">
        <v>1245</v>
      </c>
      <c r="B1248" s="624">
        <v>0</v>
      </c>
      <c r="C1248" s="628">
        <f t="shared" si="230"/>
        <v>0</v>
      </c>
      <c r="D1248" s="665">
        <f t="shared" si="228"/>
        <v>0</v>
      </c>
      <c r="E1248" s="629">
        <f t="shared" si="231"/>
        <v>0</v>
      </c>
      <c r="F1248" s="665">
        <f t="shared" si="229"/>
        <v>0</v>
      </c>
      <c r="G1248" s="629">
        <f t="shared" si="232"/>
        <v>0</v>
      </c>
      <c r="H1248" s="666">
        <f t="shared" si="233"/>
        <v>0</v>
      </c>
      <c r="I1248" s="667">
        <f t="shared" si="234"/>
        <v>0</v>
      </c>
      <c r="J1248" s="624">
        <f t="shared" si="235"/>
        <v>0</v>
      </c>
      <c r="K1248" s="624">
        <f t="shared" si="236"/>
        <v>0</v>
      </c>
      <c r="L1248" s="624">
        <f t="shared" si="238"/>
        <v>50638.256138758756</v>
      </c>
      <c r="M1248" s="668">
        <f t="shared" si="239"/>
        <v>11.317979903999987</v>
      </c>
      <c r="N1248" s="624">
        <f t="shared" si="237"/>
        <v>4474.1426092179436</v>
      </c>
    </row>
    <row r="1249" spans="1:14" x14ac:dyDescent="0.2">
      <c r="A1249" s="624">
        <v>1246</v>
      </c>
      <c r="B1249" s="624">
        <v>0</v>
      </c>
      <c r="C1249" s="628">
        <f t="shared" si="230"/>
        <v>0</v>
      </c>
      <c r="D1249" s="665">
        <f t="shared" si="228"/>
        <v>0</v>
      </c>
      <c r="E1249" s="629">
        <f t="shared" si="231"/>
        <v>0</v>
      </c>
      <c r="F1249" s="665">
        <f t="shared" si="229"/>
        <v>0</v>
      </c>
      <c r="G1249" s="629">
        <f t="shared" si="232"/>
        <v>0</v>
      </c>
      <c r="H1249" s="666">
        <f t="shared" si="233"/>
        <v>0</v>
      </c>
      <c r="I1249" s="667">
        <f t="shared" si="234"/>
        <v>0</v>
      </c>
      <c r="J1249" s="624">
        <f t="shared" si="235"/>
        <v>0</v>
      </c>
      <c r="K1249" s="624">
        <f t="shared" si="236"/>
        <v>0</v>
      </c>
      <c r="L1249" s="624">
        <f t="shared" si="238"/>
        <v>50638.256138758756</v>
      </c>
      <c r="M1249" s="668">
        <f t="shared" si="239"/>
        <v>11.317979903999987</v>
      </c>
      <c r="N1249" s="624">
        <f t="shared" si="237"/>
        <v>4474.1426092179436</v>
      </c>
    </row>
    <row r="1250" spans="1:14" x14ac:dyDescent="0.2">
      <c r="A1250" s="624">
        <v>1247</v>
      </c>
      <c r="B1250" s="624">
        <v>0</v>
      </c>
      <c r="C1250" s="628">
        <f t="shared" si="230"/>
        <v>0</v>
      </c>
      <c r="D1250" s="665">
        <f t="shared" si="228"/>
        <v>0</v>
      </c>
      <c r="E1250" s="629">
        <f t="shared" si="231"/>
        <v>0</v>
      </c>
      <c r="F1250" s="665">
        <f t="shared" si="229"/>
        <v>0</v>
      </c>
      <c r="G1250" s="629">
        <f t="shared" si="232"/>
        <v>0</v>
      </c>
      <c r="H1250" s="666">
        <f t="shared" si="233"/>
        <v>0</v>
      </c>
      <c r="I1250" s="667">
        <f t="shared" si="234"/>
        <v>0</v>
      </c>
      <c r="J1250" s="624">
        <f t="shared" si="235"/>
        <v>0</v>
      </c>
      <c r="K1250" s="624">
        <f t="shared" si="236"/>
        <v>0</v>
      </c>
      <c r="L1250" s="624">
        <f t="shared" si="238"/>
        <v>50638.256138758756</v>
      </c>
      <c r="M1250" s="668">
        <f t="shared" si="239"/>
        <v>11.317979903999987</v>
      </c>
      <c r="N1250" s="624">
        <f t="shared" si="237"/>
        <v>4474.1426092179436</v>
      </c>
    </row>
    <row r="1251" spans="1:14" x14ac:dyDescent="0.2">
      <c r="A1251" s="624">
        <v>1248</v>
      </c>
      <c r="B1251" s="624">
        <v>0</v>
      </c>
      <c r="C1251" s="628">
        <f t="shared" si="230"/>
        <v>0</v>
      </c>
      <c r="D1251" s="665">
        <f t="shared" si="228"/>
        <v>0</v>
      </c>
      <c r="E1251" s="629">
        <f t="shared" si="231"/>
        <v>0</v>
      </c>
      <c r="F1251" s="665">
        <f t="shared" si="229"/>
        <v>0</v>
      </c>
      <c r="G1251" s="629">
        <f t="shared" si="232"/>
        <v>0</v>
      </c>
      <c r="H1251" s="666">
        <f t="shared" si="233"/>
        <v>0</v>
      </c>
      <c r="I1251" s="667">
        <f t="shared" si="234"/>
        <v>0</v>
      </c>
      <c r="J1251" s="624">
        <f t="shared" si="235"/>
        <v>0</v>
      </c>
      <c r="K1251" s="624">
        <f t="shared" si="236"/>
        <v>0</v>
      </c>
      <c r="L1251" s="624">
        <f t="shared" si="238"/>
        <v>50638.256138758756</v>
      </c>
      <c r="M1251" s="668">
        <f t="shared" si="239"/>
        <v>11.317979903999987</v>
      </c>
      <c r="N1251" s="624">
        <f t="shared" si="237"/>
        <v>4474.1426092179436</v>
      </c>
    </row>
    <row r="1252" spans="1:14" x14ac:dyDescent="0.2">
      <c r="A1252" s="624">
        <v>1249</v>
      </c>
      <c r="B1252" s="624">
        <v>0</v>
      </c>
      <c r="C1252" s="628">
        <f t="shared" si="230"/>
        <v>0</v>
      </c>
      <c r="D1252" s="665">
        <f t="shared" si="228"/>
        <v>0</v>
      </c>
      <c r="E1252" s="629">
        <f t="shared" si="231"/>
        <v>0</v>
      </c>
      <c r="F1252" s="665">
        <f t="shared" si="229"/>
        <v>0</v>
      </c>
      <c r="G1252" s="629">
        <f t="shared" si="232"/>
        <v>0</v>
      </c>
      <c r="H1252" s="666">
        <f t="shared" si="233"/>
        <v>0</v>
      </c>
      <c r="I1252" s="667">
        <f t="shared" si="234"/>
        <v>0</v>
      </c>
      <c r="J1252" s="624">
        <f t="shared" si="235"/>
        <v>0</v>
      </c>
      <c r="K1252" s="624">
        <f t="shared" si="236"/>
        <v>0</v>
      </c>
      <c r="L1252" s="624">
        <f t="shared" si="238"/>
        <v>50638.256138758756</v>
      </c>
      <c r="M1252" s="668">
        <f t="shared" si="239"/>
        <v>11.317979903999987</v>
      </c>
      <c r="N1252" s="624">
        <f t="shared" si="237"/>
        <v>4474.1426092179436</v>
      </c>
    </row>
    <row r="1253" spans="1:14" x14ac:dyDescent="0.2">
      <c r="A1253" s="624">
        <v>1250</v>
      </c>
      <c r="B1253" s="624">
        <v>0</v>
      </c>
      <c r="C1253" s="628">
        <f t="shared" si="230"/>
        <v>0</v>
      </c>
      <c r="D1253" s="665">
        <f t="shared" si="228"/>
        <v>0</v>
      </c>
      <c r="E1253" s="629">
        <f t="shared" si="231"/>
        <v>0</v>
      </c>
      <c r="F1253" s="665">
        <f t="shared" si="229"/>
        <v>0</v>
      </c>
      <c r="G1253" s="629">
        <f t="shared" si="232"/>
        <v>0</v>
      </c>
      <c r="H1253" s="666">
        <f t="shared" si="233"/>
        <v>0</v>
      </c>
      <c r="I1253" s="667">
        <f t="shared" si="234"/>
        <v>0</v>
      </c>
      <c r="J1253" s="624">
        <f t="shared" si="235"/>
        <v>0</v>
      </c>
      <c r="K1253" s="624">
        <f t="shared" si="236"/>
        <v>0</v>
      </c>
      <c r="L1253" s="624">
        <f t="shared" si="238"/>
        <v>50638.256138758756</v>
      </c>
      <c r="M1253" s="668">
        <f t="shared" si="239"/>
        <v>11.317979903999987</v>
      </c>
      <c r="N1253" s="624">
        <f t="shared" si="237"/>
        <v>4474.1426092179436</v>
      </c>
    </row>
    <row r="1254" spans="1:14" x14ac:dyDescent="0.2">
      <c r="A1254" s="624">
        <v>1251</v>
      </c>
      <c r="B1254" s="624">
        <v>0</v>
      </c>
      <c r="C1254" s="628">
        <f t="shared" si="230"/>
        <v>0</v>
      </c>
      <c r="D1254" s="665">
        <f t="shared" si="228"/>
        <v>0</v>
      </c>
      <c r="E1254" s="629">
        <f t="shared" si="231"/>
        <v>0</v>
      </c>
      <c r="F1254" s="665">
        <f t="shared" si="229"/>
        <v>1.6093440000000001</v>
      </c>
      <c r="G1254" s="629">
        <f t="shared" si="232"/>
        <v>2.5899881103360003</v>
      </c>
      <c r="H1254" s="666">
        <f t="shared" si="233"/>
        <v>0.80467200000000005</v>
      </c>
      <c r="I1254" s="667">
        <f t="shared" si="234"/>
        <v>2.2352000000000003E-4</v>
      </c>
      <c r="J1254" s="624">
        <f t="shared" si="235"/>
        <v>2.5899881103360003</v>
      </c>
      <c r="K1254" s="624">
        <f t="shared" si="236"/>
        <v>2.5899881103360003</v>
      </c>
      <c r="L1254" s="624">
        <f t="shared" si="238"/>
        <v>50640.846126869095</v>
      </c>
      <c r="M1254" s="668">
        <f t="shared" si="239"/>
        <v>11.318203423999988</v>
      </c>
      <c r="N1254" s="624">
        <f t="shared" si="237"/>
        <v>4474.2830844943428</v>
      </c>
    </row>
    <row r="1255" spans="1:14" x14ac:dyDescent="0.2">
      <c r="A1255" s="624">
        <v>1252</v>
      </c>
      <c r="B1255" s="624">
        <v>1</v>
      </c>
      <c r="C1255" s="628">
        <f t="shared" si="230"/>
        <v>1.6093440000000001</v>
      </c>
      <c r="D1255" s="665">
        <f t="shared" si="228"/>
        <v>1.6093440000000001</v>
      </c>
      <c r="E1255" s="629">
        <f t="shared" si="231"/>
        <v>2.5899881103360003</v>
      </c>
      <c r="F1255" s="665">
        <f t="shared" si="229"/>
        <v>1.6093440000000001</v>
      </c>
      <c r="G1255" s="629">
        <f t="shared" si="232"/>
        <v>2.5899881103360003</v>
      </c>
      <c r="H1255" s="666">
        <f t="shared" si="233"/>
        <v>1.6093440000000001</v>
      </c>
      <c r="I1255" s="667">
        <f t="shared" si="234"/>
        <v>4.4704000000000006E-4</v>
      </c>
      <c r="J1255" s="624">
        <f t="shared" si="235"/>
        <v>0</v>
      </c>
      <c r="K1255" s="624">
        <f t="shared" si="236"/>
        <v>0</v>
      </c>
      <c r="L1255" s="624">
        <f t="shared" si="238"/>
        <v>50640.846126869095</v>
      </c>
      <c r="M1255" s="668">
        <f t="shared" si="239"/>
        <v>11.318650463999987</v>
      </c>
      <c r="N1255" s="624">
        <f t="shared" si="237"/>
        <v>4474.1063687704627</v>
      </c>
    </row>
    <row r="1256" spans="1:14" x14ac:dyDescent="0.2">
      <c r="A1256" s="624">
        <v>1253</v>
      </c>
      <c r="B1256" s="624">
        <v>1</v>
      </c>
      <c r="C1256" s="628">
        <f t="shared" si="230"/>
        <v>1.6093440000000001</v>
      </c>
      <c r="D1256" s="665">
        <f t="shared" si="228"/>
        <v>1.6093440000000001</v>
      </c>
      <c r="E1256" s="629">
        <f t="shared" si="231"/>
        <v>2.5899881103360003</v>
      </c>
      <c r="F1256" s="665">
        <f t="shared" si="229"/>
        <v>1.6093440000000001</v>
      </c>
      <c r="G1256" s="629">
        <f t="shared" si="232"/>
        <v>2.5899881103360003</v>
      </c>
      <c r="H1256" s="666">
        <f t="shared" si="233"/>
        <v>1.6093440000000001</v>
      </c>
      <c r="I1256" s="667">
        <f t="shared" si="234"/>
        <v>4.4704000000000006E-4</v>
      </c>
      <c r="J1256" s="624">
        <f t="shared" si="235"/>
        <v>0</v>
      </c>
      <c r="K1256" s="624">
        <f t="shared" si="236"/>
        <v>0</v>
      </c>
      <c r="L1256" s="624">
        <f t="shared" si="238"/>
        <v>50640.846126869095</v>
      </c>
      <c r="M1256" s="668">
        <f t="shared" si="239"/>
        <v>11.319097503999986</v>
      </c>
      <c r="N1256" s="624">
        <f t="shared" si="237"/>
        <v>4473.9296670051162</v>
      </c>
    </row>
    <row r="1257" spans="1:14" x14ac:dyDescent="0.2">
      <c r="A1257" s="624">
        <v>1254</v>
      </c>
      <c r="B1257" s="624">
        <v>1</v>
      </c>
      <c r="C1257" s="628">
        <f t="shared" si="230"/>
        <v>1.6093440000000001</v>
      </c>
      <c r="D1257" s="665">
        <f t="shared" si="228"/>
        <v>1.6093440000000001</v>
      </c>
      <c r="E1257" s="629">
        <f t="shared" si="231"/>
        <v>2.5899881103360003</v>
      </c>
      <c r="F1257" s="665">
        <f t="shared" si="229"/>
        <v>1.6093440000000001</v>
      </c>
      <c r="G1257" s="629">
        <f t="shared" si="232"/>
        <v>2.5899881103360003</v>
      </c>
      <c r="H1257" s="666">
        <f t="shared" si="233"/>
        <v>1.6093440000000001</v>
      </c>
      <c r="I1257" s="667">
        <f t="shared" si="234"/>
        <v>4.4704000000000006E-4</v>
      </c>
      <c r="J1257" s="624">
        <f t="shared" si="235"/>
        <v>0</v>
      </c>
      <c r="K1257" s="624">
        <f t="shared" si="236"/>
        <v>0</v>
      </c>
      <c r="L1257" s="624">
        <f t="shared" si="238"/>
        <v>50640.846126869095</v>
      </c>
      <c r="M1257" s="668">
        <f t="shared" si="239"/>
        <v>11.319544543999985</v>
      </c>
      <c r="N1257" s="624">
        <f t="shared" si="237"/>
        <v>4473.7529791966481</v>
      </c>
    </row>
    <row r="1258" spans="1:14" x14ac:dyDescent="0.2">
      <c r="A1258" s="624">
        <v>1255</v>
      </c>
      <c r="B1258" s="624">
        <v>1</v>
      </c>
      <c r="C1258" s="628">
        <f t="shared" si="230"/>
        <v>1.6093440000000001</v>
      </c>
      <c r="D1258" s="665">
        <f t="shared" si="228"/>
        <v>1.6093440000000001</v>
      </c>
      <c r="E1258" s="629">
        <f t="shared" si="231"/>
        <v>2.5899881103360003</v>
      </c>
      <c r="F1258" s="665">
        <f t="shared" si="229"/>
        <v>1.6093440000000001</v>
      </c>
      <c r="G1258" s="629">
        <f t="shared" si="232"/>
        <v>2.5899881103360003</v>
      </c>
      <c r="H1258" s="666">
        <f t="shared" si="233"/>
        <v>1.6093440000000001</v>
      </c>
      <c r="I1258" s="667">
        <f t="shared" si="234"/>
        <v>4.4704000000000006E-4</v>
      </c>
      <c r="J1258" s="624">
        <f t="shared" si="235"/>
        <v>0</v>
      </c>
      <c r="K1258" s="624">
        <f t="shared" si="236"/>
        <v>0</v>
      </c>
      <c r="L1258" s="624">
        <f t="shared" si="238"/>
        <v>50640.846126869095</v>
      </c>
      <c r="M1258" s="668">
        <f t="shared" si="239"/>
        <v>11.319991583999984</v>
      </c>
      <c r="N1258" s="624">
        <f t="shared" si="237"/>
        <v>4473.5763053434057</v>
      </c>
    </row>
    <row r="1259" spans="1:14" x14ac:dyDescent="0.2">
      <c r="A1259" s="624">
        <v>1256</v>
      </c>
      <c r="B1259" s="624">
        <v>1</v>
      </c>
      <c r="C1259" s="628">
        <f t="shared" si="230"/>
        <v>1.6093440000000001</v>
      </c>
      <c r="D1259" s="665">
        <f t="shared" si="228"/>
        <v>1.6093440000000001</v>
      </c>
      <c r="E1259" s="629">
        <f t="shared" si="231"/>
        <v>2.5899881103360003</v>
      </c>
      <c r="F1259" s="665">
        <f t="shared" si="229"/>
        <v>2.5749504000000005</v>
      </c>
      <c r="G1259" s="629">
        <f t="shared" si="232"/>
        <v>6.6303695624601628</v>
      </c>
      <c r="H1259" s="666">
        <f t="shared" si="233"/>
        <v>2.0921472000000003</v>
      </c>
      <c r="I1259" s="667">
        <f t="shared" si="234"/>
        <v>5.8115200000000004E-4</v>
      </c>
      <c r="J1259" s="624">
        <f t="shared" si="235"/>
        <v>4.0403814521241621</v>
      </c>
      <c r="K1259" s="624">
        <f t="shared" si="236"/>
        <v>4.0403814521241621</v>
      </c>
      <c r="L1259" s="624">
        <f t="shared" si="238"/>
        <v>50644.886508321222</v>
      </c>
      <c r="M1259" s="668">
        <f t="shared" si="239"/>
        <v>11.320572735999985</v>
      </c>
      <c r="N1259" s="624">
        <f t="shared" si="237"/>
        <v>4473.7035562933988</v>
      </c>
    </row>
    <row r="1260" spans="1:14" x14ac:dyDescent="0.2">
      <c r="A1260" s="624">
        <v>1257</v>
      </c>
      <c r="B1260" s="624">
        <v>1.6</v>
      </c>
      <c r="C1260" s="628">
        <f t="shared" si="230"/>
        <v>2.5749504000000005</v>
      </c>
      <c r="D1260" s="665">
        <f t="shared" si="228"/>
        <v>2.5749504000000005</v>
      </c>
      <c r="E1260" s="629">
        <f t="shared" si="231"/>
        <v>6.6303695624601628</v>
      </c>
      <c r="F1260" s="665">
        <f t="shared" si="229"/>
        <v>4.8280320000000003</v>
      </c>
      <c r="G1260" s="629">
        <f t="shared" si="232"/>
        <v>23.309892993024004</v>
      </c>
      <c r="H1260" s="666">
        <f t="shared" si="233"/>
        <v>3.7014912000000004</v>
      </c>
      <c r="I1260" s="667">
        <f t="shared" si="234"/>
        <v>1.028192E-3</v>
      </c>
      <c r="J1260" s="624">
        <f t="shared" si="235"/>
        <v>16.67952343056384</v>
      </c>
      <c r="K1260" s="624">
        <f t="shared" si="236"/>
        <v>16.67952343056384</v>
      </c>
      <c r="L1260" s="624">
        <f t="shared" si="238"/>
        <v>50661.566031751783</v>
      </c>
      <c r="M1260" s="668">
        <f t="shared" si="239"/>
        <v>11.321600927999985</v>
      </c>
      <c r="N1260" s="624">
        <f t="shared" si="237"/>
        <v>4474.7705164609961</v>
      </c>
    </row>
    <row r="1261" spans="1:14" x14ac:dyDescent="0.2">
      <c r="A1261" s="624">
        <v>1258</v>
      </c>
      <c r="B1261" s="624">
        <v>3</v>
      </c>
      <c r="C1261" s="628">
        <f t="shared" si="230"/>
        <v>4.8280320000000003</v>
      </c>
      <c r="D1261" s="665">
        <f t="shared" si="228"/>
        <v>4.8280320000000003</v>
      </c>
      <c r="E1261" s="629">
        <f t="shared" si="231"/>
        <v>23.309892993024004</v>
      </c>
      <c r="F1261" s="665">
        <f t="shared" si="229"/>
        <v>6.4373760000000004</v>
      </c>
      <c r="G1261" s="629">
        <f t="shared" si="232"/>
        <v>41.439809765376005</v>
      </c>
      <c r="H1261" s="666">
        <f t="shared" si="233"/>
        <v>5.6327040000000004</v>
      </c>
      <c r="I1261" s="667">
        <f t="shared" si="234"/>
        <v>1.5646400000000002E-3</v>
      </c>
      <c r="J1261" s="624">
        <f t="shared" si="235"/>
        <v>18.129916772352001</v>
      </c>
      <c r="K1261" s="624">
        <f t="shared" si="236"/>
        <v>18.129916772352001</v>
      </c>
      <c r="L1261" s="624">
        <f t="shared" si="238"/>
        <v>50679.695948524139</v>
      </c>
      <c r="M1261" s="668">
        <f t="shared" si="239"/>
        <v>11.323165567999984</v>
      </c>
      <c r="N1261" s="624">
        <f t="shared" si="237"/>
        <v>4475.7533257085206</v>
      </c>
    </row>
    <row r="1262" spans="1:14" x14ac:dyDescent="0.2">
      <c r="A1262" s="624">
        <v>1259</v>
      </c>
      <c r="B1262" s="624">
        <v>4</v>
      </c>
      <c r="C1262" s="628">
        <f t="shared" si="230"/>
        <v>6.4373760000000004</v>
      </c>
      <c r="D1262" s="665">
        <f t="shared" si="228"/>
        <v>6.4373760000000004</v>
      </c>
      <c r="E1262" s="629">
        <f t="shared" si="231"/>
        <v>41.439809765376005</v>
      </c>
      <c r="F1262" s="665">
        <f t="shared" si="229"/>
        <v>8.0467200000000005</v>
      </c>
      <c r="G1262" s="629">
        <f t="shared" si="232"/>
        <v>64.749702758400005</v>
      </c>
      <c r="H1262" s="666">
        <f t="shared" si="233"/>
        <v>7.2420480000000005</v>
      </c>
      <c r="I1262" s="667">
        <f t="shared" si="234"/>
        <v>2.0116800000000001E-3</v>
      </c>
      <c r="J1262" s="624">
        <f t="shared" si="235"/>
        <v>23.309892993024</v>
      </c>
      <c r="K1262" s="624">
        <f t="shared" si="236"/>
        <v>23.309892993024</v>
      </c>
      <c r="L1262" s="624">
        <f t="shared" si="238"/>
        <v>50703.005841517166</v>
      </c>
      <c r="M1262" s="668">
        <f t="shared" si="239"/>
        <v>11.325177247999985</v>
      </c>
      <c r="N1262" s="624">
        <f t="shared" si="237"/>
        <v>4477.016538568636</v>
      </c>
    </row>
    <row r="1263" spans="1:14" x14ac:dyDescent="0.2">
      <c r="A1263" s="624">
        <v>1260</v>
      </c>
      <c r="B1263" s="624">
        <v>5</v>
      </c>
      <c r="C1263" s="628">
        <f t="shared" si="230"/>
        <v>8.0467200000000005</v>
      </c>
      <c r="D1263" s="665">
        <f t="shared" si="228"/>
        <v>8.0467200000000005</v>
      </c>
      <c r="E1263" s="629">
        <f t="shared" si="231"/>
        <v>64.749702758400005</v>
      </c>
      <c r="F1263" s="665">
        <f t="shared" si="229"/>
        <v>10.1388672</v>
      </c>
      <c r="G1263" s="629">
        <f t="shared" si="232"/>
        <v>102.79662809923585</v>
      </c>
      <c r="H1263" s="666">
        <f t="shared" si="233"/>
        <v>9.0927936000000003</v>
      </c>
      <c r="I1263" s="667">
        <f t="shared" si="234"/>
        <v>2.525776E-3</v>
      </c>
      <c r="J1263" s="624">
        <f t="shared" si="235"/>
        <v>38.046925340835841</v>
      </c>
      <c r="K1263" s="624">
        <f t="shared" si="236"/>
        <v>38.046925340835841</v>
      </c>
      <c r="L1263" s="624">
        <f t="shared" si="238"/>
        <v>50741.052766858003</v>
      </c>
      <c r="M1263" s="668">
        <f t="shared" si="239"/>
        <v>11.327703023999986</v>
      </c>
      <c r="N1263" s="624">
        <f t="shared" si="237"/>
        <v>4479.3770333979464</v>
      </c>
    </row>
    <row r="1264" spans="1:14" x14ac:dyDescent="0.2">
      <c r="A1264" s="624">
        <v>1261</v>
      </c>
      <c r="B1264" s="624">
        <v>6.3</v>
      </c>
      <c r="C1264" s="628">
        <f t="shared" si="230"/>
        <v>10.1388672</v>
      </c>
      <c r="D1264" s="665">
        <f t="shared" si="228"/>
        <v>10.1388672</v>
      </c>
      <c r="E1264" s="629">
        <f t="shared" si="231"/>
        <v>102.79662809923585</v>
      </c>
      <c r="F1264" s="665">
        <f t="shared" si="229"/>
        <v>12.874752000000001</v>
      </c>
      <c r="G1264" s="629">
        <f t="shared" si="232"/>
        <v>165.75923906150402</v>
      </c>
      <c r="H1264" s="666">
        <f t="shared" si="233"/>
        <v>11.5068096</v>
      </c>
      <c r="I1264" s="667">
        <f t="shared" si="234"/>
        <v>3.1963360000000001E-3</v>
      </c>
      <c r="J1264" s="624">
        <f t="shared" si="235"/>
        <v>62.962610962268172</v>
      </c>
      <c r="K1264" s="624">
        <f t="shared" si="236"/>
        <v>62.962610962268172</v>
      </c>
      <c r="L1264" s="624">
        <f t="shared" si="238"/>
        <v>50804.015377820273</v>
      </c>
      <c r="M1264" s="668">
        <f t="shared" si="239"/>
        <v>11.330899359999986</v>
      </c>
      <c r="N1264" s="624">
        <f t="shared" si="237"/>
        <v>4483.670162773411</v>
      </c>
    </row>
    <row r="1265" spans="1:14" x14ac:dyDescent="0.2">
      <c r="A1265" s="624">
        <v>1262</v>
      </c>
      <c r="B1265" s="624">
        <v>8</v>
      </c>
      <c r="C1265" s="628">
        <f t="shared" si="230"/>
        <v>12.874752000000001</v>
      </c>
      <c r="D1265" s="665">
        <f t="shared" si="228"/>
        <v>12.874752000000001</v>
      </c>
      <c r="E1265" s="629">
        <f t="shared" si="231"/>
        <v>165.75923906150402</v>
      </c>
      <c r="F1265" s="665">
        <f t="shared" si="229"/>
        <v>16.093440000000001</v>
      </c>
      <c r="G1265" s="629">
        <f t="shared" si="232"/>
        <v>258.99881103360002</v>
      </c>
      <c r="H1265" s="666">
        <f t="shared" si="233"/>
        <v>14.484096000000001</v>
      </c>
      <c r="I1265" s="667">
        <f t="shared" si="234"/>
        <v>4.0233600000000001E-3</v>
      </c>
      <c r="J1265" s="624">
        <f t="shared" si="235"/>
        <v>93.239571972096002</v>
      </c>
      <c r="K1265" s="624">
        <f t="shared" si="236"/>
        <v>93.239571972096002</v>
      </c>
      <c r="L1265" s="624">
        <f t="shared" si="238"/>
        <v>50897.254949792368</v>
      </c>
      <c r="M1265" s="668">
        <f t="shared" si="239"/>
        <v>11.334922719999986</v>
      </c>
      <c r="N1265" s="624">
        <f t="shared" si="237"/>
        <v>4490.3045399671182</v>
      </c>
    </row>
    <row r="1266" spans="1:14" x14ac:dyDescent="0.2">
      <c r="A1266" s="624">
        <v>1263</v>
      </c>
      <c r="B1266" s="624">
        <v>10</v>
      </c>
      <c r="C1266" s="628">
        <f t="shared" si="230"/>
        <v>16.093440000000001</v>
      </c>
      <c r="D1266" s="665">
        <f t="shared" si="228"/>
        <v>16.093440000000001</v>
      </c>
      <c r="E1266" s="629">
        <f t="shared" si="231"/>
        <v>258.99881103360002</v>
      </c>
      <c r="F1266" s="665">
        <f t="shared" si="229"/>
        <v>16.898112000000001</v>
      </c>
      <c r="G1266" s="629">
        <f t="shared" si="232"/>
        <v>285.54618916454405</v>
      </c>
      <c r="H1266" s="666">
        <f t="shared" si="233"/>
        <v>16.495775999999999</v>
      </c>
      <c r="I1266" s="667">
        <f t="shared" si="234"/>
        <v>4.5821600000000001E-3</v>
      </c>
      <c r="J1266" s="624">
        <f t="shared" si="235"/>
        <v>26.547378130944026</v>
      </c>
      <c r="K1266" s="624">
        <f t="shared" si="236"/>
        <v>26.547378130944026</v>
      </c>
      <c r="L1266" s="624">
        <f t="shared" si="238"/>
        <v>50923.802327923309</v>
      </c>
      <c r="M1266" s="668">
        <f t="shared" si="239"/>
        <v>11.339504879999986</v>
      </c>
      <c r="N1266" s="624">
        <f t="shared" si="237"/>
        <v>4490.8312017873022</v>
      </c>
    </row>
    <row r="1267" spans="1:14" x14ac:dyDescent="0.2">
      <c r="A1267" s="624">
        <v>1264</v>
      </c>
      <c r="B1267" s="624">
        <v>10.5</v>
      </c>
      <c r="C1267" s="628">
        <f t="shared" si="230"/>
        <v>16.898112000000001</v>
      </c>
      <c r="D1267" s="665">
        <f t="shared" si="228"/>
        <v>16.898112000000001</v>
      </c>
      <c r="E1267" s="629">
        <f t="shared" si="231"/>
        <v>285.54618916454405</v>
      </c>
      <c r="F1267" s="665">
        <f t="shared" si="229"/>
        <v>15.288768000000001</v>
      </c>
      <c r="G1267" s="629">
        <f t="shared" si="232"/>
        <v>233.74642695782404</v>
      </c>
      <c r="H1267" s="666">
        <f t="shared" si="233"/>
        <v>16.093440000000001</v>
      </c>
      <c r="I1267" s="667">
        <f t="shared" si="234"/>
        <v>4.4704000000000002E-3</v>
      </c>
      <c r="J1267" s="624">
        <f t="shared" si="235"/>
        <v>-51.799762206720004</v>
      </c>
      <c r="K1267" s="624">
        <f t="shared" si="236"/>
        <v>0</v>
      </c>
      <c r="L1267" s="624">
        <f t="shared" si="238"/>
        <v>50923.802327923309</v>
      </c>
      <c r="M1267" s="668">
        <f t="shared" si="239"/>
        <v>11.343975279999986</v>
      </c>
      <c r="N1267" s="624">
        <f t="shared" si="237"/>
        <v>4489.0614683994063</v>
      </c>
    </row>
    <row r="1268" spans="1:14" x14ac:dyDescent="0.2">
      <c r="A1268" s="624">
        <v>1265</v>
      </c>
      <c r="B1268" s="624">
        <v>9.5</v>
      </c>
      <c r="C1268" s="628">
        <f t="shared" si="230"/>
        <v>15.288768000000001</v>
      </c>
      <c r="D1268" s="665">
        <f t="shared" si="228"/>
        <v>15.288768000000001</v>
      </c>
      <c r="E1268" s="629">
        <f t="shared" si="231"/>
        <v>233.74642695782404</v>
      </c>
      <c r="F1268" s="665">
        <f t="shared" si="229"/>
        <v>13.679424000000001</v>
      </c>
      <c r="G1268" s="629">
        <f t="shared" si="232"/>
        <v>187.12664097177603</v>
      </c>
      <c r="H1268" s="666">
        <f t="shared" si="233"/>
        <v>14.484096000000001</v>
      </c>
      <c r="I1268" s="667">
        <f t="shared" si="234"/>
        <v>4.0233600000000001E-3</v>
      </c>
      <c r="J1268" s="624">
        <f t="shared" si="235"/>
        <v>-46.619785986048015</v>
      </c>
      <c r="K1268" s="624">
        <f t="shared" si="236"/>
        <v>0</v>
      </c>
      <c r="L1268" s="624">
        <f t="shared" si="238"/>
        <v>50923.802327923309</v>
      </c>
      <c r="M1268" s="668">
        <f t="shared" si="239"/>
        <v>11.347998639999986</v>
      </c>
      <c r="N1268" s="624">
        <f t="shared" si="237"/>
        <v>4487.4699005007433</v>
      </c>
    </row>
    <row r="1269" spans="1:14" x14ac:dyDescent="0.2">
      <c r="A1269" s="624">
        <v>1266</v>
      </c>
      <c r="B1269" s="624">
        <v>8.5</v>
      </c>
      <c r="C1269" s="628">
        <f t="shared" si="230"/>
        <v>13.679424000000001</v>
      </c>
      <c r="D1269" s="665">
        <f t="shared" si="228"/>
        <v>13.679424000000001</v>
      </c>
      <c r="E1269" s="629">
        <f t="shared" si="231"/>
        <v>187.12664097177603</v>
      </c>
      <c r="F1269" s="665">
        <f t="shared" si="229"/>
        <v>12.231014399999999</v>
      </c>
      <c r="G1269" s="629">
        <f t="shared" si="232"/>
        <v>149.59771325300736</v>
      </c>
      <c r="H1269" s="666">
        <f t="shared" si="233"/>
        <v>12.9552192</v>
      </c>
      <c r="I1269" s="667">
        <f t="shared" si="234"/>
        <v>3.5986720000000002E-3</v>
      </c>
      <c r="J1269" s="624">
        <f t="shared" si="235"/>
        <v>-37.528927718768671</v>
      </c>
      <c r="K1269" s="624">
        <f t="shared" si="236"/>
        <v>0</v>
      </c>
      <c r="L1269" s="624">
        <f t="shared" si="238"/>
        <v>50923.802327923309</v>
      </c>
      <c r="M1269" s="668">
        <f t="shared" si="239"/>
        <v>11.351597311999987</v>
      </c>
      <c r="N1269" s="624">
        <f t="shared" si="237"/>
        <v>4486.0472872915252</v>
      </c>
    </row>
    <row r="1270" spans="1:14" x14ac:dyDescent="0.2">
      <c r="A1270" s="624">
        <v>1267</v>
      </c>
      <c r="B1270" s="624">
        <v>7.6</v>
      </c>
      <c r="C1270" s="628">
        <f t="shared" si="230"/>
        <v>12.231014399999999</v>
      </c>
      <c r="D1270" s="665">
        <f t="shared" si="228"/>
        <v>12.231014399999999</v>
      </c>
      <c r="E1270" s="629">
        <f t="shared" si="231"/>
        <v>149.59771325300736</v>
      </c>
      <c r="F1270" s="665">
        <f t="shared" si="229"/>
        <v>14.162227200000002</v>
      </c>
      <c r="G1270" s="629">
        <f t="shared" si="232"/>
        <v>200.5686792644199</v>
      </c>
      <c r="H1270" s="666">
        <f t="shared" si="233"/>
        <v>13.196620800000002</v>
      </c>
      <c r="I1270" s="667">
        <f t="shared" si="234"/>
        <v>3.6657280000000005E-3</v>
      </c>
      <c r="J1270" s="624">
        <f t="shared" si="235"/>
        <v>50.970966011412543</v>
      </c>
      <c r="K1270" s="624">
        <f t="shared" si="236"/>
        <v>50.970966011412543</v>
      </c>
      <c r="L1270" s="624">
        <f t="shared" si="238"/>
        <v>50974.773293934719</v>
      </c>
      <c r="M1270" s="668">
        <f t="shared" si="239"/>
        <v>11.355263039999986</v>
      </c>
      <c r="N1270" s="624">
        <f t="shared" si="237"/>
        <v>4489.0878453780651</v>
      </c>
    </row>
    <row r="1271" spans="1:14" x14ac:dyDescent="0.2">
      <c r="A1271" s="624">
        <v>1268</v>
      </c>
      <c r="B1271" s="624">
        <v>8.8000000000000007</v>
      </c>
      <c r="C1271" s="628">
        <f t="shared" si="230"/>
        <v>14.162227200000002</v>
      </c>
      <c r="D1271" s="665">
        <f t="shared" si="228"/>
        <v>14.162227200000002</v>
      </c>
      <c r="E1271" s="629">
        <f t="shared" si="231"/>
        <v>200.5686792644199</v>
      </c>
      <c r="F1271" s="665">
        <f t="shared" si="229"/>
        <v>17.702784000000001</v>
      </c>
      <c r="G1271" s="629">
        <f t="shared" si="232"/>
        <v>313.38856135065606</v>
      </c>
      <c r="H1271" s="666">
        <f t="shared" si="233"/>
        <v>15.932505600000002</v>
      </c>
      <c r="I1271" s="667">
        <f t="shared" si="234"/>
        <v>4.4256960000000007E-3</v>
      </c>
      <c r="J1271" s="624">
        <f t="shared" si="235"/>
        <v>112.81988208623616</v>
      </c>
      <c r="K1271" s="624">
        <f t="shared" si="236"/>
        <v>112.81988208623616</v>
      </c>
      <c r="L1271" s="624">
        <f t="shared" si="238"/>
        <v>51087.593176020957</v>
      </c>
      <c r="M1271" s="668">
        <f t="shared" si="239"/>
        <v>11.359688735999987</v>
      </c>
      <c r="N1271" s="624">
        <f t="shared" si="237"/>
        <v>4497.2705118335925</v>
      </c>
    </row>
    <row r="1272" spans="1:14" x14ac:dyDescent="0.2">
      <c r="A1272" s="624">
        <v>1269</v>
      </c>
      <c r="B1272" s="624">
        <v>11</v>
      </c>
      <c r="C1272" s="628">
        <f t="shared" si="230"/>
        <v>17.702784000000001</v>
      </c>
      <c r="D1272" s="665">
        <f t="shared" si="228"/>
        <v>17.702784000000001</v>
      </c>
      <c r="E1272" s="629">
        <f t="shared" si="231"/>
        <v>313.38856135065606</v>
      </c>
      <c r="F1272" s="665">
        <f t="shared" si="229"/>
        <v>22.530816000000002</v>
      </c>
      <c r="G1272" s="629">
        <f t="shared" si="232"/>
        <v>507.63766962585606</v>
      </c>
      <c r="H1272" s="666">
        <f t="shared" si="233"/>
        <v>20.116800000000001</v>
      </c>
      <c r="I1272" s="667">
        <f t="shared" si="234"/>
        <v>5.5880000000000001E-3</v>
      </c>
      <c r="J1272" s="624">
        <f t="shared" si="235"/>
        <v>194.2491082752</v>
      </c>
      <c r="K1272" s="624">
        <f t="shared" si="236"/>
        <v>194.2491082752</v>
      </c>
      <c r="L1272" s="624">
        <f t="shared" si="238"/>
        <v>51281.842284296159</v>
      </c>
      <c r="M1272" s="668">
        <f t="shared" si="239"/>
        <v>11.365276735999986</v>
      </c>
      <c r="N1272" s="624">
        <f t="shared" si="237"/>
        <v>4512.1507795634043</v>
      </c>
    </row>
    <row r="1273" spans="1:14" x14ac:dyDescent="0.2">
      <c r="A1273" s="624">
        <v>1270</v>
      </c>
      <c r="B1273" s="624">
        <v>14</v>
      </c>
      <c r="C1273" s="628">
        <f t="shared" si="230"/>
        <v>22.530816000000002</v>
      </c>
      <c r="D1273" s="665">
        <f t="shared" si="228"/>
        <v>22.530816000000002</v>
      </c>
      <c r="E1273" s="629">
        <f t="shared" si="231"/>
        <v>507.63766962585606</v>
      </c>
      <c r="F1273" s="665">
        <f t="shared" si="229"/>
        <v>27.358848000000002</v>
      </c>
      <c r="G1273" s="629">
        <f t="shared" si="232"/>
        <v>748.50656388710411</v>
      </c>
      <c r="H1273" s="666">
        <f t="shared" si="233"/>
        <v>24.944832000000002</v>
      </c>
      <c r="I1273" s="667">
        <f t="shared" si="234"/>
        <v>6.9291200000000004E-3</v>
      </c>
      <c r="J1273" s="624">
        <f t="shared" si="235"/>
        <v>240.86889426124804</v>
      </c>
      <c r="K1273" s="624">
        <f t="shared" si="236"/>
        <v>240.86889426124804</v>
      </c>
      <c r="L1273" s="624">
        <f t="shared" si="238"/>
        <v>51522.711178557409</v>
      </c>
      <c r="M1273" s="668">
        <f t="shared" si="239"/>
        <v>11.372205855999987</v>
      </c>
      <c r="N1273" s="624">
        <f t="shared" si="237"/>
        <v>4530.5820023803017</v>
      </c>
    </row>
    <row r="1274" spans="1:14" x14ac:dyDescent="0.2">
      <c r="A1274" s="624">
        <v>1271</v>
      </c>
      <c r="B1274" s="624">
        <v>17</v>
      </c>
      <c r="C1274" s="628">
        <f t="shared" si="230"/>
        <v>27.358848000000002</v>
      </c>
      <c r="D1274" s="665">
        <f t="shared" si="228"/>
        <v>27.358848000000002</v>
      </c>
      <c r="E1274" s="629">
        <f t="shared" si="231"/>
        <v>748.50656388710411</v>
      </c>
      <c r="F1274" s="665">
        <f t="shared" si="229"/>
        <v>31.382208000000002</v>
      </c>
      <c r="G1274" s="629">
        <f t="shared" si="232"/>
        <v>984.84297895526413</v>
      </c>
      <c r="H1274" s="666">
        <f t="shared" si="233"/>
        <v>29.370528</v>
      </c>
      <c r="I1274" s="667">
        <f t="shared" si="234"/>
        <v>8.1584799999999992E-3</v>
      </c>
      <c r="J1274" s="624">
        <f t="shared" si="235"/>
        <v>236.33641506816002</v>
      </c>
      <c r="K1274" s="624">
        <f t="shared" si="236"/>
        <v>236.33641506816002</v>
      </c>
      <c r="L1274" s="624">
        <f t="shared" si="238"/>
        <v>51759.047593625568</v>
      </c>
      <c r="M1274" s="668">
        <f t="shared" si="239"/>
        <v>11.380364335999987</v>
      </c>
      <c r="N1274" s="624">
        <f t="shared" si="237"/>
        <v>4548.1011033973655</v>
      </c>
    </row>
    <row r="1275" spans="1:14" x14ac:dyDescent="0.2">
      <c r="A1275" s="624">
        <v>1272</v>
      </c>
      <c r="B1275" s="624">
        <v>19.5</v>
      </c>
      <c r="C1275" s="628">
        <f t="shared" si="230"/>
        <v>31.382208000000002</v>
      </c>
      <c r="D1275" s="665">
        <f t="shared" si="228"/>
        <v>31.382208000000002</v>
      </c>
      <c r="E1275" s="629">
        <f t="shared" si="231"/>
        <v>984.84297895526413</v>
      </c>
      <c r="F1275" s="665">
        <f t="shared" si="229"/>
        <v>33.796224000000002</v>
      </c>
      <c r="G1275" s="629">
        <f t="shared" si="232"/>
        <v>1142.1847566581762</v>
      </c>
      <c r="H1275" s="666">
        <f t="shared" si="233"/>
        <v>32.589216</v>
      </c>
      <c r="I1275" s="667">
        <f t="shared" si="234"/>
        <v>9.0525599999999994E-3</v>
      </c>
      <c r="J1275" s="624">
        <f t="shared" si="235"/>
        <v>157.34177770291205</v>
      </c>
      <c r="K1275" s="624">
        <f t="shared" si="236"/>
        <v>157.34177770291205</v>
      </c>
      <c r="L1275" s="624">
        <f t="shared" si="238"/>
        <v>51916.389371328478</v>
      </c>
      <c r="M1275" s="668">
        <f t="shared" si="239"/>
        <v>11.389416895999988</v>
      </c>
      <c r="N1275" s="624">
        <f t="shared" si="237"/>
        <v>4558.3009073591584</v>
      </c>
    </row>
    <row r="1276" spans="1:14" x14ac:dyDescent="0.2">
      <c r="A1276" s="624">
        <v>1273</v>
      </c>
      <c r="B1276" s="624">
        <v>21</v>
      </c>
      <c r="C1276" s="628">
        <f t="shared" si="230"/>
        <v>33.796224000000002</v>
      </c>
      <c r="D1276" s="665">
        <f t="shared" si="228"/>
        <v>33.796224000000002</v>
      </c>
      <c r="E1276" s="629">
        <f t="shared" si="231"/>
        <v>1142.1847566581762</v>
      </c>
      <c r="F1276" s="665">
        <f t="shared" si="229"/>
        <v>35.083699200000005</v>
      </c>
      <c r="G1276" s="629">
        <f t="shared" si="232"/>
        <v>1230.865949556081</v>
      </c>
      <c r="H1276" s="666">
        <f t="shared" si="233"/>
        <v>34.439961600000004</v>
      </c>
      <c r="I1276" s="667">
        <f t="shared" si="234"/>
        <v>9.5666560000000015E-3</v>
      </c>
      <c r="J1276" s="624">
        <f t="shared" si="235"/>
        <v>88.681192897904793</v>
      </c>
      <c r="K1276" s="624">
        <f t="shared" si="236"/>
        <v>88.681192897904793</v>
      </c>
      <c r="L1276" s="624">
        <f t="shared" si="238"/>
        <v>52005.070564226386</v>
      </c>
      <c r="M1276" s="668">
        <f t="shared" si="239"/>
        <v>11.398983551999988</v>
      </c>
      <c r="N1276" s="624">
        <f t="shared" si="237"/>
        <v>4562.2550753748501</v>
      </c>
    </row>
    <row r="1277" spans="1:14" x14ac:dyDescent="0.2">
      <c r="A1277" s="624">
        <v>1274</v>
      </c>
      <c r="B1277" s="624">
        <v>21.8</v>
      </c>
      <c r="C1277" s="628">
        <f t="shared" si="230"/>
        <v>35.083699200000005</v>
      </c>
      <c r="D1277" s="665">
        <f t="shared" si="228"/>
        <v>35.083699200000005</v>
      </c>
      <c r="E1277" s="629">
        <f t="shared" si="231"/>
        <v>1230.865949556081</v>
      </c>
      <c r="F1277" s="665">
        <f t="shared" si="229"/>
        <v>35.7274368</v>
      </c>
      <c r="G1277" s="629">
        <f t="shared" si="232"/>
        <v>1276.4497402979941</v>
      </c>
      <c r="H1277" s="666">
        <f t="shared" si="233"/>
        <v>35.405568000000002</v>
      </c>
      <c r="I1277" s="667">
        <f t="shared" si="234"/>
        <v>9.8348800000000007E-3</v>
      </c>
      <c r="J1277" s="624">
        <f t="shared" si="235"/>
        <v>45.583790741913162</v>
      </c>
      <c r="K1277" s="624">
        <f t="shared" si="236"/>
        <v>45.583790741913162</v>
      </c>
      <c r="L1277" s="624">
        <f t="shared" si="238"/>
        <v>52050.654354968297</v>
      </c>
      <c r="M1277" s="668">
        <f t="shared" si="239"/>
        <v>11.408818431999988</v>
      </c>
      <c r="N1277" s="624">
        <f t="shared" si="237"/>
        <v>4562.3177075878593</v>
      </c>
    </row>
    <row r="1278" spans="1:14" x14ac:dyDescent="0.2">
      <c r="A1278" s="624">
        <v>1275</v>
      </c>
      <c r="B1278" s="624">
        <v>22.2</v>
      </c>
      <c r="C1278" s="628">
        <f t="shared" si="230"/>
        <v>35.7274368</v>
      </c>
      <c r="D1278" s="665">
        <f t="shared" si="228"/>
        <v>35.7274368</v>
      </c>
      <c r="E1278" s="629">
        <f t="shared" si="231"/>
        <v>1276.4497402979941</v>
      </c>
      <c r="F1278" s="665">
        <f t="shared" si="229"/>
        <v>37.014912000000002</v>
      </c>
      <c r="G1278" s="629">
        <f t="shared" si="232"/>
        <v>1370.1037103677443</v>
      </c>
      <c r="H1278" s="666">
        <f t="shared" si="233"/>
        <v>36.371174400000001</v>
      </c>
      <c r="I1278" s="667">
        <f t="shared" si="234"/>
        <v>1.0103104E-2</v>
      </c>
      <c r="J1278" s="624">
        <f t="shared" si="235"/>
        <v>93.65397006975013</v>
      </c>
      <c r="K1278" s="624">
        <f t="shared" si="236"/>
        <v>93.65397006975013</v>
      </c>
      <c r="L1278" s="624">
        <f t="shared" si="238"/>
        <v>52144.308325038044</v>
      </c>
      <c r="M1278" s="668">
        <f t="shared" si="239"/>
        <v>11.418921535999988</v>
      </c>
      <c r="N1278" s="624">
        <f t="shared" si="237"/>
        <v>4566.4827593958607</v>
      </c>
    </row>
    <row r="1279" spans="1:14" x14ac:dyDescent="0.2">
      <c r="A1279" s="624">
        <v>1276</v>
      </c>
      <c r="B1279" s="624">
        <v>23</v>
      </c>
      <c r="C1279" s="628">
        <f t="shared" si="230"/>
        <v>37.014912000000002</v>
      </c>
      <c r="D1279" s="665">
        <f t="shared" si="228"/>
        <v>37.014912000000002</v>
      </c>
      <c r="E1279" s="629">
        <f t="shared" si="231"/>
        <v>1370.1037103677443</v>
      </c>
      <c r="F1279" s="665">
        <f t="shared" si="229"/>
        <v>37.980518400000008</v>
      </c>
      <c r="G1279" s="629">
        <f t="shared" si="232"/>
        <v>1442.5197779327391</v>
      </c>
      <c r="H1279" s="666">
        <f t="shared" si="233"/>
        <v>37.497715200000002</v>
      </c>
      <c r="I1279" s="667">
        <f t="shared" si="234"/>
        <v>1.0416032E-2</v>
      </c>
      <c r="J1279" s="624">
        <f t="shared" si="235"/>
        <v>72.416067564994819</v>
      </c>
      <c r="K1279" s="624">
        <f t="shared" si="236"/>
        <v>72.416067564994819</v>
      </c>
      <c r="L1279" s="624">
        <f t="shared" si="238"/>
        <v>52216.724392603042</v>
      </c>
      <c r="M1279" s="668">
        <f t="shared" si="239"/>
        <v>11.429337567999989</v>
      </c>
      <c r="N1279" s="624">
        <f t="shared" si="237"/>
        <v>4568.657114372063</v>
      </c>
    </row>
    <row r="1280" spans="1:14" x14ac:dyDescent="0.2">
      <c r="A1280" s="624">
        <v>1277</v>
      </c>
      <c r="B1280" s="624">
        <v>23.6</v>
      </c>
      <c r="C1280" s="628">
        <f t="shared" si="230"/>
        <v>37.980518400000008</v>
      </c>
      <c r="D1280" s="665">
        <f t="shared" si="228"/>
        <v>37.980518400000008</v>
      </c>
      <c r="E1280" s="629">
        <f t="shared" si="231"/>
        <v>1442.5197779327391</v>
      </c>
      <c r="F1280" s="665">
        <f t="shared" si="229"/>
        <v>38.785190400000005</v>
      </c>
      <c r="G1280" s="629">
        <f t="shared" si="232"/>
        <v>1504.2909943642526</v>
      </c>
      <c r="H1280" s="666">
        <f t="shared" si="233"/>
        <v>38.382854400000006</v>
      </c>
      <c r="I1280" s="667">
        <f t="shared" si="234"/>
        <v>1.0661904000000002E-2</v>
      </c>
      <c r="J1280" s="624">
        <f t="shared" si="235"/>
        <v>61.771216431513494</v>
      </c>
      <c r="K1280" s="624">
        <f t="shared" si="236"/>
        <v>61.771216431513494</v>
      </c>
      <c r="L1280" s="624">
        <f t="shared" si="238"/>
        <v>52278.495609034559</v>
      </c>
      <c r="M1280" s="668">
        <f t="shared" si="239"/>
        <v>11.43999947199999</v>
      </c>
      <c r="N1280" s="624">
        <f t="shared" si="237"/>
        <v>4569.7987781370948</v>
      </c>
    </row>
    <row r="1281" spans="1:14" x14ac:dyDescent="0.2">
      <c r="A1281" s="624">
        <v>1278</v>
      </c>
      <c r="B1281" s="624">
        <v>24.1</v>
      </c>
      <c r="C1281" s="628">
        <f t="shared" si="230"/>
        <v>38.785190400000005</v>
      </c>
      <c r="D1281" s="665">
        <f t="shared" si="228"/>
        <v>38.785190400000005</v>
      </c>
      <c r="E1281" s="629">
        <f t="shared" si="231"/>
        <v>1504.2909943642526</v>
      </c>
      <c r="F1281" s="665">
        <f t="shared" si="229"/>
        <v>39.428927999999999</v>
      </c>
      <c r="G1281" s="629">
        <f t="shared" si="232"/>
        <v>1554.640363229184</v>
      </c>
      <c r="H1281" s="666">
        <f t="shared" si="233"/>
        <v>39.107059200000002</v>
      </c>
      <c r="I1281" s="667">
        <f t="shared" si="234"/>
        <v>1.0863072000000001E-2</v>
      </c>
      <c r="J1281" s="624">
        <f t="shared" si="235"/>
        <v>50.349368864931421</v>
      </c>
      <c r="K1281" s="624">
        <f t="shared" si="236"/>
        <v>50.349368864931421</v>
      </c>
      <c r="L1281" s="624">
        <f t="shared" si="238"/>
        <v>52328.844977899491</v>
      </c>
      <c r="M1281" s="668">
        <f t="shared" si="239"/>
        <v>11.450862543999989</v>
      </c>
      <c r="N1281" s="624">
        <f t="shared" si="237"/>
        <v>4569.8605477819401</v>
      </c>
    </row>
    <row r="1282" spans="1:14" x14ac:dyDescent="0.2">
      <c r="A1282" s="624">
        <v>1279</v>
      </c>
      <c r="B1282" s="624">
        <v>24.5</v>
      </c>
      <c r="C1282" s="628">
        <f t="shared" si="230"/>
        <v>39.428927999999999</v>
      </c>
      <c r="D1282" s="665">
        <f t="shared" si="228"/>
        <v>39.428927999999999</v>
      </c>
      <c r="E1282" s="629">
        <f t="shared" si="231"/>
        <v>1554.640363229184</v>
      </c>
      <c r="F1282" s="665">
        <f t="shared" si="229"/>
        <v>39.428927999999999</v>
      </c>
      <c r="G1282" s="629">
        <f t="shared" si="232"/>
        <v>1554.640363229184</v>
      </c>
      <c r="H1282" s="666">
        <f t="shared" si="233"/>
        <v>39.428927999999999</v>
      </c>
      <c r="I1282" s="667">
        <f t="shared" si="234"/>
        <v>1.0952480000000001E-2</v>
      </c>
      <c r="J1282" s="624">
        <f t="shared" si="235"/>
        <v>0</v>
      </c>
      <c r="K1282" s="624">
        <f t="shared" si="236"/>
        <v>0</v>
      </c>
      <c r="L1282" s="624">
        <f t="shared" si="238"/>
        <v>52328.844977899491</v>
      </c>
      <c r="M1282" s="668">
        <f t="shared" si="239"/>
        <v>11.461815023999989</v>
      </c>
      <c r="N1282" s="624">
        <f t="shared" si="237"/>
        <v>4565.4937606589956</v>
      </c>
    </row>
    <row r="1283" spans="1:14" x14ac:dyDescent="0.2">
      <c r="A1283" s="624">
        <v>1280</v>
      </c>
      <c r="B1283" s="624">
        <v>24.5</v>
      </c>
      <c r="C1283" s="628">
        <f t="shared" si="230"/>
        <v>39.428927999999999</v>
      </c>
      <c r="D1283" s="665">
        <f t="shared" si="228"/>
        <v>39.428927999999999</v>
      </c>
      <c r="E1283" s="629">
        <f t="shared" si="231"/>
        <v>1554.640363229184</v>
      </c>
      <c r="F1283" s="665">
        <f t="shared" si="229"/>
        <v>38.624256000000003</v>
      </c>
      <c r="G1283" s="629">
        <f t="shared" si="232"/>
        <v>1491.8331515535363</v>
      </c>
      <c r="H1283" s="666">
        <f t="shared" si="233"/>
        <v>39.026592000000001</v>
      </c>
      <c r="I1283" s="667">
        <f t="shared" si="234"/>
        <v>1.084072E-2</v>
      </c>
      <c r="J1283" s="624">
        <f t="shared" si="235"/>
        <v>-62.80721167564775</v>
      </c>
      <c r="K1283" s="624">
        <f t="shared" si="236"/>
        <v>0</v>
      </c>
      <c r="L1283" s="624">
        <f t="shared" si="238"/>
        <v>52328.844977899491</v>
      </c>
      <c r="M1283" s="668">
        <f t="shared" si="239"/>
        <v>11.472655743999988</v>
      </c>
      <c r="N1283" s="624">
        <f t="shared" si="237"/>
        <v>4561.1797429960034</v>
      </c>
    </row>
    <row r="1284" spans="1:14" x14ac:dyDescent="0.2">
      <c r="A1284" s="624">
        <v>1281</v>
      </c>
      <c r="B1284" s="624">
        <v>24</v>
      </c>
      <c r="C1284" s="628">
        <f t="shared" si="230"/>
        <v>38.624256000000003</v>
      </c>
      <c r="D1284" s="665">
        <f t="shared" ref="D1284:D1347" si="240">C1284</f>
        <v>38.624256000000003</v>
      </c>
      <c r="E1284" s="629">
        <f t="shared" si="231"/>
        <v>1491.8331515535363</v>
      </c>
      <c r="F1284" s="665">
        <f t="shared" ref="F1284:F1347" si="241">C1285</f>
        <v>37.819584000000006</v>
      </c>
      <c r="G1284" s="629">
        <f t="shared" si="232"/>
        <v>1430.3209339330565</v>
      </c>
      <c r="H1284" s="666">
        <f t="shared" si="233"/>
        <v>38.221920000000004</v>
      </c>
      <c r="I1284" s="667">
        <f t="shared" si="234"/>
        <v>1.0617200000000002E-2</v>
      </c>
      <c r="J1284" s="624">
        <f t="shared" si="235"/>
        <v>-61.51221762047976</v>
      </c>
      <c r="K1284" s="624">
        <f t="shared" si="236"/>
        <v>0</v>
      </c>
      <c r="L1284" s="624">
        <f t="shared" si="238"/>
        <v>52328.844977899491</v>
      </c>
      <c r="M1284" s="668">
        <f t="shared" si="239"/>
        <v>11.483272943999989</v>
      </c>
      <c r="N1284" s="624">
        <f t="shared" si="237"/>
        <v>4556.9625692160625</v>
      </c>
    </row>
    <row r="1285" spans="1:14" x14ac:dyDescent="0.2">
      <c r="A1285" s="624">
        <v>1282</v>
      </c>
      <c r="B1285" s="624">
        <v>23.5</v>
      </c>
      <c r="C1285" s="628">
        <f t="shared" ref="C1285:C1348" si="242">B1285*1.609344</f>
        <v>37.819584000000006</v>
      </c>
      <c r="D1285" s="665">
        <f t="shared" si="240"/>
        <v>37.819584000000006</v>
      </c>
      <c r="E1285" s="629">
        <f t="shared" ref="E1285:E1348" si="243">(D1285)^2</f>
        <v>1430.3209339330565</v>
      </c>
      <c r="F1285" s="665">
        <f t="shared" si="241"/>
        <v>37.819584000000006</v>
      </c>
      <c r="G1285" s="629">
        <f t="shared" ref="G1285:G1348" si="244">(F1285)^2</f>
        <v>1430.3209339330565</v>
      </c>
      <c r="H1285" s="666">
        <f t="shared" ref="H1285:H1348" si="245">(D1285+F1285)/2</f>
        <v>37.819584000000006</v>
      </c>
      <c r="I1285" s="667">
        <f t="shared" ref="I1285:I1348" si="246">H1285/3600</f>
        <v>1.0505440000000001E-2</v>
      </c>
      <c r="J1285" s="624">
        <f t="shared" ref="J1285:J1348" si="247">IF(I1285=0,0,(G1285-E1285))</f>
        <v>0</v>
      </c>
      <c r="K1285" s="624">
        <f t="shared" ref="K1285:K1348" si="248">MAX(0,J1285)</f>
        <v>0</v>
      </c>
      <c r="L1285" s="624">
        <f t="shared" si="238"/>
        <v>52328.844977899491</v>
      </c>
      <c r="M1285" s="668">
        <f t="shared" si="239"/>
        <v>11.493778383999988</v>
      </c>
      <c r="N1285" s="624">
        <f t="shared" ref="N1285:N1348" si="249">IF(M1285=0,0,(L1285)/M1285)</f>
        <v>4552.7974552514697</v>
      </c>
    </row>
    <row r="1286" spans="1:14" x14ac:dyDescent="0.2">
      <c r="A1286" s="624">
        <v>1283</v>
      </c>
      <c r="B1286" s="624">
        <v>23.5</v>
      </c>
      <c r="C1286" s="628">
        <f t="shared" si="242"/>
        <v>37.819584000000006</v>
      </c>
      <c r="D1286" s="665">
        <f t="shared" si="240"/>
        <v>37.819584000000006</v>
      </c>
      <c r="E1286" s="629">
        <f t="shared" si="243"/>
        <v>1430.3209339330565</v>
      </c>
      <c r="F1286" s="665">
        <f t="shared" si="241"/>
        <v>37.819584000000006</v>
      </c>
      <c r="G1286" s="629">
        <f t="shared" si="244"/>
        <v>1430.3209339330565</v>
      </c>
      <c r="H1286" s="666">
        <f t="shared" si="245"/>
        <v>37.819584000000006</v>
      </c>
      <c r="I1286" s="667">
        <f t="shared" si="246"/>
        <v>1.0505440000000001E-2</v>
      </c>
      <c r="J1286" s="624">
        <f t="shared" si="247"/>
        <v>0</v>
      </c>
      <c r="K1286" s="624">
        <f t="shared" si="248"/>
        <v>0</v>
      </c>
      <c r="L1286" s="624">
        <f t="shared" ref="L1286:L1349" si="250">L1285+K1286</f>
        <v>52328.844977899491</v>
      </c>
      <c r="M1286" s="668">
        <f t="shared" ref="M1286:M1349" si="251">M1285+I1286</f>
        <v>11.504283823999987</v>
      </c>
      <c r="N1286" s="624">
        <f t="shared" si="249"/>
        <v>4548.6399482540746</v>
      </c>
    </row>
    <row r="1287" spans="1:14" x14ac:dyDescent="0.2">
      <c r="A1287" s="624">
        <v>1284</v>
      </c>
      <c r="B1287" s="624">
        <v>23.5</v>
      </c>
      <c r="C1287" s="628">
        <f t="shared" si="242"/>
        <v>37.819584000000006</v>
      </c>
      <c r="D1287" s="665">
        <f t="shared" si="240"/>
        <v>37.819584000000006</v>
      </c>
      <c r="E1287" s="629">
        <f t="shared" si="243"/>
        <v>1430.3209339330565</v>
      </c>
      <c r="F1287" s="665">
        <f t="shared" si="241"/>
        <v>37.819584000000006</v>
      </c>
      <c r="G1287" s="629">
        <f t="shared" si="244"/>
        <v>1430.3209339330565</v>
      </c>
      <c r="H1287" s="666">
        <f t="shared" si="245"/>
        <v>37.819584000000006</v>
      </c>
      <c r="I1287" s="667">
        <f t="shared" si="246"/>
        <v>1.0505440000000001E-2</v>
      </c>
      <c r="J1287" s="624">
        <f t="shared" si="247"/>
        <v>0</v>
      </c>
      <c r="K1287" s="624">
        <f t="shared" si="248"/>
        <v>0</v>
      </c>
      <c r="L1287" s="624">
        <f t="shared" si="250"/>
        <v>52328.844977899491</v>
      </c>
      <c r="M1287" s="668">
        <f t="shared" si="251"/>
        <v>11.514789263999987</v>
      </c>
      <c r="N1287" s="624">
        <f t="shared" si="249"/>
        <v>4544.4900274033844</v>
      </c>
    </row>
    <row r="1288" spans="1:14" x14ac:dyDescent="0.2">
      <c r="A1288" s="624">
        <v>1285</v>
      </c>
      <c r="B1288" s="624">
        <v>23.5</v>
      </c>
      <c r="C1288" s="628">
        <f t="shared" si="242"/>
        <v>37.819584000000006</v>
      </c>
      <c r="D1288" s="665">
        <f t="shared" si="240"/>
        <v>37.819584000000006</v>
      </c>
      <c r="E1288" s="629">
        <f t="shared" si="243"/>
        <v>1430.3209339330565</v>
      </c>
      <c r="F1288" s="665">
        <f t="shared" si="241"/>
        <v>37.819584000000006</v>
      </c>
      <c r="G1288" s="629">
        <f t="shared" si="244"/>
        <v>1430.3209339330565</v>
      </c>
      <c r="H1288" s="666">
        <f t="shared" si="245"/>
        <v>37.819584000000006</v>
      </c>
      <c r="I1288" s="667">
        <f t="shared" si="246"/>
        <v>1.0505440000000001E-2</v>
      </c>
      <c r="J1288" s="624">
        <f t="shared" si="247"/>
        <v>0</v>
      </c>
      <c r="K1288" s="624">
        <f t="shared" si="248"/>
        <v>0</v>
      </c>
      <c r="L1288" s="624">
        <f t="shared" si="250"/>
        <v>52328.844977899491</v>
      </c>
      <c r="M1288" s="668">
        <f t="shared" si="251"/>
        <v>11.525294703999986</v>
      </c>
      <c r="N1288" s="624">
        <f t="shared" si="249"/>
        <v>4540.3476719548144</v>
      </c>
    </row>
    <row r="1289" spans="1:14" x14ac:dyDescent="0.2">
      <c r="A1289" s="624">
        <v>1286</v>
      </c>
      <c r="B1289" s="624">
        <v>23.5</v>
      </c>
      <c r="C1289" s="628">
        <f t="shared" si="242"/>
        <v>37.819584000000006</v>
      </c>
      <c r="D1289" s="665">
        <f t="shared" si="240"/>
        <v>37.819584000000006</v>
      </c>
      <c r="E1289" s="629">
        <f t="shared" si="243"/>
        <v>1430.3209339330565</v>
      </c>
      <c r="F1289" s="665">
        <f t="shared" si="241"/>
        <v>37.819584000000006</v>
      </c>
      <c r="G1289" s="629">
        <f t="shared" si="244"/>
        <v>1430.3209339330565</v>
      </c>
      <c r="H1289" s="666">
        <f t="shared" si="245"/>
        <v>37.819584000000006</v>
      </c>
      <c r="I1289" s="667">
        <f t="shared" si="246"/>
        <v>1.0505440000000001E-2</v>
      </c>
      <c r="J1289" s="624">
        <f t="shared" si="247"/>
        <v>0</v>
      </c>
      <c r="K1289" s="624">
        <f t="shared" si="248"/>
        <v>0</v>
      </c>
      <c r="L1289" s="624">
        <f t="shared" si="250"/>
        <v>52328.844977899491</v>
      </c>
      <c r="M1289" s="668">
        <f t="shared" si="251"/>
        <v>11.535800143999985</v>
      </c>
      <c r="N1289" s="624">
        <f t="shared" si="249"/>
        <v>4536.2128612393508</v>
      </c>
    </row>
    <row r="1290" spans="1:14" x14ac:dyDescent="0.2">
      <c r="A1290" s="624">
        <v>1287</v>
      </c>
      <c r="B1290" s="624">
        <v>23.5</v>
      </c>
      <c r="C1290" s="628">
        <f t="shared" si="242"/>
        <v>37.819584000000006</v>
      </c>
      <c r="D1290" s="665">
        <f t="shared" si="240"/>
        <v>37.819584000000006</v>
      </c>
      <c r="E1290" s="629">
        <f t="shared" si="243"/>
        <v>1430.3209339330565</v>
      </c>
      <c r="F1290" s="665">
        <f t="shared" si="241"/>
        <v>38.624256000000003</v>
      </c>
      <c r="G1290" s="629">
        <f t="shared" si="244"/>
        <v>1491.8331515535363</v>
      </c>
      <c r="H1290" s="666">
        <f t="shared" si="245"/>
        <v>38.221920000000004</v>
      </c>
      <c r="I1290" s="667">
        <f t="shared" si="246"/>
        <v>1.0617200000000002E-2</v>
      </c>
      <c r="J1290" s="624">
        <f t="shared" si="247"/>
        <v>61.51221762047976</v>
      </c>
      <c r="K1290" s="624">
        <f t="shared" si="248"/>
        <v>61.51221762047976</v>
      </c>
      <c r="L1290" s="624">
        <f t="shared" si="250"/>
        <v>52390.357195519973</v>
      </c>
      <c r="M1290" s="668">
        <f t="shared" si="251"/>
        <v>11.546417343999986</v>
      </c>
      <c r="N1290" s="624">
        <f t="shared" si="249"/>
        <v>4537.3690933442876</v>
      </c>
    </row>
    <row r="1291" spans="1:14" x14ac:dyDescent="0.2">
      <c r="A1291" s="624">
        <v>1288</v>
      </c>
      <c r="B1291" s="624">
        <v>24</v>
      </c>
      <c r="C1291" s="628">
        <f t="shared" si="242"/>
        <v>38.624256000000003</v>
      </c>
      <c r="D1291" s="665">
        <f t="shared" si="240"/>
        <v>38.624256000000003</v>
      </c>
      <c r="E1291" s="629">
        <f t="shared" si="243"/>
        <v>1491.8331515535363</v>
      </c>
      <c r="F1291" s="665">
        <f t="shared" si="241"/>
        <v>38.785190400000005</v>
      </c>
      <c r="G1291" s="629">
        <f t="shared" si="244"/>
        <v>1504.2909943642526</v>
      </c>
      <c r="H1291" s="666">
        <f t="shared" si="245"/>
        <v>38.704723200000004</v>
      </c>
      <c r="I1291" s="667">
        <f t="shared" si="246"/>
        <v>1.0751312000000001E-2</v>
      </c>
      <c r="J1291" s="624">
        <f t="shared" si="247"/>
        <v>12.457842810716329</v>
      </c>
      <c r="K1291" s="624">
        <f t="shared" si="248"/>
        <v>12.457842810716329</v>
      </c>
      <c r="L1291" s="624">
        <f t="shared" si="250"/>
        <v>52402.815038330693</v>
      </c>
      <c r="M1291" s="668">
        <f t="shared" si="251"/>
        <v>11.557168655999986</v>
      </c>
      <c r="N1291" s="624">
        <f t="shared" si="249"/>
        <v>4534.2260373716535</v>
      </c>
    </row>
    <row r="1292" spans="1:14" x14ac:dyDescent="0.2">
      <c r="A1292" s="624">
        <v>1289</v>
      </c>
      <c r="B1292" s="624">
        <v>24.1</v>
      </c>
      <c r="C1292" s="628">
        <f t="shared" si="242"/>
        <v>38.785190400000005</v>
      </c>
      <c r="D1292" s="665">
        <f t="shared" si="240"/>
        <v>38.785190400000005</v>
      </c>
      <c r="E1292" s="629">
        <f t="shared" si="243"/>
        <v>1504.2909943642526</v>
      </c>
      <c r="F1292" s="665">
        <f t="shared" si="241"/>
        <v>39.428927999999999</v>
      </c>
      <c r="G1292" s="629">
        <f t="shared" si="244"/>
        <v>1554.640363229184</v>
      </c>
      <c r="H1292" s="666">
        <f t="shared" si="245"/>
        <v>39.107059200000002</v>
      </c>
      <c r="I1292" s="667">
        <f t="shared" si="246"/>
        <v>1.0863072000000001E-2</v>
      </c>
      <c r="J1292" s="624">
        <f t="shared" si="247"/>
        <v>50.349368864931421</v>
      </c>
      <c r="K1292" s="624">
        <f t="shared" si="248"/>
        <v>50.349368864931421</v>
      </c>
      <c r="L1292" s="624">
        <f t="shared" si="250"/>
        <v>52453.164407195625</v>
      </c>
      <c r="M1292" s="668">
        <f t="shared" si="251"/>
        <v>11.568031727999985</v>
      </c>
      <c r="N1292" s="624">
        <f t="shared" si="249"/>
        <v>4534.3205862960003</v>
      </c>
    </row>
    <row r="1293" spans="1:14" x14ac:dyDescent="0.2">
      <c r="A1293" s="624">
        <v>1290</v>
      </c>
      <c r="B1293" s="624">
        <v>24.5</v>
      </c>
      <c r="C1293" s="628">
        <f t="shared" si="242"/>
        <v>39.428927999999999</v>
      </c>
      <c r="D1293" s="665">
        <f t="shared" si="240"/>
        <v>39.428927999999999</v>
      </c>
      <c r="E1293" s="629">
        <f t="shared" si="243"/>
        <v>1554.640363229184</v>
      </c>
      <c r="F1293" s="665">
        <f t="shared" si="241"/>
        <v>39.750796800000003</v>
      </c>
      <c r="G1293" s="629">
        <f t="shared" si="244"/>
        <v>1580.1258462348906</v>
      </c>
      <c r="H1293" s="666">
        <f t="shared" si="245"/>
        <v>39.589862400000001</v>
      </c>
      <c r="I1293" s="667">
        <f t="shared" si="246"/>
        <v>1.0997184E-2</v>
      </c>
      <c r="J1293" s="624">
        <f t="shared" si="247"/>
        <v>25.485483005706556</v>
      </c>
      <c r="K1293" s="624">
        <f t="shared" si="248"/>
        <v>25.485483005706556</v>
      </c>
      <c r="L1293" s="624">
        <f t="shared" si="250"/>
        <v>52478.649890201334</v>
      </c>
      <c r="M1293" s="668">
        <f t="shared" si="251"/>
        <v>11.579028911999986</v>
      </c>
      <c r="N1293" s="624">
        <f t="shared" si="249"/>
        <v>4532.2151183001897</v>
      </c>
    </row>
    <row r="1294" spans="1:14" x14ac:dyDescent="0.2">
      <c r="A1294" s="624">
        <v>1291</v>
      </c>
      <c r="B1294" s="624">
        <v>24.7</v>
      </c>
      <c r="C1294" s="628">
        <f t="shared" si="242"/>
        <v>39.750796800000003</v>
      </c>
      <c r="D1294" s="665">
        <f t="shared" si="240"/>
        <v>39.750796800000003</v>
      </c>
      <c r="E1294" s="629">
        <f t="shared" si="243"/>
        <v>1580.1258462348906</v>
      </c>
      <c r="F1294" s="665">
        <f t="shared" si="241"/>
        <v>40.233600000000003</v>
      </c>
      <c r="G1294" s="629">
        <f t="shared" si="244"/>
        <v>1618.7425689600002</v>
      </c>
      <c r="H1294" s="666">
        <f t="shared" si="245"/>
        <v>39.992198400000007</v>
      </c>
      <c r="I1294" s="667">
        <f t="shared" si="246"/>
        <v>1.1108944000000003E-2</v>
      </c>
      <c r="J1294" s="624">
        <f t="shared" si="247"/>
        <v>38.616722725109639</v>
      </c>
      <c r="K1294" s="624">
        <f t="shared" si="248"/>
        <v>38.616722725109639</v>
      </c>
      <c r="L1294" s="624">
        <f t="shared" si="250"/>
        <v>52517.26661292644</v>
      </c>
      <c r="M1294" s="668">
        <f t="shared" si="251"/>
        <v>11.590137855999986</v>
      </c>
      <c r="N1294" s="624">
        <f t="shared" si="249"/>
        <v>4531.2029300617232</v>
      </c>
    </row>
    <row r="1295" spans="1:14" x14ac:dyDescent="0.2">
      <c r="A1295" s="624">
        <v>1292</v>
      </c>
      <c r="B1295" s="624">
        <v>25</v>
      </c>
      <c r="C1295" s="628">
        <f t="shared" si="242"/>
        <v>40.233600000000003</v>
      </c>
      <c r="D1295" s="665">
        <f t="shared" si="240"/>
        <v>40.233600000000003</v>
      </c>
      <c r="E1295" s="629">
        <f t="shared" si="243"/>
        <v>1618.7425689600002</v>
      </c>
      <c r="F1295" s="665">
        <f t="shared" si="241"/>
        <v>40.877337599999997</v>
      </c>
      <c r="G1295" s="629">
        <f t="shared" si="244"/>
        <v>1670.9567292643735</v>
      </c>
      <c r="H1295" s="666">
        <f t="shared" si="245"/>
        <v>40.5554688</v>
      </c>
      <c r="I1295" s="667">
        <f t="shared" si="246"/>
        <v>1.1265407999999999E-2</v>
      </c>
      <c r="J1295" s="624">
        <f t="shared" si="247"/>
        <v>52.214160304373308</v>
      </c>
      <c r="K1295" s="624">
        <f t="shared" si="248"/>
        <v>52.214160304373308</v>
      </c>
      <c r="L1295" s="624">
        <f t="shared" si="250"/>
        <v>52569.480773230811</v>
      </c>
      <c r="M1295" s="668">
        <f t="shared" si="251"/>
        <v>11.601403263999986</v>
      </c>
      <c r="N1295" s="624">
        <f t="shared" si="249"/>
        <v>4531.3036343075673</v>
      </c>
    </row>
    <row r="1296" spans="1:14" x14ac:dyDescent="0.2">
      <c r="A1296" s="624">
        <v>1293</v>
      </c>
      <c r="B1296" s="624">
        <v>25.4</v>
      </c>
      <c r="C1296" s="628">
        <f t="shared" si="242"/>
        <v>40.877337599999997</v>
      </c>
      <c r="D1296" s="665">
        <f t="shared" si="240"/>
        <v>40.877337599999997</v>
      </c>
      <c r="E1296" s="629">
        <f t="shared" si="243"/>
        <v>1670.9567292643735</v>
      </c>
      <c r="F1296" s="665">
        <f t="shared" si="241"/>
        <v>41.199206400000008</v>
      </c>
      <c r="G1296" s="629">
        <f t="shared" si="244"/>
        <v>1697.3746079898017</v>
      </c>
      <c r="H1296" s="666">
        <f t="shared" si="245"/>
        <v>41.038272000000006</v>
      </c>
      <c r="I1296" s="667">
        <f t="shared" si="246"/>
        <v>1.1399520000000002E-2</v>
      </c>
      <c r="J1296" s="624">
        <f t="shared" si="247"/>
        <v>26.417878725428181</v>
      </c>
      <c r="K1296" s="624">
        <f t="shared" si="248"/>
        <v>26.417878725428181</v>
      </c>
      <c r="L1296" s="624">
        <f t="shared" si="250"/>
        <v>52595.898651956239</v>
      </c>
      <c r="M1296" s="668">
        <f t="shared" si="251"/>
        <v>11.612802783999985</v>
      </c>
      <c r="N1296" s="624">
        <f t="shared" si="249"/>
        <v>4529.1304459611074</v>
      </c>
    </row>
    <row r="1297" spans="1:14" x14ac:dyDescent="0.2">
      <c r="A1297" s="624">
        <v>1294</v>
      </c>
      <c r="B1297" s="624">
        <v>25.6</v>
      </c>
      <c r="C1297" s="628">
        <f t="shared" si="242"/>
        <v>41.199206400000008</v>
      </c>
      <c r="D1297" s="665">
        <f t="shared" si="240"/>
        <v>41.199206400000008</v>
      </c>
      <c r="E1297" s="629">
        <f t="shared" si="243"/>
        <v>1697.3746079898017</v>
      </c>
      <c r="F1297" s="665">
        <f t="shared" si="241"/>
        <v>41.360140800000003</v>
      </c>
      <c r="G1297" s="629">
        <f t="shared" si="244"/>
        <v>1710.661246995825</v>
      </c>
      <c r="H1297" s="666">
        <f t="shared" si="245"/>
        <v>41.27967360000001</v>
      </c>
      <c r="I1297" s="667">
        <f t="shared" si="246"/>
        <v>1.1466576000000003E-2</v>
      </c>
      <c r="J1297" s="624">
        <f t="shared" si="247"/>
        <v>13.286639006023279</v>
      </c>
      <c r="K1297" s="624">
        <f t="shared" si="248"/>
        <v>13.286639006023279</v>
      </c>
      <c r="L1297" s="624">
        <f t="shared" si="250"/>
        <v>52609.185290962261</v>
      </c>
      <c r="M1297" s="668">
        <f t="shared" si="251"/>
        <v>11.624269359999985</v>
      </c>
      <c r="N1297" s="624">
        <f t="shared" si="249"/>
        <v>4525.8057656504898</v>
      </c>
    </row>
    <row r="1298" spans="1:14" x14ac:dyDescent="0.2">
      <c r="A1298" s="624">
        <v>1295</v>
      </c>
      <c r="B1298" s="624">
        <v>25.7</v>
      </c>
      <c r="C1298" s="628">
        <f t="shared" si="242"/>
        <v>41.360140800000003</v>
      </c>
      <c r="D1298" s="665">
        <f t="shared" si="240"/>
        <v>41.360140800000003</v>
      </c>
      <c r="E1298" s="629">
        <f t="shared" si="243"/>
        <v>1710.661246995825</v>
      </c>
      <c r="F1298" s="665">
        <f t="shared" si="241"/>
        <v>41.842944000000003</v>
      </c>
      <c r="G1298" s="629">
        <f t="shared" si="244"/>
        <v>1750.8319625871363</v>
      </c>
      <c r="H1298" s="666">
        <f t="shared" si="245"/>
        <v>41.6015424</v>
      </c>
      <c r="I1298" s="667">
        <f t="shared" si="246"/>
        <v>1.1555984E-2</v>
      </c>
      <c r="J1298" s="624">
        <f t="shared" si="247"/>
        <v>40.170715591311364</v>
      </c>
      <c r="K1298" s="624">
        <f t="shared" si="248"/>
        <v>40.170715591311364</v>
      </c>
      <c r="L1298" s="624">
        <f t="shared" si="250"/>
        <v>52649.356006553571</v>
      </c>
      <c r="M1298" s="668">
        <f t="shared" si="251"/>
        <v>11.635825343999985</v>
      </c>
      <c r="N1298" s="624">
        <f t="shared" si="249"/>
        <v>4524.7633451031661</v>
      </c>
    </row>
    <row r="1299" spans="1:14" x14ac:dyDescent="0.2">
      <c r="A1299" s="624">
        <v>1296</v>
      </c>
      <c r="B1299" s="624">
        <v>26</v>
      </c>
      <c r="C1299" s="628">
        <f t="shared" si="242"/>
        <v>41.842944000000003</v>
      </c>
      <c r="D1299" s="665">
        <f t="shared" si="240"/>
        <v>41.842944000000003</v>
      </c>
      <c r="E1299" s="629">
        <f t="shared" si="243"/>
        <v>1750.8319625871363</v>
      </c>
      <c r="F1299" s="665">
        <f t="shared" si="241"/>
        <v>42.1648128</v>
      </c>
      <c r="G1299" s="629">
        <f t="shared" si="244"/>
        <v>1777.8714384590439</v>
      </c>
      <c r="H1299" s="666">
        <f t="shared" si="245"/>
        <v>42.003878400000005</v>
      </c>
      <c r="I1299" s="667">
        <f t="shared" si="246"/>
        <v>1.1667744000000001E-2</v>
      </c>
      <c r="J1299" s="624">
        <f t="shared" si="247"/>
        <v>27.039475871907598</v>
      </c>
      <c r="K1299" s="624">
        <f t="shared" si="248"/>
        <v>27.039475871907598</v>
      </c>
      <c r="L1299" s="624">
        <f t="shared" si="250"/>
        <v>52676.395482425476</v>
      </c>
      <c r="M1299" s="668">
        <f t="shared" si="251"/>
        <v>11.647493087999985</v>
      </c>
      <c r="N1299" s="624">
        <f t="shared" si="249"/>
        <v>4522.5521993823868</v>
      </c>
    </row>
    <row r="1300" spans="1:14" x14ac:dyDescent="0.2">
      <c r="A1300" s="624">
        <v>1297</v>
      </c>
      <c r="B1300" s="624">
        <v>26.2</v>
      </c>
      <c r="C1300" s="628">
        <f t="shared" si="242"/>
        <v>42.1648128</v>
      </c>
      <c r="D1300" s="665">
        <f t="shared" si="240"/>
        <v>42.1648128</v>
      </c>
      <c r="E1300" s="629">
        <f t="shared" si="243"/>
        <v>1777.8714384590439</v>
      </c>
      <c r="F1300" s="665">
        <f t="shared" si="241"/>
        <v>43.452288000000003</v>
      </c>
      <c r="G1300" s="629">
        <f t="shared" si="244"/>
        <v>1888.1013324349442</v>
      </c>
      <c r="H1300" s="666">
        <f t="shared" si="245"/>
        <v>42.808550400000001</v>
      </c>
      <c r="I1300" s="667">
        <f t="shared" si="246"/>
        <v>1.1891264E-2</v>
      </c>
      <c r="J1300" s="624">
        <f t="shared" si="247"/>
        <v>110.22989397590027</v>
      </c>
      <c r="K1300" s="624">
        <f t="shared" si="248"/>
        <v>110.22989397590027</v>
      </c>
      <c r="L1300" s="624">
        <f t="shared" si="250"/>
        <v>52786.625376401375</v>
      </c>
      <c r="M1300" s="668">
        <f t="shared" si="251"/>
        <v>11.659384351999986</v>
      </c>
      <c r="N1300" s="624">
        <f t="shared" si="249"/>
        <v>4527.3938814227913</v>
      </c>
    </row>
    <row r="1301" spans="1:14" x14ac:dyDescent="0.2">
      <c r="A1301" s="624">
        <v>1298</v>
      </c>
      <c r="B1301" s="624">
        <v>27</v>
      </c>
      <c r="C1301" s="628">
        <f t="shared" si="242"/>
        <v>43.452288000000003</v>
      </c>
      <c r="D1301" s="665">
        <f t="shared" si="240"/>
        <v>43.452288000000003</v>
      </c>
      <c r="E1301" s="629">
        <f t="shared" si="243"/>
        <v>1888.1013324349442</v>
      </c>
      <c r="F1301" s="665">
        <f t="shared" si="241"/>
        <v>44.739763200000006</v>
      </c>
      <c r="G1301" s="629">
        <f t="shared" si="244"/>
        <v>2001.6464111920748</v>
      </c>
      <c r="H1301" s="666">
        <f t="shared" si="245"/>
        <v>44.096025600000004</v>
      </c>
      <c r="I1301" s="667">
        <f t="shared" si="246"/>
        <v>1.2248896E-2</v>
      </c>
      <c r="J1301" s="624">
        <f t="shared" si="247"/>
        <v>113.54507875713057</v>
      </c>
      <c r="K1301" s="624">
        <f t="shared" si="248"/>
        <v>113.54507875713057</v>
      </c>
      <c r="L1301" s="624">
        <f t="shared" si="250"/>
        <v>52900.170455158506</v>
      </c>
      <c r="M1301" s="668">
        <f t="shared" si="251"/>
        <v>11.671633247999985</v>
      </c>
      <c r="N1301" s="624">
        <f t="shared" si="249"/>
        <v>4532.3708628544609</v>
      </c>
    </row>
    <row r="1302" spans="1:14" x14ac:dyDescent="0.2">
      <c r="A1302" s="624">
        <v>1299</v>
      </c>
      <c r="B1302" s="624">
        <v>27.8</v>
      </c>
      <c r="C1302" s="628">
        <f t="shared" si="242"/>
        <v>44.739763200000006</v>
      </c>
      <c r="D1302" s="665">
        <f t="shared" si="240"/>
        <v>44.739763200000006</v>
      </c>
      <c r="E1302" s="629">
        <f t="shared" si="243"/>
        <v>2001.6464111920748</v>
      </c>
      <c r="F1302" s="665">
        <f t="shared" si="241"/>
        <v>45.544435200000002</v>
      </c>
      <c r="G1302" s="629">
        <f t="shared" si="244"/>
        <v>2074.2955776869994</v>
      </c>
      <c r="H1302" s="666">
        <f t="shared" si="245"/>
        <v>45.142099200000004</v>
      </c>
      <c r="I1302" s="667">
        <f t="shared" si="246"/>
        <v>1.2539472000000001E-2</v>
      </c>
      <c r="J1302" s="624">
        <f t="shared" si="247"/>
        <v>72.649166494924657</v>
      </c>
      <c r="K1302" s="624">
        <f t="shared" si="248"/>
        <v>72.649166494924657</v>
      </c>
      <c r="L1302" s="624">
        <f t="shared" si="250"/>
        <v>52972.819621653434</v>
      </c>
      <c r="M1302" s="668">
        <f t="shared" si="251"/>
        <v>11.684172719999985</v>
      </c>
      <c r="N1302" s="624">
        <f t="shared" si="249"/>
        <v>4533.7244571007595</v>
      </c>
    </row>
    <row r="1303" spans="1:14" x14ac:dyDescent="0.2">
      <c r="A1303" s="624">
        <v>1300</v>
      </c>
      <c r="B1303" s="624">
        <v>28.3</v>
      </c>
      <c r="C1303" s="628">
        <f t="shared" si="242"/>
        <v>45.544435200000002</v>
      </c>
      <c r="D1303" s="665">
        <f t="shared" si="240"/>
        <v>45.544435200000002</v>
      </c>
      <c r="E1303" s="629">
        <f t="shared" si="243"/>
        <v>2074.2955776869994</v>
      </c>
      <c r="F1303" s="665">
        <f t="shared" si="241"/>
        <v>46.670976000000003</v>
      </c>
      <c r="G1303" s="629">
        <f t="shared" si="244"/>
        <v>2178.1800007925763</v>
      </c>
      <c r="H1303" s="666">
        <f t="shared" si="245"/>
        <v>46.107705600000003</v>
      </c>
      <c r="I1303" s="667">
        <f t="shared" si="246"/>
        <v>1.2807696E-2</v>
      </c>
      <c r="J1303" s="624">
        <f t="shared" si="247"/>
        <v>103.88442310557684</v>
      </c>
      <c r="K1303" s="624">
        <f t="shared" si="248"/>
        <v>103.88442310557684</v>
      </c>
      <c r="L1303" s="624">
        <f t="shared" si="250"/>
        <v>53076.704044759012</v>
      </c>
      <c r="M1303" s="668">
        <f t="shared" si="251"/>
        <v>11.696980415999985</v>
      </c>
      <c r="N1303" s="624">
        <f t="shared" si="249"/>
        <v>4537.6415243165511</v>
      </c>
    </row>
    <row r="1304" spans="1:14" x14ac:dyDescent="0.2">
      <c r="A1304" s="624">
        <v>1301</v>
      </c>
      <c r="B1304" s="624">
        <v>29</v>
      </c>
      <c r="C1304" s="628">
        <f t="shared" si="242"/>
        <v>46.670976000000003</v>
      </c>
      <c r="D1304" s="665">
        <f t="shared" si="240"/>
        <v>46.670976000000003</v>
      </c>
      <c r="E1304" s="629">
        <f t="shared" si="243"/>
        <v>2178.1800007925763</v>
      </c>
      <c r="F1304" s="665">
        <f t="shared" si="241"/>
        <v>46.831910400000005</v>
      </c>
      <c r="G1304" s="629">
        <f t="shared" si="244"/>
        <v>2193.2278317136288</v>
      </c>
      <c r="H1304" s="666">
        <f t="shared" si="245"/>
        <v>46.751443200000004</v>
      </c>
      <c r="I1304" s="667">
        <f t="shared" si="246"/>
        <v>1.2986512E-2</v>
      </c>
      <c r="J1304" s="624">
        <f t="shared" si="247"/>
        <v>15.047830921052537</v>
      </c>
      <c r="K1304" s="624">
        <f t="shared" si="248"/>
        <v>15.047830921052537</v>
      </c>
      <c r="L1304" s="624">
        <f t="shared" si="250"/>
        <v>53091.751875680064</v>
      </c>
      <c r="M1304" s="668">
        <f t="shared" si="251"/>
        <v>11.709966927999984</v>
      </c>
      <c r="N1304" s="624">
        <f t="shared" si="249"/>
        <v>4533.8942630769607</v>
      </c>
    </row>
    <row r="1305" spans="1:14" x14ac:dyDescent="0.2">
      <c r="A1305" s="624">
        <v>1302</v>
      </c>
      <c r="B1305" s="624">
        <v>29.1</v>
      </c>
      <c r="C1305" s="628">
        <f t="shared" si="242"/>
        <v>46.831910400000005</v>
      </c>
      <c r="D1305" s="665">
        <f t="shared" si="240"/>
        <v>46.831910400000005</v>
      </c>
      <c r="E1305" s="629">
        <f t="shared" si="243"/>
        <v>2193.2278317136288</v>
      </c>
      <c r="F1305" s="665">
        <f t="shared" si="241"/>
        <v>46.670976000000003</v>
      </c>
      <c r="G1305" s="629">
        <f t="shared" si="244"/>
        <v>2178.1800007925763</v>
      </c>
      <c r="H1305" s="666">
        <f t="shared" si="245"/>
        <v>46.751443200000004</v>
      </c>
      <c r="I1305" s="667">
        <f t="shared" si="246"/>
        <v>1.2986512E-2</v>
      </c>
      <c r="J1305" s="624">
        <f t="shared" si="247"/>
        <v>-15.047830921052537</v>
      </c>
      <c r="K1305" s="624">
        <f t="shared" si="248"/>
        <v>0</v>
      </c>
      <c r="L1305" s="624">
        <f t="shared" si="250"/>
        <v>53091.751875680064</v>
      </c>
      <c r="M1305" s="668">
        <f t="shared" si="251"/>
        <v>11.722953439999984</v>
      </c>
      <c r="N1305" s="624">
        <f t="shared" si="249"/>
        <v>4528.8716830116609</v>
      </c>
    </row>
    <row r="1306" spans="1:14" x14ac:dyDescent="0.2">
      <c r="A1306" s="624">
        <v>1303</v>
      </c>
      <c r="B1306" s="624">
        <v>29</v>
      </c>
      <c r="C1306" s="628">
        <f t="shared" si="242"/>
        <v>46.670976000000003</v>
      </c>
      <c r="D1306" s="665">
        <f t="shared" si="240"/>
        <v>46.670976000000003</v>
      </c>
      <c r="E1306" s="629">
        <f t="shared" si="243"/>
        <v>2178.1800007925763</v>
      </c>
      <c r="F1306" s="665">
        <f t="shared" si="241"/>
        <v>45.061632000000003</v>
      </c>
      <c r="G1306" s="629">
        <f t="shared" si="244"/>
        <v>2030.5506785034243</v>
      </c>
      <c r="H1306" s="666">
        <f t="shared" si="245"/>
        <v>45.866304</v>
      </c>
      <c r="I1306" s="667">
        <f t="shared" si="246"/>
        <v>1.2740639999999999E-2</v>
      </c>
      <c r="J1306" s="624">
        <f t="shared" si="247"/>
        <v>-147.62932228915201</v>
      </c>
      <c r="K1306" s="624">
        <f t="shared" si="248"/>
        <v>0</v>
      </c>
      <c r="L1306" s="624">
        <f t="shared" si="250"/>
        <v>53091.751875680064</v>
      </c>
      <c r="M1306" s="668">
        <f t="shared" si="251"/>
        <v>11.735694079999984</v>
      </c>
      <c r="N1306" s="624">
        <f t="shared" si="249"/>
        <v>4523.9549969319014</v>
      </c>
    </row>
    <row r="1307" spans="1:14" x14ac:dyDescent="0.2">
      <c r="A1307" s="624">
        <v>1304</v>
      </c>
      <c r="B1307" s="624">
        <v>28</v>
      </c>
      <c r="C1307" s="628">
        <f t="shared" si="242"/>
        <v>45.061632000000003</v>
      </c>
      <c r="D1307" s="665">
        <f t="shared" si="240"/>
        <v>45.061632000000003</v>
      </c>
      <c r="E1307" s="629">
        <f t="shared" si="243"/>
        <v>2030.5506785034243</v>
      </c>
      <c r="F1307" s="665">
        <f t="shared" si="241"/>
        <v>39.750796800000003</v>
      </c>
      <c r="G1307" s="629">
        <f t="shared" si="244"/>
        <v>1580.1258462348906</v>
      </c>
      <c r="H1307" s="666">
        <f t="shared" si="245"/>
        <v>42.406214400000003</v>
      </c>
      <c r="I1307" s="667">
        <f t="shared" si="246"/>
        <v>1.1779504000000001E-2</v>
      </c>
      <c r="J1307" s="624">
        <f t="shared" si="247"/>
        <v>-450.42483226853369</v>
      </c>
      <c r="K1307" s="624">
        <f t="shared" si="248"/>
        <v>0</v>
      </c>
      <c r="L1307" s="624">
        <f t="shared" si="250"/>
        <v>53091.751875680064</v>
      </c>
      <c r="M1307" s="668">
        <f t="shared" si="251"/>
        <v>11.747473583999984</v>
      </c>
      <c r="N1307" s="624">
        <f t="shared" si="249"/>
        <v>4519.4187070138078</v>
      </c>
    </row>
    <row r="1308" spans="1:14" x14ac:dyDescent="0.2">
      <c r="A1308" s="624">
        <v>1305</v>
      </c>
      <c r="B1308" s="624">
        <v>24.7</v>
      </c>
      <c r="C1308" s="628">
        <f t="shared" si="242"/>
        <v>39.750796800000003</v>
      </c>
      <c r="D1308" s="665">
        <f t="shared" si="240"/>
        <v>39.750796800000003</v>
      </c>
      <c r="E1308" s="629">
        <f t="shared" si="243"/>
        <v>1580.1258462348906</v>
      </c>
      <c r="F1308" s="665">
        <f t="shared" si="241"/>
        <v>34.439961599999997</v>
      </c>
      <c r="G1308" s="629">
        <f t="shared" si="244"/>
        <v>1186.1109550094743</v>
      </c>
      <c r="H1308" s="666">
        <f t="shared" si="245"/>
        <v>37.095379199999996</v>
      </c>
      <c r="I1308" s="667">
        <f t="shared" si="246"/>
        <v>1.0304272E-2</v>
      </c>
      <c r="J1308" s="624">
        <f t="shared" si="247"/>
        <v>-394.01489122541625</v>
      </c>
      <c r="K1308" s="624">
        <f t="shared" si="248"/>
        <v>0</v>
      </c>
      <c r="L1308" s="624">
        <f t="shared" si="250"/>
        <v>53091.751875680064</v>
      </c>
      <c r="M1308" s="668">
        <f t="shared" si="251"/>
        <v>11.757777855999985</v>
      </c>
      <c r="N1308" s="624">
        <f t="shared" si="249"/>
        <v>4515.4579824441389</v>
      </c>
    </row>
    <row r="1309" spans="1:14" x14ac:dyDescent="0.2">
      <c r="A1309" s="624">
        <v>1306</v>
      </c>
      <c r="B1309" s="624">
        <v>21.4</v>
      </c>
      <c r="C1309" s="628">
        <f t="shared" si="242"/>
        <v>34.439961599999997</v>
      </c>
      <c r="D1309" s="665">
        <f t="shared" si="240"/>
        <v>34.439961599999997</v>
      </c>
      <c r="E1309" s="629">
        <f t="shared" si="243"/>
        <v>1186.1109550094743</v>
      </c>
      <c r="F1309" s="665">
        <f t="shared" si="241"/>
        <v>29.129126400000004</v>
      </c>
      <c r="G1309" s="629">
        <f t="shared" si="244"/>
        <v>848.50600482717721</v>
      </c>
      <c r="H1309" s="666">
        <f t="shared" si="245"/>
        <v>31.784544</v>
      </c>
      <c r="I1309" s="667">
        <f t="shared" si="246"/>
        <v>8.8290399999999998E-3</v>
      </c>
      <c r="J1309" s="624">
        <f t="shared" si="247"/>
        <v>-337.6049501822971</v>
      </c>
      <c r="K1309" s="624">
        <f t="shared" si="248"/>
        <v>0</v>
      </c>
      <c r="L1309" s="624">
        <f t="shared" si="250"/>
        <v>53091.751875680064</v>
      </c>
      <c r="M1309" s="668">
        <f t="shared" si="251"/>
        <v>11.766606895999985</v>
      </c>
      <c r="N1309" s="624">
        <f t="shared" si="249"/>
        <v>4512.0698213967198</v>
      </c>
    </row>
    <row r="1310" spans="1:14" x14ac:dyDescent="0.2">
      <c r="A1310" s="624">
        <v>1307</v>
      </c>
      <c r="B1310" s="624">
        <v>18.100000000000001</v>
      </c>
      <c r="C1310" s="628">
        <f t="shared" si="242"/>
        <v>29.129126400000004</v>
      </c>
      <c r="D1310" s="665">
        <f t="shared" si="240"/>
        <v>29.129126400000004</v>
      </c>
      <c r="E1310" s="629">
        <f t="shared" si="243"/>
        <v>848.50600482717721</v>
      </c>
      <c r="F1310" s="665">
        <f t="shared" si="241"/>
        <v>23.818291200000004</v>
      </c>
      <c r="G1310" s="629">
        <f t="shared" si="244"/>
        <v>567.31099568799766</v>
      </c>
      <c r="H1310" s="666">
        <f t="shared" si="245"/>
        <v>26.473708800000004</v>
      </c>
      <c r="I1310" s="667">
        <f t="shared" si="246"/>
        <v>7.3538080000000016E-3</v>
      </c>
      <c r="J1310" s="624">
        <f t="shared" si="247"/>
        <v>-281.19500913917955</v>
      </c>
      <c r="K1310" s="624">
        <f t="shared" si="248"/>
        <v>0</v>
      </c>
      <c r="L1310" s="624">
        <f t="shared" si="250"/>
        <v>53091.751875680064</v>
      </c>
      <c r="M1310" s="668">
        <f t="shared" si="251"/>
        <v>11.773960703999984</v>
      </c>
      <c r="N1310" s="624">
        <f t="shared" si="249"/>
        <v>4509.2516622416724</v>
      </c>
    </row>
    <row r="1311" spans="1:14" x14ac:dyDescent="0.2">
      <c r="A1311" s="624">
        <v>1308</v>
      </c>
      <c r="B1311" s="624">
        <v>14.8</v>
      </c>
      <c r="C1311" s="628">
        <f t="shared" si="242"/>
        <v>23.818291200000004</v>
      </c>
      <c r="D1311" s="665">
        <f t="shared" si="240"/>
        <v>23.818291200000004</v>
      </c>
      <c r="E1311" s="629">
        <f t="shared" si="243"/>
        <v>567.31099568799766</v>
      </c>
      <c r="F1311" s="665">
        <f t="shared" si="241"/>
        <v>18.507456000000001</v>
      </c>
      <c r="G1311" s="629">
        <f t="shared" si="244"/>
        <v>342.52592759193607</v>
      </c>
      <c r="H1311" s="666">
        <f t="shared" si="245"/>
        <v>21.162873600000005</v>
      </c>
      <c r="I1311" s="667">
        <f t="shared" si="246"/>
        <v>5.8785760000000017E-3</v>
      </c>
      <c r="J1311" s="624">
        <f t="shared" si="247"/>
        <v>-224.78506809606159</v>
      </c>
      <c r="K1311" s="624">
        <f t="shared" si="248"/>
        <v>0</v>
      </c>
      <c r="L1311" s="624">
        <f t="shared" si="250"/>
        <v>53091.751875680064</v>
      </c>
      <c r="M1311" s="668">
        <f t="shared" si="251"/>
        <v>11.779839279999985</v>
      </c>
      <c r="N1311" s="624">
        <f t="shared" si="249"/>
        <v>4507.0013786877516</v>
      </c>
    </row>
    <row r="1312" spans="1:14" x14ac:dyDescent="0.2">
      <c r="A1312" s="624">
        <v>1309</v>
      </c>
      <c r="B1312" s="624">
        <v>11.5</v>
      </c>
      <c r="C1312" s="628">
        <f t="shared" si="242"/>
        <v>18.507456000000001</v>
      </c>
      <c r="D1312" s="665">
        <f t="shared" si="240"/>
        <v>18.507456000000001</v>
      </c>
      <c r="E1312" s="629">
        <f t="shared" si="243"/>
        <v>342.52592759193607</v>
      </c>
      <c r="F1312" s="665">
        <f t="shared" si="241"/>
        <v>13.1966208</v>
      </c>
      <c r="G1312" s="629">
        <f t="shared" si="244"/>
        <v>174.15080053899263</v>
      </c>
      <c r="H1312" s="666">
        <f t="shared" si="245"/>
        <v>15.852038400000001</v>
      </c>
      <c r="I1312" s="667">
        <f t="shared" si="246"/>
        <v>4.403344E-3</v>
      </c>
      <c r="J1312" s="624">
        <f t="shared" si="247"/>
        <v>-168.37512705294344</v>
      </c>
      <c r="K1312" s="624">
        <f t="shared" si="248"/>
        <v>0</v>
      </c>
      <c r="L1312" s="624">
        <f t="shared" si="250"/>
        <v>53091.751875680064</v>
      </c>
      <c r="M1312" s="668">
        <f t="shared" si="251"/>
        <v>11.784242623999985</v>
      </c>
      <c r="N1312" s="624">
        <f t="shared" si="249"/>
        <v>4505.3172757621705</v>
      </c>
    </row>
    <row r="1313" spans="1:14" x14ac:dyDescent="0.2">
      <c r="A1313" s="624">
        <v>1310</v>
      </c>
      <c r="B1313" s="624">
        <v>8.1999999999999993</v>
      </c>
      <c r="C1313" s="628">
        <f t="shared" si="242"/>
        <v>13.1966208</v>
      </c>
      <c r="D1313" s="665">
        <f t="shared" si="240"/>
        <v>13.1966208</v>
      </c>
      <c r="E1313" s="629">
        <f t="shared" si="243"/>
        <v>174.15080053899263</v>
      </c>
      <c r="F1313" s="665">
        <f t="shared" si="241"/>
        <v>7.8857856000000011</v>
      </c>
      <c r="G1313" s="629">
        <f t="shared" si="244"/>
        <v>62.185614529167374</v>
      </c>
      <c r="H1313" s="666">
        <f t="shared" si="245"/>
        <v>10.5412032</v>
      </c>
      <c r="I1313" s="667">
        <f t="shared" si="246"/>
        <v>2.9281120000000001E-3</v>
      </c>
      <c r="J1313" s="624">
        <f t="shared" si="247"/>
        <v>-111.96518600982526</v>
      </c>
      <c r="K1313" s="624">
        <f t="shared" si="248"/>
        <v>0</v>
      </c>
      <c r="L1313" s="624">
        <f t="shared" si="250"/>
        <v>53091.751875680064</v>
      </c>
      <c r="M1313" s="668">
        <f t="shared" si="251"/>
        <v>11.787170735999984</v>
      </c>
      <c r="N1313" s="624">
        <f t="shared" si="249"/>
        <v>4504.1980866136946</v>
      </c>
    </row>
    <row r="1314" spans="1:14" x14ac:dyDescent="0.2">
      <c r="A1314" s="624">
        <v>1311</v>
      </c>
      <c r="B1314" s="624">
        <v>4.9000000000000004</v>
      </c>
      <c r="C1314" s="628">
        <f t="shared" si="242"/>
        <v>7.8857856000000011</v>
      </c>
      <c r="D1314" s="665">
        <f t="shared" si="240"/>
        <v>7.8857856000000011</v>
      </c>
      <c r="E1314" s="629">
        <f t="shared" si="243"/>
        <v>62.185614529167374</v>
      </c>
      <c r="F1314" s="665">
        <f t="shared" si="241"/>
        <v>2.5749504000000005</v>
      </c>
      <c r="G1314" s="629">
        <f t="shared" si="244"/>
        <v>6.6303695624601628</v>
      </c>
      <c r="H1314" s="666">
        <f t="shared" si="245"/>
        <v>5.2303680000000004</v>
      </c>
      <c r="I1314" s="667">
        <f t="shared" si="246"/>
        <v>1.4528800000000001E-3</v>
      </c>
      <c r="J1314" s="624">
        <f t="shared" si="247"/>
        <v>-55.555244966707214</v>
      </c>
      <c r="K1314" s="624">
        <f t="shared" si="248"/>
        <v>0</v>
      </c>
      <c r="L1314" s="624">
        <f t="shared" si="250"/>
        <v>53091.751875680064</v>
      </c>
      <c r="M1314" s="668">
        <f t="shared" si="251"/>
        <v>11.788623615999985</v>
      </c>
      <c r="N1314" s="624">
        <f t="shared" si="249"/>
        <v>4503.6429701277293</v>
      </c>
    </row>
    <row r="1315" spans="1:14" x14ac:dyDescent="0.2">
      <c r="A1315" s="624">
        <v>1312</v>
      </c>
      <c r="B1315" s="624">
        <v>1.6</v>
      </c>
      <c r="C1315" s="628">
        <f t="shared" si="242"/>
        <v>2.5749504000000005</v>
      </c>
      <c r="D1315" s="665">
        <f t="shared" si="240"/>
        <v>2.5749504000000005</v>
      </c>
      <c r="E1315" s="629">
        <f t="shared" si="243"/>
        <v>6.6303695624601628</v>
      </c>
      <c r="F1315" s="665">
        <f t="shared" si="241"/>
        <v>0</v>
      </c>
      <c r="G1315" s="629">
        <f t="shared" si="244"/>
        <v>0</v>
      </c>
      <c r="H1315" s="666">
        <f t="shared" si="245"/>
        <v>1.2874752000000003</v>
      </c>
      <c r="I1315" s="667">
        <f t="shared" si="246"/>
        <v>3.5763200000000009E-4</v>
      </c>
      <c r="J1315" s="624">
        <f t="shared" si="247"/>
        <v>-6.6303695624601628</v>
      </c>
      <c r="K1315" s="624">
        <f t="shared" si="248"/>
        <v>0</v>
      </c>
      <c r="L1315" s="624">
        <f t="shared" si="250"/>
        <v>53091.751875680064</v>
      </c>
      <c r="M1315" s="668">
        <f t="shared" si="251"/>
        <v>11.788981247999985</v>
      </c>
      <c r="N1315" s="624">
        <f t="shared" si="249"/>
        <v>4503.5063470549794</v>
      </c>
    </row>
    <row r="1316" spans="1:14" x14ac:dyDescent="0.2">
      <c r="A1316" s="624">
        <v>1313</v>
      </c>
      <c r="B1316" s="624">
        <v>0</v>
      </c>
      <c r="C1316" s="628">
        <f t="shared" si="242"/>
        <v>0</v>
      </c>
      <c r="D1316" s="665">
        <f t="shared" si="240"/>
        <v>0</v>
      </c>
      <c r="E1316" s="629">
        <f t="shared" si="243"/>
        <v>0</v>
      </c>
      <c r="F1316" s="665">
        <f t="shared" si="241"/>
        <v>0</v>
      </c>
      <c r="G1316" s="629">
        <f t="shared" si="244"/>
        <v>0</v>
      </c>
      <c r="H1316" s="666">
        <f t="shared" si="245"/>
        <v>0</v>
      </c>
      <c r="I1316" s="667">
        <f t="shared" si="246"/>
        <v>0</v>
      </c>
      <c r="J1316" s="624">
        <f t="shared" si="247"/>
        <v>0</v>
      </c>
      <c r="K1316" s="624">
        <f t="shared" si="248"/>
        <v>0</v>
      </c>
      <c r="L1316" s="624">
        <f t="shared" si="250"/>
        <v>53091.751875680064</v>
      </c>
      <c r="M1316" s="668">
        <f t="shared" si="251"/>
        <v>11.788981247999985</v>
      </c>
      <c r="N1316" s="624">
        <f t="shared" si="249"/>
        <v>4503.5063470549794</v>
      </c>
    </row>
    <row r="1317" spans="1:14" x14ac:dyDescent="0.2">
      <c r="A1317" s="624">
        <v>1314</v>
      </c>
      <c r="B1317" s="624">
        <v>0</v>
      </c>
      <c r="C1317" s="628">
        <f t="shared" si="242"/>
        <v>0</v>
      </c>
      <c r="D1317" s="665">
        <f t="shared" si="240"/>
        <v>0</v>
      </c>
      <c r="E1317" s="629">
        <f t="shared" si="243"/>
        <v>0</v>
      </c>
      <c r="F1317" s="665">
        <f t="shared" si="241"/>
        <v>0</v>
      </c>
      <c r="G1317" s="629">
        <f t="shared" si="244"/>
        <v>0</v>
      </c>
      <c r="H1317" s="666">
        <f t="shared" si="245"/>
        <v>0</v>
      </c>
      <c r="I1317" s="667">
        <f t="shared" si="246"/>
        <v>0</v>
      </c>
      <c r="J1317" s="624">
        <f t="shared" si="247"/>
        <v>0</v>
      </c>
      <c r="K1317" s="624">
        <f t="shared" si="248"/>
        <v>0</v>
      </c>
      <c r="L1317" s="624">
        <f t="shared" si="250"/>
        <v>53091.751875680064</v>
      </c>
      <c r="M1317" s="668">
        <f t="shared" si="251"/>
        <v>11.788981247999985</v>
      </c>
      <c r="N1317" s="624">
        <f t="shared" si="249"/>
        <v>4503.5063470549794</v>
      </c>
    </row>
    <row r="1318" spans="1:14" x14ac:dyDescent="0.2">
      <c r="A1318" s="624">
        <v>1315</v>
      </c>
      <c r="B1318" s="624">
        <v>0</v>
      </c>
      <c r="C1318" s="628">
        <f t="shared" si="242"/>
        <v>0</v>
      </c>
      <c r="D1318" s="665">
        <f t="shared" si="240"/>
        <v>0</v>
      </c>
      <c r="E1318" s="629">
        <f t="shared" si="243"/>
        <v>0</v>
      </c>
      <c r="F1318" s="665">
        <f t="shared" si="241"/>
        <v>0</v>
      </c>
      <c r="G1318" s="629">
        <f t="shared" si="244"/>
        <v>0</v>
      </c>
      <c r="H1318" s="666">
        <f t="shared" si="245"/>
        <v>0</v>
      </c>
      <c r="I1318" s="667">
        <f t="shared" si="246"/>
        <v>0</v>
      </c>
      <c r="J1318" s="624">
        <f t="shared" si="247"/>
        <v>0</v>
      </c>
      <c r="K1318" s="624">
        <f t="shared" si="248"/>
        <v>0</v>
      </c>
      <c r="L1318" s="624">
        <f t="shared" si="250"/>
        <v>53091.751875680064</v>
      </c>
      <c r="M1318" s="668">
        <f t="shared" si="251"/>
        <v>11.788981247999985</v>
      </c>
      <c r="N1318" s="624">
        <f t="shared" si="249"/>
        <v>4503.5063470549794</v>
      </c>
    </row>
    <row r="1319" spans="1:14" x14ac:dyDescent="0.2">
      <c r="A1319" s="624">
        <v>1316</v>
      </c>
      <c r="B1319" s="624">
        <v>0</v>
      </c>
      <c r="C1319" s="628">
        <f t="shared" si="242"/>
        <v>0</v>
      </c>
      <c r="D1319" s="665">
        <f t="shared" si="240"/>
        <v>0</v>
      </c>
      <c r="E1319" s="629">
        <f t="shared" si="243"/>
        <v>0</v>
      </c>
      <c r="F1319" s="665">
        <f t="shared" si="241"/>
        <v>0</v>
      </c>
      <c r="G1319" s="629">
        <f t="shared" si="244"/>
        <v>0</v>
      </c>
      <c r="H1319" s="666">
        <f t="shared" si="245"/>
        <v>0</v>
      </c>
      <c r="I1319" s="667">
        <f t="shared" si="246"/>
        <v>0</v>
      </c>
      <c r="J1319" s="624">
        <f t="shared" si="247"/>
        <v>0</v>
      </c>
      <c r="K1319" s="624">
        <f t="shared" si="248"/>
        <v>0</v>
      </c>
      <c r="L1319" s="624">
        <f t="shared" si="250"/>
        <v>53091.751875680064</v>
      </c>
      <c r="M1319" s="668">
        <f t="shared" si="251"/>
        <v>11.788981247999985</v>
      </c>
      <c r="N1319" s="624">
        <f t="shared" si="249"/>
        <v>4503.5063470549794</v>
      </c>
    </row>
    <row r="1320" spans="1:14" x14ac:dyDescent="0.2">
      <c r="A1320" s="624">
        <v>1317</v>
      </c>
      <c r="B1320" s="624">
        <v>0</v>
      </c>
      <c r="C1320" s="628">
        <f t="shared" si="242"/>
        <v>0</v>
      </c>
      <c r="D1320" s="665">
        <f t="shared" si="240"/>
        <v>0</v>
      </c>
      <c r="E1320" s="629">
        <f t="shared" si="243"/>
        <v>0</v>
      </c>
      <c r="F1320" s="665">
        <f t="shared" si="241"/>
        <v>0</v>
      </c>
      <c r="G1320" s="629">
        <f t="shared" si="244"/>
        <v>0</v>
      </c>
      <c r="H1320" s="666">
        <f t="shared" si="245"/>
        <v>0</v>
      </c>
      <c r="I1320" s="667">
        <f t="shared" si="246"/>
        <v>0</v>
      </c>
      <c r="J1320" s="624">
        <f t="shared" si="247"/>
        <v>0</v>
      </c>
      <c r="K1320" s="624">
        <f t="shared" si="248"/>
        <v>0</v>
      </c>
      <c r="L1320" s="624">
        <f t="shared" si="250"/>
        <v>53091.751875680064</v>
      </c>
      <c r="M1320" s="668">
        <f t="shared" si="251"/>
        <v>11.788981247999985</v>
      </c>
      <c r="N1320" s="624">
        <f t="shared" si="249"/>
        <v>4503.5063470549794</v>
      </c>
    </row>
    <row r="1321" spans="1:14" x14ac:dyDescent="0.2">
      <c r="A1321" s="624">
        <v>1318</v>
      </c>
      <c r="B1321" s="624">
        <v>0</v>
      </c>
      <c r="C1321" s="628">
        <f t="shared" si="242"/>
        <v>0</v>
      </c>
      <c r="D1321" s="665">
        <f t="shared" si="240"/>
        <v>0</v>
      </c>
      <c r="E1321" s="629">
        <f t="shared" si="243"/>
        <v>0</v>
      </c>
      <c r="F1321" s="665">
        <f t="shared" si="241"/>
        <v>0</v>
      </c>
      <c r="G1321" s="629">
        <f t="shared" si="244"/>
        <v>0</v>
      </c>
      <c r="H1321" s="666">
        <f t="shared" si="245"/>
        <v>0</v>
      </c>
      <c r="I1321" s="667">
        <f t="shared" si="246"/>
        <v>0</v>
      </c>
      <c r="J1321" s="624">
        <f t="shared" si="247"/>
        <v>0</v>
      </c>
      <c r="K1321" s="624">
        <f t="shared" si="248"/>
        <v>0</v>
      </c>
      <c r="L1321" s="624">
        <f t="shared" si="250"/>
        <v>53091.751875680064</v>
      </c>
      <c r="M1321" s="668">
        <f t="shared" si="251"/>
        <v>11.788981247999985</v>
      </c>
      <c r="N1321" s="624">
        <f t="shared" si="249"/>
        <v>4503.5063470549794</v>
      </c>
    </row>
    <row r="1322" spans="1:14" x14ac:dyDescent="0.2">
      <c r="A1322" s="624">
        <v>1319</v>
      </c>
      <c r="B1322" s="624">
        <v>0</v>
      </c>
      <c r="C1322" s="628">
        <f t="shared" si="242"/>
        <v>0</v>
      </c>
      <c r="D1322" s="665">
        <f t="shared" si="240"/>
        <v>0</v>
      </c>
      <c r="E1322" s="629">
        <f t="shared" si="243"/>
        <v>0</v>
      </c>
      <c r="F1322" s="665">
        <f t="shared" si="241"/>
        <v>0</v>
      </c>
      <c r="G1322" s="629">
        <f t="shared" si="244"/>
        <v>0</v>
      </c>
      <c r="H1322" s="666">
        <f t="shared" si="245"/>
        <v>0</v>
      </c>
      <c r="I1322" s="667">
        <f t="shared" si="246"/>
        <v>0</v>
      </c>
      <c r="J1322" s="624">
        <f t="shared" si="247"/>
        <v>0</v>
      </c>
      <c r="K1322" s="624">
        <f t="shared" si="248"/>
        <v>0</v>
      </c>
      <c r="L1322" s="624">
        <f t="shared" si="250"/>
        <v>53091.751875680064</v>
      </c>
      <c r="M1322" s="668">
        <f t="shared" si="251"/>
        <v>11.788981247999985</v>
      </c>
      <c r="N1322" s="624">
        <f t="shared" si="249"/>
        <v>4503.5063470549794</v>
      </c>
    </row>
    <row r="1323" spans="1:14" x14ac:dyDescent="0.2">
      <c r="A1323" s="624">
        <v>1320</v>
      </c>
      <c r="B1323" s="624">
        <v>0</v>
      </c>
      <c r="C1323" s="628">
        <f t="shared" si="242"/>
        <v>0</v>
      </c>
      <c r="D1323" s="665">
        <f t="shared" si="240"/>
        <v>0</v>
      </c>
      <c r="E1323" s="629">
        <f t="shared" si="243"/>
        <v>0</v>
      </c>
      <c r="F1323" s="665">
        <f t="shared" si="241"/>
        <v>0</v>
      </c>
      <c r="G1323" s="629">
        <f t="shared" si="244"/>
        <v>0</v>
      </c>
      <c r="H1323" s="666">
        <f t="shared" si="245"/>
        <v>0</v>
      </c>
      <c r="I1323" s="667">
        <f t="shared" si="246"/>
        <v>0</v>
      </c>
      <c r="J1323" s="624">
        <f t="shared" si="247"/>
        <v>0</v>
      </c>
      <c r="K1323" s="624">
        <f t="shared" si="248"/>
        <v>0</v>
      </c>
      <c r="L1323" s="624">
        <f t="shared" si="250"/>
        <v>53091.751875680064</v>
      </c>
      <c r="M1323" s="668">
        <f t="shared" si="251"/>
        <v>11.788981247999985</v>
      </c>
      <c r="N1323" s="624">
        <f t="shared" si="249"/>
        <v>4503.5063470549794</v>
      </c>
    </row>
    <row r="1324" spans="1:14" x14ac:dyDescent="0.2">
      <c r="A1324" s="624">
        <v>1321</v>
      </c>
      <c r="B1324" s="624">
        <v>0</v>
      </c>
      <c r="C1324" s="628">
        <f t="shared" si="242"/>
        <v>0</v>
      </c>
      <c r="D1324" s="665">
        <f t="shared" si="240"/>
        <v>0</v>
      </c>
      <c r="E1324" s="629">
        <f t="shared" si="243"/>
        <v>0</v>
      </c>
      <c r="F1324" s="665">
        <f t="shared" si="241"/>
        <v>0</v>
      </c>
      <c r="G1324" s="629">
        <f t="shared" si="244"/>
        <v>0</v>
      </c>
      <c r="H1324" s="666">
        <f t="shared" si="245"/>
        <v>0</v>
      </c>
      <c r="I1324" s="667">
        <f t="shared" si="246"/>
        <v>0</v>
      </c>
      <c r="J1324" s="624">
        <f t="shared" si="247"/>
        <v>0</v>
      </c>
      <c r="K1324" s="624">
        <f t="shared" si="248"/>
        <v>0</v>
      </c>
      <c r="L1324" s="624">
        <f t="shared" si="250"/>
        <v>53091.751875680064</v>
      </c>
      <c r="M1324" s="668">
        <f t="shared" si="251"/>
        <v>11.788981247999985</v>
      </c>
      <c r="N1324" s="624">
        <f t="shared" si="249"/>
        <v>4503.5063470549794</v>
      </c>
    </row>
    <row r="1325" spans="1:14" x14ac:dyDescent="0.2">
      <c r="A1325" s="624">
        <v>1322</v>
      </c>
      <c r="B1325" s="624">
        <v>0</v>
      </c>
      <c r="C1325" s="628">
        <f t="shared" si="242"/>
        <v>0</v>
      </c>
      <c r="D1325" s="665">
        <f t="shared" si="240"/>
        <v>0</v>
      </c>
      <c r="E1325" s="629">
        <f t="shared" si="243"/>
        <v>0</v>
      </c>
      <c r="F1325" s="665">
        <f t="shared" si="241"/>
        <v>0</v>
      </c>
      <c r="G1325" s="629">
        <f t="shared" si="244"/>
        <v>0</v>
      </c>
      <c r="H1325" s="666">
        <f t="shared" si="245"/>
        <v>0</v>
      </c>
      <c r="I1325" s="667">
        <f t="shared" si="246"/>
        <v>0</v>
      </c>
      <c r="J1325" s="624">
        <f t="shared" si="247"/>
        <v>0</v>
      </c>
      <c r="K1325" s="624">
        <f t="shared" si="248"/>
        <v>0</v>
      </c>
      <c r="L1325" s="624">
        <f t="shared" si="250"/>
        <v>53091.751875680064</v>
      </c>
      <c r="M1325" s="668">
        <f t="shared" si="251"/>
        <v>11.788981247999985</v>
      </c>
      <c r="N1325" s="624">
        <f t="shared" si="249"/>
        <v>4503.5063470549794</v>
      </c>
    </row>
    <row r="1326" spans="1:14" x14ac:dyDescent="0.2">
      <c r="A1326" s="624">
        <v>1323</v>
      </c>
      <c r="B1326" s="624">
        <v>0</v>
      </c>
      <c r="C1326" s="628">
        <f t="shared" si="242"/>
        <v>0</v>
      </c>
      <c r="D1326" s="665">
        <f t="shared" si="240"/>
        <v>0</v>
      </c>
      <c r="E1326" s="629">
        <f t="shared" si="243"/>
        <v>0</v>
      </c>
      <c r="F1326" s="665">
        <f t="shared" si="241"/>
        <v>0</v>
      </c>
      <c r="G1326" s="629">
        <f t="shared" si="244"/>
        <v>0</v>
      </c>
      <c r="H1326" s="666">
        <f t="shared" si="245"/>
        <v>0</v>
      </c>
      <c r="I1326" s="667">
        <f t="shared" si="246"/>
        <v>0</v>
      </c>
      <c r="J1326" s="624">
        <f t="shared" si="247"/>
        <v>0</v>
      </c>
      <c r="K1326" s="624">
        <f t="shared" si="248"/>
        <v>0</v>
      </c>
      <c r="L1326" s="624">
        <f t="shared" si="250"/>
        <v>53091.751875680064</v>
      </c>
      <c r="M1326" s="668">
        <f t="shared" si="251"/>
        <v>11.788981247999985</v>
      </c>
      <c r="N1326" s="624">
        <f t="shared" si="249"/>
        <v>4503.5063470549794</v>
      </c>
    </row>
    <row r="1327" spans="1:14" x14ac:dyDescent="0.2">
      <c r="A1327" s="624">
        <v>1324</v>
      </c>
      <c r="B1327" s="624">
        <v>0</v>
      </c>
      <c r="C1327" s="628">
        <f t="shared" si="242"/>
        <v>0</v>
      </c>
      <c r="D1327" s="665">
        <f t="shared" si="240"/>
        <v>0</v>
      </c>
      <c r="E1327" s="629">
        <f t="shared" si="243"/>
        <v>0</v>
      </c>
      <c r="F1327" s="665">
        <f t="shared" si="241"/>
        <v>0</v>
      </c>
      <c r="G1327" s="629">
        <f t="shared" si="244"/>
        <v>0</v>
      </c>
      <c r="H1327" s="666">
        <f t="shared" si="245"/>
        <v>0</v>
      </c>
      <c r="I1327" s="667">
        <f t="shared" si="246"/>
        <v>0</v>
      </c>
      <c r="J1327" s="624">
        <f t="shared" si="247"/>
        <v>0</v>
      </c>
      <c r="K1327" s="624">
        <f t="shared" si="248"/>
        <v>0</v>
      </c>
      <c r="L1327" s="624">
        <f t="shared" si="250"/>
        <v>53091.751875680064</v>
      </c>
      <c r="M1327" s="668">
        <f t="shared" si="251"/>
        <v>11.788981247999985</v>
      </c>
      <c r="N1327" s="624">
        <f t="shared" si="249"/>
        <v>4503.5063470549794</v>
      </c>
    </row>
    <row r="1328" spans="1:14" x14ac:dyDescent="0.2">
      <c r="A1328" s="624">
        <v>1325</v>
      </c>
      <c r="B1328" s="624">
        <v>0</v>
      </c>
      <c r="C1328" s="628">
        <f t="shared" si="242"/>
        <v>0</v>
      </c>
      <c r="D1328" s="665">
        <f t="shared" si="240"/>
        <v>0</v>
      </c>
      <c r="E1328" s="629">
        <f t="shared" si="243"/>
        <v>0</v>
      </c>
      <c r="F1328" s="665">
        <f t="shared" si="241"/>
        <v>0</v>
      </c>
      <c r="G1328" s="629">
        <f t="shared" si="244"/>
        <v>0</v>
      </c>
      <c r="H1328" s="666">
        <f t="shared" si="245"/>
        <v>0</v>
      </c>
      <c r="I1328" s="667">
        <f t="shared" si="246"/>
        <v>0</v>
      </c>
      <c r="J1328" s="624">
        <f t="shared" si="247"/>
        <v>0</v>
      </c>
      <c r="K1328" s="624">
        <f t="shared" si="248"/>
        <v>0</v>
      </c>
      <c r="L1328" s="624">
        <f t="shared" si="250"/>
        <v>53091.751875680064</v>
      </c>
      <c r="M1328" s="668">
        <f t="shared" si="251"/>
        <v>11.788981247999985</v>
      </c>
      <c r="N1328" s="624">
        <f t="shared" si="249"/>
        <v>4503.5063470549794</v>
      </c>
    </row>
    <row r="1329" spans="1:14" x14ac:dyDescent="0.2">
      <c r="A1329" s="624">
        <v>1326</v>
      </c>
      <c r="B1329" s="624">
        <v>0</v>
      </c>
      <c r="C1329" s="628">
        <f t="shared" si="242"/>
        <v>0</v>
      </c>
      <c r="D1329" s="665">
        <f t="shared" si="240"/>
        <v>0</v>
      </c>
      <c r="E1329" s="629">
        <f t="shared" si="243"/>
        <v>0</v>
      </c>
      <c r="F1329" s="665">
        <f t="shared" si="241"/>
        <v>0</v>
      </c>
      <c r="G1329" s="629">
        <f t="shared" si="244"/>
        <v>0</v>
      </c>
      <c r="H1329" s="666">
        <f t="shared" si="245"/>
        <v>0</v>
      </c>
      <c r="I1329" s="667">
        <f t="shared" si="246"/>
        <v>0</v>
      </c>
      <c r="J1329" s="624">
        <f t="shared" si="247"/>
        <v>0</v>
      </c>
      <c r="K1329" s="624">
        <f t="shared" si="248"/>
        <v>0</v>
      </c>
      <c r="L1329" s="624">
        <f t="shared" si="250"/>
        <v>53091.751875680064</v>
      </c>
      <c r="M1329" s="668">
        <f t="shared" si="251"/>
        <v>11.788981247999985</v>
      </c>
      <c r="N1329" s="624">
        <f t="shared" si="249"/>
        <v>4503.5063470549794</v>
      </c>
    </row>
    <row r="1330" spans="1:14" x14ac:dyDescent="0.2">
      <c r="A1330" s="624">
        <v>1327</v>
      </c>
      <c r="B1330" s="624">
        <v>0</v>
      </c>
      <c r="C1330" s="628">
        <f t="shared" si="242"/>
        <v>0</v>
      </c>
      <c r="D1330" s="665">
        <f t="shared" si="240"/>
        <v>0</v>
      </c>
      <c r="E1330" s="629">
        <f t="shared" si="243"/>
        <v>0</v>
      </c>
      <c r="F1330" s="665">
        <f t="shared" si="241"/>
        <v>0</v>
      </c>
      <c r="G1330" s="629">
        <f t="shared" si="244"/>
        <v>0</v>
      </c>
      <c r="H1330" s="666">
        <f t="shared" si="245"/>
        <v>0</v>
      </c>
      <c r="I1330" s="667">
        <f t="shared" si="246"/>
        <v>0</v>
      </c>
      <c r="J1330" s="624">
        <f t="shared" si="247"/>
        <v>0</v>
      </c>
      <c r="K1330" s="624">
        <f t="shared" si="248"/>
        <v>0</v>
      </c>
      <c r="L1330" s="624">
        <f t="shared" si="250"/>
        <v>53091.751875680064</v>
      </c>
      <c r="M1330" s="668">
        <f t="shared" si="251"/>
        <v>11.788981247999985</v>
      </c>
      <c r="N1330" s="624">
        <f t="shared" si="249"/>
        <v>4503.5063470549794</v>
      </c>
    </row>
    <row r="1331" spans="1:14" x14ac:dyDescent="0.2">
      <c r="A1331" s="624">
        <v>1328</v>
      </c>
      <c r="B1331" s="624">
        <v>0</v>
      </c>
      <c r="C1331" s="628">
        <f t="shared" si="242"/>
        <v>0</v>
      </c>
      <c r="D1331" s="665">
        <f t="shared" si="240"/>
        <v>0</v>
      </c>
      <c r="E1331" s="629">
        <f t="shared" si="243"/>
        <v>0</v>
      </c>
      <c r="F1331" s="665">
        <f t="shared" si="241"/>
        <v>0</v>
      </c>
      <c r="G1331" s="629">
        <f t="shared" si="244"/>
        <v>0</v>
      </c>
      <c r="H1331" s="666">
        <f t="shared" si="245"/>
        <v>0</v>
      </c>
      <c r="I1331" s="667">
        <f t="shared" si="246"/>
        <v>0</v>
      </c>
      <c r="J1331" s="624">
        <f t="shared" si="247"/>
        <v>0</v>
      </c>
      <c r="K1331" s="624">
        <f t="shared" si="248"/>
        <v>0</v>
      </c>
      <c r="L1331" s="624">
        <f t="shared" si="250"/>
        <v>53091.751875680064</v>
      </c>
      <c r="M1331" s="668">
        <f t="shared" si="251"/>
        <v>11.788981247999985</v>
      </c>
      <c r="N1331" s="624">
        <f t="shared" si="249"/>
        <v>4503.5063470549794</v>
      </c>
    </row>
    <row r="1332" spans="1:14" x14ac:dyDescent="0.2">
      <c r="A1332" s="624">
        <v>1329</v>
      </c>
      <c r="B1332" s="624">
        <v>0</v>
      </c>
      <c r="C1332" s="628">
        <f t="shared" si="242"/>
        <v>0</v>
      </c>
      <c r="D1332" s="665">
        <f t="shared" si="240"/>
        <v>0</v>
      </c>
      <c r="E1332" s="629">
        <f t="shared" si="243"/>
        <v>0</v>
      </c>
      <c r="F1332" s="665">
        <f t="shared" si="241"/>
        <v>0</v>
      </c>
      <c r="G1332" s="629">
        <f t="shared" si="244"/>
        <v>0</v>
      </c>
      <c r="H1332" s="666">
        <f t="shared" si="245"/>
        <v>0</v>
      </c>
      <c r="I1332" s="667">
        <f t="shared" si="246"/>
        <v>0</v>
      </c>
      <c r="J1332" s="624">
        <f t="shared" si="247"/>
        <v>0</v>
      </c>
      <c r="K1332" s="624">
        <f t="shared" si="248"/>
        <v>0</v>
      </c>
      <c r="L1332" s="624">
        <f t="shared" si="250"/>
        <v>53091.751875680064</v>
      </c>
      <c r="M1332" s="668">
        <f t="shared" si="251"/>
        <v>11.788981247999985</v>
      </c>
      <c r="N1332" s="624">
        <f t="shared" si="249"/>
        <v>4503.5063470549794</v>
      </c>
    </row>
    <row r="1333" spans="1:14" x14ac:dyDescent="0.2">
      <c r="A1333" s="624">
        <v>1330</v>
      </c>
      <c r="B1333" s="624">
        <v>0</v>
      </c>
      <c r="C1333" s="628">
        <f t="shared" si="242"/>
        <v>0</v>
      </c>
      <c r="D1333" s="665">
        <f t="shared" si="240"/>
        <v>0</v>
      </c>
      <c r="E1333" s="629">
        <f t="shared" si="243"/>
        <v>0</v>
      </c>
      <c r="F1333" s="665">
        <f t="shared" si="241"/>
        <v>0</v>
      </c>
      <c r="G1333" s="629">
        <f t="shared" si="244"/>
        <v>0</v>
      </c>
      <c r="H1333" s="666">
        <f t="shared" si="245"/>
        <v>0</v>
      </c>
      <c r="I1333" s="667">
        <f t="shared" si="246"/>
        <v>0</v>
      </c>
      <c r="J1333" s="624">
        <f t="shared" si="247"/>
        <v>0</v>
      </c>
      <c r="K1333" s="624">
        <f t="shared" si="248"/>
        <v>0</v>
      </c>
      <c r="L1333" s="624">
        <f t="shared" si="250"/>
        <v>53091.751875680064</v>
      </c>
      <c r="M1333" s="668">
        <f t="shared" si="251"/>
        <v>11.788981247999985</v>
      </c>
      <c r="N1333" s="624">
        <f t="shared" si="249"/>
        <v>4503.5063470549794</v>
      </c>
    </row>
    <row r="1334" spans="1:14" x14ac:dyDescent="0.2">
      <c r="A1334" s="624">
        <v>1331</v>
      </c>
      <c r="B1334" s="624">
        <v>0</v>
      </c>
      <c r="C1334" s="628">
        <f t="shared" si="242"/>
        <v>0</v>
      </c>
      <c r="D1334" s="665">
        <f t="shared" si="240"/>
        <v>0</v>
      </c>
      <c r="E1334" s="629">
        <f t="shared" si="243"/>
        <v>0</v>
      </c>
      <c r="F1334" s="665">
        <f t="shared" si="241"/>
        <v>0</v>
      </c>
      <c r="G1334" s="629">
        <f t="shared" si="244"/>
        <v>0</v>
      </c>
      <c r="H1334" s="666">
        <f t="shared" si="245"/>
        <v>0</v>
      </c>
      <c r="I1334" s="667">
        <f t="shared" si="246"/>
        <v>0</v>
      </c>
      <c r="J1334" s="624">
        <f t="shared" si="247"/>
        <v>0</v>
      </c>
      <c r="K1334" s="624">
        <f t="shared" si="248"/>
        <v>0</v>
      </c>
      <c r="L1334" s="624">
        <f t="shared" si="250"/>
        <v>53091.751875680064</v>
      </c>
      <c r="M1334" s="668">
        <f t="shared" si="251"/>
        <v>11.788981247999985</v>
      </c>
      <c r="N1334" s="624">
        <f t="shared" si="249"/>
        <v>4503.5063470549794</v>
      </c>
    </row>
    <row r="1335" spans="1:14" x14ac:dyDescent="0.2">
      <c r="A1335" s="624">
        <v>1332</v>
      </c>
      <c r="B1335" s="624">
        <v>0</v>
      </c>
      <c r="C1335" s="628">
        <f t="shared" si="242"/>
        <v>0</v>
      </c>
      <c r="D1335" s="665">
        <f t="shared" si="240"/>
        <v>0</v>
      </c>
      <c r="E1335" s="629">
        <f t="shared" si="243"/>
        <v>0</v>
      </c>
      <c r="F1335" s="665">
        <f t="shared" si="241"/>
        <v>0</v>
      </c>
      <c r="G1335" s="629">
        <f t="shared" si="244"/>
        <v>0</v>
      </c>
      <c r="H1335" s="666">
        <f t="shared" si="245"/>
        <v>0</v>
      </c>
      <c r="I1335" s="667">
        <f t="shared" si="246"/>
        <v>0</v>
      </c>
      <c r="J1335" s="624">
        <f t="shared" si="247"/>
        <v>0</v>
      </c>
      <c r="K1335" s="624">
        <f t="shared" si="248"/>
        <v>0</v>
      </c>
      <c r="L1335" s="624">
        <f t="shared" si="250"/>
        <v>53091.751875680064</v>
      </c>
      <c r="M1335" s="668">
        <f t="shared" si="251"/>
        <v>11.788981247999985</v>
      </c>
      <c r="N1335" s="624">
        <f t="shared" si="249"/>
        <v>4503.5063470549794</v>
      </c>
    </row>
    <row r="1336" spans="1:14" x14ac:dyDescent="0.2">
      <c r="A1336" s="624">
        <v>1333</v>
      </c>
      <c r="B1336" s="624">
        <v>0</v>
      </c>
      <c r="C1336" s="628">
        <f t="shared" si="242"/>
        <v>0</v>
      </c>
      <c r="D1336" s="665">
        <f t="shared" si="240"/>
        <v>0</v>
      </c>
      <c r="E1336" s="629">
        <f t="shared" si="243"/>
        <v>0</v>
      </c>
      <c r="F1336" s="665">
        <f t="shared" si="241"/>
        <v>0</v>
      </c>
      <c r="G1336" s="629">
        <f t="shared" si="244"/>
        <v>0</v>
      </c>
      <c r="H1336" s="666">
        <f t="shared" si="245"/>
        <v>0</v>
      </c>
      <c r="I1336" s="667">
        <f t="shared" si="246"/>
        <v>0</v>
      </c>
      <c r="J1336" s="624">
        <f t="shared" si="247"/>
        <v>0</v>
      </c>
      <c r="K1336" s="624">
        <f t="shared" si="248"/>
        <v>0</v>
      </c>
      <c r="L1336" s="624">
        <f t="shared" si="250"/>
        <v>53091.751875680064</v>
      </c>
      <c r="M1336" s="668">
        <f t="shared" si="251"/>
        <v>11.788981247999985</v>
      </c>
      <c r="N1336" s="624">
        <f t="shared" si="249"/>
        <v>4503.5063470549794</v>
      </c>
    </row>
    <row r="1337" spans="1:14" x14ac:dyDescent="0.2">
      <c r="A1337" s="624">
        <v>1334</v>
      </c>
      <c r="B1337" s="624">
        <v>0</v>
      </c>
      <c r="C1337" s="628">
        <f t="shared" si="242"/>
        <v>0</v>
      </c>
      <c r="D1337" s="665">
        <f t="shared" si="240"/>
        <v>0</v>
      </c>
      <c r="E1337" s="629">
        <f t="shared" si="243"/>
        <v>0</v>
      </c>
      <c r="F1337" s="665">
        <f t="shared" si="241"/>
        <v>0</v>
      </c>
      <c r="G1337" s="629">
        <f t="shared" si="244"/>
        <v>0</v>
      </c>
      <c r="H1337" s="666">
        <f t="shared" si="245"/>
        <v>0</v>
      </c>
      <c r="I1337" s="667">
        <f t="shared" si="246"/>
        <v>0</v>
      </c>
      <c r="J1337" s="624">
        <f t="shared" si="247"/>
        <v>0</v>
      </c>
      <c r="K1337" s="624">
        <f t="shared" si="248"/>
        <v>0</v>
      </c>
      <c r="L1337" s="624">
        <f t="shared" si="250"/>
        <v>53091.751875680064</v>
      </c>
      <c r="M1337" s="668">
        <f t="shared" si="251"/>
        <v>11.788981247999985</v>
      </c>
      <c r="N1337" s="624">
        <f t="shared" si="249"/>
        <v>4503.5063470549794</v>
      </c>
    </row>
    <row r="1338" spans="1:14" x14ac:dyDescent="0.2">
      <c r="A1338" s="624">
        <v>1335</v>
      </c>
      <c r="B1338" s="624">
        <v>0</v>
      </c>
      <c r="C1338" s="628">
        <f t="shared" si="242"/>
        <v>0</v>
      </c>
      <c r="D1338" s="665">
        <f t="shared" si="240"/>
        <v>0</v>
      </c>
      <c r="E1338" s="629">
        <f t="shared" si="243"/>
        <v>0</v>
      </c>
      <c r="F1338" s="665">
        <f t="shared" si="241"/>
        <v>0</v>
      </c>
      <c r="G1338" s="629">
        <f t="shared" si="244"/>
        <v>0</v>
      </c>
      <c r="H1338" s="666">
        <f t="shared" si="245"/>
        <v>0</v>
      </c>
      <c r="I1338" s="667">
        <f t="shared" si="246"/>
        <v>0</v>
      </c>
      <c r="J1338" s="624">
        <f t="shared" si="247"/>
        <v>0</v>
      </c>
      <c r="K1338" s="624">
        <f t="shared" si="248"/>
        <v>0</v>
      </c>
      <c r="L1338" s="624">
        <f t="shared" si="250"/>
        <v>53091.751875680064</v>
      </c>
      <c r="M1338" s="668">
        <f t="shared" si="251"/>
        <v>11.788981247999985</v>
      </c>
      <c r="N1338" s="624">
        <f t="shared" si="249"/>
        <v>4503.5063470549794</v>
      </c>
    </row>
    <row r="1339" spans="1:14" x14ac:dyDescent="0.2">
      <c r="A1339" s="624">
        <v>1336</v>
      </c>
      <c r="B1339" s="624">
        <v>0</v>
      </c>
      <c r="C1339" s="628">
        <f t="shared" si="242"/>
        <v>0</v>
      </c>
      <c r="D1339" s="665">
        <f t="shared" si="240"/>
        <v>0</v>
      </c>
      <c r="E1339" s="629">
        <f t="shared" si="243"/>
        <v>0</v>
      </c>
      <c r="F1339" s="665">
        <f t="shared" si="241"/>
        <v>0</v>
      </c>
      <c r="G1339" s="629">
        <f t="shared" si="244"/>
        <v>0</v>
      </c>
      <c r="H1339" s="666">
        <f t="shared" si="245"/>
        <v>0</v>
      </c>
      <c r="I1339" s="667">
        <f t="shared" si="246"/>
        <v>0</v>
      </c>
      <c r="J1339" s="624">
        <f t="shared" si="247"/>
        <v>0</v>
      </c>
      <c r="K1339" s="624">
        <f t="shared" si="248"/>
        <v>0</v>
      </c>
      <c r="L1339" s="624">
        <f t="shared" si="250"/>
        <v>53091.751875680064</v>
      </c>
      <c r="M1339" s="668">
        <f t="shared" si="251"/>
        <v>11.788981247999985</v>
      </c>
      <c r="N1339" s="624">
        <f t="shared" si="249"/>
        <v>4503.5063470549794</v>
      </c>
    </row>
    <row r="1340" spans="1:14" x14ac:dyDescent="0.2">
      <c r="A1340" s="624">
        <v>1337</v>
      </c>
      <c r="B1340" s="624">
        <v>0</v>
      </c>
      <c r="C1340" s="628">
        <f t="shared" si="242"/>
        <v>0</v>
      </c>
      <c r="D1340" s="665">
        <f t="shared" si="240"/>
        <v>0</v>
      </c>
      <c r="E1340" s="629">
        <f t="shared" si="243"/>
        <v>0</v>
      </c>
      <c r="F1340" s="665">
        <f t="shared" si="241"/>
        <v>2.4140160000000002</v>
      </c>
      <c r="G1340" s="629">
        <f t="shared" si="244"/>
        <v>5.827473248256001</v>
      </c>
      <c r="H1340" s="666">
        <f t="shared" si="245"/>
        <v>1.2070080000000001</v>
      </c>
      <c r="I1340" s="667">
        <f t="shared" si="246"/>
        <v>3.3528000000000003E-4</v>
      </c>
      <c r="J1340" s="624">
        <f t="shared" si="247"/>
        <v>5.827473248256001</v>
      </c>
      <c r="K1340" s="624">
        <f t="shared" si="248"/>
        <v>5.827473248256001</v>
      </c>
      <c r="L1340" s="624">
        <f t="shared" si="250"/>
        <v>53097.579348928317</v>
      </c>
      <c r="M1340" s="668">
        <f t="shared" si="251"/>
        <v>11.789316527999985</v>
      </c>
      <c r="N1340" s="624">
        <f t="shared" si="249"/>
        <v>4503.8725716473855</v>
      </c>
    </row>
    <row r="1341" spans="1:14" x14ac:dyDescent="0.2">
      <c r="A1341" s="624">
        <v>1338</v>
      </c>
      <c r="B1341" s="624">
        <v>1.5</v>
      </c>
      <c r="C1341" s="628">
        <f t="shared" si="242"/>
        <v>2.4140160000000002</v>
      </c>
      <c r="D1341" s="665">
        <f t="shared" si="240"/>
        <v>2.4140160000000002</v>
      </c>
      <c r="E1341" s="629">
        <f t="shared" si="243"/>
        <v>5.827473248256001</v>
      </c>
      <c r="F1341" s="665">
        <f t="shared" si="241"/>
        <v>7.7248511999999998</v>
      </c>
      <c r="G1341" s="629">
        <f t="shared" si="244"/>
        <v>59.673326062141435</v>
      </c>
      <c r="H1341" s="666">
        <f t="shared" si="245"/>
        <v>5.0694336</v>
      </c>
      <c r="I1341" s="667">
        <f t="shared" si="246"/>
        <v>1.4081759999999999E-3</v>
      </c>
      <c r="J1341" s="624">
        <f t="shared" si="247"/>
        <v>53.845852813885436</v>
      </c>
      <c r="K1341" s="624">
        <f t="shared" si="248"/>
        <v>53.845852813885436</v>
      </c>
      <c r="L1341" s="624">
        <f t="shared" si="250"/>
        <v>53151.425201742204</v>
      </c>
      <c r="M1341" s="668">
        <f t="shared" si="251"/>
        <v>11.790724703999985</v>
      </c>
      <c r="N1341" s="624">
        <f t="shared" si="249"/>
        <v>4507.9014679827669</v>
      </c>
    </row>
    <row r="1342" spans="1:14" x14ac:dyDescent="0.2">
      <c r="A1342" s="624">
        <v>1339</v>
      </c>
      <c r="B1342" s="624">
        <v>4.8</v>
      </c>
      <c r="C1342" s="628">
        <f t="shared" si="242"/>
        <v>7.7248511999999998</v>
      </c>
      <c r="D1342" s="665">
        <f t="shared" si="240"/>
        <v>7.7248511999999998</v>
      </c>
      <c r="E1342" s="629">
        <f t="shared" si="243"/>
        <v>59.673326062141435</v>
      </c>
      <c r="F1342" s="665">
        <f t="shared" si="241"/>
        <v>13.035686399999999</v>
      </c>
      <c r="G1342" s="629">
        <f t="shared" si="244"/>
        <v>169.92911991914494</v>
      </c>
      <c r="H1342" s="666">
        <f t="shared" si="245"/>
        <v>10.3802688</v>
      </c>
      <c r="I1342" s="667">
        <f t="shared" si="246"/>
        <v>2.8834080000000001E-3</v>
      </c>
      <c r="J1342" s="624">
        <f t="shared" si="247"/>
        <v>110.25579385700351</v>
      </c>
      <c r="K1342" s="624">
        <f t="shared" si="248"/>
        <v>110.25579385700351</v>
      </c>
      <c r="L1342" s="624">
        <f t="shared" si="250"/>
        <v>53261.680995599207</v>
      </c>
      <c r="M1342" s="668">
        <f t="shared" si="251"/>
        <v>11.793608111999985</v>
      </c>
      <c r="N1342" s="624">
        <f t="shared" si="249"/>
        <v>4516.1481108911439</v>
      </c>
    </row>
    <row r="1343" spans="1:14" x14ac:dyDescent="0.2">
      <c r="A1343" s="624">
        <v>1340</v>
      </c>
      <c r="B1343" s="624">
        <v>8.1</v>
      </c>
      <c r="C1343" s="628">
        <f t="shared" si="242"/>
        <v>13.035686399999999</v>
      </c>
      <c r="D1343" s="665">
        <f t="shared" si="240"/>
        <v>13.035686399999999</v>
      </c>
      <c r="E1343" s="629">
        <f t="shared" si="243"/>
        <v>169.92911991914494</v>
      </c>
      <c r="F1343" s="665">
        <f t="shared" si="241"/>
        <v>18.346521600000003</v>
      </c>
      <c r="G1343" s="629">
        <f t="shared" si="244"/>
        <v>336.59485481926663</v>
      </c>
      <c r="H1343" s="666">
        <f t="shared" si="245"/>
        <v>15.691104000000001</v>
      </c>
      <c r="I1343" s="667">
        <f t="shared" si="246"/>
        <v>4.3586400000000004E-3</v>
      </c>
      <c r="J1343" s="624">
        <f t="shared" si="247"/>
        <v>166.66573490012169</v>
      </c>
      <c r="K1343" s="624">
        <f t="shared" si="248"/>
        <v>166.66573490012169</v>
      </c>
      <c r="L1343" s="624">
        <f t="shared" si="250"/>
        <v>53428.346730499332</v>
      </c>
      <c r="M1343" s="668">
        <f t="shared" si="251"/>
        <v>11.797966751999985</v>
      </c>
      <c r="N1343" s="624">
        <f t="shared" si="249"/>
        <v>4528.6063144263553</v>
      </c>
    </row>
    <row r="1344" spans="1:14" x14ac:dyDescent="0.2">
      <c r="A1344" s="624">
        <v>1341</v>
      </c>
      <c r="B1344" s="624">
        <v>11.4</v>
      </c>
      <c r="C1344" s="628">
        <f t="shared" si="242"/>
        <v>18.346521600000003</v>
      </c>
      <c r="D1344" s="665">
        <f t="shared" si="240"/>
        <v>18.346521600000003</v>
      </c>
      <c r="E1344" s="629">
        <f t="shared" si="243"/>
        <v>336.59485481926663</v>
      </c>
      <c r="F1344" s="665">
        <f t="shared" si="241"/>
        <v>21.243340799999999</v>
      </c>
      <c r="G1344" s="629">
        <f t="shared" si="244"/>
        <v>451.27952834494459</v>
      </c>
      <c r="H1344" s="666">
        <f t="shared" si="245"/>
        <v>19.794931200000001</v>
      </c>
      <c r="I1344" s="667">
        <f t="shared" si="246"/>
        <v>5.4985920000000001E-3</v>
      </c>
      <c r="J1344" s="624">
        <f t="shared" si="247"/>
        <v>114.68467352567797</v>
      </c>
      <c r="K1344" s="624">
        <f t="shared" si="248"/>
        <v>114.68467352567797</v>
      </c>
      <c r="L1344" s="624">
        <f t="shared" si="250"/>
        <v>53543.031404025009</v>
      </c>
      <c r="M1344" s="668">
        <f t="shared" si="251"/>
        <v>11.803465343999985</v>
      </c>
      <c r="N1344" s="624">
        <f t="shared" si="249"/>
        <v>4536.2128699977375</v>
      </c>
    </row>
    <row r="1345" spans="1:14" x14ac:dyDescent="0.2">
      <c r="A1345" s="624">
        <v>1342</v>
      </c>
      <c r="B1345" s="624">
        <v>13.2</v>
      </c>
      <c r="C1345" s="628">
        <f t="shared" si="242"/>
        <v>21.243340799999999</v>
      </c>
      <c r="D1345" s="665">
        <f t="shared" si="240"/>
        <v>21.243340799999999</v>
      </c>
      <c r="E1345" s="629">
        <f t="shared" si="243"/>
        <v>451.27952834494459</v>
      </c>
      <c r="F1345" s="665">
        <f t="shared" si="241"/>
        <v>24.3010944</v>
      </c>
      <c r="G1345" s="629">
        <f t="shared" si="244"/>
        <v>590.54318903771139</v>
      </c>
      <c r="H1345" s="666">
        <f t="shared" si="245"/>
        <v>22.772217599999998</v>
      </c>
      <c r="I1345" s="667">
        <f t="shared" si="246"/>
        <v>6.3256159999999992E-3</v>
      </c>
      <c r="J1345" s="624">
        <f t="shared" si="247"/>
        <v>139.26366069276679</v>
      </c>
      <c r="K1345" s="624">
        <f t="shared" si="248"/>
        <v>139.26366069276679</v>
      </c>
      <c r="L1345" s="624">
        <f t="shared" si="250"/>
        <v>53682.295064717779</v>
      </c>
      <c r="M1345" s="668">
        <f t="shared" si="251"/>
        <v>11.809790959999985</v>
      </c>
      <c r="N1345" s="624">
        <f t="shared" si="249"/>
        <v>4545.5753828785673</v>
      </c>
    </row>
    <row r="1346" spans="1:14" x14ac:dyDescent="0.2">
      <c r="A1346" s="624">
        <v>1343</v>
      </c>
      <c r="B1346" s="624">
        <v>15.1</v>
      </c>
      <c r="C1346" s="628">
        <f t="shared" si="242"/>
        <v>24.3010944</v>
      </c>
      <c r="D1346" s="665">
        <f t="shared" si="240"/>
        <v>24.3010944</v>
      </c>
      <c r="E1346" s="629">
        <f t="shared" si="243"/>
        <v>590.54318903771139</v>
      </c>
      <c r="F1346" s="665">
        <f t="shared" si="241"/>
        <v>27.036979200000005</v>
      </c>
      <c r="G1346" s="629">
        <f t="shared" si="244"/>
        <v>730.99824426123291</v>
      </c>
      <c r="H1346" s="666">
        <f t="shared" si="245"/>
        <v>25.669036800000001</v>
      </c>
      <c r="I1346" s="667">
        <f t="shared" si="246"/>
        <v>7.1302880000000003E-3</v>
      </c>
      <c r="J1346" s="624">
        <f t="shared" si="247"/>
        <v>140.45505522352153</v>
      </c>
      <c r="K1346" s="624">
        <f t="shared" si="248"/>
        <v>140.45505522352153</v>
      </c>
      <c r="L1346" s="624">
        <f t="shared" si="250"/>
        <v>53822.750119941302</v>
      </c>
      <c r="M1346" s="668">
        <f t="shared" si="251"/>
        <v>11.816921247999986</v>
      </c>
      <c r="N1346" s="624">
        <f t="shared" si="249"/>
        <v>4554.7185252716145</v>
      </c>
    </row>
    <row r="1347" spans="1:14" x14ac:dyDescent="0.2">
      <c r="A1347" s="624">
        <v>1344</v>
      </c>
      <c r="B1347" s="624">
        <v>16.8</v>
      </c>
      <c r="C1347" s="628">
        <f t="shared" si="242"/>
        <v>27.036979200000005</v>
      </c>
      <c r="D1347" s="665">
        <f t="shared" si="240"/>
        <v>27.036979200000005</v>
      </c>
      <c r="E1347" s="629">
        <f t="shared" si="243"/>
        <v>730.99824426123291</v>
      </c>
      <c r="F1347" s="665">
        <f t="shared" si="241"/>
        <v>29.450995200000005</v>
      </c>
      <c r="G1347" s="629">
        <f t="shared" si="244"/>
        <v>867.36111827042328</v>
      </c>
      <c r="H1347" s="666">
        <f t="shared" si="245"/>
        <v>28.243987200000007</v>
      </c>
      <c r="I1347" s="667">
        <f t="shared" si="246"/>
        <v>7.8455520000000022E-3</v>
      </c>
      <c r="J1347" s="624">
        <f t="shared" si="247"/>
        <v>136.36287400919036</v>
      </c>
      <c r="K1347" s="624">
        <f t="shared" si="248"/>
        <v>136.36287400919036</v>
      </c>
      <c r="L1347" s="624">
        <f t="shared" si="250"/>
        <v>53959.11299395049</v>
      </c>
      <c r="M1347" s="668">
        <f t="shared" si="251"/>
        <v>11.824766799999985</v>
      </c>
      <c r="N1347" s="624">
        <f t="shared" si="249"/>
        <v>4563.22851068408</v>
      </c>
    </row>
    <row r="1348" spans="1:14" x14ac:dyDescent="0.2">
      <c r="A1348" s="624">
        <v>1345</v>
      </c>
      <c r="B1348" s="624">
        <v>18.3</v>
      </c>
      <c r="C1348" s="628">
        <f t="shared" si="242"/>
        <v>29.450995200000005</v>
      </c>
      <c r="D1348" s="665">
        <f t="shared" ref="D1348:D1411" si="252">C1348</f>
        <v>29.450995200000005</v>
      </c>
      <c r="E1348" s="629">
        <f t="shared" si="243"/>
        <v>867.36111827042328</v>
      </c>
      <c r="F1348" s="665">
        <f t="shared" ref="F1348:F1411" si="253">C1349</f>
        <v>31.382208000000002</v>
      </c>
      <c r="G1348" s="629">
        <f t="shared" si="244"/>
        <v>984.84297895526413</v>
      </c>
      <c r="H1348" s="666">
        <f t="shared" si="245"/>
        <v>30.416601600000003</v>
      </c>
      <c r="I1348" s="667">
        <f t="shared" si="246"/>
        <v>8.4490560000000017E-3</v>
      </c>
      <c r="J1348" s="624">
        <f t="shared" si="247"/>
        <v>117.48186068484085</v>
      </c>
      <c r="K1348" s="624">
        <f t="shared" si="248"/>
        <v>117.48186068484085</v>
      </c>
      <c r="L1348" s="624">
        <f t="shared" si="250"/>
        <v>54076.594854635332</v>
      </c>
      <c r="M1348" s="668">
        <f t="shared" si="251"/>
        <v>11.833215855999985</v>
      </c>
      <c r="N1348" s="624">
        <f t="shared" si="249"/>
        <v>4569.8984547143209</v>
      </c>
    </row>
    <row r="1349" spans="1:14" x14ac:dyDescent="0.2">
      <c r="A1349" s="624">
        <v>1346</v>
      </c>
      <c r="B1349" s="624">
        <v>19.5</v>
      </c>
      <c r="C1349" s="628">
        <f t="shared" ref="C1349:C1412" si="254">B1349*1.609344</f>
        <v>31.382208000000002</v>
      </c>
      <c r="D1349" s="665">
        <f t="shared" si="252"/>
        <v>31.382208000000002</v>
      </c>
      <c r="E1349" s="629">
        <f t="shared" ref="E1349:E1412" si="255">(D1349)^2</f>
        <v>984.84297895526413</v>
      </c>
      <c r="F1349" s="665">
        <f t="shared" si="253"/>
        <v>32.669683200000001</v>
      </c>
      <c r="G1349" s="629">
        <f t="shared" ref="G1349:G1412" si="256">(F1349)^2</f>
        <v>1067.3082003883624</v>
      </c>
      <c r="H1349" s="666">
        <f t="shared" ref="H1349:H1412" si="257">(D1349+F1349)/2</f>
        <v>32.0259456</v>
      </c>
      <c r="I1349" s="667">
        <f t="shared" ref="I1349:I1412" si="258">H1349/3600</f>
        <v>8.8960959999999992E-3</v>
      </c>
      <c r="J1349" s="624">
        <f t="shared" ref="J1349:J1412" si="259">IF(I1349=0,0,(G1349-E1349))</f>
        <v>82.465221433098236</v>
      </c>
      <c r="K1349" s="624">
        <f t="shared" ref="K1349:K1412" si="260">MAX(0,J1349)</f>
        <v>82.465221433098236</v>
      </c>
      <c r="L1349" s="624">
        <f t="shared" si="250"/>
        <v>54159.060076068432</v>
      </c>
      <c r="M1349" s="668">
        <f t="shared" si="251"/>
        <v>11.842111951999986</v>
      </c>
      <c r="N1349" s="624">
        <f t="shared" ref="N1349:N1412" si="261">IF(M1349=0,0,(L1349)/M1349)</f>
        <v>4573.4291565214971</v>
      </c>
    </row>
    <row r="1350" spans="1:14" x14ac:dyDescent="0.2">
      <c r="A1350" s="624">
        <v>1347</v>
      </c>
      <c r="B1350" s="624">
        <v>20.3</v>
      </c>
      <c r="C1350" s="628">
        <f t="shared" si="254"/>
        <v>32.669683200000001</v>
      </c>
      <c r="D1350" s="665">
        <f t="shared" si="252"/>
        <v>32.669683200000001</v>
      </c>
      <c r="E1350" s="629">
        <f t="shared" si="255"/>
        <v>1067.3082003883624</v>
      </c>
      <c r="F1350" s="665">
        <f t="shared" si="253"/>
        <v>34.279027200000002</v>
      </c>
      <c r="G1350" s="629">
        <f t="shared" si="256"/>
        <v>1175.05170577834</v>
      </c>
      <c r="H1350" s="666">
        <f t="shared" si="257"/>
        <v>33.474355200000005</v>
      </c>
      <c r="I1350" s="667">
        <f t="shared" si="258"/>
        <v>9.2984320000000006E-3</v>
      </c>
      <c r="J1350" s="624">
        <f t="shared" si="259"/>
        <v>107.7435053899776</v>
      </c>
      <c r="K1350" s="624">
        <f t="shared" si="260"/>
        <v>107.7435053899776</v>
      </c>
      <c r="L1350" s="624">
        <f t="shared" ref="L1350:L1413" si="262">L1349+K1350</f>
        <v>54266.803581458407</v>
      </c>
      <c r="M1350" s="668">
        <f t="shared" ref="M1350:M1413" si="263">M1349+I1350</f>
        <v>11.851410383999985</v>
      </c>
      <c r="N1350" s="624">
        <f t="shared" si="261"/>
        <v>4578.9321121409639</v>
      </c>
    </row>
    <row r="1351" spans="1:14" x14ac:dyDescent="0.2">
      <c r="A1351" s="624">
        <v>1348</v>
      </c>
      <c r="B1351" s="624">
        <v>21.3</v>
      </c>
      <c r="C1351" s="628">
        <f t="shared" si="254"/>
        <v>34.279027200000002</v>
      </c>
      <c r="D1351" s="665">
        <f t="shared" si="252"/>
        <v>34.279027200000002</v>
      </c>
      <c r="E1351" s="629">
        <f t="shared" si="255"/>
        <v>1175.05170577834</v>
      </c>
      <c r="F1351" s="665">
        <f t="shared" si="253"/>
        <v>35.2446336</v>
      </c>
      <c r="G1351" s="629">
        <f t="shared" si="256"/>
        <v>1242.1841975982491</v>
      </c>
      <c r="H1351" s="666">
        <f t="shared" si="257"/>
        <v>34.761830400000001</v>
      </c>
      <c r="I1351" s="667">
        <f t="shared" si="258"/>
        <v>9.6560640000000007E-3</v>
      </c>
      <c r="J1351" s="624">
        <f t="shared" si="259"/>
        <v>67.132491819909092</v>
      </c>
      <c r="K1351" s="624">
        <f t="shared" si="260"/>
        <v>67.132491819909092</v>
      </c>
      <c r="L1351" s="624">
        <f t="shared" si="262"/>
        <v>54333.936073278317</v>
      </c>
      <c r="M1351" s="668">
        <f t="shared" si="263"/>
        <v>11.861066447999985</v>
      </c>
      <c r="N1351" s="624">
        <f t="shared" si="261"/>
        <v>4580.8643186920272</v>
      </c>
    </row>
    <row r="1352" spans="1:14" x14ac:dyDescent="0.2">
      <c r="A1352" s="624">
        <v>1349</v>
      </c>
      <c r="B1352" s="624">
        <v>21.9</v>
      </c>
      <c r="C1352" s="628">
        <f t="shared" si="254"/>
        <v>35.2446336</v>
      </c>
      <c r="D1352" s="665">
        <f t="shared" si="252"/>
        <v>35.2446336</v>
      </c>
      <c r="E1352" s="629">
        <f t="shared" si="255"/>
        <v>1242.1841975982491</v>
      </c>
      <c r="F1352" s="665">
        <f t="shared" si="253"/>
        <v>35.566502400000005</v>
      </c>
      <c r="G1352" s="629">
        <f t="shared" si="256"/>
        <v>1264.9760929692061</v>
      </c>
      <c r="H1352" s="666">
        <f t="shared" si="257"/>
        <v>35.405568000000002</v>
      </c>
      <c r="I1352" s="667">
        <f t="shared" si="258"/>
        <v>9.8348800000000007E-3</v>
      </c>
      <c r="J1352" s="624">
        <f t="shared" si="259"/>
        <v>22.791895370957036</v>
      </c>
      <c r="K1352" s="624">
        <f t="shared" si="260"/>
        <v>22.791895370957036</v>
      </c>
      <c r="L1352" s="624">
        <f t="shared" si="262"/>
        <v>54356.727968649277</v>
      </c>
      <c r="M1352" s="668">
        <f t="shared" si="263"/>
        <v>11.870901327999984</v>
      </c>
      <c r="N1352" s="624">
        <f t="shared" si="261"/>
        <v>4578.9891152104565</v>
      </c>
    </row>
    <row r="1353" spans="1:14" x14ac:dyDescent="0.2">
      <c r="A1353" s="624">
        <v>1350</v>
      </c>
      <c r="B1353" s="624">
        <v>22.1</v>
      </c>
      <c r="C1353" s="628">
        <f t="shared" si="254"/>
        <v>35.566502400000005</v>
      </c>
      <c r="D1353" s="665">
        <f t="shared" si="252"/>
        <v>35.566502400000005</v>
      </c>
      <c r="E1353" s="629">
        <f t="shared" si="255"/>
        <v>1264.9760929692061</v>
      </c>
      <c r="F1353" s="665">
        <f t="shared" si="253"/>
        <v>36.049305599999997</v>
      </c>
      <c r="G1353" s="629">
        <f t="shared" si="256"/>
        <v>1299.5524342421911</v>
      </c>
      <c r="H1353" s="666">
        <f t="shared" si="257"/>
        <v>35.807904000000001</v>
      </c>
      <c r="I1353" s="667">
        <f t="shared" si="258"/>
        <v>9.9466399999999996E-3</v>
      </c>
      <c r="J1353" s="624">
        <f t="shared" si="259"/>
        <v>34.576341272985019</v>
      </c>
      <c r="K1353" s="624">
        <f t="shared" si="260"/>
        <v>34.576341272985019</v>
      </c>
      <c r="L1353" s="624">
        <f t="shared" si="262"/>
        <v>54391.304309922263</v>
      </c>
      <c r="M1353" s="668">
        <f t="shared" si="263"/>
        <v>11.880847967999985</v>
      </c>
      <c r="N1353" s="624">
        <f t="shared" si="261"/>
        <v>4578.0658465136867</v>
      </c>
    </row>
    <row r="1354" spans="1:14" x14ac:dyDescent="0.2">
      <c r="A1354" s="624">
        <v>1351</v>
      </c>
      <c r="B1354" s="624">
        <v>22.4</v>
      </c>
      <c r="C1354" s="628">
        <f t="shared" si="254"/>
        <v>36.049305599999997</v>
      </c>
      <c r="D1354" s="665">
        <f t="shared" si="252"/>
        <v>36.049305599999997</v>
      </c>
      <c r="E1354" s="629">
        <f t="shared" si="255"/>
        <v>1299.5524342421911</v>
      </c>
      <c r="F1354" s="665">
        <f t="shared" si="253"/>
        <v>35.405568000000002</v>
      </c>
      <c r="G1354" s="629">
        <f t="shared" si="256"/>
        <v>1253.5542454026242</v>
      </c>
      <c r="H1354" s="666">
        <f t="shared" si="257"/>
        <v>35.7274368</v>
      </c>
      <c r="I1354" s="667">
        <f t="shared" si="258"/>
        <v>9.9242879999999999E-3</v>
      </c>
      <c r="J1354" s="624">
        <f t="shared" si="259"/>
        <v>-45.998188839566865</v>
      </c>
      <c r="K1354" s="624">
        <f t="shared" si="260"/>
        <v>0</v>
      </c>
      <c r="L1354" s="624">
        <f t="shared" si="262"/>
        <v>54391.304309922263</v>
      </c>
      <c r="M1354" s="668">
        <f t="shared" si="263"/>
        <v>11.890772255999986</v>
      </c>
      <c r="N1354" s="624">
        <f t="shared" si="261"/>
        <v>4574.2448967077689</v>
      </c>
    </row>
    <row r="1355" spans="1:14" x14ac:dyDescent="0.2">
      <c r="A1355" s="624">
        <v>1352</v>
      </c>
      <c r="B1355" s="624">
        <v>22</v>
      </c>
      <c r="C1355" s="628">
        <f t="shared" si="254"/>
        <v>35.405568000000002</v>
      </c>
      <c r="D1355" s="665">
        <f t="shared" si="252"/>
        <v>35.405568000000002</v>
      </c>
      <c r="E1355" s="629">
        <f t="shared" si="255"/>
        <v>1253.5542454026242</v>
      </c>
      <c r="F1355" s="665">
        <f t="shared" si="253"/>
        <v>34.761830400000008</v>
      </c>
      <c r="G1355" s="629">
        <f t="shared" si="256"/>
        <v>1208.3848527583648</v>
      </c>
      <c r="H1355" s="666">
        <f t="shared" si="257"/>
        <v>35.083699200000005</v>
      </c>
      <c r="I1355" s="667">
        <f t="shared" si="258"/>
        <v>9.7454720000000016E-3</v>
      </c>
      <c r="J1355" s="624">
        <f t="shared" si="259"/>
        <v>-45.16939264425946</v>
      </c>
      <c r="K1355" s="624">
        <f t="shared" si="260"/>
        <v>0</v>
      </c>
      <c r="L1355" s="624">
        <f t="shared" si="262"/>
        <v>54391.304309922263</v>
      </c>
      <c r="M1355" s="668">
        <f t="shared" si="263"/>
        <v>11.900517727999986</v>
      </c>
      <c r="N1355" s="624">
        <f t="shared" si="261"/>
        <v>4570.4989945057896</v>
      </c>
    </row>
    <row r="1356" spans="1:14" x14ac:dyDescent="0.2">
      <c r="A1356" s="624">
        <v>1353</v>
      </c>
      <c r="B1356" s="624">
        <v>21.6</v>
      </c>
      <c r="C1356" s="628">
        <f t="shared" si="254"/>
        <v>34.761830400000008</v>
      </c>
      <c r="D1356" s="665">
        <f t="shared" si="252"/>
        <v>34.761830400000008</v>
      </c>
      <c r="E1356" s="629">
        <f t="shared" si="255"/>
        <v>1208.3848527583648</v>
      </c>
      <c r="F1356" s="665">
        <f t="shared" si="253"/>
        <v>33.957158400000004</v>
      </c>
      <c r="G1356" s="629">
        <f t="shared" si="256"/>
        <v>1153.0886066026908</v>
      </c>
      <c r="H1356" s="666">
        <f t="shared" si="257"/>
        <v>34.359494400000003</v>
      </c>
      <c r="I1356" s="667">
        <f t="shared" si="258"/>
        <v>9.544304E-3</v>
      </c>
      <c r="J1356" s="624">
        <f t="shared" si="259"/>
        <v>-55.296246155673998</v>
      </c>
      <c r="K1356" s="624">
        <f t="shared" si="260"/>
        <v>0</v>
      </c>
      <c r="L1356" s="624">
        <f t="shared" si="262"/>
        <v>54391.304309922263</v>
      </c>
      <c r="M1356" s="668">
        <f t="shared" si="263"/>
        <v>11.910062031999987</v>
      </c>
      <c r="N1356" s="624">
        <f t="shared" si="261"/>
        <v>4566.8363576766906</v>
      </c>
    </row>
    <row r="1357" spans="1:14" x14ac:dyDescent="0.2">
      <c r="A1357" s="624">
        <v>1354</v>
      </c>
      <c r="B1357" s="624">
        <v>21.1</v>
      </c>
      <c r="C1357" s="628">
        <f t="shared" si="254"/>
        <v>33.957158400000004</v>
      </c>
      <c r="D1357" s="665">
        <f t="shared" si="252"/>
        <v>33.957158400000004</v>
      </c>
      <c r="E1357" s="629">
        <f t="shared" si="255"/>
        <v>1153.0886066026908</v>
      </c>
      <c r="F1357" s="665">
        <f t="shared" si="253"/>
        <v>32.991551999999999</v>
      </c>
      <c r="G1357" s="629">
        <f t="shared" si="256"/>
        <v>1088.4425033687039</v>
      </c>
      <c r="H1357" s="666">
        <f t="shared" si="257"/>
        <v>33.474355200000005</v>
      </c>
      <c r="I1357" s="667">
        <f t="shared" si="258"/>
        <v>9.2984320000000006E-3</v>
      </c>
      <c r="J1357" s="624">
        <f t="shared" si="259"/>
        <v>-64.646103233986878</v>
      </c>
      <c r="K1357" s="624">
        <f t="shared" si="260"/>
        <v>0</v>
      </c>
      <c r="L1357" s="624">
        <f t="shared" si="262"/>
        <v>54391.304309922263</v>
      </c>
      <c r="M1357" s="668">
        <f t="shared" si="263"/>
        <v>11.919360463999986</v>
      </c>
      <c r="N1357" s="624">
        <f t="shared" si="261"/>
        <v>4563.2737154145289</v>
      </c>
    </row>
    <row r="1358" spans="1:14" x14ac:dyDescent="0.2">
      <c r="A1358" s="624">
        <v>1355</v>
      </c>
      <c r="B1358" s="624">
        <v>20.5</v>
      </c>
      <c r="C1358" s="628">
        <f t="shared" si="254"/>
        <v>32.991551999999999</v>
      </c>
      <c r="D1358" s="665">
        <f t="shared" si="252"/>
        <v>32.991551999999999</v>
      </c>
      <c r="E1358" s="629">
        <f t="shared" si="255"/>
        <v>1088.4425033687039</v>
      </c>
      <c r="F1358" s="665">
        <f t="shared" si="253"/>
        <v>32.186880000000002</v>
      </c>
      <c r="G1358" s="629">
        <f t="shared" si="256"/>
        <v>1035.9952441344001</v>
      </c>
      <c r="H1358" s="666">
        <f t="shared" si="257"/>
        <v>32.589216</v>
      </c>
      <c r="I1358" s="667">
        <f t="shared" si="258"/>
        <v>9.0525599999999994E-3</v>
      </c>
      <c r="J1358" s="624">
        <f t="shared" si="259"/>
        <v>-52.447259234303829</v>
      </c>
      <c r="K1358" s="624">
        <f t="shared" si="260"/>
        <v>0</v>
      </c>
      <c r="L1358" s="624">
        <f t="shared" si="262"/>
        <v>54391.304309922263</v>
      </c>
      <c r="M1358" s="668">
        <f t="shared" si="263"/>
        <v>11.928413023999987</v>
      </c>
      <c r="N1358" s="624">
        <f t="shared" si="261"/>
        <v>4559.810613573396</v>
      </c>
    </row>
    <row r="1359" spans="1:14" x14ac:dyDescent="0.2">
      <c r="A1359" s="624">
        <v>1356</v>
      </c>
      <c r="B1359" s="624">
        <v>20</v>
      </c>
      <c r="C1359" s="628">
        <f t="shared" si="254"/>
        <v>32.186880000000002</v>
      </c>
      <c r="D1359" s="665">
        <f t="shared" si="252"/>
        <v>32.186880000000002</v>
      </c>
      <c r="E1359" s="629">
        <f t="shared" si="255"/>
        <v>1035.9952441344001</v>
      </c>
      <c r="F1359" s="665">
        <f t="shared" si="253"/>
        <v>31.543142400000004</v>
      </c>
      <c r="G1359" s="629">
        <f t="shared" si="256"/>
        <v>994.96983246667799</v>
      </c>
      <c r="H1359" s="666">
        <f t="shared" si="257"/>
        <v>31.865011200000005</v>
      </c>
      <c r="I1359" s="667">
        <f t="shared" si="258"/>
        <v>8.8513920000000013E-3</v>
      </c>
      <c r="J1359" s="624">
        <f t="shared" si="259"/>
        <v>-41.025411667722096</v>
      </c>
      <c r="K1359" s="624">
        <f t="shared" si="260"/>
        <v>0</v>
      </c>
      <c r="L1359" s="624">
        <f t="shared" si="262"/>
        <v>54391.304309922263</v>
      </c>
      <c r="M1359" s="668">
        <f t="shared" si="263"/>
        <v>11.937264415999987</v>
      </c>
      <c r="N1359" s="624">
        <f t="shared" si="261"/>
        <v>4556.4295482153721</v>
      </c>
    </row>
    <row r="1360" spans="1:14" x14ac:dyDescent="0.2">
      <c r="A1360" s="624">
        <v>1357</v>
      </c>
      <c r="B1360" s="624">
        <v>19.600000000000001</v>
      </c>
      <c r="C1360" s="628">
        <f t="shared" si="254"/>
        <v>31.543142400000004</v>
      </c>
      <c r="D1360" s="665">
        <f t="shared" si="252"/>
        <v>31.543142400000004</v>
      </c>
      <c r="E1360" s="629">
        <f t="shared" si="255"/>
        <v>994.96983246667799</v>
      </c>
      <c r="F1360" s="665">
        <f t="shared" si="253"/>
        <v>29.772864000000002</v>
      </c>
      <c r="G1360" s="629">
        <f t="shared" si="256"/>
        <v>886.42343076249608</v>
      </c>
      <c r="H1360" s="666">
        <f t="shared" si="257"/>
        <v>30.658003200000003</v>
      </c>
      <c r="I1360" s="667">
        <f t="shared" si="258"/>
        <v>8.516112000000001E-3</v>
      </c>
      <c r="J1360" s="624">
        <f t="shared" si="259"/>
        <v>-108.5464017041819</v>
      </c>
      <c r="K1360" s="624">
        <f t="shared" si="260"/>
        <v>0</v>
      </c>
      <c r="L1360" s="624">
        <f t="shared" si="262"/>
        <v>54391.304309922263</v>
      </c>
      <c r="M1360" s="668">
        <f t="shared" si="263"/>
        <v>11.945780527999988</v>
      </c>
      <c r="N1360" s="624">
        <f t="shared" si="261"/>
        <v>4553.181282916863</v>
      </c>
    </row>
    <row r="1361" spans="1:14" x14ac:dyDescent="0.2">
      <c r="A1361" s="624">
        <v>1358</v>
      </c>
      <c r="B1361" s="624">
        <v>18.5</v>
      </c>
      <c r="C1361" s="628">
        <f t="shared" si="254"/>
        <v>29.772864000000002</v>
      </c>
      <c r="D1361" s="665">
        <f t="shared" si="252"/>
        <v>29.772864000000002</v>
      </c>
      <c r="E1361" s="629">
        <f t="shared" si="255"/>
        <v>886.42343076249608</v>
      </c>
      <c r="F1361" s="665">
        <f t="shared" si="253"/>
        <v>28.163520000000002</v>
      </c>
      <c r="G1361" s="629">
        <f t="shared" si="256"/>
        <v>793.18385879040011</v>
      </c>
      <c r="H1361" s="666">
        <f t="shared" si="257"/>
        <v>28.968192000000002</v>
      </c>
      <c r="I1361" s="667">
        <f t="shared" si="258"/>
        <v>8.0467200000000003E-3</v>
      </c>
      <c r="J1361" s="624">
        <f t="shared" si="259"/>
        <v>-93.239571972095973</v>
      </c>
      <c r="K1361" s="624">
        <f t="shared" si="260"/>
        <v>0</v>
      </c>
      <c r="L1361" s="624">
        <f t="shared" si="262"/>
        <v>54391.304309922263</v>
      </c>
      <c r="M1361" s="668">
        <f t="shared" si="263"/>
        <v>11.953827247999987</v>
      </c>
      <c r="N1361" s="624">
        <f t="shared" si="261"/>
        <v>4550.1163084837581</v>
      </c>
    </row>
    <row r="1362" spans="1:14" x14ac:dyDescent="0.2">
      <c r="A1362" s="624">
        <v>1359</v>
      </c>
      <c r="B1362" s="624">
        <v>17.5</v>
      </c>
      <c r="C1362" s="628">
        <f t="shared" si="254"/>
        <v>28.163520000000002</v>
      </c>
      <c r="D1362" s="665">
        <f t="shared" si="252"/>
        <v>28.163520000000002</v>
      </c>
      <c r="E1362" s="629">
        <f t="shared" si="255"/>
        <v>793.18385879040011</v>
      </c>
      <c r="F1362" s="665">
        <f t="shared" si="253"/>
        <v>26.554176000000002</v>
      </c>
      <c r="G1362" s="629">
        <f t="shared" si="256"/>
        <v>705.1242630389761</v>
      </c>
      <c r="H1362" s="666">
        <f t="shared" si="257"/>
        <v>27.358848000000002</v>
      </c>
      <c r="I1362" s="667">
        <f t="shared" si="258"/>
        <v>7.5996800000000002E-3</v>
      </c>
      <c r="J1362" s="624">
        <f t="shared" si="259"/>
        <v>-88.059595751424013</v>
      </c>
      <c r="K1362" s="624">
        <f t="shared" si="260"/>
        <v>0</v>
      </c>
      <c r="L1362" s="624">
        <f t="shared" si="262"/>
        <v>54391.304309922263</v>
      </c>
      <c r="M1362" s="668">
        <f t="shared" si="263"/>
        <v>11.961426927999987</v>
      </c>
      <c r="N1362" s="624">
        <f t="shared" si="261"/>
        <v>4547.2253968796995</v>
      </c>
    </row>
    <row r="1363" spans="1:14" x14ac:dyDescent="0.2">
      <c r="A1363" s="624">
        <v>1360</v>
      </c>
      <c r="B1363" s="624">
        <v>16.5</v>
      </c>
      <c r="C1363" s="628">
        <f t="shared" si="254"/>
        <v>26.554176000000002</v>
      </c>
      <c r="D1363" s="665">
        <f t="shared" si="252"/>
        <v>26.554176000000002</v>
      </c>
      <c r="E1363" s="629">
        <f t="shared" si="255"/>
        <v>705.1242630389761</v>
      </c>
      <c r="F1363" s="665">
        <f t="shared" si="253"/>
        <v>24.944832000000002</v>
      </c>
      <c r="G1363" s="629">
        <f t="shared" si="256"/>
        <v>622.24464350822404</v>
      </c>
      <c r="H1363" s="666">
        <f t="shared" si="257"/>
        <v>25.749504000000002</v>
      </c>
      <c r="I1363" s="667">
        <f t="shared" si="258"/>
        <v>7.1526400000000009E-3</v>
      </c>
      <c r="J1363" s="624">
        <f t="shared" si="259"/>
        <v>-82.879619530752052</v>
      </c>
      <c r="K1363" s="624">
        <f t="shared" si="260"/>
        <v>0</v>
      </c>
      <c r="L1363" s="624">
        <f t="shared" si="262"/>
        <v>54391.304309922263</v>
      </c>
      <c r="M1363" s="668">
        <f t="shared" si="263"/>
        <v>11.968579567999987</v>
      </c>
      <c r="N1363" s="624">
        <f t="shared" si="261"/>
        <v>4544.5078925945882</v>
      </c>
    </row>
    <row r="1364" spans="1:14" x14ac:dyDescent="0.2">
      <c r="A1364" s="624">
        <v>1361</v>
      </c>
      <c r="B1364" s="624">
        <v>15.5</v>
      </c>
      <c r="C1364" s="628">
        <f t="shared" si="254"/>
        <v>24.944832000000002</v>
      </c>
      <c r="D1364" s="665">
        <f t="shared" si="252"/>
        <v>24.944832000000002</v>
      </c>
      <c r="E1364" s="629">
        <f t="shared" si="255"/>
        <v>622.24464350822404</v>
      </c>
      <c r="F1364" s="665">
        <f t="shared" si="253"/>
        <v>22.530816000000002</v>
      </c>
      <c r="G1364" s="629">
        <f t="shared" si="256"/>
        <v>507.63766962585606</v>
      </c>
      <c r="H1364" s="666">
        <f t="shared" si="257"/>
        <v>23.737824000000003</v>
      </c>
      <c r="I1364" s="667">
        <f t="shared" si="258"/>
        <v>6.593840000000001E-3</v>
      </c>
      <c r="J1364" s="624">
        <f t="shared" si="259"/>
        <v>-114.60697388236798</v>
      </c>
      <c r="K1364" s="624">
        <f t="shared" si="260"/>
        <v>0</v>
      </c>
      <c r="L1364" s="624">
        <f t="shared" si="262"/>
        <v>54391.304309922263</v>
      </c>
      <c r="M1364" s="668">
        <f t="shared" si="263"/>
        <v>11.975173407999987</v>
      </c>
      <c r="N1364" s="624">
        <f t="shared" si="261"/>
        <v>4542.0055690873151</v>
      </c>
    </row>
    <row r="1365" spans="1:14" x14ac:dyDescent="0.2">
      <c r="A1365" s="624">
        <v>1362</v>
      </c>
      <c r="B1365" s="624">
        <v>14</v>
      </c>
      <c r="C1365" s="628">
        <f t="shared" si="254"/>
        <v>22.530816000000002</v>
      </c>
      <c r="D1365" s="665">
        <f t="shared" si="252"/>
        <v>22.530816000000002</v>
      </c>
      <c r="E1365" s="629">
        <f t="shared" si="255"/>
        <v>507.63766962585606</v>
      </c>
      <c r="F1365" s="665">
        <f t="shared" si="253"/>
        <v>17.702784000000001</v>
      </c>
      <c r="G1365" s="629">
        <f t="shared" si="256"/>
        <v>313.38856135065606</v>
      </c>
      <c r="H1365" s="666">
        <f t="shared" si="257"/>
        <v>20.116800000000001</v>
      </c>
      <c r="I1365" s="667">
        <f t="shared" si="258"/>
        <v>5.5880000000000001E-3</v>
      </c>
      <c r="J1365" s="624">
        <f t="shared" si="259"/>
        <v>-194.2491082752</v>
      </c>
      <c r="K1365" s="624">
        <f t="shared" si="260"/>
        <v>0</v>
      </c>
      <c r="L1365" s="624">
        <f t="shared" si="262"/>
        <v>54391.304309922263</v>
      </c>
      <c r="M1365" s="668">
        <f t="shared" si="263"/>
        <v>11.980761407999987</v>
      </c>
      <c r="N1365" s="624">
        <f t="shared" si="261"/>
        <v>4539.8871121499196</v>
      </c>
    </row>
    <row r="1366" spans="1:14" x14ac:dyDescent="0.2">
      <c r="A1366" s="624">
        <v>1363</v>
      </c>
      <c r="B1366" s="624">
        <v>11</v>
      </c>
      <c r="C1366" s="628">
        <f t="shared" si="254"/>
        <v>17.702784000000001</v>
      </c>
      <c r="D1366" s="665">
        <f t="shared" si="252"/>
        <v>17.702784000000001</v>
      </c>
      <c r="E1366" s="629">
        <f t="shared" si="255"/>
        <v>313.38856135065606</v>
      </c>
      <c r="F1366" s="665">
        <f t="shared" si="253"/>
        <v>12.874752000000001</v>
      </c>
      <c r="G1366" s="629">
        <f t="shared" si="256"/>
        <v>165.75923906150402</v>
      </c>
      <c r="H1366" s="666">
        <f t="shared" si="257"/>
        <v>15.288768000000001</v>
      </c>
      <c r="I1366" s="667">
        <f t="shared" si="258"/>
        <v>4.2468800000000006E-3</v>
      </c>
      <c r="J1366" s="624">
        <f t="shared" si="259"/>
        <v>-147.62932228915204</v>
      </c>
      <c r="K1366" s="624">
        <f t="shared" si="260"/>
        <v>0</v>
      </c>
      <c r="L1366" s="624">
        <f t="shared" si="262"/>
        <v>54391.304309922263</v>
      </c>
      <c r="M1366" s="668">
        <f t="shared" si="263"/>
        <v>11.985008287999987</v>
      </c>
      <c r="N1366" s="624">
        <f t="shared" si="261"/>
        <v>4538.2784060634867</v>
      </c>
    </row>
    <row r="1367" spans="1:14" x14ac:dyDescent="0.2">
      <c r="A1367" s="624">
        <v>1364</v>
      </c>
      <c r="B1367" s="624">
        <v>8</v>
      </c>
      <c r="C1367" s="628">
        <f t="shared" si="254"/>
        <v>12.874752000000001</v>
      </c>
      <c r="D1367" s="665">
        <f t="shared" si="252"/>
        <v>12.874752000000001</v>
      </c>
      <c r="E1367" s="629">
        <f t="shared" si="255"/>
        <v>165.75923906150402</v>
      </c>
      <c r="F1367" s="665">
        <f t="shared" si="253"/>
        <v>8.3685888000000013</v>
      </c>
      <c r="G1367" s="629">
        <f t="shared" si="256"/>
        <v>70.033278503485462</v>
      </c>
      <c r="H1367" s="666">
        <f t="shared" si="257"/>
        <v>10.621670400000001</v>
      </c>
      <c r="I1367" s="667">
        <f t="shared" si="258"/>
        <v>2.9504640000000003E-3</v>
      </c>
      <c r="J1367" s="624">
        <f t="shared" si="259"/>
        <v>-95.725960558018556</v>
      </c>
      <c r="K1367" s="624">
        <f t="shared" si="260"/>
        <v>0</v>
      </c>
      <c r="L1367" s="624">
        <f t="shared" si="262"/>
        <v>54391.304309922263</v>
      </c>
      <c r="M1367" s="668">
        <f t="shared" si="263"/>
        <v>11.987958751999987</v>
      </c>
      <c r="N1367" s="624">
        <f t="shared" si="261"/>
        <v>4537.1614496794964</v>
      </c>
    </row>
    <row r="1368" spans="1:14" x14ac:dyDescent="0.2">
      <c r="A1368" s="624">
        <v>1365</v>
      </c>
      <c r="B1368" s="624">
        <v>5.2</v>
      </c>
      <c r="C1368" s="628">
        <f t="shared" si="254"/>
        <v>8.3685888000000013</v>
      </c>
      <c r="D1368" s="665">
        <f t="shared" si="252"/>
        <v>8.3685888000000013</v>
      </c>
      <c r="E1368" s="629">
        <f t="shared" si="255"/>
        <v>70.033278503485462</v>
      </c>
      <c r="F1368" s="665">
        <f t="shared" si="253"/>
        <v>4.0233600000000003</v>
      </c>
      <c r="G1368" s="629">
        <f t="shared" si="256"/>
        <v>16.187425689600001</v>
      </c>
      <c r="H1368" s="666">
        <f t="shared" si="257"/>
        <v>6.1959744000000008</v>
      </c>
      <c r="I1368" s="667">
        <f t="shared" si="258"/>
        <v>1.7211040000000002E-3</v>
      </c>
      <c r="J1368" s="624">
        <f t="shared" si="259"/>
        <v>-53.845852813885458</v>
      </c>
      <c r="K1368" s="624">
        <f t="shared" si="260"/>
        <v>0</v>
      </c>
      <c r="L1368" s="624">
        <f t="shared" si="262"/>
        <v>54391.304309922263</v>
      </c>
      <c r="M1368" s="668">
        <f t="shared" si="263"/>
        <v>11.989679855999986</v>
      </c>
      <c r="N1368" s="624">
        <f t="shared" si="261"/>
        <v>4536.5101456569137</v>
      </c>
    </row>
    <row r="1369" spans="1:14" x14ac:dyDescent="0.2">
      <c r="A1369" s="624">
        <v>1366</v>
      </c>
      <c r="B1369" s="624">
        <v>2.5</v>
      </c>
      <c r="C1369" s="628">
        <f t="shared" si="254"/>
        <v>4.0233600000000003</v>
      </c>
      <c r="D1369" s="665">
        <f t="shared" si="252"/>
        <v>4.0233600000000003</v>
      </c>
      <c r="E1369" s="629">
        <f t="shared" si="255"/>
        <v>16.187425689600001</v>
      </c>
      <c r="F1369" s="665">
        <f t="shared" si="253"/>
        <v>0</v>
      </c>
      <c r="G1369" s="629">
        <f t="shared" si="256"/>
        <v>0</v>
      </c>
      <c r="H1369" s="666">
        <f t="shared" si="257"/>
        <v>2.0116800000000001</v>
      </c>
      <c r="I1369" s="667">
        <f t="shared" si="258"/>
        <v>5.5880000000000003E-4</v>
      </c>
      <c r="J1369" s="624">
        <f t="shared" si="259"/>
        <v>-16.187425689600001</v>
      </c>
      <c r="K1369" s="624">
        <f t="shared" si="260"/>
        <v>0</v>
      </c>
      <c r="L1369" s="624">
        <f t="shared" si="262"/>
        <v>54391.304309922263</v>
      </c>
      <c r="M1369" s="668">
        <f t="shared" si="263"/>
        <v>11.990238655999987</v>
      </c>
      <c r="N1369" s="624">
        <f t="shared" si="261"/>
        <v>4536.2987235207811</v>
      </c>
    </row>
    <row r="1370" spans="1:14" x14ac:dyDescent="0.2">
      <c r="A1370" s="624">
        <v>1367</v>
      </c>
      <c r="B1370" s="624">
        <v>0</v>
      </c>
      <c r="C1370" s="628">
        <f t="shared" si="254"/>
        <v>0</v>
      </c>
      <c r="D1370" s="665">
        <f t="shared" si="252"/>
        <v>0</v>
      </c>
      <c r="E1370" s="629">
        <f t="shared" si="255"/>
        <v>0</v>
      </c>
      <c r="F1370" s="665">
        <f t="shared" si="253"/>
        <v>0</v>
      </c>
      <c r="G1370" s="629">
        <f t="shared" si="256"/>
        <v>0</v>
      </c>
      <c r="H1370" s="666">
        <f t="shared" si="257"/>
        <v>0</v>
      </c>
      <c r="I1370" s="667">
        <f t="shared" si="258"/>
        <v>0</v>
      </c>
      <c r="J1370" s="624">
        <f t="shared" si="259"/>
        <v>0</v>
      </c>
      <c r="K1370" s="624">
        <f t="shared" si="260"/>
        <v>0</v>
      </c>
      <c r="L1370" s="624">
        <f t="shared" si="262"/>
        <v>54391.304309922263</v>
      </c>
      <c r="M1370" s="668">
        <f t="shared" si="263"/>
        <v>11.990238655999987</v>
      </c>
      <c r="N1370" s="624">
        <f t="shared" si="261"/>
        <v>4536.2987235207811</v>
      </c>
    </row>
    <row r="1371" spans="1:14" x14ac:dyDescent="0.2">
      <c r="A1371" s="624">
        <v>1368</v>
      </c>
      <c r="B1371" s="624">
        <v>0</v>
      </c>
      <c r="C1371" s="628">
        <f t="shared" si="254"/>
        <v>0</v>
      </c>
      <c r="D1371" s="665">
        <f t="shared" si="252"/>
        <v>0</v>
      </c>
      <c r="E1371" s="629">
        <f t="shared" si="255"/>
        <v>0</v>
      </c>
      <c r="F1371" s="665">
        <f t="shared" si="253"/>
        <v>0</v>
      </c>
      <c r="G1371" s="629">
        <f t="shared" si="256"/>
        <v>0</v>
      </c>
      <c r="H1371" s="666">
        <f t="shared" si="257"/>
        <v>0</v>
      </c>
      <c r="I1371" s="667">
        <f t="shared" si="258"/>
        <v>0</v>
      </c>
      <c r="J1371" s="624">
        <f t="shared" si="259"/>
        <v>0</v>
      </c>
      <c r="K1371" s="624">
        <f t="shared" si="260"/>
        <v>0</v>
      </c>
      <c r="L1371" s="624">
        <f t="shared" si="262"/>
        <v>54391.304309922263</v>
      </c>
      <c r="M1371" s="668">
        <f t="shared" si="263"/>
        <v>11.990238655999987</v>
      </c>
      <c r="N1371" s="624">
        <f t="shared" si="261"/>
        <v>4536.2987235207811</v>
      </c>
    </row>
    <row r="1372" spans="1:14" x14ac:dyDescent="0.2">
      <c r="A1372" s="624">
        <v>1369</v>
      </c>
      <c r="B1372" s="624">
        <v>0</v>
      </c>
      <c r="C1372" s="628">
        <f t="shared" si="254"/>
        <v>0</v>
      </c>
      <c r="D1372" s="665">
        <f t="shared" si="252"/>
        <v>0</v>
      </c>
      <c r="E1372" s="629">
        <f t="shared" si="255"/>
        <v>0</v>
      </c>
      <c r="F1372" s="665">
        <f t="shared" si="253"/>
        <v>0</v>
      </c>
      <c r="G1372" s="629">
        <f t="shared" si="256"/>
        <v>0</v>
      </c>
      <c r="H1372" s="666">
        <f t="shared" si="257"/>
        <v>0</v>
      </c>
      <c r="I1372" s="667">
        <f t="shared" si="258"/>
        <v>0</v>
      </c>
      <c r="J1372" s="624">
        <f t="shared" si="259"/>
        <v>0</v>
      </c>
      <c r="K1372" s="624">
        <f t="shared" si="260"/>
        <v>0</v>
      </c>
      <c r="L1372" s="624">
        <f t="shared" si="262"/>
        <v>54391.304309922263</v>
      </c>
      <c r="M1372" s="668">
        <f t="shared" si="263"/>
        <v>11.990238655999987</v>
      </c>
      <c r="N1372" s="624">
        <f t="shared" si="261"/>
        <v>4536.2987235207811</v>
      </c>
    </row>
    <row r="1373" spans="1:14" x14ac:dyDescent="0.2">
      <c r="A1373" s="624">
        <v>1370</v>
      </c>
      <c r="B1373" s="624">
        <v>0</v>
      </c>
      <c r="C1373" s="628">
        <f t="shared" si="254"/>
        <v>0</v>
      </c>
      <c r="D1373" s="665">
        <f t="shared" si="252"/>
        <v>0</v>
      </c>
      <c r="E1373" s="629">
        <f t="shared" si="255"/>
        <v>0</v>
      </c>
      <c r="F1373" s="665">
        <f t="shared" si="253"/>
        <v>0</v>
      </c>
      <c r="G1373" s="629">
        <f t="shared" si="256"/>
        <v>0</v>
      </c>
      <c r="H1373" s="666">
        <f t="shared" si="257"/>
        <v>0</v>
      </c>
      <c r="I1373" s="667">
        <f t="shared" si="258"/>
        <v>0</v>
      </c>
      <c r="J1373" s="624">
        <f t="shared" si="259"/>
        <v>0</v>
      </c>
      <c r="K1373" s="624">
        <f t="shared" si="260"/>
        <v>0</v>
      </c>
      <c r="L1373" s="624">
        <f t="shared" si="262"/>
        <v>54391.304309922263</v>
      </c>
      <c r="M1373" s="668">
        <f t="shared" si="263"/>
        <v>11.990238655999987</v>
      </c>
      <c r="N1373" s="624">
        <f t="shared" si="261"/>
        <v>4536.2987235207811</v>
      </c>
    </row>
    <row r="1374" spans="1:14" x14ac:dyDescent="0.2">
      <c r="A1374" s="624">
        <v>1371</v>
      </c>
      <c r="B1374" s="624">
        <v>0</v>
      </c>
      <c r="C1374" s="628">
        <f t="shared" si="254"/>
        <v>0</v>
      </c>
      <c r="D1374" s="665">
        <f t="shared" si="252"/>
        <v>0</v>
      </c>
      <c r="E1374" s="629">
        <f t="shared" si="255"/>
        <v>0</v>
      </c>
      <c r="F1374" s="665">
        <f t="shared" si="253"/>
        <v>0</v>
      </c>
      <c r="G1374" s="629">
        <f t="shared" si="256"/>
        <v>0</v>
      </c>
      <c r="H1374" s="666">
        <f t="shared" si="257"/>
        <v>0</v>
      </c>
      <c r="I1374" s="667">
        <f t="shared" si="258"/>
        <v>0</v>
      </c>
      <c r="J1374" s="624">
        <f t="shared" si="259"/>
        <v>0</v>
      </c>
      <c r="K1374" s="624">
        <f t="shared" si="260"/>
        <v>0</v>
      </c>
      <c r="L1374" s="624">
        <f t="shared" si="262"/>
        <v>54391.304309922263</v>
      </c>
      <c r="M1374" s="668">
        <f t="shared" si="263"/>
        <v>11.990238655999987</v>
      </c>
      <c r="N1374" s="624">
        <f t="shared" si="261"/>
        <v>4536.2987235207811</v>
      </c>
    </row>
    <row r="1375" spans="1:14" x14ac:dyDescent="0.2">
      <c r="A1375" s="624">
        <v>1372</v>
      </c>
      <c r="B1375" s="624">
        <v>0</v>
      </c>
      <c r="C1375" s="628">
        <f t="shared" si="254"/>
        <v>0</v>
      </c>
      <c r="D1375" s="665">
        <f t="shared" si="252"/>
        <v>0</v>
      </c>
      <c r="E1375" s="629">
        <f t="shared" si="255"/>
        <v>0</v>
      </c>
      <c r="F1375" s="665">
        <f t="shared" si="253"/>
        <v>0</v>
      </c>
      <c r="G1375" s="629">
        <f t="shared" si="256"/>
        <v>0</v>
      </c>
      <c r="H1375" s="666">
        <f t="shared" si="257"/>
        <v>0</v>
      </c>
      <c r="I1375" s="667">
        <f t="shared" si="258"/>
        <v>0</v>
      </c>
      <c r="J1375" s="624">
        <f t="shared" si="259"/>
        <v>0</v>
      </c>
      <c r="K1375" s="624">
        <f t="shared" si="260"/>
        <v>0</v>
      </c>
      <c r="L1375" s="624">
        <f t="shared" si="262"/>
        <v>54391.304309922263</v>
      </c>
      <c r="M1375" s="668">
        <f t="shared" si="263"/>
        <v>11.990238655999987</v>
      </c>
      <c r="N1375" s="624">
        <f t="shared" si="261"/>
        <v>4536.2987235207811</v>
      </c>
    </row>
    <row r="1376" spans="1:14" x14ac:dyDescent="0.2">
      <c r="A1376" s="624">
        <v>1373</v>
      </c>
      <c r="B1376" s="624">
        <v>0</v>
      </c>
      <c r="C1376" s="628">
        <f t="shared" si="254"/>
        <v>0</v>
      </c>
      <c r="D1376" s="665">
        <f t="shared" si="252"/>
        <v>0</v>
      </c>
      <c r="E1376" s="629">
        <f t="shared" si="255"/>
        <v>0</v>
      </c>
      <c r="F1376" s="665">
        <f t="shared" si="253"/>
        <v>0</v>
      </c>
      <c r="G1376" s="629">
        <f t="shared" si="256"/>
        <v>0</v>
      </c>
      <c r="H1376" s="666">
        <f t="shared" si="257"/>
        <v>0</v>
      </c>
      <c r="I1376" s="667">
        <f t="shared" si="258"/>
        <v>0</v>
      </c>
      <c r="J1376" s="624">
        <f t="shared" si="259"/>
        <v>0</v>
      </c>
      <c r="K1376" s="624">
        <f t="shared" si="260"/>
        <v>0</v>
      </c>
      <c r="L1376" s="624">
        <f t="shared" si="262"/>
        <v>54391.304309922263</v>
      </c>
      <c r="M1376" s="668">
        <f t="shared" si="263"/>
        <v>11.990238655999987</v>
      </c>
      <c r="N1376" s="624">
        <f t="shared" si="261"/>
        <v>4536.2987235207811</v>
      </c>
    </row>
    <row r="1377" spans="1:14" x14ac:dyDescent="0.2">
      <c r="A1377" s="624">
        <v>1374</v>
      </c>
      <c r="B1377" s="624">
        <v>0</v>
      </c>
      <c r="C1377" s="628">
        <f t="shared" si="254"/>
        <v>0</v>
      </c>
      <c r="D1377" s="665">
        <f t="shared" si="252"/>
        <v>0</v>
      </c>
      <c r="E1377" s="629">
        <f t="shared" si="255"/>
        <v>0</v>
      </c>
      <c r="F1377" s="665">
        <f t="shared" si="253"/>
        <v>0</v>
      </c>
      <c r="G1377" s="629">
        <f t="shared" si="256"/>
        <v>0</v>
      </c>
      <c r="H1377" s="666">
        <f t="shared" si="257"/>
        <v>0</v>
      </c>
      <c r="I1377" s="667">
        <f t="shared" si="258"/>
        <v>0</v>
      </c>
      <c r="J1377" s="624">
        <f t="shared" si="259"/>
        <v>0</v>
      </c>
      <c r="K1377" s="624">
        <f t="shared" si="260"/>
        <v>0</v>
      </c>
      <c r="L1377" s="624">
        <f t="shared" si="262"/>
        <v>54391.304309922263</v>
      </c>
      <c r="M1377" s="668">
        <f t="shared" si="263"/>
        <v>11.990238655999987</v>
      </c>
      <c r="N1377" s="624">
        <f t="shared" si="261"/>
        <v>4536.2987235207811</v>
      </c>
    </row>
    <row r="1378" spans="1:14" x14ac:dyDescent="0.2">
      <c r="A1378" s="624">
        <v>1375</v>
      </c>
      <c r="B1378" s="624">
        <v>0</v>
      </c>
      <c r="C1378" s="628">
        <f t="shared" si="254"/>
        <v>0</v>
      </c>
      <c r="D1378" s="665">
        <f t="shared" si="252"/>
        <v>0</v>
      </c>
      <c r="E1378" s="629">
        <f t="shared" si="255"/>
        <v>0</v>
      </c>
      <c r="F1378" s="665">
        <f t="shared" si="253"/>
        <v>0</v>
      </c>
      <c r="G1378" s="629">
        <f t="shared" si="256"/>
        <v>0</v>
      </c>
      <c r="H1378" s="666">
        <f t="shared" si="257"/>
        <v>0</v>
      </c>
      <c r="I1378" s="667">
        <f t="shared" si="258"/>
        <v>0</v>
      </c>
      <c r="J1378" s="624">
        <f t="shared" si="259"/>
        <v>0</v>
      </c>
      <c r="K1378" s="624">
        <f t="shared" si="260"/>
        <v>0</v>
      </c>
      <c r="L1378" s="624">
        <f t="shared" si="262"/>
        <v>54391.304309922263</v>
      </c>
      <c r="M1378" s="668">
        <f t="shared" si="263"/>
        <v>11.990238655999987</v>
      </c>
      <c r="N1378" s="624">
        <f t="shared" si="261"/>
        <v>4536.2987235207811</v>
      </c>
    </row>
    <row r="1379" spans="1:14" x14ac:dyDescent="0.2">
      <c r="A1379" s="624">
        <v>1376</v>
      </c>
      <c r="B1379" s="624">
        <v>0</v>
      </c>
      <c r="C1379" s="628">
        <f t="shared" si="254"/>
        <v>0</v>
      </c>
      <c r="D1379" s="665">
        <f t="shared" si="252"/>
        <v>0</v>
      </c>
      <c r="E1379" s="629">
        <f t="shared" si="255"/>
        <v>0</v>
      </c>
      <c r="F1379" s="665">
        <f t="shared" si="253"/>
        <v>0</v>
      </c>
      <c r="G1379" s="629">
        <f t="shared" si="256"/>
        <v>0</v>
      </c>
      <c r="H1379" s="666">
        <f t="shared" si="257"/>
        <v>0</v>
      </c>
      <c r="I1379" s="667">
        <f t="shared" si="258"/>
        <v>0</v>
      </c>
      <c r="J1379" s="624">
        <f t="shared" si="259"/>
        <v>0</v>
      </c>
      <c r="K1379" s="624">
        <f t="shared" si="260"/>
        <v>0</v>
      </c>
      <c r="L1379" s="624">
        <f t="shared" si="262"/>
        <v>54391.304309922263</v>
      </c>
      <c r="M1379" s="668">
        <f t="shared" si="263"/>
        <v>11.990238655999987</v>
      </c>
      <c r="N1379" s="624">
        <f t="shared" si="261"/>
        <v>4536.2987235207811</v>
      </c>
    </row>
    <row r="1380" spans="1:14" x14ac:dyDescent="0.2">
      <c r="A1380" s="624">
        <v>1377</v>
      </c>
      <c r="B1380" s="624">
        <v>0</v>
      </c>
      <c r="C1380" s="628">
        <f t="shared" si="254"/>
        <v>0</v>
      </c>
      <c r="D1380" s="665">
        <f t="shared" si="252"/>
        <v>0</v>
      </c>
      <c r="E1380" s="629">
        <f t="shared" si="255"/>
        <v>0</v>
      </c>
      <c r="F1380" s="665">
        <f t="shared" si="253"/>
        <v>0</v>
      </c>
      <c r="G1380" s="629">
        <f t="shared" si="256"/>
        <v>0</v>
      </c>
      <c r="H1380" s="666">
        <f t="shared" si="257"/>
        <v>0</v>
      </c>
      <c r="I1380" s="667">
        <f t="shared" si="258"/>
        <v>0</v>
      </c>
      <c r="J1380" s="624">
        <f t="shared" si="259"/>
        <v>0</v>
      </c>
      <c r="K1380" s="624">
        <f t="shared" si="260"/>
        <v>0</v>
      </c>
      <c r="L1380" s="624">
        <f t="shared" si="262"/>
        <v>54391.304309922263</v>
      </c>
      <c r="M1380" s="668">
        <f t="shared" si="263"/>
        <v>11.990238655999987</v>
      </c>
      <c r="N1380" s="624">
        <f t="shared" si="261"/>
        <v>4536.2987235207811</v>
      </c>
    </row>
    <row r="1381" spans="1:14" x14ac:dyDescent="0.2">
      <c r="A1381" s="624">
        <v>1378</v>
      </c>
      <c r="B1381" s="624">
        <v>0</v>
      </c>
      <c r="C1381" s="628">
        <f t="shared" si="254"/>
        <v>0</v>
      </c>
      <c r="D1381" s="665">
        <f t="shared" si="252"/>
        <v>0</v>
      </c>
      <c r="E1381" s="629">
        <f t="shared" si="255"/>
        <v>0</v>
      </c>
      <c r="F1381" s="665">
        <f t="shared" si="253"/>
        <v>0</v>
      </c>
      <c r="G1381" s="629">
        <f t="shared" si="256"/>
        <v>0</v>
      </c>
      <c r="H1381" s="666">
        <f t="shared" si="257"/>
        <v>0</v>
      </c>
      <c r="I1381" s="667">
        <f t="shared" si="258"/>
        <v>0</v>
      </c>
      <c r="J1381" s="624">
        <f t="shared" si="259"/>
        <v>0</v>
      </c>
      <c r="K1381" s="624">
        <f t="shared" si="260"/>
        <v>0</v>
      </c>
      <c r="L1381" s="624">
        <f t="shared" si="262"/>
        <v>54391.304309922263</v>
      </c>
      <c r="M1381" s="668">
        <f t="shared" si="263"/>
        <v>11.990238655999987</v>
      </c>
      <c r="N1381" s="624">
        <f t="shared" si="261"/>
        <v>4536.2987235207811</v>
      </c>
    </row>
    <row r="1382" spans="1:14" x14ac:dyDescent="0.2">
      <c r="A1382" s="624">
        <v>1379</v>
      </c>
      <c r="B1382" s="624">
        <v>0</v>
      </c>
      <c r="C1382" s="628">
        <f t="shared" si="254"/>
        <v>0</v>
      </c>
      <c r="D1382" s="665">
        <f t="shared" si="252"/>
        <v>0</v>
      </c>
      <c r="E1382" s="629">
        <f t="shared" si="255"/>
        <v>0</v>
      </c>
      <c r="F1382" s="665">
        <f t="shared" si="253"/>
        <v>0</v>
      </c>
      <c r="G1382" s="629">
        <f t="shared" si="256"/>
        <v>0</v>
      </c>
      <c r="H1382" s="666">
        <f t="shared" si="257"/>
        <v>0</v>
      </c>
      <c r="I1382" s="667">
        <f t="shared" si="258"/>
        <v>0</v>
      </c>
      <c r="J1382" s="624">
        <f t="shared" si="259"/>
        <v>0</v>
      </c>
      <c r="K1382" s="624">
        <f t="shared" si="260"/>
        <v>0</v>
      </c>
      <c r="L1382" s="624">
        <f t="shared" si="262"/>
        <v>54391.304309922263</v>
      </c>
      <c r="M1382" s="668">
        <f t="shared" si="263"/>
        <v>11.990238655999987</v>
      </c>
      <c r="N1382" s="624">
        <f t="shared" si="261"/>
        <v>4536.2987235207811</v>
      </c>
    </row>
    <row r="1383" spans="1:14" x14ac:dyDescent="0.2">
      <c r="A1383" s="624">
        <v>1380</v>
      </c>
      <c r="B1383" s="624">
        <v>0</v>
      </c>
      <c r="C1383" s="628">
        <f t="shared" si="254"/>
        <v>0</v>
      </c>
      <c r="D1383" s="665">
        <f t="shared" si="252"/>
        <v>0</v>
      </c>
      <c r="E1383" s="629">
        <f t="shared" si="255"/>
        <v>0</v>
      </c>
      <c r="F1383" s="665">
        <f t="shared" si="253"/>
        <v>0</v>
      </c>
      <c r="G1383" s="629">
        <f t="shared" si="256"/>
        <v>0</v>
      </c>
      <c r="H1383" s="666">
        <f t="shared" si="257"/>
        <v>0</v>
      </c>
      <c r="I1383" s="667">
        <f t="shared" si="258"/>
        <v>0</v>
      </c>
      <c r="J1383" s="624">
        <f t="shared" si="259"/>
        <v>0</v>
      </c>
      <c r="K1383" s="624">
        <f t="shared" si="260"/>
        <v>0</v>
      </c>
      <c r="L1383" s="624">
        <f t="shared" si="262"/>
        <v>54391.304309922263</v>
      </c>
      <c r="M1383" s="668">
        <f t="shared" si="263"/>
        <v>11.990238655999987</v>
      </c>
      <c r="N1383" s="624">
        <f t="shared" si="261"/>
        <v>4536.2987235207811</v>
      </c>
    </row>
    <row r="1384" spans="1:14" x14ac:dyDescent="0.2">
      <c r="A1384" s="624">
        <v>1381</v>
      </c>
      <c r="B1384" s="624">
        <v>0</v>
      </c>
      <c r="C1384" s="628">
        <f t="shared" si="254"/>
        <v>0</v>
      </c>
      <c r="D1384" s="665">
        <f t="shared" si="252"/>
        <v>0</v>
      </c>
      <c r="E1384" s="629">
        <f t="shared" si="255"/>
        <v>0</v>
      </c>
      <c r="F1384" s="665">
        <f t="shared" si="253"/>
        <v>0</v>
      </c>
      <c r="G1384" s="629">
        <f t="shared" si="256"/>
        <v>0</v>
      </c>
      <c r="H1384" s="666">
        <f t="shared" si="257"/>
        <v>0</v>
      </c>
      <c r="I1384" s="667">
        <f t="shared" si="258"/>
        <v>0</v>
      </c>
      <c r="J1384" s="624">
        <f t="shared" si="259"/>
        <v>0</v>
      </c>
      <c r="K1384" s="624">
        <f t="shared" si="260"/>
        <v>0</v>
      </c>
      <c r="L1384" s="624">
        <f t="shared" si="262"/>
        <v>54391.304309922263</v>
      </c>
      <c r="M1384" s="668">
        <f t="shared" si="263"/>
        <v>11.990238655999987</v>
      </c>
      <c r="N1384" s="624">
        <f t="shared" si="261"/>
        <v>4536.2987235207811</v>
      </c>
    </row>
    <row r="1385" spans="1:14" x14ac:dyDescent="0.2">
      <c r="A1385" s="624">
        <v>1382</v>
      </c>
      <c r="B1385" s="624">
        <v>0</v>
      </c>
      <c r="C1385" s="628">
        <f t="shared" si="254"/>
        <v>0</v>
      </c>
      <c r="D1385" s="665">
        <f t="shared" si="252"/>
        <v>0</v>
      </c>
      <c r="E1385" s="629">
        <f t="shared" si="255"/>
        <v>0</v>
      </c>
      <c r="F1385" s="665">
        <f t="shared" si="253"/>
        <v>0</v>
      </c>
      <c r="G1385" s="629">
        <f t="shared" si="256"/>
        <v>0</v>
      </c>
      <c r="H1385" s="666">
        <f t="shared" si="257"/>
        <v>0</v>
      </c>
      <c r="I1385" s="667">
        <f t="shared" si="258"/>
        <v>0</v>
      </c>
      <c r="J1385" s="624">
        <f t="shared" si="259"/>
        <v>0</v>
      </c>
      <c r="K1385" s="624">
        <f t="shared" si="260"/>
        <v>0</v>
      </c>
      <c r="L1385" s="624">
        <f t="shared" si="262"/>
        <v>54391.304309922263</v>
      </c>
      <c r="M1385" s="668">
        <f t="shared" si="263"/>
        <v>11.990238655999987</v>
      </c>
      <c r="N1385" s="624">
        <f t="shared" si="261"/>
        <v>4536.2987235207811</v>
      </c>
    </row>
    <row r="1386" spans="1:14" x14ac:dyDescent="0.2">
      <c r="A1386" s="624">
        <v>1383</v>
      </c>
      <c r="B1386" s="624">
        <v>0</v>
      </c>
      <c r="C1386" s="628">
        <f t="shared" si="254"/>
        <v>0</v>
      </c>
      <c r="D1386" s="665">
        <f t="shared" si="252"/>
        <v>0</v>
      </c>
      <c r="E1386" s="629">
        <f t="shared" si="255"/>
        <v>0</v>
      </c>
      <c r="F1386" s="665">
        <f t="shared" si="253"/>
        <v>0</v>
      </c>
      <c r="G1386" s="629">
        <f t="shared" si="256"/>
        <v>0</v>
      </c>
      <c r="H1386" s="666">
        <f t="shared" si="257"/>
        <v>0</v>
      </c>
      <c r="I1386" s="667">
        <f t="shared" si="258"/>
        <v>0</v>
      </c>
      <c r="J1386" s="624">
        <f t="shared" si="259"/>
        <v>0</v>
      </c>
      <c r="K1386" s="624">
        <f t="shared" si="260"/>
        <v>0</v>
      </c>
      <c r="L1386" s="624">
        <f t="shared" si="262"/>
        <v>54391.304309922263</v>
      </c>
      <c r="M1386" s="668">
        <f t="shared" si="263"/>
        <v>11.990238655999987</v>
      </c>
      <c r="N1386" s="624">
        <f t="shared" si="261"/>
        <v>4536.2987235207811</v>
      </c>
    </row>
    <row r="1387" spans="1:14" x14ac:dyDescent="0.2">
      <c r="A1387" s="624">
        <v>1384</v>
      </c>
      <c r="B1387" s="624">
        <v>0</v>
      </c>
      <c r="C1387" s="628">
        <f t="shared" si="254"/>
        <v>0</v>
      </c>
      <c r="D1387" s="665">
        <f t="shared" si="252"/>
        <v>0</v>
      </c>
      <c r="E1387" s="629">
        <f t="shared" si="255"/>
        <v>0</v>
      </c>
      <c r="F1387" s="665">
        <f t="shared" si="253"/>
        <v>0</v>
      </c>
      <c r="G1387" s="629">
        <f t="shared" si="256"/>
        <v>0</v>
      </c>
      <c r="H1387" s="666">
        <f t="shared" si="257"/>
        <v>0</v>
      </c>
      <c r="I1387" s="667">
        <f t="shared" si="258"/>
        <v>0</v>
      </c>
      <c r="J1387" s="624">
        <f t="shared" si="259"/>
        <v>0</v>
      </c>
      <c r="K1387" s="624">
        <f t="shared" si="260"/>
        <v>0</v>
      </c>
      <c r="L1387" s="624">
        <f t="shared" si="262"/>
        <v>54391.304309922263</v>
      </c>
      <c r="M1387" s="668">
        <f t="shared" si="263"/>
        <v>11.990238655999987</v>
      </c>
      <c r="N1387" s="624">
        <f t="shared" si="261"/>
        <v>4536.2987235207811</v>
      </c>
    </row>
    <row r="1388" spans="1:14" x14ac:dyDescent="0.2">
      <c r="A1388" s="624">
        <v>1385</v>
      </c>
      <c r="B1388" s="624">
        <v>0</v>
      </c>
      <c r="C1388" s="628">
        <f t="shared" si="254"/>
        <v>0</v>
      </c>
      <c r="D1388" s="665">
        <f t="shared" si="252"/>
        <v>0</v>
      </c>
      <c r="E1388" s="629">
        <f t="shared" si="255"/>
        <v>0</v>
      </c>
      <c r="F1388" s="665">
        <f t="shared" si="253"/>
        <v>0</v>
      </c>
      <c r="G1388" s="629">
        <f t="shared" si="256"/>
        <v>0</v>
      </c>
      <c r="H1388" s="666">
        <f t="shared" si="257"/>
        <v>0</v>
      </c>
      <c r="I1388" s="667">
        <f t="shared" si="258"/>
        <v>0</v>
      </c>
      <c r="J1388" s="624">
        <f t="shared" si="259"/>
        <v>0</v>
      </c>
      <c r="K1388" s="624">
        <f t="shared" si="260"/>
        <v>0</v>
      </c>
      <c r="L1388" s="624">
        <f t="shared" si="262"/>
        <v>54391.304309922263</v>
      </c>
      <c r="M1388" s="668">
        <f t="shared" si="263"/>
        <v>11.990238655999987</v>
      </c>
      <c r="N1388" s="624">
        <f t="shared" si="261"/>
        <v>4536.2987235207811</v>
      </c>
    </row>
    <row r="1389" spans="1:14" x14ac:dyDescent="0.2">
      <c r="A1389" s="624">
        <v>1386</v>
      </c>
      <c r="B1389" s="624">
        <v>0</v>
      </c>
      <c r="C1389" s="628">
        <f t="shared" si="254"/>
        <v>0</v>
      </c>
      <c r="D1389" s="665">
        <f t="shared" si="252"/>
        <v>0</v>
      </c>
      <c r="E1389" s="629">
        <f t="shared" si="255"/>
        <v>0</v>
      </c>
      <c r="F1389" s="665">
        <f t="shared" si="253"/>
        <v>0</v>
      </c>
      <c r="G1389" s="629">
        <f t="shared" si="256"/>
        <v>0</v>
      </c>
      <c r="H1389" s="666">
        <f t="shared" si="257"/>
        <v>0</v>
      </c>
      <c r="I1389" s="667">
        <f t="shared" si="258"/>
        <v>0</v>
      </c>
      <c r="J1389" s="624">
        <f t="shared" si="259"/>
        <v>0</v>
      </c>
      <c r="K1389" s="624">
        <f t="shared" si="260"/>
        <v>0</v>
      </c>
      <c r="L1389" s="624">
        <f t="shared" si="262"/>
        <v>54391.304309922263</v>
      </c>
      <c r="M1389" s="668">
        <f t="shared" si="263"/>
        <v>11.990238655999987</v>
      </c>
      <c r="N1389" s="624">
        <f t="shared" si="261"/>
        <v>4536.2987235207811</v>
      </c>
    </row>
    <row r="1390" spans="1:14" x14ac:dyDescent="0.2">
      <c r="A1390" s="624">
        <v>1387</v>
      </c>
      <c r="B1390" s="624">
        <v>0</v>
      </c>
      <c r="C1390" s="628">
        <f t="shared" si="254"/>
        <v>0</v>
      </c>
      <c r="D1390" s="665">
        <f t="shared" si="252"/>
        <v>0</v>
      </c>
      <c r="E1390" s="629">
        <f t="shared" si="255"/>
        <v>0</v>
      </c>
      <c r="F1390" s="665">
        <f t="shared" si="253"/>
        <v>0</v>
      </c>
      <c r="G1390" s="629">
        <f t="shared" si="256"/>
        <v>0</v>
      </c>
      <c r="H1390" s="666">
        <f t="shared" si="257"/>
        <v>0</v>
      </c>
      <c r="I1390" s="667">
        <f t="shared" si="258"/>
        <v>0</v>
      </c>
      <c r="J1390" s="624">
        <f t="shared" si="259"/>
        <v>0</v>
      </c>
      <c r="K1390" s="624">
        <f t="shared" si="260"/>
        <v>0</v>
      </c>
      <c r="L1390" s="624">
        <f t="shared" si="262"/>
        <v>54391.304309922263</v>
      </c>
      <c r="M1390" s="668">
        <f t="shared" si="263"/>
        <v>11.990238655999987</v>
      </c>
      <c r="N1390" s="624">
        <f t="shared" si="261"/>
        <v>4536.2987235207811</v>
      </c>
    </row>
    <row r="1391" spans="1:14" x14ac:dyDescent="0.2">
      <c r="A1391" s="624">
        <v>1388</v>
      </c>
      <c r="B1391" s="624">
        <v>0</v>
      </c>
      <c r="C1391" s="628">
        <f t="shared" si="254"/>
        <v>0</v>
      </c>
      <c r="D1391" s="665">
        <f t="shared" si="252"/>
        <v>0</v>
      </c>
      <c r="E1391" s="629">
        <f t="shared" si="255"/>
        <v>0</v>
      </c>
      <c r="F1391" s="665">
        <f t="shared" si="253"/>
        <v>0</v>
      </c>
      <c r="G1391" s="629">
        <f t="shared" si="256"/>
        <v>0</v>
      </c>
      <c r="H1391" s="666">
        <f t="shared" si="257"/>
        <v>0</v>
      </c>
      <c r="I1391" s="667">
        <f t="shared" si="258"/>
        <v>0</v>
      </c>
      <c r="J1391" s="624">
        <f t="shared" si="259"/>
        <v>0</v>
      </c>
      <c r="K1391" s="624">
        <f t="shared" si="260"/>
        <v>0</v>
      </c>
      <c r="L1391" s="624">
        <f t="shared" si="262"/>
        <v>54391.304309922263</v>
      </c>
      <c r="M1391" s="668">
        <f t="shared" si="263"/>
        <v>11.990238655999987</v>
      </c>
      <c r="N1391" s="624">
        <f t="shared" si="261"/>
        <v>4536.2987235207811</v>
      </c>
    </row>
    <row r="1392" spans="1:14" x14ac:dyDescent="0.2">
      <c r="A1392" s="624">
        <v>1389</v>
      </c>
      <c r="B1392" s="624">
        <v>0</v>
      </c>
      <c r="C1392" s="628">
        <f t="shared" si="254"/>
        <v>0</v>
      </c>
      <c r="D1392" s="665">
        <f t="shared" si="252"/>
        <v>0</v>
      </c>
      <c r="E1392" s="629">
        <f t="shared" si="255"/>
        <v>0</v>
      </c>
      <c r="F1392" s="665">
        <f t="shared" si="253"/>
        <v>0</v>
      </c>
      <c r="G1392" s="629">
        <f t="shared" si="256"/>
        <v>0</v>
      </c>
      <c r="H1392" s="666">
        <f t="shared" si="257"/>
        <v>0</v>
      </c>
      <c r="I1392" s="667">
        <f t="shared" si="258"/>
        <v>0</v>
      </c>
      <c r="J1392" s="624">
        <f t="shared" si="259"/>
        <v>0</v>
      </c>
      <c r="K1392" s="624">
        <f t="shared" si="260"/>
        <v>0</v>
      </c>
      <c r="L1392" s="624">
        <f t="shared" si="262"/>
        <v>54391.304309922263</v>
      </c>
      <c r="M1392" s="668">
        <f t="shared" si="263"/>
        <v>11.990238655999987</v>
      </c>
      <c r="N1392" s="624">
        <f t="shared" si="261"/>
        <v>4536.2987235207811</v>
      </c>
    </row>
    <row r="1393" spans="1:14" x14ac:dyDescent="0.2">
      <c r="A1393" s="624">
        <v>1390</v>
      </c>
      <c r="B1393" s="624">
        <v>0</v>
      </c>
      <c r="C1393" s="628">
        <f t="shared" si="254"/>
        <v>0</v>
      </c>
      <c r="D1393" s="665">
        <f t="shared" si="252"/>
        <v>0</v>
      </c>
      <c r="E1393" s="629">
        <f t="shared" si="255"/>
        <v>0</v>
      </c>
      <c r="F1393" s="665">
        <f t="shared" si="253"/>
        <v>0</v>
      </c>
      <c r="G1393" s="629">
        <f t="shared" si="256"/>
        <v>0</v>
      </c>
      <c r="H1393" s="666">
        <f t="shared" si="257"/>
        <v>0</v>
      </c>
      <c r="I1393" s="667">
        <f t="shared" si="258"/>
        <v>0</v>
      </c>
      <c r="J1393" s="624">
        <f t="shared" si="259"/>
        <v>0</v>
      </c>
      <c r="K1393" s="624">
        <f t="shared" si="260"/>
        <v>0</v>
      </c>
      <c r="L1393" s="624">
        <f t="shared" si="262"/>
        <v>54391.304309922263</v>
      </c>
      <c r="M1393" s="668">
        <f t="shared" si="263"/>
        <v>11.990238655999987</v>
      </c>
      <c r="N1393" s="624">
        <f t="shared" si="261"/>
        <v>4536.2987235207811</v>
      </c>
    </row>
    <row r="1394" spans="1:14" x14ac:dyDescent="0.2">
      <c r="A1394" s="624">
        <v>1391</v>
      </c>
      <c r="B1394" s="624">
        <v>0</v>
      </c>
      <c r="C1394" s="628">
        <f t="shared" si="254"/>
        <v>0</v>
      </c>
      <c r="D1394" s="665">
        <f t="shared" si="252"/>
        <v>0</v>
      </c>
      <c r="E1394" s="629">
        <f t="shared" si="255"/>
        <v>0</v>
      </c>
      <c r="F1394" s="665">
        <f t="shared" si="253"/>
        <v>0</v>
      </c>
      <c r="G1394" s="629">
        <f t="shared" si="256"/>
        <v>0</v>
      </c>
      <c r="H1394" s="666">
        <f t="shared" si="257"/>
        <v>0</v>
      </c>
      <c r="I1394" s="667">
        <f t="shared" si="258"/>
        <v>0</v>
      </c>
      <c r="J1394" s="624">
        <f t="shared" si="259"/>
        <v>0</v>
      </c>
      <c r="K1394" s="624">
        <f t="shared" si="260"/>
        <v>0</v>
      </c>
      <c r="L1394" s="624">
        <f t="shared" si="262"/>
        <v>54391.304309922263</v>
      </c>
      <c r="M1394" s="668">
        <f t="shared" si="263"/>
        <v>11.990238655999987</v>
      </c>
      <c r="N1394" s="624">
        <f t="shared" si="261"/>
        <v>4536.2987235207811</v>
      </c>
    </row>
    <row r="1395" spans="1:14" x14ac:dyDescent="0.2">
      <c r="A1395" s="624">
        <v>1392</v>
      </c>
      <c r="B1395" s="624">
        <v>0</v>
      </c>
      <c r="C1395" s="628">
        <f t="shared" si="254"/>
        <v>0</v>
      </c>
      <c r="D1395" s="665">
        <f t="shared" si="252"/>
        <v>0</v>
      </c>
      <c r="E1395" s="629">
        <f t="shared" si="255"/>
        <v>0</v>
      </c>
      <c r="F1395" s="665">
        <f t="shared" si="253"/>
        <v>0</v>
      </c>
      <c r="G1395" s="629">
        <f t="shared" si="256"/>
        <v>0</v>
      </c>
      <c r="H1395" s="666">
        <f t="shared" si="257"/>
        <v>0</v>
      </c>
      <c r="I1395" s="667">
        <f t="shared" si="258"/>
        <v>0</v>
      </c>
      <c r="J1395" s="624">
        <f t="shared" si="259"/>
        <v>0</v>
      </c>
      <c r="K1395" s="624">
        <f t="shared" si="260"/>
        <v>0</v>
      </c>
      <c r="L1395" s="624">
        <f t="shared" si="262"/>
        <v>54391.304309922263</v>
      </c>
      <c r="M1395" s="668">
        <f t="shared" si="263"/>
        <v>11.990238655999987</v>
      </c>
      <c r="N1395" s="624">
        <f t="shared" si="261"/>
        <v>4536.2987235207811</v>
      </c>
    </row>
    <row r="1396" spans="1:14" x14ac:dyDescent="0.2">
      <c r="A1396" s="624">
        <v>1393</v>
      </c>
      <c r="B1396" s="624">
        <v>0</v>
      </c>
      <c r="C1396" s="628">
        <f t="shared" si="254"/>
        <v>0</v>
      </c>
      <c r="D1396" s="665">
        <f t="shared" si="252"/>
        <v>0</v>
      </c>
      <c r="E1396" s="629">
        <f t="shared" si="255"/>
        <v>0</v>
      </c>
      <c r="F1396" s="665">
        <f t="shared" si="253"/>
        <v>0</v>
      </c>
      <c r="G1396" s="629">
        <f t="shared" si="256"/>
        <v>0</v>
      </c>
      <c r="H1396" s="666">
        <f t="shared" si="257"/>
        <v>0</v>
      </c>
      <c r="I1396" s="667">
        <f t="shared" si="258"/>
        <v>0</v>
      </c>
      <c r="J1396" s="624">
        <f t="shared" si="259"/>
        <v>0</v>
      </c>
      <c r="K1396" s="624">
        <f t="shared" si="260"/>
        <v>0</v>
      </c>
      <c r="L1396" s="624">
        <f t="shared" si="262"/>
        <v>54391.304309922263</v>
      </c>
      <c r="M1396" s="668">
        <f t="shared" si="263"/>
        <v>11.990238655999987</v>
      </c>
      <c r="N1396" s="624">
        <f t="shared" si="261"/>
        <v>4536.2987235207811</v>
      </c>
    </row>
    <row r="1397" spans="1:14" x14ac:dyDescent="0.2">
      <c r="A1397" s="624">
        <v>1394</v>
      </c>
      <c r="B1397" s="624">
        <v>0</v>
      </c>
      <c r="C1397" s="628">
        <f t="shared" si="254"/>
        <v>0</v>
      </c>
      <c r="D1397" s="665">
        <f t="shared" si="252"/>
        <v>0</v>
      </c>
      <c r="E1397" s="629">
        <f t="shared" si="255"/>
        <v>0</v>
      </c>
      <c r="F1397" s="665">
        <f t="shared" si="253"/>
        <v>0</v>
      </c>
      <c r="G1397" s="629">
        <f t="shared" si="256"/>
        <v>0</v>
      </c>
      <c r="H1397" s="666">
        <f t="shared" si="257"/>
        <v>0</v>
      </c>
      <c r="I1397" s="667">
        <f t="shared" si="258"/>
        <v>0</v>
      </c>
      <c r="J1397" s="624">
        <f t="shared" si="259"/>
        <v>0</v>
      </c>
      <c r="K1397" s="624">
        <f t="shared" si="260"/>
        <v>0</v>
      </c>
      <c r="L1397" s="624">
        <f t="shared" si="262"/>
        <v>54391.304309922263</v>
      </c>
      <c r="M1397" s="668">
        <f t="shared" si="263"/>
        <v>11.990238655999987</v>
      </c>
      <c r="N1397" s="624">
        <f t="shared" si="261"/>
        <v>4536.2987235207811</v>
      </c>
    </row>
    <row r="1398" spans="1:14" x14ac:dyDescent="0.2">
      <c r="A1398" s="624">
        <v>1395</v>
      </c>
      <c r="B1398" s="624">
        <v>0</v>
      </c>
      <c r="C1398" s="628">
        <f t="shared" si="254"/>
        <v>0</v>
      </c>
      <c r="D1398" s="665">
        <f t="shared" si="252"/>
        <v>0</v>
      </c>
      <c r="E1398" s="629">
        <f t="shared" si="255"/>
        <v>0</v>
      </c>
      <c r="F1398" s="665">
        <f t="shared" si="253"/>
        <v>0</v>
      </c>
      <c r="G1398" s="629">
        <f t="shared" si="256"/>
        <v>0</v>
      </c>
      <c r="H1398" s="666">
        <f t="shared" si="257"/>
        <v>0</v>
      </c>
      <c r="I1398" s="667">
        <f t="shared" si="258"/>
        <v>0</v>
      </c>
      <c r="J1398" s="624">
        <f t="shared" si="259"/>
        <v>0</v>
      </c>
      <c r="K1398" s="624">
        <f t="shared" si="260"/>
        <v>0</v>
      </c>
      <c r="L1398" s="624">
        <f t="shared" si="262"/>
        <v>54391.304309922263</v>
      </c>
      <c r="M1398" s="668">
        <f t="shared" si="263"/>
        <v>11.990238655999987</v>
      </c>
      <c r="N1398" s="624">
        <f t="shared" si="261"/>
        <v>4536.2987235207811</v>
      </c>
    </row>
    <row r="1399" spans="1:14" x14ac:dyDescent="0.2">
      <c r="A1399" s="624">
        <v>1396</v>
      </c>
      <c r="B1399" s="624">
        <v>0</v>
      </c>
      <c r="C1399" s="628">
        <f t="shared" si="254"/>
        <v>0</v>
      </c>
      <c r="D1399" s="665">
        <f t="shared" si="252"/>
        <v>0</v>
      </c>
      <c r="E1399" s="629">
        <f t="shared" si="255"/>
        <v>0</v>
      </c>
      <c r="F1399" s="665">
        <f t="shared" si="253"/>
        <v>0</v>
      </c>
      <c r="G1399" s="629">
        <f t="shared" si="256"/>
        <v>0</v>
      </c>
      <c r="H1399" s="666">
        <f t="shared" si="257"/>
        <v>0</v>
      </c>
      <c r="I1399" s="667">
        <f t="shared" si="258"/>
        <v>0</v>
      </c>
      <c r="J1399" s="624">
        <f t="shared" si="259"/>
        <v>0</v>
      </c>
      <c r="K1399" s="624">
        <f t="shared" si="260"/>
        <v>0</v>
      </c>
      <c r="L1399" s="624">
        <f t="shared" si="262"/>
        <v>54391.304309922263</v>
      </c>
      <c r="M1399" s="668">
        <f t="shared" si="263"/>
        <v>11.990238655999987</v>
      </c>
      <c r="N1399" s="624">
        <f t="shared" si="261"/>
        <v>4536.2987235207811</v>
      </c>
    </row>
    <row r="1400" spans="1:14" x14ac:dyDescent="0.2">
      <c r="A1400" s="624">
        <v>1397</v>
      </c>
      <c r="B1400" s="624">
        <v>0</v>
      </c>
      <c r="C1400" s="628">
        <f t="shared" si="254"/>
        <v>0</v>
      </c>
      <c r="D1400" s="665">
        <f t="shared" si="252"/>
        <v>0</v>
      </c>
      <c r="E1400" s="629">
        <f t="shared" si="255"/>
        <v>0</v>
      </c>
      <c r="F1400" s="665">
        <f t="shared" si="253"/>
        <v>0</v>
      </c>
      <c r="G1400" s="629">
        <f t="shared" si="256"/>
        <v>0</v>
      </c>
      <c r="H1400" s="666">
        <f t="shared" si="257"/>
        <v>0</v>
      </c>
      <c r="I1400" s="667">
        <f t="shared" si="258"/>
        <v>0</v>
      </c>
      <c r="J1400" s="624">
        <f t="shared" si="259"/>
        <v>0</v>
      </c>
      <c r="K1400" s="624">
        <f t="shared" si="260"/>
        <v>0</v>
      </c>
      <c r="L1400" s="624">
        <f t="shared" si="262"/>
        <v>54391.304309922263</v>
      </c>
      <c r="M1400" s="668">
        <f t="shared" si="263"/>
        <v>11.990238655999987</v>
      </c>
      <c r="N1400" s="624">
        <f t="shared" si="261"/>
        <v>4536.2987235207811</v>
      </c>
    </row>
    <row r="1401" spans="1:14" x14ac:dyDescent="0.2">
      <c r="A1401" s="624">
        <v>1398</v>
      </c>
      <c r="B1401" s="624">
        <v>0</v>
      </c>
      <c r="C1401" s="628">
        <f t="shared" si="254"/>
        <v>0</v>
      </c>
      <c r="D1401" s="665">
        <f t="shared" si="252"/>
        <v>0</v>
      </c>
      <c r="E1401" s="629">
        <f t="shared" si="255"/>
        <v>0</v>
      </c>
      <c r="F1401" s="665">
        <f t="shared" si="253"/>
        <v>0</v>
      </c>
      <c r="G1401" s="629">
        <f t="shared" si="256"/>
        <v>0</v>
      </c>
      <c r="H1401" s="666">
        <f t="shared" si="257"/>
        <v>0</v>
      </c>
      <c r="I1401" s="667">
        <f t="shared" si="258"/>
        <v>0</v>
      </c>
      <c r="J1401" s="624">
        <f t="shared" si="259"/>
        <v>0</v>
      </c>
      <c r="K1401" s="624">
        <f t="shared" si="260"/>
        <v>0</v>
      </c>
      <c r="L1401" s="624">
        <f t="shared" si="262"/>
        <v>54391.304309922263</v>
      </c>
      <c r="M1401" s="668">
        <f t="shared" si="263"/>
        <v>11.990238655999987</v>
      </c>
      <c r="N1401" s="624">
        <f t="shared" si="261"/>
        <v>4536.2987235207811</v>
      </c>
    </row>
    <row r="1402" spans="1:14" x14ac:dyDescent="0.2">
      <c r="A1402" s="624">
        <v>1399</v>
      </c>
      <c r="B1402" s="624">
        <v>0</v>
      </c>
      <c r="C1402" s="628">
        <f t="shared" si="254"/>
        <v>0</v>
      </c>
      <c r="D1402" s="665">
        <f t="shared" si="252"/>
        <v>0</v>
      </c>
      <c r="E1402" s="629">
        <f t="shared" si="255"/>
        <v>0</v>
      </c>
      <c r="F1402" s="665">
        <f t="shared" si="253"/>
        <v>0</v>
      </c>
      <c r="G1402" s="629">
        <f t="shared" si="256"/>
        <v>0</v>
      </c>
      <c r="H1402" s="666">
        <f t="shared" si="257"/>
        <v>0</v>
      </c>
      <c r="I1402" s="667">
        <f t="shared" si="258"/>
        <v>0</v>
      </c>
      <c r="J1402" s="624">
        <f t="shared" si="259"/>
        <v>0</v>
      </c>
      <c r="K1402" s="624">
        <f t="shared" si="260"/>
        <v>0</v>
      </c>
      <c r="L1402" s="624">
        <f t="shared" si="262"/>
        <v>54391.304309922263</v>
      </c>
      <c r="M1402" s="668">
        <f t="shared" si="263"/>
        <v>11.990238655999987</v>
      </c>
      <c r="N1402" s="624">
        <f t="shared" si="261"/>
        <v>4536.2987235207811</v>
      </c>
    </row>
    <row r="1403" spans="1:14" x14ac:dyDescent="0.2">
      <c r="A1403" s="624">
        <v>1400</v>
      </c>
      <c r="B1403" s="624">
        <v>0</v>
      </c>
      <c r="C1403" s="628">
        <f t="shared" si="254"/>
        <v>0</v>
      </c>
      <c r="D1403" s="665">
        <f t="shared" si="252"/>
        <v>0</v>
      </c>
      <c r="E1403" s="629">
        <f t="shared" si="255"/>
        <v>0</v>
      </c>
      <c r="F1403" s="665">
        <f t="shared" si="253"/>
        <v>0</v>
      </c>
      <c r="G1403" s="629">
        <f t="shared" si="256"/>
        <v>0</v>
      </c>
      <c r="H1403" s="666">
        <f t="shared" si="257"/>
        <v>0</v>
      </c>
      <c r="I1403" s="667">
        <f t="shared" si="258"/>
        <v>0</v>
      </c>
      <c r="J1403" s="624">
        <f t="shared" si="259"/>
        <v>0</v>
      </c>
      <c r="K1403" s="624">
        <f t="shared" si="260"/>
        <v>0</v>
      </c>
      <c r="L1403" s="624">
        <f t="shared" si="262"/>
        <v>54391.304309922263</v>
      </c>
      <c r="M1403" s="668">
        <f t="shared" si="263"/>
        <v>11.990238655999987</v>
      </c>
      <c r="N1403" s="624">
        <f t="shared" si="261"/>
        <v>4536.2987235207811</v>
      </c>
    </row>
    <row r="1404" spans="1:14" x14ac:dyDescent="0.2">
      <c r="A1404" s="624">
        <v>1401</v>
      </c>
      <c r="B1404" s="624">
        <v>0</v>
      </c>
      <c r="C1404" s="628">
        <f t="shared" si="254"/>
        <v>0</v>
      </c>
      <c r="D1404" s="665">
        <f t="shared" si="252"/>
        <v>0</v>
      </c>
      <c r="E1404" s="629">
        <f t="shared" si="255"/>
        <v>0</v>
      </c>
      <c r="F1404" s="665">
        <f t="shared" si="253"/>
        <v>0</v>
      </c>
      <c r="G1404" s="629">
        <f t="shared" si="256"/>
        <v>0</v>
      </c>
      <c r="H1404" s="666">
        <f t="shared" si="257"/>
        <v>0</v>
      </c>
      <c r="I1404" s="667">
        <f t="shared" si="258"/>
        <v>0</v>
      </c>
      <c r="J1404" s="624">
        <f t="shared" si="259"/>
        <v>0</v>
      </c>
      <c r="K1404" s="624">
        <f t="shared" si="260"/>
        <v>0</v>
      </c>
      <c r="L1404" s="624">
        <f t="shared" si="262"/>
        <v>54391.304309922263</v>
      </c>
      <c r="M1404" s="668">
        <f t="shared" si="263"/>
        <v>11.990238655999987</v>
      </c>
      <c r="N1404" s="624">
        <f t="shared" si="261"/>
        <v>4536.2987235207811</v>
      </c>
    </row>
    <row r="1405" spans="1:14" x14ac:dyDescent="0.2">
      <c r="A1405" s="624">
        <v>1402</v>
      </c>
      <c r="B1405" s="624">
        <v>0</v>
      </c>
      <c r="C1405" s="628">
        <f t="shared" si="254"/>
        <v>0</v>
      </c>
      <c r="D1405" s="665">
        <f t="shared" si="252"/>
        <v>0</v>
      </c>
      <c r="E1405" s="629">
        <f t="shared" si="255"/>
        <v>0</v>
      </c>
      <c r="F1405" s="665">
        <f t="shared" si="253"/>
        <v>0</v>
      </c>
      <c r="G1405" s="629">
        <f t="shared" si="256"/>
        <v>0</v>
      </c>
      <c r="H1405" s="666">
        <f t="shared" si="257"/>
        <v>0</v>
      </c>
      <c r="I1405" s="667">
        <f t="shared" si="258"/>
        <v>0</v>
      </c>
      <c r="J1405" s="624">
        <f t="shared" si="259"/>
        <v>0</v>
      </c>
      <c r="K1405" s="624">
        <f t="shared" si="260"/>
        <v>0</v>
      </c>
      <c r="L1405" s="624">
        <f t="shared" si="262"/>
        <v>54391.304309922263</v>
      </c>
      <c r="M1405" s="668">
        <f t="shared" si="263"/>
        <v>11.990238655999987</v>
      </c>
      <c r="N1405" s="624">
        <f t="shared" si="261"/>
        <v>4536.2987235207811</v>
      </c>
    </row>
    <row r="1406" spans="1:14" x14ac:dyDescent="0.2">
      <c r="A1406" s="624">
        <v>1403</v>
      </c>
      <c r="B1406" s="624">
        <v>0</v>
      </c>
      <c r="C1406" s="628">
        <f t="shared" si="254"/>
        <v>0</v>
      </c>
      <c r="D1406" s="665">
        <f t="shared" si="252"/>
        <v>0</v>
      </c>
      <c r="E1406" s="629">
        <f t="shared" si="255"/>
        <v>0</v>
      </c>
      <c r="F1406" s="665">
        <f t="shared" si="253"/>
        <v>0</v>
      </c>
      <c r="G1406" s="629">
        <f t="shared" si="256"/>
        <v>0</v>
      </c>
      <c r="H1406" s="666">
        <f t="shared" si="257"/>
        <v>0</v>
      </c>
      <c r="I1406" s="667">
        <f t="shared" si="258"/>
        <v>0</v>
      </c>
      <c r="J1406" s="624">
        <f t="shared" si="259"/>
        <v>0</v>
      </c>
      <c r="K1406" s="624">
        <f t="shared" si="260"/>
        <v>0</v>
      </c>
      <c r="L1406" s="624">
        <f t="shared" si="262"/>
        <v>54391.304309922263</v>
      </c>
      <c r="M1406" s="668">
        <f t="shared" si="263"/>
        <v>11.990238655999987</v>
      </c>
      <c r="N1406" s="624">
        <f t="shared" si="261"/>
        <v>4536.2987235207811</v>
      </c>
    </row>
    <row r="1407" spans="1:14" x14ac:dyDescent="0.2">
      <c r="A1407" s="624">
        <v>1404</v>
      </c>
      <c r="B1407" s="624">
        <v>0</v>
      </c>
      <c r="C1407" s="628">
        <f t="shared" si="254"/>
        <v>0</v>
      </c>
      <c r="D1407" s="665">
        <f t="shared" si="252"/>
        <v>0</v>
      </c>
      <c r="E1407" s="629">
        <f t="shared" si="255"/>
        <v>0</v>
      </c>
      <c r="F1407" s="665">
        <f t="shared" si="253"/>
        <v>0</v>
      </c>
      <c r="G1407" s="629">
        <f t="shared" si="256"/>
        <v>0</v>
      </c>
      <c r="H1407" s="666">
        <f t="shared" si="257"/>
        <v>0</v>
      </c>
      <c r="I1407" s="667">
        <f t="shared" si="258"/>
        <v>0</v>
      </c>
      <c r="J1407" s="624">
        <f t="shared" si="259"/>
        <v>0</v>
      </c>
      <c r="K1407" s="624">
        <f t="shared" si="260"/>
        <v>0</v>
      </c>
      <c r="L1407" s="624">
        <f t="shared" si="262"/>
        <v>54391.304309922263</v>
      </c>
      <c r="M1407" s="668">
        <f t="shared" si="263"/>
        <v>11.990238655999987</v>
      </c>
      <c r="N1407" s="624">
        <f t="shared" si="261"/>
        <v>4536.2987235207811</v>
      </c>
    </row>
    <row r="1408" spans="1:14" x14ac:dyDescent="0.2">
      <c r="A1408" s="624">
        <v>1405</v>
      </c>
      <c r="B1408" s="624">
        <v>0</v>
      </c>
      <c r="C1408" s="628">
        <f t="shared" si="254"/>
        <v>0</v>
      </c>
      <c r="D1408" s="665">
        <f t="shared" si="252"/>
        <v>0</v>
      </c>
      <c r="E1408" s="629">
        <f t="shared" si="255"/>
        <v>0</v>
      </c>
      <c r="F1408" s="665">
        <f t="shared" si="253"/>
        <v>0</v>
      </c>
      <c r="G1408" s="629">
        <f t="shared" si="256"/>
        <v>0</v>
      </c>
      <c r="H1408" s="666">
        <f t="shared" si="257"/>
        <v>0</v>
      </c>
      <c r="I1408" s="667">
        <f t="shared" si="258"/>
        <v>0</v>
      </c>
      <c r="J1408" s="624">
        <f t="shared" si="259"/>
        <v>0</v>
      </c>
      <c r="K1408" s="624">
        <f t="shared" si="260"/>
        <v>0</v>
      </c>
      <c r="L1408" s="624">
        <f t="shared" si="262"/>
        <v>54391.304309922263</v>
      </c>
      <c r="M1408" s="668">
        <f t="shared" si="263"/>
        <v>11.990238655999987</v>
      </c>
      <c r="N1408" s="624">
        <f t="shared" si="261"/>
        <v>4536.2987235207811</v>
      </c>
    </row>
    <row r="1409" spans="1:14" x14ac:dyDescent="0.2">
      <c r="A1409" s="624">
        <v>1406</v>
      </c>
      <c r="B1409" s="624">
        <v>0</v>
      </c>
      <c r="C1409" s="628">
        <f t="shared" si="254"/>
        <v>0</v>
      </c>
      <c r="D1409" s="665">
        <f t="shared" si="252"/>
        <v>0</v>
      </c>
      <c r="E1409" s="629">
        <f t="shared" si="255"/>
        <v>0</v>
      </c>
      <c r="F1409" s="665">
        <f t="shared" si="253"/>
        <v>0</v>
      </c>
      <c r="G1409" s="629">
        <f t="shared" si="256"/>
        <v>0</v>
      </c>
      <c r="H1409" s="666">
        <f t="shared" si="257"/>
        <v>0</v>
      </c>
      <c r="I1409" s="667">
        <f t="shared" si="258"/>
        <v>0</v>
      </c>
      <c r="J1409" s="624">
        <f t="shared" si="259"/>
        <v>0</v>
      </c>
      <c r="K1409" s="624">
        <f t="shared" si="260"/>
        <v>0</v>
      </c>
      <c r="L1409" s="624">
        <f t="shared" si="262"/>
        <v>54391.304309922263</v>
      </c>
      <c r="M1409" s="668">
        <f t="shared" si="263"/>
        <v>11.990238655999987</v>
      </c>
      <c r="N1409" s="624">
        <f t="shared" si="261"/>
        <v>4536.2987235207811</v>
      </c>
    </row>
    <row r="1410" spans="1:14" x14ac:dyDescent="0.2">
      <c r="A1410" s="624">
        <v>1407</v>
      </c>
      <c r="B1410" s="624">
        <v>0</v>
      </c>
      <c r="C1410" s="628">
        <f t="shared" si="254"/>
        <v>0</v>
      </c>
      <c r="D1410" s="665">
        <f t="shared" si="252"/>
        <v>0</v>
      </c>
      <c r="E1410" s="629">
        <f t="shared" si="255"/>
        <v>0</v>
      </c>
      <c r="F1410" s="665">
        <f t="shared" si="253"/>
        <v>0</v>
      </c>
      <c r="G1410" s="629">
        <f t="shared" si="256"/>
        <v>0</v>
      </c>
      <c r="H1410" s="666">
        <f t="shared" si="257"/>
        <v>0</v>
      </c>
      <c r="I1410" s="667">
        <f t="shared" si="258"/>
        <v>0</v>
      </c>
      <c r="J1410" s="624">
        <f t="shared" si="259"/>
        <v>0</v>
      </c>
      <c r="K1410" s="624">
        <f t="shared" si="260"/>
        <v>0</v>
      </c>
      <c r="L1410" s="624">
        <f t="shared" si="262"/>
        <v>54391.304309922263</v>
      </c>
      <c r="M1410" s="668">
        <f t="shared" si="263"/>
        <v>11.990238655999987</v>
      </c>
      <c r="N1410" s="624">
        <f t="shared" si="261"/>
        <v>4536.2987235207811</v>
      </c>
    </row>
    <row r="1411" spans="1:14" x14ac:dyDescent="0.2">
      <c r="A1411" s="624">
        <v>1408</v>
      </c>
      <c r="B1411" s="624">
        <v>0</v>
      </c>
      <c r="C1411" s="628">
        <f t="shared" si="254"/>
        <v>0</v>
      </c>
      <c r="D1411" s="665">
        <f t="shared" si="252"/>
        <v>0</v>
      </c>
      <c r="E1411" s="629">
        <f t="shared" si="255"/>
        <v>0</v>
      </c>
      <c r="F1411" s="665">
        <f t="shared" si="253"/>
        <v>0</v>
      </c>
      <c r="G1411" s="629">
        <f t="shared" si="256"/>
        <v>0</v>
      </c>
      <c r="H1411" s="666">
        <f t="shared" si="257"/>
        <v>0</v>
      </c>
      <c r="I1411" s="667">
        <f t="shared" si="258"/>
        <v>0</v>
      </c>
      <c r="J1411" s="624">
        <f t="shared" si="259"/>
        <v>0</v>
      </c>
      <c r="K1411" s="624">
        <f t="shared" si="260"/>
        <v>0</v>
      </c>
      <c r="L1411" s="624">
        <f t="shared" si="262"/>
        <v>54391.304309922263</v>
      </c>
      <c r="M1411" s="668">
        <f t="shared" si="263"/>
        <v>11.990238655999987</v>
      </c>
      <c r="N1411" s="624">
        <f t="shared" si="261"/>
        <v>4536.2987235207811</v>
      </c>
    </row>
    <row r="1412" spans="1:14" x14ac:dyDescent="0.2">
      <c r="A1412" s="624">
        <v>1409</v>
      </c>
      <c r="B1412" s="624">
        <v>0</v>
      </c>
      <c r="C1412" s="628">
        <f t="shared" si="254"/>
        <v>0</v>
      </c>
      <c r="D1412" s="665">
        <f t="shared" ref="D1412:D1475" si="264">C1412</f>
        <v>0</v>
      </c>
      <c r="E1412" s="629">
        <f t="shared" si="255"/>
        <v>0</v>
      </c>
      <c r="F1412" s="665">
        <f t="shared" ref="F1412:F1475" si="265">C1413</f>
        <v>0</v>
      </c>
      <c r="G1412" s="629">
        <f t="shared" si="256"/>
        <v>0</v>
      </c>
      <c r="H1412" s="666">
        <f t="shared" si="257"/>
        <v>0</v>
      </c>
      <c r="I1412" s="667">
        <f t="shared" si="258"/>
        <v>0</v>
      </c>
      <c r="J1412" s="624">
        <f t="shared" si="259"/>
        <v>0</v>
      </c>
      <c r="K1412" s="624">
        <f t="shared" si="260"/>
        <v>0</v>
      </c>
      <c r="L1412" s="624">
        <f t="shared" si="262"/>
        <v>54391.304309922263</v>
      </c>
      <c r="M1412" s="668">
        <f t="shared" si="263"/>
        <v>11.990238655999987</v>
      </c>
      <c r="N1412" s="624">
        <f t="shared" si="261"/>
        <v>4536.2987235207811</v>
      </c>
    </row>
    <row r="1413" spans="1:14" x14ac:dyDescent="0.2">
      <c r="A1413" s="624">
        <v>1410</v>
      </c>
      <c r="B1413" s="624">
        <v>0</v>
      </c>
      <c r="C1413" s="628">
        <f t="shared" ref="C1413:C1476" si="266">B1413*1.609344</f>
        <v>0</v>
      </c>
      <c r="D1413" s="665">
        <f t="shared" si="264"/>
        <v>0</v>
      </c>
      <c r="E1413" s="629">
        <f t="shared" ref="E1413:E1476" si="267">(D1413)^2</f>
        <v>0</v>
      </c>
      <c r="F1413" s="665">
        <f t="shared" si="265"/>
        <v>0</v>
      </c>
      <c r="G1413" s="629">
        <f t="shared" ref="G1413:G1476" si="268">(F1413)^2</f>
        <v>0</v>
      </c>
      <c r="H1413" s="666">
        <f t="shared" ref="H1413:H1476" si="269">(D1413+F1413)/2</f>
        <v>0</v>
      </c>
      <c r="I1413" s="667">
        <f t="shared" ref="I1413:I1476" si="270">H1413/3600</f>
        <v>0</v>
      </c>
      <c r="J1413" s="624">
        <f t="shared" ref="J1413:J1476" si="271">IF(I1413=0,0,(G1413-E1413))</f>
        <v>0</v>
      </c>
      <c r="K1413" s="624">
        <f t="shared" ref="K1413:K1476" si="272">MAX(0,J1413)</f>
        <v>0</v>
      </c>
      <c r="L1413" s="624">
        <f t="shared" si="262"/>
        <v>54391.304309922263</v>
      </c>
      <c r="M1413" s="668">
        <f t="shared" si="263"/>
        <v>11.990238655999987</v>
      </c>
      <c r="N1413" s="624">
        <f t="shared" ref="N1413:N1476" si="273">IF(M1413=0,0,(L1413)/M1413)</f>
        <v>4536.2987235207811</v>
      </c>
    </row>
    <row r="1414" spans="1:14" x14ac:dyDescent="0.2">
      <c r="A1414" s="624">
        <v>1411</v>
      </c>
      <c r="B1414" s="624">
        <v>0</v>
      </c>
      <c r="C1414" s="628">
        <f t="shared" si="266"/>
        <v>0</v>
      </c>
      <c r="D1414" s="665">
        <f t="shared" si="264"/>
        <v>0</v>
      </c>
      <c r="E1414" s="629">
        <f t="shared" si="267"/>
        <v>0</v>
      </c>
      <c r="F1414" s="665">
        <f t="shared" si="265"/>
        <v>0</v>
      </c>
      <c r="G1414" s="629">
        <f t="shared" si="268"/>
        <v>0</v>
      </c>
      <c r="H1414" s="666">
        <f t="shared" si="269"/>
        <v>0</v>
      </c>
      <c r="I1414" s="667">
        <f t="shared" si="270"/>
        <v>0</v>
      </c>
      <c r="J1414" s="624">
        <f t="shared" si="271"/>
        <v>0</v>
      </c>
      <c r="K1414" s="624">
        <f t="shared" si="272"/>
        <v>0</v>
      </c>
      <c r="L1414" s="624">
        <f t="shared" ref="L1414:L1477" si="274">L1413+K1414</f>
        <v>54391.304309922263</v>
      </c>
      <c r="M1414" s="668">
        <f t="shared" ref="M1414:M1477" si="275">M1413+I1414</f>
        <v>11.990238655999987</v>
      </c>
      <c r="N1414" s="624">
        <f t="shared" si="273"/>
        <v>4536.2987235207811</v>
      </c>
    </row>
    <row r="1415" spans="1:14" x14ac:dyDescent="0.2">
      <c r="A1415" s="624">
        <v>1412</v>
      </c>
      <c r="B1415" s="624">
        <v>0</v>
      </c>
      <c r="C1415" s="628">
        <f t="shared" si="266"/>
        <v>0</v>
      </c>
      <c r="D1415" s="665">
        <f t="shared" si="264"/>
        <v>0</v>
      </c>
      <c r="E1415" s="629">
        <f t="shared" si="267"/>
        <v>0</v>
      </c>
      <c r="F1415" s="665">
        <f t="shared" si="265"/>
        <v>0</v>
      </c>
      <c r="G1415" s="629">
        <f t="shared" si="268"/>
        <v>0</v>
      </c>
      <c r="H1415" s="666">
        <f t="shared" si="269"/>
        <v>0</v>
      </c>
      <c r="I1415" s="667">
        <f t="shared" si="270"/>
        <v>0</v>
      </c>
      <c r="J1415" s="624">
        <f t="shared" si="271"/>
        <v>0</v>
      </c>
      <c r="K1415" s="624">
        <f t="shared" si="272"/>
        <v>0</v>
      </c>
      <c r="L1415" s="624">
        <f t="shared" si="274"/>
        <v>54391.304309922263</v>
      </c>
      <c r="M1415" s="668">
        <f t="shared" si="275"/>
        <v>11.990238655999987</v>
      </c>
      <c r="N1415" s="624">
        <f t="shared" si="273"/>
        <v>4536.2987235207811</v>
      </c>
    </row>
    <row r="1416" spans="1:14" x14ac:dyDescent="0.2">
      <c r="A1416" s="624">
        <v>1413</v>
      </c>
      <c r="B1416" s="624">
        <v>0</v>
      </c>
      <c r="C1416" s="628">
        <f t="shared" si="266"/>
        <v>0</v>
      </c>
      <c r="D1416" s="665">
        <f t="shared" si="264"/>
        <v>0</v>
      </c>
      <c r="E1416" s="629">
        <f t="shared" si="267"/>
        <v>0</v>
      </c>
      <c r="F1416" s="665">
        <f t="shared" si="265"/>
        <v>0</v>
      </c>
      <c r="G1416" s="629">
        <f t="shared" si="268"/>
        <v>0</v>
      </c>
      <c r="H1416" s="666">
        <f t="shared" si="269"/>
        <v>0</v>
      </c>
      <c r="I1416" s="667">
        <f t="shared" si="270"/>
        <v>0</v>
      </c>
      <c r="J1416" s="624">
        <f t="shared" si="271"/>
        <v>0</v>
      </c>
      <c r="K1416" s="624">
        <f t="shared" si="272"/>
        <v>0</v>
      </c>
      <c r="L1416" s="624">
        <f t="shared" si="274"/>
        <v>54391.304309922263</v>
      </c>
      <c r="M1416" s="668">
        <f t="shared" si="275"/>
        <v>11.990238655999987</v>
      </c>
      <c r="N1416" s="624">
        <f t="shared" si="273"/>
        <v>4536.2987235207811</v>
      </c>
    </row>
    <row r="1417" spans="1:14" x14ac:dyDescent="0.2">
      <c r="A1417" s="624">
        <v>1414</v>
      </c>
      <c r="B1417" s="624">
        <v>0</v>
      </c>
      <c r="C1417" s="628">
        <f t="shared" si="266"/>
        <v>0</v>
      </c>
      <c r="D1417" s="665">
        <f t="shared" si="264"/>
        <v>0</v>
      </c>
      <c r="E1417" s="629">
        <f t="shared" si="267"/>
        <v>0</v>
      </c>
      <c r="F1417" s="665">
        <f t="shared" si="265"/>
        <v>0</v>
      </c>
      <c r="G1417" s="629">
        <f t="shared" si="268"/>
        <v>0</v>
      </c>
      <c r="H1417" s="666">
        <f t="shared" si="269"/>
        <v>0</v>
      </c>
      <c r="I1417" s="667">
        <f t="shared" si="270"/>
        <v>0</v>
      </c>
      <c r="J1417" s="624">
        <f t="shared" si="271"/>
        <v>0</v>
      </c>
      <c r="K1417" s="624">
        <f t="shared" si="272"/>
        <v>0</v>
      </c>
      <c r="L1417" s="624">
        <f t="shared" si="274"/>
        <v>54391.304309922263</v>
      </c>
      <c r="M1417" s="668">
        <f t="shared" si="275"/>
        <v>11.990238655999987</v>
      </c>
      <c r="N1417" s="624">
        <f t="shared" si="273"/>
        <v>4536.2987235207811</v>
      </c>
    </row>
    <row r="1418" spans="1:14" x14ac:dyDescent="0.2">
      <c r="A1418" s="624">
        <v>1415</v>
      </c>
      <c r="B1418" s="624">
        <v>0</v>
      </c>
      <c r="C1418" s="628">
        <f t="shared" si="266"/>
        <v>0</v>
      </c>
      <c r="D1418" s="665">
        <f t="shared" si="264"/>
        <v>0</v>
      </c>
      <c r="E1418" s="629">
        <f t="shared" si="267"/>
        <v>0</v>
      </c>
      <c r="F1418" s="665">
        <f t="shared" si="265"/>
        <v>0</v>
      </c>
      <c r="G1418" s="629">
        <f t="shared" si="268"/>
        <v>0</v>
      </c>
      <c r="H1418" s="666">
        <f t="shared" si="269"/>
        <v>0</v>
      </c>
      <c r="I1418" s="667">
        <f t="shared" si="270"/>
        <v>0</v>
      </c>
      <c r="J1418" s="624">
        <f t="shared" si="271"/>
        <v>0</v>
      </c>
      <c r="K1418" s="624">
        <f t="shared" si="272"/>
        <v>0</v>
      </c>
      <c r="L1418" s="624">
        <f t="shared" si="274"/>
        <v>54391.304309922263</v>
      </c>
      <c r="M1418" s="668">
        <f t="shared" si="275"/>
        <v>11.990238655999987</v>
      </c>
      <c r="N1418" s="624">
        <f t="shared" si="273"/>
        <v>4536.2987235207811</v>
      </c>
    </row>
    <row r="1419" spans="1:14" x14ac:dyDescent="0.2">
      <c r="A1419" s="624">
        <v>1416</v>
      </c>
      <c r="B1419" s="624">
        <v>0</v>
      </c>
      <c r="C1419" s="628">
        <f t="shared" si="266"/>
        <v>0</v>
      </c>
      <c r="D1419" s="665">
        <f t="shared" si="264"/>
        <v>0</v>
      </c>
      <c r="E1419" s="629">
        <f t="shared" si="267"/>
        <v>0</v>
      </c>
      <c r="F1419" s="665">
        <f t="shared" si="265"/>
        <v>0</v>
      </c>
      <c r="G1419" s="629">
        <f t="shared" si="268"/>
        <v>0</v>
      </c>
      <c r="H1419" s="666">
        <f t="shared" si="269"/>
        <v>0</v>
      </c>
      <c r="I1419" s="667">
        <f t="shared" si="270"/>
        <v>0</v>
      </c>
      <c r="J1419" s="624">
        <f t="shared" si="271"/>
        <v>0</v>
      </c>
      <c r="K1419" s="624">
        <f t="shared" si="272"/>
        <v>0</v>
      </c>
      <c r="L1419" s="624">
        <f t="shared" si="274"/>
        <v>54391.304309922263</v>
      </c>
      <c r="M1419" s="668">
        <f t="shared" si="275"/>
        <v>11.990238655999987</v>
      </c>
      <c r="N1419" s="624">
        <f t="shared" si="273"/>
        <v>4536.2987235207811</v>
      </c>
    </row>
    <row r="1420" spans="1:14" x14ac:dyDescent="0.2">
      <c r="A1420" s="624">
        <v>1417</v>
      </c>
      <c r="B1420" s="624">
        <v>0</v>
      </c>
      <c r="C1420" s="628">
        <f t="shared" si="266"/>
        <v>0</v>
      </c>
      <c r="D1420" s="665">
        <f t="shared" si="264"/>
        <v>0</v>
      </c>
      <c r="E1420" s="629">
        <f t="shared" si="267"/>
        <v>0</v>
      </c>
      <c r="F1420" s="665">
        <f t="shared" si="265"/>
        <v>0</v>
      </c>
      <c r="G1420" s="629">
        <f t="shared" si="268"/>
        <v>0</v>
      </c>
      <c r="H1420" s="666">
        <f t="shared" si="269"/>
        <v>0</v>
      </c>
      <c r="I1420" s="667">
        <f t="shared" si="270"/>
        <v>0</v>
      </c>
      <c r="J1420" s="624">
        <f t="shared" si="271"/>
        <v>0</v>
      </c>
      <c r="K1420" s="624">
        <f t="shared" si="272"/>
        <v>0</v>
      </c>
      <c r="L1420" s="624">
        <f t="shared" si="274"/>
        <v>54391.304309922263</v>
      </c>
      <c r="M1420" s="668">
        <f t="shared" si="275"/>
        <v>11.990238655999987</v>
      </c>
      <c r="N1420" s="624">
        <f t="shared" si="273"/>
        <v>4536.2987235207811</v>
      </c>
    </row>
    <row r="1421" spans="1:14" x14ac:dyDescent="0.2">
      <c r="A1421" s="624">
        <v>1418</v>
      </c>
      <c r="B1421" s="624">
        <v>0</v>
      </c>
      <c r="C1421" s="628">
        <f t="shared" si="266"/>
        <v>0</v>
      </c>
      <c r="D1421" s="665">
        <f t="shared" si="264"/>
        <v>0</v>
      </c>
      <c r="E1421" s="629">
        <f t="shared" si="267"/>
        <v>0</v>
      </c>
      <c r="F1421" s="665">
        <f t="shared" si="265"/>
        <v>0</v>
      </c>
      <c r="G1421" s="629">
        <f t="shared" si="268"/>
        <v>0</v>
      </c>
      <c r="H1421" s="666">
        <f t="shared" si="269"/>
        <v>0</v>
      </c>
      <c r="I1421" s="667">
        <f t="shared" si="270"/>
        <v>0</v>
      </c>
      <c r="J1421" s="624">
        <f t="shared" si="271"/>
        <v>0</v>
      </c>
      <c r="K1421" s="624">
        <f t="shared" si="272"/>
        <v>0</v>
      </c>
      <c r="L1421" s="624">
        <f t="shared" si="274"/>
        <v>54391.304309922263</v>
      </c>
      <c r="M1421" s="668">
        <f t="shared" si="275"/>
        <v>11.990238655999987</v>
      </c>
      <c r="N1421" s="624">
        <f t="shared" si="273"/>
        <v>4536.2987235207811</v>
      </c>
    </row>
    <row r="1422" spans="1:14" x14ac:dyDescent="0.2">
      <c r="A1422" s="624">
        <v>1419</v>
      </c>
      <c r="B1422" s="624">
        <v>0</v>
      </c>
      <c r="C1422" s="628">
        <f t="shared" si="266"/>
        <v>0</v>
      </c>
      <c r="D1422" s="665">
        <f t="shared" si="264"/>
        <v>0</v>
      </c>
      <c r="E1422" s="629">
        <f t="shared" si="267"/>
        <v>0</v>
      </c>
      <c r="F1422" s="665">
        <f t="shared" si="265"/>
        <v>0</v>
      </c>
      <c r="G1422" s="629">
        <f t="shared" si="268"/>
        <v>0</v>
      </c>
      <c r="H1422" s="666">
        <f t="shared" si="269"/>
        <v>0</v>
      </c>
      <c r="I1422" s="667">
        <f t="shared" si="270"/>
        <v>0</v>
      </c>
      <c r="J1422" s="624">
        <f t="shared" si="271"/>
        <v>0</v>
      </c>
      <c r="K1422" s="624">
        <f t="shared" si="272"/>
        <v>0</v>
      </c>
      <c r="L1422" s="624">
        <f t="shared" si="274"/>
        <v>54391.304309922263</v>
      </c>
      <c r="M1422" s="668">
        <f t="shared" si="275"/>
        <v>11.990238655999987</v>
      </c>
      <c r="N1422" s="624">
        <f t="shared" si="273"/>
        <v>4536.2987235207811</v>
      </c>
    </row>
    <row r="1423" spans="1:14" x14ac:dyDescent="0.2">
      <c r="A1423" s="624">
        <v>1420</v>
      </c>
      <c r="B1423" s="624">
        <v>0</v>
      </c>
      <c r="C1423" s="628">
        <f t="shared" si="266"/>
        <v>0</v>
      </c>
      <c r="D1423" s="665">
        <f t="shared" si="264"/>
        <v>0</v>
      </c>
      <c r="E1423" s="629">
        <f t="shared" si="267"/>
        <v>0</v>
      </c>
      <c r="F1423" s="665">
        <f t="shared" si="265"/>
        <v>0</v>
      </c>
      <c r="G1423" s="629">
        <f t="shared" si="268"/>
        <v>0</v>
      </c>
      <c r="H1423" s="666">
        <f t="shared" si="269"/>
        <v>0</v>
      </c>
      <c r="I1423" s="667">
        <f t="shared" si="270"/>
        <v>0</v>
      </c>
      <c r="J1423" s="624">
        <f t="shared" si="271"/>
        <v>0</v>
      </c>
      <c r="K1423" s="624">
        <f t="shared" si="272"/>
        <v>0</v>
      </c>
      <c r="L1423" s="624">
        <f t="shared" si="274"/>
        <v>54391.304309922263</v>
      </c>
      <c r="M1423" s="668">
        <f t="shared" si="275"/>
        <v>11.990238655999987</v>
      </c>
      <c r="N1423" s="624">
        <f t="shared" si="273"/>
        <v>4536.2987235207811</v>
      </c>
    </row>
    <row r="1424" spans="1:14" x14ac:dyDescent="0.2">
      <c r="A1424" s="624">
        <v>1421</v>
      </c>
      <c r="B1424" s="624">
        <v>0</v>
      </c>
      <c r="C1424" s="628">
        <f t="shared" si="266"/>
        <v>0</v>
      </c>
      <c r="D1424" s="665">
        <f t="shared" si="264"/>
        <v>0</v>
      </c>
      <c r="E1424" s="629">
        <f t="shared" si="267"/>
        <v>0</v>
      </c>
      <c r="F1424" s="665">
        <f t="shared" si="265"/>
        <v>0</v>
      </c>
      <c r="G1424" s="629">
        <f t="shared" si="268"/>
        <v>0</v>
      </c>
      <c r="H1424" s="666">
        <f t="shared" si="269"/>
        <v>0</v>
      </c>
      <c r="I1424" s="667">
        <f t="shared" si="270"/>
        <v>0</v>
      </c>
      <c r="J1424" s="624">
        <f t="shared" si="271"/>
        <v>0</v>
      </c>
      <c r="K1424" s="624">
        <f t="shared" si="272"/>
        <v>0</v>
      </c>
      <c r="L1424" s="624">
        <f t="shared" si="274"/>
        <v>54391.304309922263</v>
      </c>
      <c r="M1424" s="668">
        <f t="shared" si="275"/>
        <v>11.990238655999987</v>
      </c>
      <c r="N1424" s="624">
        <f t="shared" si="273"/>
        <v>4536.2987235207811</v>
      </c>
    </row>
    <row r="1425" spans="1:14" x14ac:dyDescent="0.2">
      <c r="A1425" s="624">
        <v>1422</v>
      </c>
      <c r="B1425" s="624">
        <v>0</v>
      </c>
      <c r="C1425" s="628">
        <f t="shared" si="266"/>
        <v>0</v>
      </c>
      <c r="D1425" s="665">
        <f t="shared" si="264"/>
        <v>0</v>
      </c>
      <c r="E1425" s="629">
        <f t="shared" si="267"/>
        <v>0</v>
      </c>
      <c r="F1425" s="665">
        <f t="shared" si="265"/>
        <v>0</v>
      </c>
      <c r="G1425" s="629">
        <f t="shared" si="268"/>
        <v>0</v>
      </c>
      <c r="H1425" s="666">
        <f t="shared" si="269"/>
        <v>0</v>
      </c>
      <c r="I1425" s="667">
        <f t="shared" si="270"/>
        <v>0</v>
      </c>
      <c r="J1425" s="624">
        <f t="shared" si="271"/>
        <v>0</v>
      </c>
      <c r="K1425" s="624">
        <f t="shared" si="272"/>
        <v>0</v>
      </c>
      <c r="L1425" s="624">
        <f t="shared" si="274"/>
        <v>54391.304309922263</v>
      </c>
      <c r="M1425" s="668">
        <f t="shared" si="275"/>
        <v>11.990238655999987</v>
      </c>
      <c r="N1425" s="624">
        <f t="shared" si="273"/>
        <v>4536.2987235207811</v>
      </c>
    </row>
    <row r="1426" spans="1:14" x14ac:dyDescent="0.2">
      <c r="A1426" s="624">
        <v>1423</v>
      </c>
      <c r="B1426" s="624">
        <v>0</v>
      </c>
      <c r="C1426" s="628">
        <f t="shared" si="266"/>
        <v>0</v>
      </c>
      <c r="D1426" s="665">
        <f t="shared" si="264"/>
        <v>0</v>
      </c>
      <c r="E1426" s="629">
        <f t="shared" si="267"/>
        <v>0</v>
      </c>
      <c r="F1426" s="665">
        <f t="shared" si="265"/>
        <v>0</v>
      </c>
      <c r="G1426" s="629">
        <f t="shared" si="268"/>
        <v>0</v>
      </c>
      <c r="H1426" s="666">
        <f t="shared" si="269"/>
        <v>0</v>
      </c>
      <c r="I1426" s="667">
        <f t="shared" si="270"/>
        <v>0</v>
      </c>
      <c r="J1426" s="624">
        <f t="shared" si="271"/>
        <v>0</v>
      </c>
      <c r="K1426" s="624">
        <f t="shared" si="272"/>
        <v>0</v>
      </c>
      <c r="L1426" s="624">
        <f t="shared" si="274"/>
        <v>54391.304309922263</v>
      </c>
      <c r="M1426" s="668">
        <f t="shared" si="275"/>
        <v>11.990238655999987</v>
      </c>
      <c r="N1426" s="624">
        <f t="shared" si="273"/>
        <v>4536.2987235207811</v>
      </c>
    </row>
    <row r="1427" spans="1:14" x14ac:dyDescent="0.2">
      <c r="A1427" s="624">
        <v>1424</v>
      </c>
      <c r="B1427" s="624">
        <v>0</v>
      </c>
      <c r="C1427" s="628">
        <f t="shared" si="266"/>
        <v>0</v>
      </c>
      <c r="D1427" s="665">
        <f t="shared" si="264"/>
        <v>0</v>
      </c>
      <c r="E1427" s="629">
        <f t="shared" si="267"/>
        <v>0</v>
      </c>
      <c r="F1427" s="665">
        <f t="shared" si="265"/>
        <v>0</v>
      </c>
      <c r="G1427" s="629">
        <f t="shared" si="268"/>
        <v>0</v>
      </c>
      <c r="H1427" s="666">
        <f t="shared" si="269"/>
        <v>0</v>
      </c>
      <c r="I1427" s="667">
        <f t="shared" si="270"/>
        <v>0</v>
      </c>
      <c r="J1427" s="624">
        <f t="shared" si="271"/>
        <v>0</v>
      </c>
      <c r="K1427" s="624">
        <f t="shared" si="272"/>
        <v>0</v>
      </c>
      <c r="L1427" s="624">
        <f t="shared" si="274"/>
        <v>54391.304309922263</v>
      </c>
      <c r="M1427" s="668">
        <f t="shared" si="275"/>
        <v>11.990238655999987</v>
      </c>
      <c r="N1427" s="624">
        <f t="shared" si="273"/>
        <v>4536.2987235207811</v>
      </c>
    </row>
    <row r="1428" spans="1:14" x14ac:dyDescent="0.2">
      <c r="A1428" s="624">
        <v>1425</v>
      </c>
      <c r="B1428" s="624">
        <v>0</v>
      </c>
      <c r="C1428" s="628">
        <f t="shared" si="266"/>
        <v>0</v>
      </c>
      <c r="D1428" s="665">
        <f t="shared" si="264"/>
        <v>0</v>
      </c>
      <c r="E1428" s="629">
        <f t="shared" si="267"/>
        <v>0</v>
      </c>
      <c r="F1428" s="665">
        <f t="shared" si="265"/>
        <v>0</v>
      </c>
      <c r="G1428" s="629">
        <f t="shared" si="268"/>
        <v>0</v>
      </c>
      <c r="H1428" s="666">
        <f t="shared" si="269"/>
        <v>0</v>
      </c>
      <c r="I1428" s="667">
        <f t="shared" si="270"/>
        <v>0</v>
      </c>
      <c r="J1428" s="624">
        <f t="shared" si="271"/>
        <v>0</v>
      </c>
      <c r="K1428" s="624">
        <f t="shared" si="272"/>
        <v>0</v>
      </c>
      <c r="L1428" s="624">
        <f t="shared" si="274"/>
        <v>54391.304309922263</v>
      </c>
      <c r="M1428" s="668">
        <f t="shared" si="275"/>
        <v>11.990238655999987</v>
      </c>
      <c r="N1428" s="624">
        <f t="shared" si="273"/>
        <v>4536.2987235207811</v>
      </c>
    </row>
    <row r="1429" spans="1:14" x14ac:dyDescent="0.2">
      <c r="A1429" s="624">
        <v>1426</v>
      </c>
      <c r="B1429" s="624">
        <v>0</v>
      </c>
      <c r="C1429" s="628">
        <f t="shared" si="266"/>
        <v>0</v>
      </c>
      <c r="D1429" s="665">
        <f t="shared" si="264"/>
        <v>0</v>
      </c>
      <c r="E1429" s="629">
        <f t="shared" si="267"/>
        <v>0</v>
      </c>
      <c r="F1429" s="665">
        <f t="shared" si="265"/>
        <v>0</v>
      </c>
      <c r="G1429" s="629">
        <f t="shared" si="268"/>
        <v>0</v>
      </c>
      <c r="H1429" s="666">
        <f t="shared" si="269"/>
        <v>0</v>
      </c>
      <c r="I1429" s="667">
        <f t="shared" si="270"/>
        <v>0</v>
      </c>
      <c r="J1429" s="624">
        <f t="shared" si="271"/>
        <v>0</v>
      </c>
      <c r="K1429" s="624">
        <f t="shared" si="272"/>
        <v>0</v>
      </c>
      <c r="L1429" s="624">
        <f t="shared" si="274"/>
        <v>54391.304309922263</v>
      </c>
      <c r="M1429" s="668">
        <f t="shared" si="275"/>
        <v>11.990238655999987</v>
      </c>
      <c r="N1429" s="624">
        <f t="shared" si="273"/>
        <v>4536.2987235207811</v>
      </c>
    </row>
    <row r="1430" spans="1:14" x14ac:dyDescent="0.2">
      <c r="A1430" s="624">
        <v>1427</v>
      </c>
      <c r="B1430" s="624">
        <v>0</v>
      </c>
      <c r="C1430" s="628">
        <f t="shared" si="266"/>
        <v>0</v>
      </c>
      <c r="D1430" s="665">
        <f t="shared" si="264"/>
        <v>0</v>
      </c>
      <c r="E1430" s="629">
        <f t="shared" si="267"/>
        <v>0</v>
      </c>
      <c r="F1430" s="665">
        <f t="shared" si="265"/>
        <v>0</v>
      </c>
      <c r="G1430" s="629">
        <f t="shared" si="268"/>
        <v>0</v>
      </c>
      <c r="H1430" s="666">
        <f t="shared" si="269"/>
        <v>0</v>
      </c>
      <c r="I1430" s="667">
        <f t="shared" si="270"/>
        <v>0</v>
      </c>
      <c r="J1430" s="624">
        <f t="shared" si="271"/>
        <v>0</v>
      </c>
      <c r="K1430" s="624">
        <f t="shared" si="272"/>
        <v>0</v>
      </c>
      <c r="L1430" s="624">
        <f t="shared" si="274"/>
        <v>54391.304309922263</v>
      </c>
      <c r="M1430" s="668">
        <f t="shared" si="275"/>
        <v>11.990238655999987</v>
      </c>
      <c r="N1430" s="624">
        <f t="shared" si="273"/>
        <v>4536.2987235207811</v>
      </c>
    </row>
    <row r="1431" spans="1:14" x14ac:dyDescent="0.2">
      <c r="A1431" s="624">
        <v>1428</v>
      </c>
      <c r="B1431" s="624">
        <v>0</v>
      </c>
      <c r="C1431" s="628">
        <f t="shared" si="266"/>
        <v>0</v>
      </c>
      <c r="D1431" s="665">
        <f t="shared" si="264"/>
        <v>0</v>
      </c>
      <c r="E1431" s="629">
        <f t="shared" si="267"/>
        <v>0</v>
      </c>
      <c r="F1431" s="665">
        <f t="shared" si="265"/>
        <v>0</v>
      </c>
      <c r="G1431" s="629">
        <f t="shared" si="268"/>
        <v>0</v>
      </c>
      <c r="H1431" s="666">
        <f t="shared" si="269"/>
        <v>0</v>
      </c>
      <c r="I1431" s="667">
        <f t="shared" si="270"/>
        <v>0</v>
      </c>
      <c r="J1431" s="624">
        <f t="shared" si="271"/>
        <v>0</v>
      </c>
      <c r="K1431" s="624">
        <f t="shared" si="272"/>
        <v>0</v>
      </c>
      <c r="L1431" s="624">
        <f t="shared" si="274"/>
        <v>54391.304309922263</v>
      </c>
      <c r="M1431" s="668">
        <f t="shared" si="275"/>
        <v>11.990238655999987</v>
      </c>
      <c r="N1431" s="624">
        <f t="shared" si="273"/>
        <v>4536.2987235207811</v>
      </c>
    </row>
    <row r="1432" spans="1:14" x14ac:dyDescent="0.2">
      <c r="A1432" s="624">
        <v>1429</v>
      </c>
      <c r="B1432" s="624">
        <v>0</v>
      </c>
      <c r="C1432" s="628">
        <f t="shared" si="266"/>
        <v>0</v>
      </c>
      <c r="D1432" s="665">
        <f t="shared" si="264"/>
        <v>0</v>
      </c>
      <c r="E1432" s="629">
        <f t="shared" si="267"/>
        <v>0</v>
      </c>
      <c r="F1432" s="665">
        <f t="shared" si="265"/>
        <v>0</v>
      </c>
      <c r="G1432" s="629">
        <f t="shared" si="268"/>
        <v>0</v>
      </c>
      <c r="H1432" s="666">
        <f t="shared" si="269"/>
        <v>0</v>
      </c>
      <c r="I1432" s="667">
        <f t="shared" si="270"/>
        <v>0</v>
      </c>
      <c r="J1432" s="624">
        <f t="shared" si="271"/>
        <v>0</v>
      </c>
      <c r="K1432" s="624">
        <f t="shared" si="272"/>
        <v>0</v>
      </c>
      <c r="L1432" s="624">
        <f t="shared" si="274"/>
        <v>54391.304309922263</v>
      </c>
      <c r="M1432" s="668">
        <f t="shared" si="275"/>
        <v>11.990238655999987</v>
      </c>
      <c r="N1432" s="624">
        <f t="shared" si="273"/>
        <v>4536.2987235207811</v>
      </c>
    </row>
    <row r="1433" spans="1:14" x14ac:dyDescent="0.2">
      <c r="A1433" s="624">
        <v>1430</v>
      </c>
      <c r="B1433" s="624">
        <v>0</v>
      </c>
      <c r="C1433" s="628">
        <f t="shared" si="266"/>
        <v>0</v>
      </c>
      <c r="D1433" s="665">
        <f t="shared" si="264"/>
        <v>0</v>
      </c>
      <c r="E1433" s="629">
        <f t="shared" si="267"/>
        <v>0</v>
      </c>
      <c r="F1433" s="665">
        <f t="shared" si="265"/>
        <v>0</v>
      </c>
      <c r="G1433" s="629">
        <f t="shared" si="268"/>
        <v>0</v>
      </c>
      <c r="H1433" s="666">
        <f t="shared" si="269"/>
        <v>0</v>
      </c>
      <c r="I1433" s="667">
        <f t="shared" si="270"/>
        <v>0</v>
      </c>
      <c r="J1433" s="624">
        <f t="shared" si="271"/>
        <v>0</v>
      </c>
      <c r="K1433" s="624">
        <f t="shared" si="272"/>
        <v>0</v>
      </c>
      <c r="L1433" s="624">
        <f t="shared" si="274"/>
        <v>54391.304309922263</v>
      </c>
      <c r="M1433" s="668">
        <f t="shared" si="275"/>
        <v>11.990238655999987</v>
      </c>
      <c r="N1433" s="624">
        <f t="shared" si="273"/>
        <v>4536.2987235207811</v>
      </c>
    </row>
    <row r="1434" spans="1:14" x14ac:dyDescent="0.2">
      <c r="A1434" s="624">
        <v>1431</v>
      </c>
      <c r="B1434" s="624">
        <v>0</v>
      </c>
      <c r="C1434" s="628">
        <f t="shared" si="266"/>
        <v>0</v>
      </c>
      <c r="D1434" s="665">
        <f t="shared" si="264"/>
        <v>0</v>
      </c>
      <c r="E1434" s="629">
        <f t="shared" si="267"/>
        <v>0</v>
      </c>
      <c r="F1434" s="665">
        <f t="shared" si="265"/>
        <v>0</v>
      </c>
      <c r="G1434" s="629">
        <f t="shared" si="268"/>
        <v>0</v>
      </c>
      <c r="H1434" s="666">
        <f t="shared" si="269"/>
        <v>0</v>
      </c>
      <c r="I1434" s="667">
        <f t="shared" si="270"/>
        <v>0</v>
      </c>
      <c r="J1434" s="624">
        <f t="shared" si="271"/>
        <v>0</v>
      </c>
      <c r="K1434" s="624">
        <f t="shared" si="272"/>
        <v>0</v>
      </c>
      <c r="L1434" s="624">
        <f t="shared" si="274"/>
        <v>54391.304309922263</v>
      </c>
      <c r="M1434" s="668">
        <f t="shared" si="275"/>
        <v>11.990238655999987</v>
      </c>
      <c r="N1434" s="624">
        <f t="shared" si="273"/>
        <v>4536.2987235207811</v>
      </c>
    </row>
    <row r="1435" spans="1:14" x14ac:dyDescent="0.2">
      <c r="A1435" s="624">
        <v>1432</v>
      </c>
      <c r="B1435" s="624">
        <v>0</v>
      </c>
      <c r="C1435" s="628">
        <f t="shared" si="266"/>
        <v>0</v>
      </c>
      <c r="D1435" s="665">
        <f t="shared" si="264"/>
        <v>0</v>
      </c>
      <c r="E1435" s="629">
        <f t="shared" si="267"/>
        <v>0</v>
      </c>
      <c r="F1435" s="665">
        <f t="shared" si="265"/>
        <v>0</v>
      </c>
      <c r="G1435" s="629">
        <f t="shared" si="268"/>
        <v>0</v>
      </c>
      <c r="H1435" s="666">
        <f t="shared" si="269"/>
        <v>0</v>
      </c>
      <c r="I1435" s="667">
        <f t="shared" si="270"/>
        <v>0</v>
      </c>
      <c r="J1435" s="624">
        <f t="shared" si="271"/>
        <v>0</v>
      </c>
      <c r="K1435" s="624">
        <f t="shared" si="272"/>
        <v>0</v>
      </c>
      <c r="L1435" s="624">
        <f t="shared" si="274"/>
        <v>54391.304309922263</v>
      </c>
      <c r="M1435" s="668">
        <f t="shared" si="275"/>
        <v>11.990238655999987</v>
      </c>
      <c r="N1435" s="624">
        <f t="shared" si="273"/>
        <v>4536.2987235207811</v>
      </c>
    </row>
    <row r="1436" spans="1:14" x14ac:dyDescent="0.2">
      <c r="A1436" s="624">
        <v>1433</v>
      </c>
      <c r="B1436" s="624">
        <v>0</v>
      </c>
      <c r="C1436" s="628">
        <f t="shared" si="266"/>
        <v>0</v>
      </c>
      <c r="D1436" s="665">
        <f t="shared" si="264"/>
        <v>0</v>
      </c>
      <c r="E1436" s="629">
        <f t="shared" si="267"/>
        <v>0</v>
      </c>
      <c r="F1436" s="665">
        <f t="shared" si="265"/>
        <v>0</v>
      </c>
      <c r="G1436" s="629">
        <f t="shared" si="268"/>
        <v>0</v>
      </c>
      <c r="H1436" s="666">
        <f t="shared" si="269"/>
        <v>0</v>
      </c>
      <c r="I1436" s="667">
        <f t="shared" si="270"/>
        <v>0</v>
      </c>
      <c r="J1436" s="624">
        <f t="shared" si="271"/>
        <v>0</v>
      </c>
      <c r="K1436" s="624">
        <f t="shared" si="272"/>
        <v>0</v>
      </c>
      <c r="L1436" s="624">
        <f t="shared" si="274"/>
        <v>54391.304309922263</v>
      </c>
      <c r="M1436" s="668">
        <f t="shared" si="275"/>
        <v>11.990238655999987</v>
      </c>
      <c r="N1436" s="624">
        <f t="shared" si="273"/>
        <v>4536.2987235207811</v>
      </c>
    </row>
    <row r="1437" spans="1:14" x14ac:dyDescent="0.2">
      <c r="A1437" s="624">
        <v>1434</v>
      </c>
      <c r="B1437" s="624">
        <v>0</v>
      </c>
      <c r="C1437" s="628">
        <f t="shared" si="266"/>
        <v>0</v>
      </c>
      <c r="D1437" s="665">
        <f t="shared" si="264"/>
        <v>0</v>
      </c>
      <c r="E1437" s="629">
        <f t="shared" si="267"/>
        <v>0</v>
      </c>
      <c r="F1437" s="665">
        <f t="shared" si="265"/>
        <v>0</v>
      </c>
      <c r="G1437" s="629">
        <f t="shared" si="268"/>
        <v>0</v>
      </c>
      <c r="H1437" s="666">
        <f t="shared" si="269"/>
        <v>0</v>
      </c>
      <c r="I1437" s="667">
        <f t="shared" si="270"/>
        <v>0</v>
      </c>
      <c r="J1437" s="624">
        <f t="shared" si="271"/>
        <v>0</v>
      </c>
      <c r="K1437" s="624">
        <f t="shared" si="272"/>
        <v>0</v>
      </c>
      <c r="L1437" s="624">
        <f t="shared" si="274"/>
        <v>54391.304309922263</v>
      </c>
      <c r="M1437" s="668">
        <f t="shared" si="275"/>
        <v>11.990238655999987</v>
      </c>
      <c r="N1437" s="624">
        <f t="shared" si="273"/>
        <v>4536.2987235207811</v>
      </c>
    </row>
    <row r="1438" spans="1:14" x14ac:dyDescent="0.2">
      <c r="A1438" s="624">
        <v>1435</v>
      </c>
      <c r="B1438" s="624">
        <v>0</v>
      </c>
      <c r="C1438" s="628">
        <f t="shared" si="266"/>
        <v>0</v>
      </c>
      <c r="D1438" s="665">
        <f t="shared" si="264"/>
        <v>0</v>
      </c>
      <c r="E1438" s="629">
        <f t="shared" si="267"/>
        <v>0</v>
      </c>
      <c r="F1438" s="665">
        <f t="shared" si="265"/>
        <v>0</v>
      </c>
      <c r="G1438" s="629">
        <f t="shared" si="268"/>
        <v>0</v>
      </c>
      <c r="H1438" s="666">
        <f t="shared" si="269"/>
        <v>0</v>
      </c>
      <c r="I1438" s="667">
        <f t="shared" si="270"/>
        <v>0</v>
      </c>
      <c r="J1438" s="624">
        <f t="shared" si="271"/>
        <v>0</v>
      </c>
      <c r="K1438" s="624">
        <f t="shared" si="272"/>
        <v>0</v>
      </c>
      <c r="L1438" s="624">
        <f t="shared" si="274"/>
        <v>54391.304309922263</v>
      </c>
      <c r="M1438" s="668">
        <f t="shared" si="275"/>
        <v>11.990238655999987</v>
      </c>
      <c r="N1438" s="624">
        <f t="shared" si="273"/>
        <v>4536.2987235207811</v>
      </c>
    </row>
    <row r="1439" spans="1:14" x14ac:dyDescent="0.2">
      <c r="A1439" s="624">
        <v>1436</v>
      </c>
      <c r="B1439" s="624">
        <v>0</v>
      </c>
      <c r="C1439" s="628">
        <f t="shared" si="266"/>
        <v>0</v>
      </c>
      <c r="D1439" s="665">
        <f t="shared" si="264"/>
        <v>0</v>
      </c>
      <c r="E1439" s="629">
        <f t="shared" si="267"/>
        <v>0</v>
      </c>
      <c r="F1439" s="665">
        <f t="shared" si="265"/>
        <v>0</v>
      </c>
      <c r="G1439" s="629">
        <f t="shared" si="268"/>
        <v>0</v>
      </c>
      <c r="H1439" s="666">
        <f t="shared" si="269"/>
        <v>0</v>
      </c>
      <c r="I1439" s="667">
        <f t="shared" si="270"/>
        <v>0</v>
      </c>
      <c r="J1439" s="624">
        <f t="shared" si="271"/>
        <v>0</v>
      </c>
      <c r="K1439" s="624">
        <f t="shared" si="272"/>
        <v>0</v>
      </c>
      <c r="L1439" s="624">
        <f t="shared" si="274"/>
        <v>54391.304309922263</v>
      </c>
      <c r="M1439" s="668">
        <f t="shared" si="275"/>
        <v>11.990238655999987</v>
      </c>
      <c r="N1439" s="624">
        <f t="shared" si="273"/>
        <v>4536.2987235207811</v>
      </c>
    </row>
    <row r="1440" spans="1:14" x14ac:dyDescent="0.2">
      <c r="A1440" s="624">
        <v>1437</v>
      </c>
      <c r="B1440" s="624">
        <v>0</v>
      </c>
      <c r="C1440" s="628">
        <f t="shared" si="266"/>
        <v>0</v>
      </c>
      <c r="D1440" s="665">
        <f t="shared" si="264"/>
        <v>0</v>
      </c>
      <c r="E1440" s="629">
        <f t="shared" si="267"/>
        <v>0</v>
      </c>
      <c r="F1440" s="665">
        <f t="shared" si="265"/>
        <v>0</v>
      </c>
      <c r="G1440" s="629">
        <f t="shared" si="268"/>
        <v>0</v>
      </c>
      <c r="H1440" s="666">
        <f t="shared" si="269"/>
        <v>0</v>
      </c>
      <c r="I1440" s="667">
        <f t="shared" si="270"/>
        <v>0</v>
      </c>
      <c r="J1440" s="624">
        <f t="shared" si="271"/>
        <v>0</v>
      </c>
      <c r="K1440" s="624">
        <f t="shared" si="272"/>
        <v>0</v>
      </c>
      <c r="L1440" s="624">
        <f t="shared" si="274"/>
        <v>54391.304309922263</v>
      </c>
      <c r="M1440" s="668">
        <f t="shared" si="275"/>
        <v>11.990238655999987</v>
      </c>
      <c r="N1440" s="624">
        <f t="shared" si="273"/>
        <v>4536.2987235207811</v>
      </c>
    </row>
    <row r="1441" spans="1:14" x14ac:dyDescent="0.2">
      <c r="A1441" s="624">
        <v>1438</v>
      </c>
      <c r="B1441" s="624">
        <v>0</v>
      </c>
      <c r="C1441" s="628">
        <f t="shared" si="266"/>
        <v>0</v>
      </c>
      <c r="D1441" s="665">
        <f t="shared" si="264"/>
        <v>0</v>
      </c>
      <c r="E1441" s="629">
        <f t="shared" si="267"/>
        <v>0</v>
      </c>
      <c r="F1441" s="665">
        <f t="shared" si="265"/>
        <v>0</v>
      </c>
      <c r="G1441" s="629">
        <f t="shared" si="268"/>
        <v>0</v>
      </c>
      <c r="H1441" s="666">
        <f t="shared" si="269"/>
        <v>0</v>
      </c>
      <c r="I1441" s="667">
        <f t="shared" si="270"/>
        <v>0</v>
      </c>
      <c r="J1441" s="624">
        <f t="shared" si="271"/>
        <v>0</v>
      </c>
      <c r="K1441" s="624">
        <f t="shared" si="272"/>
        <v>0</v>
      </c>
      <c r="L1441" s="624">
        <f t="shared" si="274"/>
        <v>54391.304309922263</v>
      </c>
      <c r="M1441" s="668">
        <f t="shared" si="275"/>
        <v>11.990238655999987</v>
      </c>
      <c r="N1441" s="624">
        <f t="shared" si="273"/>
        <v>4536.2987235207811</v>
      </c>
    </row>
    <row r="1442" spans="1:14" x14ac:dyDescent="0.2">
      <c r="A1442" s="624">
        <v>1439</v>
      </c>
      <c r="B1442" s="624">
        <v>0</v>
      </c>
      <c r="C1442" s="628">
        <f t="shared" si="266"/>
        <v>0</v>
      </c>
      <c r="D1442" s="665">
        <f t="shared" si="264"/>
        <v>0</v>
      </c>
      <c r="E1442" s="629">
        <f t="shared" si="267"/>
        <v>0</v>
      </c>
      <c r="F1442" s="665">
        <f t="shared" si="265"/>
        <v>0</v>
      </c>
      <c r="G1442" s="629">
        <f t="shared" si="268"/>
        <v>0</v>
      </c>
      <c r="H1442" s="666">
        <f t="shared" si="269"/>
        <v>0</v>
      </c>
      <c r="I1442" s="667">
        <f t="shared" si="270"/>
        <v>0</v>
      </c>
      <c r="J1442" s="624">
        <f t="shared" si="271"/>
        <v>0</v>
      </c>
      <c r="K1442" s="624">
        <f t="shared" si="272"/>
        <v>0</v>
      </c>
      <c r="L1442" s="624">
        <f t="shared" si="274"/>
        <v>54391.304309922263</v>
      </c>
      <c r="M1442" s="668">
        <f t="shared" si="275"/>
        <v>11.990238655999987</v>
      </c>
      <c r="N1442" s="624">
        <f t="shared" si="273"/>
        <v>4536.2987235207811</v>
      </c>
    </row>
    <row r="1443" spans="1:14" x14ac:dyDescent="0.2">
      <c r="A1443" s="624">
        <v>1440</v>
      </c>
      <c r="B1443" s="624">
        <v>0</v>
      </c>
      <c r="C1443" s="628">
        <f t="shared" si="266"/>
        <v>0</v>
      </c>
      <c r="D1443" s="665">
        <f t="shared" si="264"/>
        <v>0</v>
      </c>
      <c r="E1443" s="629">
        <f t="shared" si="267"/>
        <v>0</v>
      </c>
      <c r="F1443" s="665">
        <f t="shared" si="265"/>
        <v>0</v>
      </c>
      <c r="G1443" s="629">
        <f t="shared" si="268"/>
        <v>0</v>
      </c>
      <c r="H1443" s="666">
        <f t="shared" si="269"/>
        <v>0</v>
      </c>
      <c r="I1443" s="667">
        <f t="shared" si="270"/>
        <v>0</v>
      </c>
      <c r="J1443" s="624">
        <f t="shared" si="271"/>
        <v>0</v>
      </c>
      <c r="K1443" s="624">
        <f t="shared" si="272"/>
        <v>0</v>
      </c>
      <c r="L1443" s="624">
        <f t="shared" si="274"/>
        <v>54391.304309922263</v>
      </c>
      <c r="M1443" s="668">
        <f t="shared" si="275"/>
        <v>11.990238655999987</v>
      </c>
      <c r="N1443" s="624">
        <f t="shared" si="273"/>
        <v>4536.2987235207811</v>
      </c>
    </row>
    <row r="1444" spans="1:14" x14ac:dyDescent="0.2">
      <c r="A1444" s="624">
        <v>1441</v>
      </c>
      <c r="B1444" s="624">
        <v>0</v>
      </c>
      <c r="C1444" s="628">
        <f t="shared" si="266"/>
        <v>0</v>
      </c>
      <c r="D1444" s="665">
        <f t="shared" si="264"/>
        <v>0</v>
      </c>
      <c r="E1444" s="629">
        <f t="shared" si="267"/>
        <v>0</v>
      </c>
      <c r="F1444" s="665">
        <f t="shared" si="265"/>
        <v>0</v>
      </c>
      <c r="G1444" s="629">
        <f t="shared" si="268"/>
        <v>0</v>
      </c>
      <c r="H1444" s="666">
        <f t="shared" si="269"/>
        <v>0</v>
      </c>
      <c r="I1444" s="667">
        <f t="shared" si="270"/>
        <v>0</v>
      </c>
      <c r="J1444" s="624">
        <f t="shared" si="271"/>
        <v>0</v>
      </c>
      <c r="K1444" s="624">
        <f t="shared" si="272"/>
        <v>0</v>
      </c>
      <c r="L1444" s="624">
        <f t="shared" si="274"/>
        <v>54391.304309922263</v>
      </c>
      <c r="M1444" s="668">
        <f t="shared" si="275"/>
        <v>11.990238655999987</v>
      </c>
      <c r="N1444" s="624">
        <f t="shared" si="273"/>
        <v>4536.2987235207811</v>
      </c>
    </row>
    <row r="1445" spans="1:14" x14ac:dyDescent="0.2">
      <c r="A1445" s="624">
        <v>1442</v>
      </c>
      <c r="B1445" s="624">
        <v>0</v>
      </c>
      <c r="C1445" s="628">
        <f t="shared" si="266"/>
        <v>0</v>
      </c>
      <c r="D1445" s="665">
        <f t="shared" si="264"/>
        <v>0</v>
      </c>
      <c r="E1445" s="629">
        <f t="shared" si="267"/>
        <v>0</v>
      </c>
      <c r="F1445" s="665">
        <f t="shared" si="265"/>
        <v>0</v>
      </c>
      <c r="G1445" s="629">
        <f t="shared" si="268"/>
        <v>0</v>
      </c>
      <c r="H1445" s="666">
        <f t="shared" si="269"/>
        <v>0</v>
      </c>
      <c r="I1445" s="667">
        <f t="shared" si="270"/>
        <v>0</v>
      </c>
      <c r="J1445" s="624">
        <f t="shared" si="271"/>
        <v>0</v>
      </c>
      <c r="K1445" s="624">
        <f t="shared" si="272"/>
        <v>0</v>
      </c>
      <c r="L1445" s="624">
        <f t="shared" si="274"/>
        <v>54391.304309922263</v>
      </c>
      <c r="M1445" s="668">
        <f t="shared" si="275"/>
        <v>11.990238655999987</v>
      </c>
      <c r="N1445" s="624">
        <f t="shared" si="273"/>
        <v>4536.2987235207811</v>
      </c>
    </row>
    <row r="1446" spans="1:14" x14ac:dyDescent="0.2">
      <c r="A1446" s="624">
        <v>1443</v>
      </c>
      <c r="B1446" s="624">
        <v>0</v>
      </c>
      <c r="C1446" s="628">
        <f t="shared" si="266"/>
        <v>0</v>
      </c>
      <c r="D1446" s="665">
        <f t="shared" si="264"/>
        <v>0</v>
      </c>
      <c r="E1446" s="629">
        <f t="shared" si="267"/>
        <v>0</v>
      </c>
      <c r="F1446" s="665">
        <f t="shared" si="265"/>
        <v>0</v>
      </c>
      <c r="G1446" s="629">
        <f t="shared" si="268"/>
        <v>0</v>
      </c>
      <c r="H1446" s="666">
        <f t="shared" si="269"/>
        <v>0</v>
      </c>
      <c r="I1446" s="667">
        <f t="shared" si="270"/>
        <v>0</v>
      </c>
      <c r="J1446" s="624">
        <f t="shared" si="271"/>
        <v>0</v>
      </c>
      <c r="K1446" s="624">
        <f t="shared" si="272"/>
        <v>0</v>
      </c>
      <c r="L1446" s="624">
        <f t="shared" si="274"/>
        <v>54391.304309922263</v>
      </c>
      <c r="M1446" s="668">
        <f t="shared" si="275"/>
        <v>11.990238655999987</v>
      </c>
      <c r="N1446" s="624">
        <f t="shared" si="273"/>
        <v>4536.2987235207811</v>
      </c>
    </row>
    <row r="1447" spans="1:14" x14ac:dyDescent="0.2">
      <c r="A1447" s="624">
        <v>1444</v>
      </c>
      <c r="B1447" s="624">
        <v>0</v>
      </c>
      <c r="C1447" s="628">
        <f t="shared" si="266"/>
        <v>0</v>
      </c>
      <c r="D1447" s="665">
        <f t="shared" si="264"/>
        <v>0</v>
      </c>
      <c r="E1447" s="629">
        <f t="shared" si="267"/>
        <v>0</v>
      </c>
      <c r="F1447" s="665">
        <f t="shared" si="265"/>
        <v>0</v>
      </c>
      <c r="G1447" s="629">
        <f t="shared" si="268"/>
        <v>0</v>
      </c>
      <c r="H1447" s="666">
        <f t="shared" si="269"/>
        <v>0</v>
      </c>
      <c r="I1447" s="667">
        <f t="shared" si="270"/>
        <v>0</v>
      </c>
      <c r="J1447" s="624">
        <f t="shared" si="271"/>
        <v>0</v>
      </c>
      <c r="K1447" s="624">
        <f t="shared" si="272"/>
        <v>0</v>
      </c>
      <c r="L1447" s="624">
        <f t="shared" si="274"/>
        <v>54391.304309922263</v>
      </c>
      <c r="M1447" s="668">
        <f t="shared" si="275"/>
        <v>11.990238655999987</v>
      </c>
      <c r="N1447" s="624">
        <f t="shared" si="273"/>
        <v>4536.2987235207811</v>
      </c>
    </row>
    <row r="1448" spans="1:14" x14ac:dyDescent="0.2">
      <c r="A1448" s="624">
        <v>1445</v>
      </c>
      <c r="B1448" s="624">
        <v>0</v>
      </c>
      <c r="C1448" s="628">
        <f t="shared" si="266"/>
        <v>0</v>
      </c>
      <c r="D1448" s="665">
        <f t="shared" si="264"/>
        <v>0</v>
      </c>
      <c r="E1448" s="629">
        <f t="shared" si="267"/>
        <v>0</v>
      </c>
      <c r="F1448" s="665">
        <f t="shared" si="265"/>
        <v>0</v>
      </c>
      <c r="G1448" s="629">
        <f t="shared" si="268"/>
        <v>0</v>
      </c>
      <c r="H1448" s="666">
        <f t="shared" si="269"/>
        <v>0</v>
      </c>
      <c r="I1448" s="667">
        <f t="shared" si="270"/>
        <v>0</v>
      </c>
      <c r="J1448" s="624">
        <f t="shared" si="271"/>
        <v>0</v>
      </c>
      <c r="K1448" s="624">
        <f t="shared" si="272"/>
        <v>0</v>
      </c>
      <c r="L1448" s="624">
        <f t="shared" si="274"/>
        <v>54391.304309922263</v>
      </c>
      <c r="M1448" s="668">
        <f t="shared" si="275"/>
        <v>11.990238655999987</v>
      </c>
      <c r="N1448" s="624">
        <f t="shared" si="273"/>
        <v>4536.2987235207811</v>
      </c>
    </row>
    <row r="1449" spans="1:14" x14ac:dyDescent="0.2">
      <c r="A1449" s="624">
        <v>1446</v>
      </c>
      <c r="B1449" s="624">
        <v>0</v>
      </c>
      <c r="C1449" s="628">
        <f t="shared" si="266"/>
        <v>0</v>
      </c>
      <c r="D1449" s="665">
        <f t="shared" si="264"/>
        <v>0</v>
      </c>
      <c r="E1449" s="629">
        <f t="shared" si="267"/>
        <v>0</v>
      </c>
      <c r="F1449" s="665">
        <f t="shared" si="265"/>
        <v>0</v>
      </c>
      <c r="G1449" s="629">
        <f t="shared" si="268"/>
        <v>0</v>
      </c>
      <c r="H1449" s="666">
        <f t="shared" si="269"/>
        <v>0</v>
      </c>
      <c r="I1449" s="667">
        <f t="shared" si="270"/>
        <v>0</v>
      </c>
      <c r="J1449" s="624">
        <f t="shared" si="271"/>
        <v>0</v>
      </c>
      <c r="K1449" s="624">
        <f t="shared" si="272"/>
        <v>0</v>
      </c>
      <c r="L1449" s="624">
        <f t="shared" si="274"/>
        <v>54391.304309922263</v>
      </c>
      <c r="M1449" s="668">
        <f t="shared" si="275"/>
        <v>11.990238655999987</v>
      </c>
      <c r="N1449" s="624">
        <f t="shared" si="273"/>
        <v>4536.2987235207811</v>
      </c>
    </row>
    <row r="1450" spans="1:14" x14ac:dyDescent="0.2">
      <c r="A1450" s="624">
        <v>1447</v>
      </c>
      <c r="B1450" s="624">
        <v>0</v>
      </c>
      <c r="C1450" s="628">
        <f t="shared" si="266"/>
        <v>0</v>
      </c>
      <c r="D1450" s="665">
        <f t="shared" si="264"/>
        <v>0</v>
      </c>
      <c r="E1450" s="629">
        <f t="shared" si="267"/>
        <v>0</v>
      </c>
      <c r="F1450" s="665">
        <f t="shared" si="265"/>
        <v>0</v>
      </c>
      <c r="G1450" s="629">
        <f t="shared" si="268"/>
        <v>0</v>
      </c>
      <c r="H1450" s="666">
        <f t="shared" si="269"/>
        <v>0</v>
      </c>
      <c r="I1450" s="667">
        <f t="shared" si="270"/>
        <v>0</v>
      </c>
      <c r="J1450" s="624">
        <f t="shared" si="271"/>
        <v>0</v>
      </c>
      <c r="K1450" s="624">
        <f t="shared" si="272"/>
        <v>0</v>
      </c>
      <c r="L1450" s="624">
        <f t="shared" si="274"/>
        <v>54391.304309922263</v>
      </c>
      <c r="M1450" s="668">
        <f t="shared" si="275"/>
        <v>11.990238655999987</v>
      </c>
      <c r="N1450" s="624">
        <f t="shared" si="273"/>
        <v>4536.2987235207811</v>
      </c>
    </row>
    <row r="1451" spans="1:14" x14ac:dyDescent="0.2">
      <c r="A1451" s="624">
        <v>1448</v>
      </c>
      <c r="B1451" s="624">
        <v>0</v>
      </c>
      <c r="C1451" s="628">
        <f t="shared" si="266"/>
        <v>0</v>
      </c>
      <c r="D1451" s="665">
        <f t="shared" si="264"/>
        <v>0</v>
      </c>
      <c r="E1451" s="629">
        <f t="shared" si="267"/>
        <v>0</v>
      </c>
      <c r="F1451" s="665">
        <f t="shared" si="265"/>
        <v>0</v>
      </c>
      <c r="G1451" s="629">
        <f t="shared" si="268"/>
        <v>0</v>
      </c>
      <c r="H1451" s="666">
        <f t="shared" si="269"/>
        <v>0</v>
      </c>
      <c r="I1451" s="667">
        <f t="shared" si="270"/>
        <v>0</v>
      </c>
      <c r="J1451" s="624">
        <f t="shared" si="271"/>
        <v>0</v>
      </c>
      <c r="K1451" s="624">
        <f t="shared" si="272"/>
        <v>0</v>
      </c>
      <c r="L1451" s="624">
        <f t="shared" si="274"/>
        <v>54391.304309922263</v>
      </c>
      <c r="M1451" s="668">
        <f t="shared" si="275"/>
        <v>11.990238655999987</v>
      </c>
      <c r="N1451" s="624">
        <f t="shared" si="273"/>
        <v>4536.2987235207811</v>
      </c>
    </row>
    <row r="1452" spans="1:14" x14ac:dyDescent="0.2">
      <c r="A1452" s="624">
        <v>1449</v>
      </c>
      <c r="B1452" s="624">
        <v>0</v>
      </c>
      <c r="C1452" s="628">
        <f t="shared" si="266"/>
        <v>0</v>
      </c>
      <c r="D1452" s="665">
        <f t="shared" si="264"/>
        <v>0</v>
      </c>
      <c r="E1452" s="629">
        <f t="shared" si="267"/>
        <v>0</v>
      </c>
      <c r="F1452" s="665">
        <f t="shared" si="265"/>
        <v>0</v>
      </c>
      <c r="G1452" s="629">
        <f t="shared" si="268"/>
        <v>0</v>
      </c>
      <c r="H1452" s="666">
        <f t="shared" si="269"/>
        <v>0</v>
      </c>
      <c r="I1452" s="667">
        <f t="shared" si="270"/>
        <v>0</v>
      </c>
      <c r="J1452" s="624">
        <f t="shared" si="271"/>
        <v>0</v>
      </c>
      <c r="K1452" s="624">
        <f t="shared" si="272"/>
        <v>0</v>
      </c>
      <c r="L1452" s="624">
        <f t="shared" si="274"/>
        <v>54391.304309922263</v>
      </c>
      <c r="M1452" s="668">
        <f t="shared" si="275"/>
        <v>11.990238655999987</v>
      </c>
      <c r="N1452" s="624">
        <f t="shared" si="273"/>
        <v>4536.2987235207811</v>
      </c>
    </row>
    <row r="1453" spans="1:14" x14ac:dyDescent="0.2">
      <c r="A1453" s="624">
        <v>1450</v>
      </c>
      <c r="B1453" s="624">
        <v>0</v>
      </c>
      <c r="C1453" s="628">
        <f t="shared" si="266"/>
        <v>0</v>
      </c>
      <c r="D1453" s="665">
        <f t="shared" si="264"/>
        <v>0</v>
      </c>
      <c r="E1453" s="629">
        <f t="shared" si="267"/>
        <v>0</v>
      </c>
      <c r="F1453" s="665">
        <f t="shared" si="265"/>
        <v>0</v>
      </c>
      <c r="G1453" s="629">
        <f t="shared" si="268"/>
        <v>0</v>
      </c>
      <c r="H1453" s="666">
        <f t="shared" si="269"/>
        <v>0</v>
      </c>
      <c r="I1453" s="667">
        <f t="shared" si="270"/>
        <v>0</v>
      </c>
      <c r="J1453" s="624">
        <f t="shared" si="271"/>
        <v>0</v>
      </c>
      <c r="K1453" s="624">
        <f t="shared" si="272"/>
        <v>0</v>
      </c>
      <c r="L1453" s="624">
        <f t="shared" si="274"/>
        <v>54391.304309922263</v>
      </c>
      <c r="M1453" s="668">
        <f t="shared" si="275"/>
        <v>11.990238655999987</v>
      </c>
      <c r="N1453" s="624">
        <f t="shared" si="273"/>
        <v>4536.2987235207811</v>
      </c>
    </row>
    <row r="1454" spans="1:14" x14ac:dyDescent="0.2">
      <c r="A1454" s="624">
        <v>1451</v>
      </c>
      <c r="B1454" s="624">
        <v>0</v>
      </c>
      <c r="C1454" s="628">
        <f t="shared" si="266"/>
        <v>0</v>
      </c>
      <c r="D1454" s="665">
        <f t="shared" si="264"/>
        <v>0</v>
      </c>
      <c r="E1454" s="629">
        <f t="shared" si="267"/>
        <v>0</v>
      </c>
      <c r="F1454" s="665">
        <f t="shared" si="265"/>
        <v>0</v>
      </c>
      <c r="G1454" s="629">
        <f t="shared" si="268"/>
        <v>0</v>
      </c>
      <c r="H1454" s="666">
        <f t="shared" si="269"/>
        <v>0</v>
      </c>
      <c r="I1454" s="667">
        <f t="shared" si="270"/>
        <v>0</v>
      </c>
      <c r="J1454" s="624">
        <f t="shared" si="271"/>
        <v>0</v>
      </c>
      <c r="K1454" s="624">
        <f t="shared" si="272"/>
        <v>0</v>
      </c>
      <c r="L1454" s="624">
        <f t="shared" si="274"/>
        <v>54391.304309922263</v>
      </c>
      <c r="M1454" s="668">
        <f t="shared" si="275"/>
        <v>11.990238655999987</v>
      </c>
      <c r="N1454" s="624">
        <f t="shared" si="273"/>
        <v>4536.2987235207811</v>
      </c>
    </row>
    <row r="1455" spans="1:14" x14ac:dyDescent="0.2">
      <c r="A1455" s="624">
        <v>1452</v>
      </c>
      <c r="B1455" s="624">
        <v>0</v>
      </c>
      <c r="C1455" s="628">
        <f t="shared" si="266"/>
        <v>0</v>
      </c>
      <c r="D1455" s="665">
        <f t="shared" si="264"/>
        <v>0</v>
      </c>
      <c r="E1455" s="629">
        <f t="shared" si="267"/>
        <v>0</v>
      </c>
      <c r="F1455" s="665">
        <f t="shared" si="265"/>
        <v>0</v>
      </c>
      <c r="G1455" s="629">
        <f t="shared" si="268"/>
        <v>0</v>
      </c>
      <c r="H1455" s="666">
        <f t="shared" si="269"/>
        <v>0</v>
      </c>
      <c r="I1455" s="667">
        <f t="shared" si="270"/>
        <v>0</v>
      </c>
      <c r="J1455" s="624">
        <f t="shared" si="271"/>
        <v>0</v>
      </c>
      <c r="K1455" s="624">
        <f t="shared" si="272"/>
        <v>0</v>
      </c>
      <c r="L1455" s="624">
        <f t="shared" si="274"/>
        <v>54391.304309922263</v>
      </c>
      <c r="M1455" s="668">
        <f t="shared" si="275"/>
        <v>11.990238655999987</v>
      </c>
      <c r="N1455" s="624">
        <f t="shared" si="273"/>
        <v>4536.2987235207811</v>
      </c>
    </row>
    <row r="1456" spans="1:14" x14ac:dyDescent="0.2">
      <c r="A1456" s="624">
        <v>1453</v>
      </c>
      <c r="B1456" s="624">
        <v>0</v>
      </c>
      <c r="C1456" s="628">
        <f t="shared" si="266"/>
        <v>0</v>
      </c>
      <c r="D1456" s="665">
        <f t="shared" si="264"/>
        <v>0</v>
      </c>
      <c r="E1456" s="629">
        <f t="shared" si="267"/>
        <v>0</v>
      </c>
      <c r="F1456" s="665">
        <f t="shared" si="265"/>
        <v>0</v>
      </c>
      <c r="G1456" s="629">
        <f t="shared" si="268"/>
        <v>0</v>
      </c>
      <c r="H1456" s="666">
        <f t="shared" si="269"/>
        <v>0</v>
      </c>
      <c r="I1456" s="667">
        <f t="shared" si="270"/>
        <v>0</v>
      </c>
      <c r="J1456" s="624">
        <f t="shared" si="271"/>
        <v>0</v>
      </c>
      <c r="K1456" s="624">
        <f t="shared" si="272"/>
        <v>0</v>
      </c>
      <c r="L1456" s="624">
        <f t="shared" si="274"/>
        <v>54391.304309922263</v>
      </c>
      <c r="M1456" s="668">
        <f t="shared" si="275"/>
        <v>11.990238655999987</v>
      </c>
      <c r="N1456" s="624">
        <f t="shared" si="273"/>
        <v>4536.2987235207811</v>
      </c>
    </row>
    <row r="1457" spans="1:14" x14ac:dyDescent="0.2">
      <c r="A1457" s="624">
        <v>1454</v>
      </c>
      <c r="B1457" s="624">
        <v>0</v>
      </c>
      <c r="C1457" s="628">
        <f t="shared" si="266"/>
        <v>0</v>
      </c>
      <c r="D1457" s="665">
        <f t="shared" si="264"/>
        <v>0</v>
      </c>
      <c r="E1457" s="629">
        <f t="shared" si="267"/>
        <v>0</v>
      </c>
      <c r="F1457" s="665">
        <f t="shared" si="265"/>
        <v>0</v>
      </c>
      <c r="G1457" s="629">
        <f t="shared" si="268"/>
        <v>0</v>
      </c>
      <c r="H1457" s="666">
        <f t="shared" si="269"/>
        <v>0</v>
      </c>
      <c r="I1457" s="667">
        <f t="shared" si="270"/>
        <v>0</v>
      </c>
      <c r="J1457" s="624">
        <f t="shared" si="271"/>
        <v>0</v>
      </c>
      <c r="K1457" s="624">
        <f t="shared" si="272"/>
        <v>0</v>
      </c>
      <c r="L1457" s="624">
        <f t="shared" si="274"/>
        <v>54391.304309922263</v>
      </c>
      <c r="M1457" s="668">
        <f t="shared" si="275"/>
        <v>11.990238655999987</v>
      </c>
      <c r="N1457" s="624">
        <f t="shared" si="273"/>
        <v>4536.2987235207811</v>
      </c>
    </row>
    <row r="1458" spans="1:14" x14ac:dyDescent="0.2">
      <c r="A1458" s="624">
        <v>1455</v>
      </c>
      <c r="B1458" s="624">
        <v>0</v>
      </c>
      <c r="C1458" s="628">
        <f t="shared" si="266"/>
        <v>0</v>
      </c>
      <c r="D1458" s="665">
        <f t="shared" si="264"/>
        <v>0</v>
      </c>
      <c r="E1458" s="629">
        <f t="shared" si="267"/>
        <v>0</v>
      </c>
      <c r="F1458" s="665">
        <f t="shared" si="265"/>
        <v>0</v>
      </c>
      <c r="G1458" s="629">
        <f t="shared" si="268"/>
        <v>0</v>
      </c>
      <c r="H1458" s="666">
        <f t="shared" si="269"/>
        <v>0</v>
      </c>
      <c r="I1458" s="667">
        <f t="shared" si="270"/>
        <v>0</v>
      </c>
      <c r="J1458" s="624">
        <f t="shared" si="271"/>
        <v>0</v>
      </c>
      <c r="K1458" s="624">
        <f t="shared" si="272"/>
        <v>0</v>
      </c>
      <c r="L1458" s="624">
        <f t="shared" si="274"/>
        <v>54391.304309922263</v>
      </c>
      <c r="M1458" s="668">
        <f t="shared" si="275"/>
        <v>11.990238655999987</v>
      </c>
      <c r="N1458" s="624">
        <f t="shared" si="273"/>
        <v>4536.2987235207811</v>
      </c>
    </row>
    <row r="1459" spans="1:14" x14ac:dyDescent="0.2">
      <c r="A1459" s="624">
        <v>1456</v>
      </c>
      <c r="B1459" s="624">
        <v>0</v>
      </c>
      <c r="C1459" s="628">
        <f t="shared" si="266"/>
        <v>0</v>
      </c>
      <c r="D1459" s="665">
        <f t="shared" si="264"/>
        <v>0</v>
      </c>
      <c r="E1459" s="629">
        <f t="shared" si="267"/>
        <v>0</v>
      </c>
      <c r="F1459" s="665">
        <f t="shared" si="265"/>
        <v>0</v>
      </c>
      <c r="G1459" s="629">
        <f t="shared" si="268"/>
        <v>0</v>
      </c>
      <c r="H1459" s="666">
        <f t="shared" si="269"/>
        <v>0</v>
      </c>
      <c r="I1459" s="667">
        <f t="shared" si="270"/>
        <v>0</v>
      </c>
      <c r="J1459" s="624">
        <f t="shared" si="271"/>
        <v>0</v>
      </c>
      <c r="K1459" s="624">
        <f t="shared" si="272"/>
        <v>0</v>
      </c>
      <c r="L1459" s="624">
        <f t="shared" si="274"/>
        <v>54391.304309922263</v>
      </c>
      <c r="M1459" s="668">
        <f t="shared" si="275"/>
        <v>11.990238655999987</v>
      </c>
      <c r="N1459" s="624">
        <f t="shared" si="273"/>
        <v>4536.2987235207811</v>
      </c>
    </row>
    <row r="1460" spans="1:14" x14ac:dyDescent="0.2">
      <c r="A1460" s="624">
        <v>1457</v>
      </c>
      <c r="B1460" s="624">
        <v>0</v>
      </c>
      <c r="C1460" s="628">
        <f t="shared" si="266"/>
        <v>0</v>
      </c>
      <c r="D1460" s="665">
        <f t="shared" si="264"/>
        <v>0</v>
      </c>
      <c r="E1460" s="629">
        <f t="shared" si="267"/>
        <v>0</v>
      </c>
      <c r="F1460" s="665">
        <f t="shared" si="265"/>
        <v>0</v>
      </c>
      <c r="G1460" s="629">
        <f t="shared" si="268"/>
        <v>0</v>
      </c>
      <c r="H1460" s="666">
        <f t="shared" si="269"/>
        <v>0</v>
      </c>
      <c r="I1460" s="667">
        <f t="shared" si="270"/>
        <v>0</v>
      </c>
      <c r="J1460" s="624">
        <f t="shared" si="271"/>
        <v>0</v>
      </c>
      <c r="K1460" s="624">
        <f t="shared" si="272"/>
        <v>0</v>
      </c>
      <c r="L1460" s="624">
        <f t="shared" si="274"/>
        <v>54391.304309922263</v>
      </c>
      <c r="M1460" s="668">
        <f t="shared" si="275"/>
        <v>11.990238655999987</v>
      </c>
      <c r="N1460" s="624">
        <f t="shared" si="273"/>
        <v>4536.2987235207811</v>
      </c>
    </row>
    <row r="1461" spans="1:14" x14ac:dyDescent="0.2">
      <c r="A1461" s="624">
        <v>1458</v>
      </c>
      <c r="B1461" s="624">
        <v>0</v>
      </c>
      <c r="C1461" s="628">
        <f t="shared" si="266"/>
        <v>0</v>
      </c>
      <c r="D1461" s="665">
        <f t="shared" si="264"/>
        <v>0</v>
      </c>
      <c r="E1461" s="629">
        <f t="shared" si="267"/>
        <v>0</v>
      </c>
      <c r="F1461" s="665">
        <f t="shared" si="265"/>
        <v>0</v>
      </c>
      <c r="G1461" s="629">
        <f t="shared" si="268"/>
        <v>0</v>
      </c>
      <c r="H1461" s="666">
        <f t="shared" si="269"/>
        <v>0</v>
      </c>
      <c r="I1461" s="667">
        <f t="shared" si="270"/>
        <v>0</v>
      </c>
      <c r="J1461" s="624">
        <f t="shared" si="271"/>
        <v>0</v>
      </c>
      <c r="K1461" s="624">
        <f t="shared" si="272"/>
        <v>0</v>
      </c>
      <c r="L1461" s="624">
        <f t="shared" si="274"/>
        <v>54391.304309922263</v>
      </c>
      <c r="M1461" s="668">
        <f t="shared" si="275"/>
        <v>11.990238655999987</v>
      </c>
      <c r="N1461" s="624">
        <f t="shared" si="273"/>
        <v>4536.2987235207811</v>
      </c>
    </row>
    <row r="1462" spans="1:14" x14ac:dyDescent="0.2">
      <c r="A1462" s="624">
        <v>1459</v>
      </c>
      <c r="B1462" s="624">
        <v>0</v>
      </c>
      <c r="C1462" s="628">
        <f t="shared" si="266"/>
        <v>0</v>
      </c>
      <c r="D1462" s="665">
        <f t="shared" si="264"/>
        <v>0</v>
      </c>
      <c r="E1462" s="629">
        <f t="shared" si="267"/>
        <v>0</v>
      </c>
      <c r="F1462" s="665">
        <f t="shared" si="265"/>
        <v>0</v>
      </c>
      <c r="G1462" s="629">
        <f t="shared" si="268"/>
        <v>0</v>
      </c>
      <c r="H1462" s="666">
        <f t="shared" si="269"/>
        <v>0</v>
      </c>
      <c r="I1462" s="667">
        <f t="shared" si="270"/>
        <v>0</v>
      </c>
      <c r="J1462" s="624">
        <f t="shared" si="271"/>
        <v>0</v>
      </c>
      <c r="K1462" s="624">
        <f t="shared" si="272"/>
        <v>0</v>
      </c>
      <c r="L1462" s="624">
        <f t="shared" si="274"/>
        <v>54391.304309922263</v>
      </c>
      <c r="M1462" s="668">
        <f t="shared" si="275"/>
        <v>11.990238655999987</v>
      </c>
      <c r="N1462" s="624">
        <f t="shared" si="273"/>
        <v>4536.2987235207811</v>
      </c>
    </row>
    <row r="1463" spans="1:14" x14ac:dyDescent="0.2">
      <c r="A1463" s="624">
        <v>1460</v>
      </c>
      <c r="B1463" s="624">
        <v>0</v>
      </c>
      <c r="C1463" s="628">
        <f t="shared" si="266"/>
        <v>0</v>
      </c>
      <c r="D1463" s="665">
        <f t="shared" si="264"/>
        <v>0</v>
      </c>
      <c r="E1463" s="629">
        <f t="shared" si="267"/>
        <v>0</v>
      </c>
      <c r="F1463" s="665">
        <f t="shared" si="265"/>
        <v>0</v>
      </c>
      <c r="G1463" s="629">
        <f t="shared" si="268"/>
        <v>0</v>
      </c>
      <c r="H1463" s="666">
        <f t="shared" si="269"/>
        <v>0</v>
      </c>
      <c r="I1463" s="667">
        <f t="shared" si="270"/>
        <v>0</v>
      </c>
      <c r="J1463" s="624">
        <f t="shared" si="271"/>
        <v>0</v>
      </c>
      <c r="K1463" s="624">
        <f t="shared" si="272"/>
        <v>0</v>
      </c>
      <c r="L1463" s="624">
        <f t="shared" si="274"/>
        <v>54391.304309922263</v>
      </c>
      <c r="M1463" s="668">
        <f t="shared" si="275"/>
        <v>11.990238655999987</v>
      </c>
      <c r="N1463" s="624">
        <f t="shared" si="273"/>
        <v>4536.2987235207811</v>
      </c>
    </row>
    <row r="1464" spans="1:14" x14ac:dyDescent="0.2">
      <c r="A1464" s="624">
        <v>1461</v>
      </c>
      <c r="B1464" s="624">
        <v>0</v>
      </c>
      <c r="C1464" s="628">
        <f t="shared" si="266"/>
        <v>0</v>
      </c>
      <c r="D1464" s="665">
        <f t="shared" si="264"/>
        <v>0</v>
      </c>
      <c r="E1464" s="629">
        <f t="shared" si="267"/>
        <v>0</v>
      </c>
      <c r="F1464" s="665">
        <f t="shared" si="265"/>
        <v>0</v>
      </c>
      <c r="G1464" s="629">
        <f t="shared" si="268"/>
        <v>0</v>
      </c>
      <c r="H1464" s="666">
        <f t="shared" si="269"/>
        <v>0</v>
      </c>
      <c r="I1464" s="667">
        <f t="shared" si="270"/>
        <v>0</v>
      </c>
      <c r="J1464" s="624">
        <f t="shared" si="271"/>
        <v>0</v>
      </c>
      <c r="K1464" s="624">
        <f t="shared" si="272"/>
        <v>0</v>
      </c>
      <c r="L1464" s="624">
        <f t="shared" si="274"/>
        <v>54391.304309922263</v>
      </c>
      <c r="M1464" s="668">
        <f t="shared" si="275"/>
        <v>11.990238655999987</v>
      </c>
      <c r="N1464" s="624">
        <f t="shared" si="273"/>
        <v>4536.2987235207811</v>
      </c>
    </row>
    <row r="1465" spans="1:14" x14ac:dyDescent="0.2">
      <c r="A1465" s="624">
        <v>1462</v>
      </c>
      <c r="B1465" s="624">
        <v>0</v>
      </c>
      <c r="C1465" s="628">
        <f t="shared" si="266"/>
        <v>0</v>
      </c>
      <c r="D1465" s="665">
        <f t="shared" si="264"/>
        <v>0</v>
      </c>
      <c r="E1465" s="629">
        <f t="shared" si="267"/>
        <v>0</v>
      </c>
      <c r="F1465" s="665">
        <f t="shared" si="265"/>
        <v>0</v>
      </c>
      <c r="G1465" s="629">
        <f t="shared" si="268"/>
        <v>0</v>
      </c>
      <c r="H1465" s="666">
        <f t="shared" si="269"/>
        <v>0</v>
      </c>
      <c r="I1465" s="667">
        <f t="shared" si="270"/>
        <v>0</v>
      </c>
      <c r="J1465" s="624">
        <f t="shared" si="271"/>
        <v>0</v>
      </c>
      <c r="K1465" s="624">
        <f t="shared" si="272"/>
        <v>0</v>
      </c>
      <c r="L1465" s="624">
        <f t="shared" si="274"/>
        <v>54391.304309922263</v>
      </c>
      <c r="M1465" s="668">
        <f t="shared" si="275"/>
        <v>11.990238655999987</v>
      </c>
      <c r="N1465" s="624">
        <f t="shared" si="273"/>
        <v>4536.2987235207811</v>
      </c>
    </row>
    <row r="1466" spans="1:14" x14ac:dyDescent="0.2">
      <c r="A1466" s="624">
        <v>1463</v>
      </c>
      <c r="B1466" s="624">
        <v>0</v>
      </c>
      <c r="C1466" s="628">
        <f t="shared" si="266"/>
        <v>0</v>
      </c>
      <c r="D1466" s="665">
        <f t="shared" si="264"/>
        <v>0</v>
      </c>
      <c r="E1466" s="629">
        <f t="shared" si="267"/>
        <v>0</v>
      </c>
      <c r="F1466" s="665">
        <f t="shared" si="265"/>
        <v>0</v>
      </c>
      <c r="G1466" s="629">
        <f t="shared" si="268"/>
        <v>0</v>
      </c>
      <c r="H1466" s="666">
        <f t="shared" si="269"/>
        <v>0</v>
      </c>
      <c r="I1466" s="667">
        <f t="shared" si="270"/>
        <v>0</v>
      </c>
      <c r="J1466" s="624">
        <f t="shared" si="271"/>
        <v>0</v>
      </c>
      <c r="K1466" s="624">
        <f t="shared" si="272"/>
        <v>0</v>
      </c>
      <c r="L1466" s="624">
        <f t="shared" si="274"/>
        <v>54391.304309922263</v>
      </c>
      <c r="M1466" s="668">
        <f t="shared" si="275"/>
        <v>11.990238655999987</v>
      </c>
      <c r="N1466" s="624">
        <f t="shared" si="273"/>
        <v>4536.2987235207811</v>
      </c>
    </row>
    <row r="1467" spans="1:14" x14ac:dyDescent="0.2">
      <c r="A1467" s="624">
        <v>1464</v>
      </c>
      <c r="B1467" s="624">
        <v>0</v>
      </c>
      <c r="C1467" s="628">
        <f t="shared" si="266"/>
        <v>0</v>
      </c>
      <c r="D1467" s="665">
        <f t="shared" si="264"/>
        <v>0</v>
      </c>
      <c r="E1467" s="629">
        <f t="shared" si="267"/>
        <v>0</v>
      </c>
      <c r="F1467" s="665">
        <f t="shared" si="265"/>
        <v>0</v>
      </c>
      <c r="G1467" s="629">
        <f t="shared" si="268"/>
        <v>0</v>
      </c>
      <c r="H1467" s="666">
        <f t="shared" si="269"/>
        <v>0</v>
      </c>
      <c r="I1467" s="667">
        <f t="shared" si="270"/>
        <v>0</v>
      </c>
      <c r="J1467" s="624">
        <f t="shared" si="271"/>
        <v>0</v>
      </c>
      <c r="K1467" s="624">
        <f t="shared" si="272"/>
        <v>0</v>
      </c>
      <c r="L1467" s="624">
        <f t="shared" si="274"/>
        <v>54391.304309922263</v>
      </c>
      <c r="M1467" s="668">
        <f t="shared" si="275"/>
        <v>11.990238655999987</v>
      </c>
      <c r="N1467" s="624">
        <f t="shared" si="273"/>
        <v>4536.2987235207811</v>
      </c>
    </row>
    <row r="1468" spans="1:14" x14ac:dyDescent="0.2">
      <c r="A1468" s="624">
        <v>1465</v>
      </c>
      <c r="B1468" s="624">
        <v>0</v>
      </c>
      <c r="C1468" s="628">
        <f t="shared" si="266"/>
        <v>0</v>
      </c>
      <c r="D1468" s="665">
        <f t="shared" si="264"/>
        <v>0</v>
      </c>
      <c r="E1468" s="629">
        <f t="shared" si="267"/>
        <v>0</v>
      </c>
      <c r="F1468" s="665">
        <f t="shared" si="265"/>
        <v>0</v>
      </c>
      <c r="G1468" s="629">
        <f t="shared" si="268"/>
        <v>0</v>
      </c>
      <c r="H1468" s="666">
        <f t="shared" si="269"/>
        <v>0</v>
      </c>
      <c r="I1468" s="667">
        <f t="shared" si="270"/>
        <v>0</v>
      </c>
      <c r="J1468" s="624">
        <f t="shared" si="271"/>
        <v>0</v>
      </c>
      <c r="K1468" s="624">
        <f t="shared" si="272"/>
        <v>0</v>
      </c>
      <c r="L1468" s="624">
        <f t="shared" si="274"/>
        <v>54391.304309922263</v>
      </c>
      <c r="M1468" s="668">
        <f t="shared" si="275"/>
        <v>11.990238655999987</v>
      </c>
      <c r="N1468" s="624">
        <f t="shared" si="273"/>
        <v>4536.2987235207811</v>
      </c>
    </row>
    <row r="1469" spans="1:14" x14ac:dyDescent="0.2">
      <c r="A1469" s="624">
        <v>1466</v>
      </c>
      <c r="B1469" s="624">
        <v>0</v>
      </c>
      <c r="C1469" s="628">
        <f t="shared" si="266"/>
        <v>0</v>
      </c>
      <c r="D1469" s="665">
        <f t="shared" si="264"/>
        <v>0</v>
      </c>
      <c r="E1469" s="629">
        <f t="shared" si="267"/>
        <v>0</v>
      </c>
      <c r="F1469" s="665">
        <f t="shared" si="265"/>
        <v>0</v>
      </c>
      <c r="G1469" s="629">
        <f t="shared" si="268"/>
        <v>0</v>
      </c>
      <c r="H1469" s="666">
        <f t="shared" si="269"/>
        <v>0</v>
      </c>
      <c r="I1469" s="667">
        <f t="shared" si="270"/>
        <v>0</v>
      </c>
      <c r="J1469" s="624">
        <f t="shared" si="271"/>
        <v>0</v>
      </c>
      <c r="K1469" s="624">
        <f t="shared" si="272"/>
        <v>0</v>
      </c>
      <c r="L1469" s="624">
        <f t="shared" si="274"/>
        <v>54391.304309922263</v>
      </c>
      <c r="M1469" s="668">
        <f t="shared" si="275"/>
        <v>11.990238655999987</v>
      </c>
      <c r="N1469" s="624">
        <f t="shared" si="273"/>
        <v>4536.2987235207811</v>
      </c>
    </row>
    <row r="1470" spans="1:14" x14ac:dyDescent="0.2">
      <c r="A1470" s="624">
        <v>1467</v>
      </c>
      <c r="B1470" s="624">
        <v>0</v>
      </c>
      <c r="C1470" s="628">
        <f t="shared" si="266"/>
        <v>0</v>
      </c>
      <c r="D1470" s="665">
        <f t="shared" si="264"/>
        <v>0</v>
      </c>
      <c r="E1470" s="629">
        <f t="shared" si="267"/>
        <v>0</v>
      </c>
      <c r="F1470" s="665">
        <f t="shared" si="265"/>
        <v>0</v>
      </c>
      <c r="G1470" s="629">
        <f t="shared" si="268"/>
        <v>0</v>
      </c>
      <c r="H1470" s="666">
        <f t="shared" si="269"/>
        <v>0</v>
      </c>
      <c r="I1470" s="667">
        <f t="shared" si="270"/>
        <v>0</v>
      </c>
      <c r="J1470" s="624">
        <f t="shared" si="271"/>
        <v>0</v>
      </c>
      <c r="K1470" s="624">
        <f t="shared" si="272"/>
        <v>0</v>
      </c>
      <c r="L1470" s="624">
        <f t="shared" si="274"/>
        <v>54391.304309922263</v>
      </c>
      <c r="M1470" s="668">
        <f t="shared" si="275"/>
        <v>11.990238655999987</v>
      </c>
      <c r="N1470" s="624">
        <f t="shared" si="273"/>
        <v>4536.2987235207811</v>
      </c>
    </row>
    <row r="1471" spans="1:14" x14ac:dyDescent="0.2">
      <c r="A1471" s="624">
        <v>1468</v>
      </c>
      <c r="B1471" s="624">
        <v>0</v>
      </c>
      <c r="C1471" s="628">
        <f t="shared" si="266"/>
        <v>0</v>
      </c>
      <c r="D1471" s="665">
        <f t="shared" si="264"/>
        <v>0</v>
      </c>
      <c r="E1471" s="629">
        <f t="shared" si="267"/>
        <v>0</v>
      </c>
      <c r="F1471" s="665">
        <f t="shared" si="265"/>
        <v>0</v>
      </c>
      <c r="G1471" s="629">
        <f t="shared" si="268"/>
        <v>0</v>
      </c>
      <c r="H1471" s="666">
        <f t="shared" si="269"/>
        <v>0</v>
      </c>
      <c r="I1471" s="667">
        <f t="shared" si="270"/>
        <v>0</v>
      </c>
      <c r="J1471" s="624">
        <f t="shared" si="271"/>
        <v>0</v>
      </c>
      <c r="K1471" s="624">
        <f t="shared" si="272"/>
        <v>0</v>
      </c>
      <c r="L1471" s="624">
        <f t="shared" si="274"/>
        <v>54391.304309922263</v>
      </c>
      <c r="M1471" s="668">
        <f t="shared" si="275"/>
        <v>11.990238655999987</v>
      </c>
      <c r="N1471" s="624">
        <f t="shared" si="273"/>
        <v>4536.2987235207811</v>
      </c>
    </row>
    <row r="1472" spans="1:14" x14ac:dyDescent="0.2">
      <c r="A1472" s="624">
        <v>1469</v>
      </c>
      <c r="B1472" s="624">
        <v>0</v>
      </c>
      <c r="C1472" s="628">
        <f t="shared" si="266"/>
        <v>0</v>
      </c>
      <c r="D1472" s="665">
        <f t="shared" si="264"/>
        <v>0</v>
      </c>
      <c r="E1472" s="629">
        <f t="shared" si="267"/>
        <v>0</v>
      </c>
      <c r="F1472" s="665">
        <f t="shared" si="265"/>
        <v>0</v>
      </c>
      <c r="G1472" s="629">
        <f t="shared" si="268"/>
        <v>0</v>
      </c>
      <c r="H1472" s="666">
        <f t="shared" si="269"/>
        <v>0</v>
      </c>
      <c r="I1472" s="667">
        <f t="shared" si="270"/>
        <v>0</v>
      </c>
      <c r="J1472" s="624">
        <f t="shared" si="271"/>
        <v>0</v>
      </c>
      <c r="K1472" s="624">
        <f t="shared" si="272"/>
        <v>0</v>
      </c>
      <c r="L1472" s="624">
        <f t="shared" si="274"/>
        <v>54391.304309922263</v>
      </c>
      <c r="M1472" s="668">
        <f t="shared" si="275"/>
        <v>11.990238655999987</v>
      </c>
      <c r="N1472" s="624">
        <f t="shared" si="273"/>
        <v>4536.2987235207811</v>
      </c>
    </row>
    <row r="1473" spans="1:14" x14ac:dyDescent="0.2">
      <c r="A1473" s="624">
        <v>1470</v>
      </c>
      <c r="B1473" s="624">
        <v>0</v>
      </c>
      <c r="C1473" s="628">
        <f t="shared" si="266"/>
        <v>0</v>
      </c>
      <c r="D1473" s="665">
        <f t="shared" si="264"/>
        <v>0</v>
      </c>
      <c r="E1473" s="629">
        <f t="shared" si="267"/>
        <v>0</v>
      </c>
      <c r="F1473" s="665">
        <f t="shared" si="265"/>
        <v>0</v>
      </c>
      <c r="G1473" s="629">
        <f t="shared" si="268"/>
        <v>0</v>
      </c>
      <c r="H1473" s="666">
        <f t="shared" si="269"/>
        <v>0</v>
      </c>
      <c r="I1473" s="667">
        <f t="shared" si="270"/>
        <v>0</v>
      </c>
      <c r="J1473" s="624">
        <f t="shared" si="271"/>
        <v>0</v>
      </c>
      <c r="K1473" s="624">
        <f t="shared" si="272"/>
        <v>0</v>
      </c>
      <c r="L1473" s="624">
        <f t="shared" si="274"/>
        <v>54391.304309922263</v>
      </c>
      <c r="M1473" s="668">
        <f t="shared" si="275"/>
        <v>11.990238655999987</v>
      </c>
      <c r="N1473" s="624">
        <f t="shared" si="273"/>
        <v>4536.2987235207811</v>
      </c>
    </row>
    <row r="1474" spans="1:14" x14ac:dyDescent="0.2">
      <c r="A1474" s="624">
        <v>1471</v>
      </c>
      <c r="B1474" s="624">
        <v>0</v>
      </c>
      <c r="C1474" s="628">
        <f t="shared" si="266"/>
        <v>0</v>
      </c>
      <c r="D1474" s="665">
        <f t="shared" si="264"/>
        <v>0</v>
      </c>
      <c r="E1474" s="629">
        <f t="shared" si="267"/>
        <v>0</v>
      </c>
      <c r="F1474" s="665">
        <f t="shared" si="265"/>
        <v>0</v>
      </c>
      <c r="G1474" s="629">
        <f t="shared" si="268"/>
        <v>0</v>
      </c>
      <c r="H1474" s="666">
        <f t="shared" si="269"/>
        <v>0</v>
      </c>
      <c r="I1474" s="667">
        <f t="shared" si="270"/>
        <v>0</v>
      </c>
      <c r="J1474" s="624">
        <f t="shared" si="271"/>
        <v>0</v>
      </c>
      <c r="K1474" s="624">
        <f t="shared" si="272"/>
        <v>0</v>
      </c>
      <c r="L1474" s="624">
        <f t="shared" si="274"/>
        <v>54391.304309922263</v>
      </c>
      <c r="M1474" s="668">
        <f t="shared" si="275"/>
        <v>11.990238655999987</v>
      </c>
      <c r="N1474" s="624">
        <f t="shared" si="273"/>
        <v>4536.2987235207811</v>
      </c>
    </row>
    <row r="1475" spans="1:14" x14ac:dyDescent="0.2">
      <c r="A1475" s="624">
        <v>1472</v>
      </c>
      <c r="B1475" s="624">
        <v>0</v>
      </c>
      <c r="C1475" s="628">
        <f t="shared" si="266"/>
        <v>0</v>
      </c>
      <c r="D1475" s="665">
        <f t="shared" si="264"/>
        <v>0</v>
      </c>
      <c r="E1475" s="629">
        <f t="shared" si="267"/>
        <v>0</v>
      </c>
      <c r="F1475" s="665">
        <f t="shared" si="265"/>
        <v>0</v>
      </c>
      <c r="G1475" s="629">
        <f t="shared" si="268"/>
        <v>0</v>
      </c>
      <c r="H1475" s="666">
        <f t="shared" si="269"/>
        <v>0</v>
      </c>
      <c r="I1475" s="667">
        <f t="shared" si="270"/>
        <v>0</v>
      </c>
      <c r="J1475" s="624">
        <f t="shared" si="271"/>
        <v>0</v>
      </c>
      <c r="K1475" s="624">
        <f t="shared" si="272"/>
        <v>0</v>
      </c>
      <c r="L1475" s="624">
        <f t="shared" si="274"/>
        <v>54391.304309922263</v>
      </c>
      <c r="M1475" s="668">
        <f t="shared" si="275"/>
        <v>11.990238655999987</v>
      </c>
      <c r="N1475" s="624">
        <f t="shared" si="273"/>
        <v>4536.2987235207811</v>
      </c>
    </row>
    <row r="1476" spans="1:14" x14ac:dyDescent="0.2">
      <c r="A1476" s="624">
        <v>1473</v>
      </c>
      <c r="B1476" s="624">
        <v>0</v>
      </c>
      <c r="C1476" s="628">
        <f t="shared" si="266"/>
        <v>0</v>
      </c>
      <c r="D1476" s="665">
        <f t="shared" ref="D1476:D1539" si="276">C1476</f>
        <v>0</v>
      </c>
      <c r="E1476" s="629">
        <f t="shared" si="267"/>
        <v>0</v>
      </c>
      <c r="F1476" s="665">
        <f t="shared" ref="F1476:F1539" si="277">C1477</f>
        <v>0</v>
      </c>
      <c r="G1476" s="629">
        <f t="shared" si="268"/>
        <v>0</v>
      </c>
      <c r="H1476" s="666">
        <f t="shared" si="269"/>
        <v>0</v>
      </c>
      <c r="I1476" s="667">
        <f t="shared" si="270"/>
        <v>0</v>
      </c>
      <c r="J1476" s="624">
        <f t="shared" si="271"/>
        <v>0</v>
      </c>
      <c r="K1476" s="624">
        <f t="shared" si="272"/>
        <v>0</v>
      </c>
      <c r="L1476" s="624">
        <f t="shared" si="274"/>
        <v>54391.304309922263</v>
      </c>
      <c r="M1476" s="668">
        <f t="shared" si="275"/>
        <v>11.990238655999987</v>
      </c>
      <c r="N1476" s="624">
        <f t="shared" si="273"/>
        <v>4536.2987235207811</v>
      </c>
    </row>
    <row r="1477" spans="1:14" x14ac:dyDescent="0.2">
      <c r="A1477" s="624">
        <v>1474</v>
      </c>
      <c r="B1477" s="624">
        <v>0</v>
      </c>
      <c r="C1477" s="628">
        <f t="shared" ref="C1477:C1540" si="278">B1477*1.609344</f>
        <v>0</v>
      </c>
      <c r="D1477" s="665">
        <f t="shared" si="276"/>
        <v>0</v>
      </c>
      <c r="E1477" s="629">
        <f t="shared" ref="E1477:E1540" si="279">(D1477)^2</f>
        <v>0</v>
      </c>
      <c r="F1477" s="665">
        <f t="shared" si="277"/>
        <v>0</v>
      </c>
      <c r="G1477" s="629">
        <f t="shared" ref="G1477:G1540" si="280">(F1477)^2</f>
        <v>0</v>
      </c>
      <c r="H1477" s="666">
        <f t="shared" ref="H1477:H1540" si="281">(D1477+F1477)/2</f>
        <v>0</v>
      </c>
      <c r="I1477" s="667">
        <f t="shared" ref="I1477:I1540" si="282">H1477/3600</f>
        <v>0</v>
      </c>
      <c r="J1477" s="624">
        <f t="shared" ref="J1477:J1540" si="283">IF(I1477=0,0,(G1477-E1477))</f>
        <v>0</v>
      </c>
      <c r="K1477" s="624">
        <f t="shared" ref="K1477:K1540" si="284">MAX(0,J1477)</f>
        <v>0</v>
      </c>
      <c r="L1477" s="624">
        <f t="shared" si="274"/>
        <v>54391.304309922263</v>
      </c>
      <c r="M1477" s="668">
        <f t="shared" si="275"/>
        <v>11.990238655999987</v>
      </c>
      <c r="N1477" s="624">
        <f t="shared" ref="N1477:N1540" si="285">IF(M1477=0,0,(L1477)/M1477)</f>
        <v>4536.2987235207811</v>
      </c>
    </row>
    <row r="1478" spans="1:14" x14ac:dyDescent="0.2">
      <c r="A1478" s="624">
        <v>1475</v>
      </c>
      <c r="B1478" s="624">
        <v>0</v>
      </c>
      <c r="C1478" s="628">
        <f t="shared" si="278"/>
        <v>0</v>
      </c>
      <c r="D1478" s="665">
        <f t="shared" si="276"/>
        <v>0</v>
      </c>
      <c r="E1478" s="629">
        <f t="shared" si="279"/>
        <v>0</v>
      </c>
      <c r="F1478" s="665">
        <f t="shared" si="277"/>
        <v>0</v>
      </c>
      <c r="G1478" s="629">
        <f t="shared" si="280"/>
        <v>0</v>
      </c>
      <c r="H1478" s="666">
        <f t="shared" si="281"/>
        <v>0</v>
      </c>
      <c r="I1478" s="667">
        <f t="shared" si="282"/>
        <v>0</v>
      </c>
      <c r="J1478" s="624">
        <f t="shared" si="283"/>
        <v>0</v>
      </c>
      <c r="K1478" s="624">
        <f t="shared" si="284"/>
        <v>0</v>
      </c>
      <c r="L1478" s="624">
        <f t="shared" ref="L1478:L1541" si="286">L1477+K1478</f>
        <v>54391.304309922263</v>
      </c>
      <c r="M1478" s="668">
        <f t="shared" ref="M1478:M1541" si="287">M1477+I1478</f>
        <v>11.990238655999987</v>
      </c>
      <c r="N1478" s="624">
        <f t="shared" si="285"/>
        <v>4536.2987235207811</v>
      </c>
    </row>
    <row r="1479" spans="1:14" x14ac:dyDescent="0.2">
      <c r="A1479" s="624">
        <v>1476</v>
      </c>
      <c r="B1479" s="624">
        <v>0</v>
      </c>
      <c r="C1479" s="628">
        <f t="shared" si="278"/>
        <v>0</v>
      </c>
      <c r="D1479" s="665">
        <f t="shared" si="276"/>
        <v>0</v>
      </c>
      <c r="E1479" s="629">
        <f t="shared" si="279"/>
        <v>0</v>
      </c>
      <c r="F1479" s="665">
        <f t="shared" si="277"/>
        <v>0</v>
      </c>
      <c r="G1479" s="629">
        <f t="shared" si="280"/>
        <v>0</v>
      </c>
      <c r="H1479" s="666">
        <f t="shared" si="281"/>
        <v>0</v>
      </c>
      <c r="I1479" s="667">
        <f t="shared" si="282"/>
        <v>0</v>
      </c>
      <c r="J1479" s="624">
        <f t="shared" si="283"/>
        <v>0</v>
      </c>
      <c r="K1479" s="624">
        <f t="shared" si="284"/>
        <v>0</v>
      </c>
      <c r="L1479" s="624">
        <f t="shared" si="286"/>
        <v>54391.304309922263</v>
      </c>
      <c r="M1479" s="668">
        <f t="shared" si="287"/>
        <v>11.990238655999987</v>
      </c>
      <c r="N1479" s="624">
        <f t="shared" si="285"/>
        <v>4536.2987235207811</v>
      </c>
    </row>
    <row r="1480" spans="1:14" x14ac:dyDescent="0.2">
      <c r="A1480" s="624">
        <v>1477</v>
      </c>
      <c r="B1480" s="624">
        <v>0</v>
      </c>
      <c r="C1480" s="628">
        <f t="shared" si="278"/>
        <v>0</v>
      </c>
      <c r="D1480" s="665">
        <f t="shared" si="276"/>
        <v>0</v>
      </c>
      <c r="E1480" s="629">
        <f t="shared" si="279"/>
        <v>0</v>
      </c>
      <c r="F1480" s="665">
        <f t="shared" si="277"/>
        <v>0</v>
      </c>
      <c r="G1480" s="629">
        <f t="shared" si="280"/>
        <v>0</v>
      </c>
      <c r="H1480" s="666">
        <f t="shared" si="281"/>
        <v>0</v>
      </c>
      <c r="I1480" s="667">
        <f t="shared" si="282"/>
        <v>0</v>
      </c>
      <c r="J1480" s="624">
        <f t="shared" si="283"/>
        <v>0</v>
      </c>
      <c r="K1480" s="624">
        <f t="shared" si="284"/>
        <v>0</v>
      </c>
      <c r="L1480" s="624">
        <f t="shared" si="286"/>
        <v>54391.304309922263</v>
      </c>
      <c r="M1480" s="668">
        <f t="shared" si="287"/>
        <v>11.990238655999987</v>
      </c>
      <c r="N1480" s="624">
        <f t="shared" si="285"/>
        <v>4536.2987235207811</v>
      </c>
    </row>
    <row r="1481" spans="1:14" x14ac:dyDescent="0.2">
      <c r="A1481" s="624">
        <v>1478</v>
      </c>
      <c r="B1481" s="624">
        <v>0</v>
      </c>
      <c r="C1481" s="628">
        <f t="shared" si="278"/>
        <v>0</v>
      </c>
      <c r="D1481" s="665">
        <f t="shared" si="276"/>
        <v>0</v>
      </c>
      <c r="E1481" s="629">
        <f t="shared" si="279"/>
        <v>0</v>
      </c>
      <c r="F1481" s="665">
        <f t="shared" si="277"/>
        <v>0</v>
      </c>
      <c r="G1481" s="629">
        <f t="shared" si="280"/>
        <v>0</v>
      </c>
      <c r="H1481" s="666">
        <f t="shared" si="281"/>
        <v>0</v>
      </c>
      <c r="I1481" s="667">
        <f t="shared" si="282"/>
        <v>0</v>
      </c>
      <c r="J1481" s="624">
        <f t="shared" si="283"/>
        <v>0</v>
      </c>
      <c r="K1481" s="624">
        <f t="shared" si="284"/>
        <v>0</v>
      </c>
      <c r="L1481" s="624">
        <f t="shared" si="286"/>
        <v>54391.304309922263</v>
      </c>
      <c r="M1481" s="668">
        <f t="shared" si="287"/>
        <v>11.990238655999987</v>
      </c>
      <c r="N1481" s="624">
        <f t="shared" si="285"/>
        <v>4536.2987235207811</v>
      </c>
    </row>
    <row r="1482" spans="1:14" x14ac:dyDescent="0.2">
      <c r="A1482" s="624">
        <v>1479</v>
      </c>
      <c r="B1482" s="624">
        <v>0</v>
      </c>
      <c r="C1482" s="628">
        <f t="shared" si="278"/>
        <v>0</v>
      </c>
      <c r="D1482" s="665">
        <f t="shared" si="276"/>
        <v>0</v>
      </c>
      <c r="E1482" s="629">
        <f t="shared" si="279"/>
        <v>0</v>
      </c>
      <c r="F1482" s="665">
        <f t="shared" si="277"/>
        <v>0</v>
      </c>
      <c r="G1482" s="629">
        <f t="shared" si="280"/>
        <v>0</v>
      </c>
      <c r="H1482" s="666">
        <f t="shared" si="281"/>
        <v>0</v>
      </c>
      <c r="I1482" s="667">
        <f t="shared" si="282"/>
        <v>0</v>
      </c>
      <c r="J1482" s="624">
        <f t="shared" si="283"/>
        <v>0</v>
      </c>
      <c r="K1482" s="624">
        <f t="shared" si="284"/>
        <v>0</v>
      </c>
      <c r="L1482" s="624">
        <f t="shared" si="286"/>
        <v>54391.304309922263</v>
      </c>
      <c r="M1482" s="668">
        <f t="shared" si="287"/>
        <v>11.990238655999987</v>
      </c>
      <c r="N1482" s="624">
        <f t="shared" si="285"/>
        <v>4536.2987235207811</v>
      </c>
    </row>
    <row r="1483" spans="1:14" x14ac:dyDescent="0.2">
      <c r="A1483" s="624">
        <v>1480</v>
      </c>
      <c r="B1483" s="624">
        <v>0</v>
      </c>
      <c r="C1483" s="628">
        <f t="shared" si="278"/>
        <v>0</v>
      </c>
      <c r="D1483" s="665">
        <f t="shared" si="276"/>
        <v>0</v>
      </c>
      <c r="E1483" s="629">
        <f t="shared" si="279"/>
        <v>0</v>
      </c>
      <c r="F1483" s="665">
        <f t="shared" si="277"/>
        <v>0</v>
      </c>
      <c r="G1483" s="629">
        <f t="shared" si="280"/>
        <v>0</v>
      </c>
      <c r="H1483" s="666">
        <f t="shared" si="281"/>
        <v>0</v>
      </c>
      <c r="I1483" s="667">
        <f t="shared" si="282"/>
        <v>0</v>
      </c>
      <c r="J1483" s="624">
        <f t="shared" si="283"/>
        <v>0</v>
      </c>
      <c r="K1483" s="624">
        <f t="shared" si="284"/>
        <v>0</v>
      </c>
      <c r="L1483" s="624">
        <f t="shared" si="286"/>
        <v>54391.304309922263</v>
      </c>
      <c r="M1483" s="668">
        <f t="shared" si="287"/>
        <v>11.990238655999987</v>
      </c>
      <c r="N1483" s="624">
        <f t="shared" si="285"/>
        <v>4536.2987235207811</v>
      </c>
    </row>
    <row r="1484" spans="1:14" x14ac:dyDescent="0.2">
      <c r="A1484" s="624">
        <v>1481</v>
      </c>
      <c r="B1484" s="624">
        <v>0</v>
      </c>
      <c r="C1484" s="628">
        <f t="shared" si="278"/>
        <v>0</v>
      </c>
      <c r="D1484" s="665">
        <f t="shared" si="276"/>
        <v>0</v>
      </c>
      <c r="E1484" s="629">
        <f t="shared" si="279"/>
        <v>0</v>
      </c>
      <c r="F1484" s="665">
        <f t="shared" si="277"/>
        <v>0</v>
      </c>
      <c r="G1484" s="629">
        <f t="shared" si="280"/>
        <v>0</v>
      </c>
      <c r="H1484" s="666">
        <f t="shared" si="281"/>
        <v>0</v>
      </c>
      <c r="I1484" s="667">
        <f t="shared" si="282"/>
        <v>0</v>
      </c>
      <c r="J1484" s="624">
        <f t="shared" si="283"/>
        <v>0</v>
      </c>
      <c r="K1484" s="624">
        <f t="shared" si="284"/>
        <v>0</v>
      </c>
      <c r="L1484" s="624">
        <f t="shared" si="286"/>
        <v>54391.304309922263</v>
      </c>
      <c r="M1484" s="668">
        <f t="shared" si="287"/>
        <v>11.990238655999987</v>
      </c>
      <c r="N1484" s="624">
        <f t="shared" si="285"/>
        <v>4536.2987235207811</v>
      </c>
    </row>
    <row r="1485" spans="1:14" x14ac:dyDescent="0.2">
      <c r="A1485" s="624">
        <v>1482</v>
      </c>
      <c r="B1485" s="624">
        <v>0</v>
      </c>
      <c r="C1485" s="628">
        <f t="shared" si="278"/>
        <v>0</v>
      </c>
      <c r="D1485" s="665">
        <f t="shared" si="276"/>
        <v>0</v>
      </c>
      <c r="E1485" s="629">
        <f t="shared" si="279"/>
        <v>0</v>
      </c>
      <c r="F1485" s="665">
        <f t="shared" si="277"/>
        <v>0</v>
      </c>
      <c r="G1485" s="629">
        <f t="shared" si="280"/>
        <v>0</v>
      </c>
      <c r="H1485" s="666">
        <f t="shared" si="281"/>
        <v>0</v>
      </c>
      <c r="I1485" s="667">
        <f t="shared" si="282"/>
        <v>0</v>
      </c>
      <c r="J1485" s="624">
        <f t="shared" si="283"/>
        <v>0</v>
      </c>
      <c r="K1485" s="624">
        <f t="shared" si="284"/>
        <v>0</v>
      </c>
      <c r="L1485" s="624">
        <f t="shared" si="286"/>
        <v>54391.304309922263</v>
      </c>
      <c r="M1485" s="668">
        <f t="shared" si="287"/>
        <v>11.990238655999987</v>
      </c>
      <c r="N1485" s="624">
        <f t="shared" si="285"/>
        <v>4536.2987235207811</v>
      </c>
    </row>
    <row r="1486" spans="1:14" x14ac:dyDescent="0.2">
      <c r="A1486" s="624">
        <v>1483</v>
      </c>
      <c r="B1486" s="624">
        <v>0</v>
      </c>
      <c r="C1486" s="628">
        <f t="shared" si="278"/>
        <v>0</v>
      </c>
      <c r="D1486" s="665">
        <f t="shared" si="276"/>
        <v>0</v>
      </c>
      <c r="E1486" s="629">
        <f t="shared" si="279"/>
        <v>0</v>
      </c>
      <c r="F1486" s="665">
        <f t="shared" si="277"/>
        <v>0</v>
      </c>
      <c r="G1486" s="629">
        <f t="shared" si="280"/>
        <v>0</v>
      </c>
      <c r="H1486" s="666">
        <f t="shared" si="281"/>
        <v>0</v>
      </c>
      <c r="I1486" s="667">
        <f t="shared" si="282"/>
        <v>0</v>
      </c>
      <c r="J1486" s="624">
        <f t="shared" si="283"/>
        <v>0</v>
      </c>
      <c r="K1486" s="624">
        <f t="shared" si="284"/>
        <v>0</v>
      </c>
      <c r="L1486" s="624">
        <f t="shared" si="286"/>
        <v>54391.304309922263</v>
      </c>
      <c r="M1486" s="668">
        <f t="shared" si="287"/>
        <v>11.990238655999987</v>
      </c>
      <c r="N1486" s="624">
        <f t="shared" si="285"/>
        <v>4536.2987235207811</v>
      </c>
    </row>
    <row r="1487" spans="1:14" x14ac:dyDescent="0.2">
      <c r="A1487" s="624">
        <v>1484</v>
      </c>
      <c r="B1487" s="624">
        <v>0</v>
      </c>
      <c r="C1487" s="628">
        <f t="shared" si="278"/>
        <v>0</v>
      </c>
      <c r="D1487" s="665">
        <f t="shared" si="276"/>
        <v>0</v>
      </c>
      <c r="E1487" s="629">
        <f t="shared" si="279"/>
        <v>0</v>
      </c>
      <c r="F1487" s="665">
        <f t="shared" si="277"/>
        <v>0</v>
      </c>
      <c r="G1487" s="629">
        <f t="shared" si="280"/>
        <v>0</v>
      </c>
      <c r="H1487" s="666">
        <f t="shared" si="281"/>
        <v>0</v>
      </c>
      <c r="I1487" s="667">
        <f t="shared" si="282"/>
        <v>0</v>
      </c>
      <c r="J1487" s="624">
        <f t="shared" si="283"/>
        <v>0</v>
      </c>
      <c r="K1487" s="624">
        <f t="shared" si="284"/>
        <v>0</v>
      </c>
      <c r="L1487" s="624">
        <f t="shared" si="286"/>
        <v>54391.304309922263</v>
      </c>
      <c r="M1487" s="668">
        <f t="shared" si="287"/>
        <v>11.990238655999987</v>
      </c>
      <c r="N1487" s="624">
        <f t="shared" si="285"/>
        <v>4536.2987235207811</v>
      </c>
    </row>
    <row r="1488" spans="1:14" x14ac:dyDescent="0.2">
      <c r="A1488" s="624">
        <v>1485</v>
      </c>
      <c r="B1488" s="624">
        <v>0</v>
      </c>
      <c r="C1488" s="628">
        <f t="shared" si="278"/>
        <v>0</v>
      </c>
      <c r="D1488" s="665">
        <f t="shared" si="276"/>
        <v>0</v>
      </c>
      <c r="E1488" s="629">
        <f t="shared" si="279"/>
        <v>0</v>
      </c>
      <c r="F1488" s="665">
        <f t="shared" si="277"/>
        <v>0</v>
      </c>
      <c r="G1488" s="629">
        <f t="shared" si="280"/>
        <v>0</v>
      </c>
      <c r="H1488" s="666">
        <f t="shared" si="281"/>
        <v>0</v>
      </c>
      <c r="I1488" s="667">
        <f t="shared" si="282"/>
        <v>0</v>
      </c>
      <c r="J1488" s="624">
        <f t="shared" si="283"/>
        <v>0</v>
      </c>
      <c r="K1488" s="624">
        <f t="shared" si="284"/>
        <v>0</v>
      </c>
      <c r="L1488" s="624">
        <f t="shared" si="286"/>
        <v>54391.304309922263</v>
      </c>
      <c r="M1488" s="668">
        <f t="shared" si="287"/>
        <v>11.990238655999987</v>
      </c>
      <c r="N1488" s="624">
        <f t="shared" si="285"/>
        <v>4536.2987235207811</v>
      </c>
    </row>
    <row r="1489" spans="1:14" x14ac:dyDescent="0.2">
      <c r="A1489" s="624">
        <v>1486</v>
      </c>
      <c r="B1489" s="624">
        <v>0</v>
      </c>
      <c r="C1489" s="628">
        <f t="shared" si="278"/>
        <v>0</v>
      </c>
      <c r="D1489" s="665">
        <f t="shared" si="276"/>
        <v>0</v>
      </c>
      <c r="E1489" s="629">
        <f t="shared" si="279"/>
        <v>0</v>
      </c>
      <c r="F1489" s="665">
        <f t="shared" si="277"/>
        <v>0</v>
      </c>
      <c r="G1489" s="629">
        <f t="shared" si="280"/>
        <v>0</v>
      </c>
      <c r="H1489" s="666">
        <f t="shared" si="281"/>
        <v>0</v>
      </c>
      <c r="I1489" s="667">
        <f t="shared" si="282"/>
        <v>0</v>
      </c>
      <c r="J1489" s="624">
        <f t="shared" si="283"/>
        <v>0</v>
      </c>
      <c r="K1489" s="624">
        <f t="shared" si="284"/>
        <v>0</v>
      </c>
      <c r="L1489" s="624">
        <f t="shared" si="286"/>
        <v>54391.304309922263</v>
      </c>
      <c r="M1489" s="668">
        <f t="shared" si="287"/>
        <v>11.990238655999987</v>
      </c>
      <c r="N1489" s="624">
        <f t="shared" si="285"/>
        <v>4536.2987235207811</v>
      </c>
    </row>
    <row r="1490" spans="1:14" x14ac:dyDescent="0.2">
      <c r="A1490" s="624">
        <v>1487</v>
      </c>
      <c r="B1490" s="624">
        <v>0</v>
      </c>
      <c r="C1490" s="628">
        <f t="shared" si="278"/>
        <v>0</v>
      </c>
      <c r="D1490" s="665">
        <f t="shared" si="276"/>
        <v>0</v>
      </c>
      <c r="E1490" s="629">
        <f t="shared" si="279"/>
        <v>0</v>
      </c>
      <c r="F1490" s="665">
        <f t="shared" si="277"/>
        <v>0</v>
      </c>
      <c r="G1490" s="629">
        <f t="shared" si="280"/>
        <v>0</v>
      </c>
      <c r="H1490" s="666">
        <f t="shared" si="281"/>
        <v>0</v>
      </c>
      <c r="I1490" s="667">
        <f t="shared" si="282"/>
        <v>0</v>
      </c>
      <c r="J1490" s="624">
        <f t="shared" si="283"/>
        <v>0</v>
      </c>
      <c r="K1490" s="624">
        <f t="shared" si="284"/>
        <v>0</v>
      </c>
      <c r="L1490" s="624">
        <f t="shared" si="286"/>
        <v>54391.304309922263</v>
      </c>
      <c r="M1490" s="668">
        <f t="shared" si="287"/>
        <v>11.990238655999987</v>
      </c>
      <c r="N1490" s="624">
        <f t="shared" si="285"/>
        <v>4536.2987235207811</v>
      </c>
    </row>
    <row r="1491" spans="1:14" x14ac:dyDescent="0.2">
      <c r="A1491" s="624">
        <v>1488</v>
      </c>
      <c r="B1491" s="624">
        <v>0</v>
      </c>
      <c r="C1491" s="628">
        <f t="shared" si="278"/>
        <v>0</v>
      </c>
      <c r="D1491" s="665">
        <f t="shared" si="276"/>
        <v>0</v>
      </c>
      <c r="E1491" s="629">
        <f t="shared" si="279"/>
        <v>0</v>
      </c>
      <c r="F1491" s="665">
        <f t="shared" si="277"/>
        <v>0</v>
      </c>
      <c r="G1491" s="629">
        <f t="shared" si="280"/>
        <v>0</v>
      </c>
      <c r="H1491" s="666">
        <f t="shared" si="281"/>
        <v>0</v>
      </c>
      <c r="I1491" s="667">
        <f t="shared" si="282"/>
        <v>0</v>
      </c>
      <c r="J1491" s="624">
        <f t="shared" si="283"/>
        <v>0</v>
      </c>
      <c r="K1491" s="624">
        <f t="shared" si="284"/>
        <v>0</v>
      </c>
      <c r="L1491" s="624">
        <f t="shared" si="286"/>
        <v>54391.304309922263</v>
      </c>
      <c r="M1491" s="668">
        <f t="shared" si="287"/>
        <v>11.990238655999987</v>
      </c>
      <c r="N1491" s="624">
        <f t="shared" si="285"/>
        <v>4536.2987235207811</v>
      </c>
    </row>
    <row r="1492" spans="1:14" x14ac:dyDescent="0.2">
      <c r="A1492" s="624">
        <v>1489</v>
      </c>
      <c r="B1492" s="624">
        <v>0</v>
      </c>
      <c r="C1492" s="628">
        <f t="shared" si="278"/>
        <v>0</v>
      </c>
      <c r="D1492" s="665">
        <f t="shared" si="276"/>
        <v>0</v>
      </c>
      <c r="E1492" s="629">
        <f t="shared" si="279"/>
        <v>0</v>
      </c>
      <c r="F1492" s="665">
        <f t="shared" si="277"/>
        <v>0</v>
      </c>
      <c r="G1492" s="629">
        <f t="shared" si="280"/>
        <v>0</v>
      </c>
      <c r="H1492" s="666">
        <f t="shared" si="281"/>
        <v>0</v>
      </c>
      <c r="I1492" s="667">
        <f t="shared" si="282"/>
        <v>0</v>
      </c>
      <c r="J1492" s="624">
        <f t="shared" si="283"/>
        <v>0</v>
      </c>
      <c r="K1492" s="624">
        <f t="shared" si="284"/>
        <v>0</v>
      </c>
      <c r="L1492" s="624">
        <f t="shared" si="286"/>
        <v>54391.304309922263</v>
      </c>
      <c r="M1492" s="668">
        <f t="shared" si="287"/>
        <v>11.990238655999987</v>
      </c>
      <c r="N1492" s="624">
        <f t="shared" si="285"/>
        <v>4536.2987235207811</v>
      </c>
    </row>
    <row r="1493" spans="1:14" x14ac:dyDescent="0.2">
      <c r="A1493" s="624">
        <v>1490</v>
      </c>
      <c r="B1493" s="624">
        <v>0</v>
      </c>
      <c r="C1493" s="628">
        <f t="shared" si="278"/>
        <v>0</v>
      </c>
      <c r="D1493" s="665">
        <f t="shared" si="276"/>
        <v>0</v>
      </c>
      <c r="E1493" s="629">
        <f t="shared" si="279"/>
        <v>0</v>
      </c>
      <c r="F1493" s="665">
        <f t="shared" si="277"/>
        <v>0</v>
      </c>
      <c r="G1493" s="629">
        <f t="shared" si="280"/>
        <v>0</v>
      </c>
      <c r="H1493" s="666">
        <f t="shared" si="281"/>
        <v>0</v>
      </c>
      <c r="I1493" s="667">
        <f t="shared" si="282"/>
        <v>0</v>
      </c>
      <c r="J1493" s="624">
        <f t="shared" si="283"/>
        <v>0</v>
      </c>
      <c r="K1493" s="624">
        <f t="shared" si="284"/>
        <v>0</v>
      </c>
      <c r="L1493" s="624">
        <f t="shared" si="286"/>
        <v>54391.304309922263</v>
      </c>
      <c r="M1493" s="668">
        <f t="shared" si="287"/>
        <v>11.990238655999987</v>
      </c>
      <c r="N1493" s="624">
        <f t="shared" si="285"/>
        <v>4536.2987235207811</v>
      </c>
    </row>
    <row r="1494" spans="1:14" x14ac:dyDescent="0.2">
      <c r="A1494" s="624">
        <v>1491</v>
      </c>
      <c r="B1494" s="624">
        <v>0</v>
      </c>
      <c r="C1494" s="628">
        <f t="shared" si="278"/>
        <v>0</v>
      </c>
      <c r="D1494" s="665">
        <f t="shared" si="276"/>
        <v>0</v>
      </c>
      <c r="E1494" s="629">
        <f t="shared" si="279"/>
        <v>0</v>
      </c>
      <c r="F1494" s="665">
        <f t="shared" si="277"/>
        <v>0</v>
      </c>
      <c r="G1494" s="629">
        <f t="shared" si="280"/>
        <v>0</v>
      </c>
      <c r="H1494" s="666">
        <f t="shared" si="281"/>
        <v>0</v>
      </c>
      <c r="I1494" s="667">
        <f t="shared" si="282"/>
        <v>0</v>
      </c>
      <c r="J1494" s="624">
        <f t="shared" si="283"/>
        <v>0</v>
      </c>
      <c r="K1494" s="624">
        <f t="shared" si="284"/>
        <v>0</v>
      </c>
      <c r="L1494" s="624">
        <f t="shared" si="286"/>
        <v>54391.304309922263</v>
      </c>
      <c r="M1494" s="668">
        <f t="shared" si="287"/>
        <v>11.990238655999987</v>
      </c>
      <c r="N1494" s="624">
        <f t="shared" si="285"/>
        <v>4536.2987235207811</v>
      </c>
    </row>
    <row r="1495" spans="1:14" x14ac:dyDescent="0.2">
      <c r="A1495" s="624">
        <v>1492</v>
      </c>
      <c r="B1495" s="624">
        <v>0</v>
      </c>
      <c r="C1495" s="628">
        <f t="shared" si="278"/>
        <v>0</v>
      </c>
      <c r="D1495" s="665">
        <f t="shared" si="276"/>
        <v>0</v>
      </c>
      <c r="E1495" s="629">
        <f t="shared" si="279"/>
        <v>0</v>
      </c>
      <c r="F1495" s="665">
        <f t="shared" si="277"/>
        <v>0</v>
      </c>
      <c r="G1495" s="629">
        <f t="shared" si="280"/>
        <v>0</v>
      </c>
      <c r="H1495" s="666">
        <f t="shared" si="281"/>
        <v>0</v>
      </c>
      <c r="I1495" s="667">
        <f t="shared" si="282"/>
        <v>0</v>
      </c>
      <c r="J1495" s="624">
        <f t="shared" si="283"/>
        <v>0</v>
      </c>
      <c r="K1495" s="624">
        <f t="shared" si="284"/>
        <v>0</v>
      </c>
      <c r="L1495" s="624">
        <f t="shared" si="286"/>
        <v>54391.304309922263</v>
      </c>
      <c r="M1495" s="668">
        <f t="shared" si="287"/>
        <v>11.990238655999987</v>
      </c>
      <c r="N1495" s="624">
        <f t="shared" si="285"/>
        <v>4536.2987235207811</v>
      </c>
    </row>
    <row r="1496" spans="1:14" x14ac:dyDescent="0.2">
      <c r="A1496" s="624">
        <v>1493</v>
      </c>
      <c r="B1496" s="624">
        <v>0</v>
      </c>
      <c r="C1496" s="628">
        <f t="shared" si="278"/>
        <v>0</v>
      </c>
      <c r="D1496" s="665">
        <f t="shared" si="276"/>
        <v>0</v>
      </c>
      <c r="E1496" s="629">
        <f t="shared" si="279"/>
        <v>0</v>
      </c>
      <c r="F1496" s="665">
        <f t="shared" si="277"/>
        <v>0</v>
      </c>
      <c r="G1496" s="629">
        <f t="shared" si="280"/>
        <v>0</v>
      </c>
      <c r="H1496" s="666">
        <f t="shared" si="281"/>
        <v>0</v>
      </c>
      <c r="I1496" s="667">
        <f t="shared" si="282"/>
        <v>0</v>
      </c>
      <c r="J1496" s="624">
        <f t="shared" si="283"/>
        <v>0</v>
      </c>
      <c r="K1496" s="624">
        <f t="shared" si="284"/>
        <v>0</v>
      </c>
      <c r="L1496" s="624">
        <f t="shared" si="286"/>
        <v>54391.304309922263</v>
      </c>
      <c r="M1496" s="668">
        <f t="shared" si="287"/>
        <v>11.990238655999987</v>
      </c>
      <c r="N1496" s="624">
        <f t="shared" si="285"/>
        <v>4536.2987235207811</v>
      </c>
    </row>
    <row r="1497" spans="1:14" x14ac:dyDescent="0.2">
      <c r="A1497" s="624">
        <v>1494</v>
      </c>
      <c r="B1497" s="624">
        <v>0</v>
      </c>
      <c r="C1497" s="628">
        <f t="shared" si="278"/>
        <v>0</v>
      </c>
      <c r="D1497" s="665">
        <f t="shared" si="276"/>
        <v>0</v>
      </c>
      <c r="E1497" s="629">
        <f t="shared" si="279"/>
        <v>0</v>
      </c>
      <c r="F1497" s="665">
        <f t="shared" si="277"/>
        <v>0</v>
      </c>
      <c r="G1497" s="629">
        <f t="shared" si="280"/>
        <v>0</v>
      </c>
      <c r="H1497" s="666">
        <f t="shared" si="281"/>
        <v>0</v>
      </c>
      <c r="I1497" s="667">
        <f t="shared" si="282"/>
        <v>0</v>
      </c>
      <c r="J1497" s="624">
        <f t="shared" si="283"/>
        <v>0</v>
      </c>
      <c r="K1497" s="624">
        <f t="shared" si="284"/>
        <v>0</v>
      </c>
      <c r="L1497" s="624">
        <f t="shared" si="286"/>
        <v>54391.304309922263</v>
      </c>
      <c r="M1497" s="668">
        <f t="shared" si="287"/>
        <v>11.990238655999987</v>
      </c>
      <c r="N1497" s="624">
        <f t="shared" si="285"/>
        <v>4536.2987235207811</v>
      </c>
    </row>
    <row r="1498" spans="1:14" x14ac:dyDescent="0.2">
      <c r="A1498" s="624">
        <v>1495</v>
      </c>
      <c r="B1498" s="624">
        <v>0</v>
      </c>
      <c r="C1498" s="628">
        <f t="shared" si="278"/>
        <v>0</v>
      </c>
      <c r="D1498" s="665">
        <f t="shared" si="276"/>
        <v>0</v>
      </c>
      <c r="E1498" s="629">
        <f t="shared" si="279"/>
        <v>0</v>
      </c>
      <c r="F1498" s="665">
        <f t="shared" si="277"/>
        <v>0</v>
      </c>
      <c r="G1498" s="629">
        <f t="shared" si="280"/>
        <v>0</v>
      </c>
      <c r="H1498" s="666">
        <f t="shared" si="281"/>
        <v>0</v>
      </c>
      <c r="I1498" s="667">
        <f t="shared" si="282"/>
        <v>0</v>
      </c>
      <c r="J1498" s="624">
        <f t="shared" si="283"/>
        <v>0</v>
      </c>
      <c r="K1498" s="624">
        <f t="shared" si="284"/>
        <v>0</v>
      </c>
      <c r="L1498" s="624">
        <f t="shared" si="286"/>
        <v>54391.304309922263</v>
      </c>
      <c r="M1498" s="668">
        <f t="shared" si="287"/>
        <v>11.990238655999987</v>
      </c>
      <c r="N1498" s="624">
        <f t="shared" si="285"/>
        <v>4536.2987235207811</v>
      </c>
    </row>
    <row r="1499" spans="1:14" x14ac:dyDescent="0.2">
      <c r="A1499" s="624">
        <v>1496</v>
      </c>
      <c r="B1499" s="624">
        <v>0</v>
      </c>
      <c r="C1499" s="628">
        <f t="shared" si="278"/>
        <v>0</v>
      </c>
      <c r="D1499" s="665">
        <f t="shared" si="276"/>
        <v>0</v>
      </c>
      <c r="E1499" s="629">
        <f t="shared" si="279"/>
        <v>0</v>
      </c>
      <c r="F1499" s="665">
        <f t="shared" si="277"/>
        <v>0</v>
      </c>
      <c r="G1499" s="629">
        <f t="shared" si="280"/>
        <v>0</v>
      </c>
      <c r="H1499" s="666">
        <f t="shared" si="281"/>
        <v>0</v>
      </c>
      <c r="I1499" s="667">
        <f t="shared" si="282"/>
        <v>0</v>
      </c>
      <c r="J1499" s="624">
        <f t="shared" si="283"/>
        <v>0</v>
      </c>
      <c r="K1499" s="624">
        <f t="shared" si="284"/>
        <v>0</v>
      </c>
      <c r="L1499" s="624">
        <f t="shared" si="286"/>
        <v>54391.304309922263</v>
      </c>
      <c r="M1499" s="668">
        <f t="shared" si="287"/>
        <v>11.990238655999987</v>
      </c>
      <c r="N1499" s="624">
        <f t="shared" si="285"/>
        <v>4536.2987235207811</v>
      </c>
    </row>
    <row r="1500" spans="1:14" x14ac:dyDescent="0.2">
      <c r="A1500" s="624">
        <v>1497</v>
      </c>
      <c r="B1500" s="624">
        <v>0</v>
      </c>
      <c r="C1500" s="628">
        <f t="shared" si="278"/>
        <v>0</v>
      </c>
      <c r="D1500" s="665">
        <f t="shared" si="276"/>
        <v>0</v>
      </c>
      <c r="E1500" s="629">
        <f t="shared" si="279"/>
        <v>0</v>
      </c>
      <c r="F1500" s="665">
        <f t="shared" si="277"/>
        <v>0</v>
      </c>
      <c r="G1500" s="629">
        <f t="shared" si="280"/>
        <v>0</v>
      </c>
      <c r="H1500" s="666">
        <f t="shared" si="281"/>
        <v>0</v>
      </c>
      <c r="I1500" s="667">
        <f t="shared" si="282"/>
        <v>0</v>
      </c>
      <c r="J1500" s="624">
        <f t="shared" si="283"/>
        <v>0</v>
      </c>
      <c r="K1500" s="624">
        <f t="shared" si="284"/>
        <v>0</v>
      </c>
      <c r="L1500" s="624">
        <f t="shared" si="286"/>
        <v>54391.304309922263</v>
      </c>
      <c r="M1500" s="668">
        <f t="shared" si="287"/>
        <v>11.990238655999987</v>
      </c>
      <c r="N1500" s="624">
        <f t="shared" si="285"/>
        <v>4536.2987235207811</v>
      </c>
    </row>
    <row r="1501" spans="1:14" x14ac:dyDescent="0.2">
      <c r="A1501" s="624">
        <v>1498</v>
      </c>
      <c r="B1501" s="624">
        <v>0</v>
      </c>
      <c r="C1501" s="628">
        <f t="shared" si="278"/>
        <v>0</v>
      </c>
      <c r="D1501" s="665">
        <f t="shared" si="276"/>
        <v>0</v>
      </c>
      <c r="E1501" s="629">
        <f t="shared" si="279"/>
        <v>0</v>
      </c>
      <c r="F1501" s="665">
        <f t="shared" si="277"/>
        <v>0</v>
      </c>
      <c r="G1501" s="629">
        <f t="shared" si="280"/>
        <v>0</v>
      </c>
      <c r="H1501" s="666">
        <f t="shared" si="281"/>
        <v>0</v>
      </c>
      <c r="I1501" s="667">
        <f t="shared" si="282"/>
        <v>0</v>
      </c>
      <c r="J1501" s="624">
        <f t="shared" si="283"/>
        <v>0</v>
      </c>
      <c r="K1501" s="624">
        <f t="shared" si="284"/>
        <v>0</v>
      </c>
      <c r="L1501" s="624">
        <f t="shared" si="286"/>
        <v>54391.304309922263</v>
      </c>
      <c r="M1501" s="668">
        <f t="shared" si="287"/>
        <v>11.990238655999987</v>
      </c>
      <c r="N1501" s="624">
        <f t="shared" si="285"/>
        <v>4536.2987235207811</v>
      </c>
    </row>
    <row r="1502" spans="1:14" x14ac:dyDescent="0.2">
      <c r="A1502" s="624">
        <v>1499</v>
      </c>
      <c r="B1502" s="624">
        <v>0</v>
      </c>
      <c r="C1502" s="628">
        <f t="shared" si="278"/>
        <v>0</v>
      </c>
      <c r="D1502" s="665">
        <f t="shared" si="276"/>
        <v>0</v>
      </c>
      <c r="E1502" s="629">
        <f t="shared" si="279"/>
        <v>0</v>
      </c>
      <c r="F1502" s="665">
        <f t="shared" si="277"/>
        <v>0</v>
      </c>
      <c r="G1502" s="629">
        <f t="shared" si="280"/>
        <v>0</v>
      </c>
      <c r="H1502" s="666">
        <f t="shared" si="281"/>
        <v>0</v>
      </c>
      <c r="I1502" s="667">
        <f t="shared" si="282"/>
        <v>0</v>
      </c>
      <c r="J1502" s="624">
        <f t="shared" si="283"/>
        <v>0</v>
      </c>
      <c r="K1502" s="624">
        <f t="shared" si="284"/>
        <v>0</v>
      </c>
      <c r="L1502" s="624">
        <f t="shared" si="286"/>
        <v>54391.304309922263</v>
      </c>
      <c r="M1502" s="668">
        <f t="shared" si="287"/>
        <v>11.990238655999987</v>
      </c>
      <c r="N1502" s="624">
        <f t="shared" si="285"/>
        <v>4536.2987235207811</v>
      </c>
    </row>
    <row r="1503" spans="1:14" x14ac:dyDescent="0.2">
      <c r="A1503" s="624">
        <v>1500</v>
      </c>
      <c r="B1503" s="624">
        <v>0</v>
      </c>
      <c r="C1503" s="628">
        <f t="shared" si="278"/>
        <v>0</v>
      </c>
      <c r="D1503" s="665">
        <f t="shared" si="276"/>
        <v>0</v>
      </c>
      <c r="E1503" s="629">
        <f t="shared" si="279"/>
        <v>0</v>
      </c>
      <c r="F1503" s="665">
        <f t="shared" si="277"/>
        <v>0</v>
      </c>
      <c r="G1503" s="629">
        <f t="shared" si="280"/>
        <v>0</v>
      </c>
      <c r="H1503" s="666">
        <f t="shared" si="281"/>
        <v>0</v>
      </c>
      <c r="I1503" s="667">
        <f t="shared" si="282"/>
        <v>0</v>
      </c>
      <c r="J1503" s="624">
        <f t="shared" si="283"/>
        <v>0</v>
      </c>
      <c r="K1503" s="624">
        <f t="shared" si="284"/>
        <v>0</v>
      </c>
      <c r="L1503" s="624">
        <f t="shared" si="286"/>
        <v>54391.304309922263</v>
      </c>
      <c r="M1503" s="668">
        <f t="shared" si="287"/>
        <v>11.990238655999987</v>
      </c>
      <c r="N1503" s="624">
        <f t="shared" si="285"/>
        <v>4536.2987235207811</v>
      </c>
    </row>
    <row r="1504" spans="1:14" x14ac:dyDescent="0.2">
      <c r="A1504" s="624">
        <v>1501</v>
      </c>
      <c r="B1504" s="624">
        <v>0</v>
      </c>
      <c r="C1504" s="628">
        <f t="shared" si="278"/>
        <v>0</v>
      </c>
      <c r="D1504" s="665">
        <f t="shared" si="276"/>
        <v>0</v>
      </c>
      <c r="E1504" s="629">
        <f t="shared" si="279"/>
        <v>0</v>
      </c>
      <c r="F1504" s="665">
        <f t="shared" si="277"/>
        <v>0</v>
      </c>
      <c r="G1504" s="629">
        <f t="shared" si="280"/>
        <v>0</v>
      </c>
      <c r="H1504" s="666">
        <f t="shared" si="281"/>
        <v>0</v>
      </c>
      <c r="I1504" s="667">
        <f t="shared" si="282"/>
        <v>0</v>
      </c>
      <c r="J1504" s="624">
        <f t="shared" si="283"/>
        <v>0</v>
      </c>
      <c r="K1504" s="624">
        <f t="shared" si="284"/>
        <v>0</v>
      </c>
      <c r="L1504" s="624">
        <f t="shared" si="286"/>
        <v>54391.304309922263</v>
      </c>
      <c r="M1504" s="668">
        <f t="shared" si="287"/>
        <v>11.990238655999987</v>
      </c>
      <c r="N1504" s="624">
        <f t="shared" si="285"/>
        <v>4536.2987235207811</v>
      </c>
    </row>
    <row r="1505" spans="1:14" x14ac:dyDescent="0.2">
      <c r="A1505" s="624">
        <v>1502</v>
      </c>
      <c r="B1505" s="624">
        <v>0</v>
      </c>
      <c r="C1505" s="628">
        <f t="shared" si="278"/>
        <v>0</v>
      </c>
      <c r="D1505" s="665">
        <f t="shared" si="276"/>
        <v>0</v>
      </c>
      <c r="E1505" s="629">
        <f t="shared" si="279"/>
        <v>0</v>
      </c>
      <c r="F1505" s="665">
        <f t="shared" si="277"/>
        <v>0</v>
      </c>
      <c r="G1505" s="629">
        <f t="shared" si="280"/>
        <v>0</v>
      </c>
      <c r="H1505" s="666">
        <f t="shared" si="281"/>
        <v>0</v>
      </c>
      <c r="I1505" s="667">
        <f t="shared" si="282"/>
        <v>0</v>
      </c>
      <c r="J1505" s="624">
        <f t="shared" si="283"/>
        <v>0</v>
      </c>
      <c r="K1505" s="624">
        <f t="shared" si="284"/>
        <v>0</v>
      </c>
      <c r="L1505" s="624">
        <f t="shared" si="286"/>
        <v>54391.304309922263</v>
      </c>
      <c r="M1505" s="668">
        <f t="shared" si="287"/>
        <v>11.990238655999987</v>
      </c>
      <c r="N1505" s="624">
        <f t="shared" si="285"/>
        <v>4536.2987235207811</v>
      </c>
    </row>
    <row r="1506" spans="1:14" x14ac:dyDescent="0.2">
      <c r="A1506" s="624">
        <v>1503</v>
      </c>
      <c r="B1506" s="624">
        <v>0</v>
      </c>
      <c r="C1506" s="628">
        <f t="shared" si="278"/>
        <v>0</v>
      </c>
      <c r="D1506" s="665">
        <f t="shared" si="276"/>
        <v>0</v>
      </c>
      <c r="E1506" s="629">
        <f t="shared" si="279"/>
        <v>0</v>
      </c>
      <c r="F1506" s="665">
        <f t="shared" si="277"/>
        <v>0</v>
      </c>
      <c r="G1506" s="629">
        <f t="shared" si="280"/>
        <v>0</v>
      </c>
      <c r="H1506" s="666">
        <f t="shared" si="281"/>
        <v>0</v>
      </c>
      <c r="I1506" s="667">
        <f t="shared" si="282"/>
        <v>0</v>
      </c>
      <c r="J1506" s="624">
        <f t="shared" si="283"/>
        <v>0</v>
      </c>
      <c r="K1506" s="624">
        <f t="shared" si="284"/>
        <v>0</v>
      </c>
      <c r="L1506" s="624">
        <f t="shared" si="286"/>
        <v>54391.304309922263</v>
      </c>
      <c r="M1506" s="668">
        <f t="shared" si="287"/>
        <v>11.990238655999987</v>
      </c>
      <c r="N1506" s="624">
        <f t="shared" si="285"/>
        <v>4536.2987235207811</v>
      </c>
    </row>
    <row r="1507" spans="1:14" x14ac:dyDescent="0.2">
      <c r="A1507" s="624">
        <v>1504</v>
      </c>
      <c r="B1507" s="624">
        <v>0</v>
      </c>
      <c r="C1507" s="628">
        <f t="shared" si="278"/>
        <v>0</v>
      </c>
      <c r="D1507" s="665">
        <f t="shared" si="276"/>
        <v>0</v>
      </c>
      <c r="E1507" s="629">
        <f t="shared" si="279"/>
        <v>0</v>
      </c>
      <c r="F1507" s="665">
        <f t="shared" si="277"/>
        <v>0</v>
      </c>
      <c r="G1507" s="629">
        <f t="shared" si="280"/>
        <v>0</v>
      </c>
      <c r="H1507" s="666">
        <f t="shared" si="281"/>
        <v>0</v>
      </c>
      <c r="I1507" s="667">
        <f t="shared" si="282"/>
        <v>0</v>
      </c>
      <c r="J1507" s="624">
        <f t="shared" si="283"/>
        <v>0</v>
      </c>
      <c r="K1507" s="624">
        <f t="shared" si="284"/>
        <v>0</v>
      </c>
      <c r="L1507" s="624">
        <f t="shared" si="286"/>
        <v>54391.304309922263</v>
      </c>
      <c r="M1507" s="668">
        <f t="shared" si="287"/>
        <v>11.990238655999987</v>
      </c>
      <c r="N1507" s="624">
        <f t="shared" si="285"/>
        <v>4536.2987235207811</v>
      </c>
    </row>
    <row r="1508" spans="1:14" x14ac:dyDescent="0.2">
      <c r="A1508" s="624">
        <v>1505</v>
      </c>
      <c r="B1508" s="624">
        <v>0</v>
      </c>
      <c r="C1508" s="628">
        <f t="shared" si="278"/>
        <v>0</v>
      </c>
      <c r="D1508" s="665">
        <f t="shared" si="276"/>
        <v>0</v>
      </c>
      <c r="E1508" s="629">
        <f t="shared" si="279"/>
        <v>0</v>
      </c>
      <c r="F1508" s="665">
        <f t="shared" si="277"/>
        <v>0</v>
      </c>
      <c r="G1508" s="629">
        <f t="shared" si="280"/>
        <v>0</v>
      </c>
      <c r="H1508" s="666">
        <f t="shared" si="281"/>
        <v>0</v>
      </c>
      <c r="I1508" s="667">
        <f t="shared" si="282"/>
        <v>0</v>
      </c>
      <c r="J1508" s="624">
        <f t="shared" si="283"/>
        <v>0</v>
      </c>
      <c r="K1508" s="624">
        <f t="shared" si="284"/>
        <v>0</v>
      </c>
      <c r="L1508" s="624">
        <f t="shared" si="286"/>
        <v>54391.304309922263</v>
      </c>
      <c r="M1508" s="668">
        <f t="shared" si="287"/>
        <v>11.990238655999987</v>
      </c>
      <c r="N1508" s="624">
        <f t="shared" si="285"/>
        <v>4536.2987235207811</v>
      </c>
    </row>
    <row r="1509" spans="1:14" x14ac:dyDescent="0.2">
      <c r="A1509" s="624">
        <v>1506</v>
      </c>
      <c r="B1509" s="624">
        <v>0</v>
      </c>
      <c r="C1509" s="628">
        <f t="shared" si="278"/>
        <v>0</v>
      </c>
      <c r="D1509" s="665">
        <f t="shared" si="276"/>
        <v>0</v>
      </c>
      <c r="E1509" s="629">
        <f t="shared" si="279"/>
        <v>0</v>
      </c>
      <c r="F1509" s="665">
        <f t="shared" si="277"/>
        <v>0</v>
      </c>
      <c r="G1509" s="629">
        <f t="shared" si="280"/>
        <v>0</v>
      </c>
      <c r="H1509" s="666">
        <f t="shared" si="281"/>
        <v>0</v>
      </c>
      <c r="I1509" s="667">
        <f t="shared" si="282"/>
        <v>0</v>
      </c>
      <c r="J1509" s="624">
        <f t="shared" si="283"/>
        <v>0</v>
      </c>
      <c r="K1509" s="624">
        <f t="shared" si="284"/>
        <v>0</v>
      </c>
      <c r="L1509" s="624">
        <f t="shared" si="286"/>
        <v>54391.304309922263</v>
      </c>
      <c r="M1509" s="668">
        <f t="shared" si="287"/>
        <v>11.990238655999987</v>
      </c>
      <c r="N1509" s="624">
        <f t="shared" si="285"/>
        <v>4536.2987235207811</v>
      </c>
    </row>
    <row r="1510" spans="1:14" x14ac:dyDescent="0.2">
      <c r="A1510" s="624">
        <v>1507</v>
      </c>
      <c r="B1510" s="624">
        <v>0</v>
      </c>
      <c r="C1510" s="628">
        <f t="shared" si="278"/>
        <v>0</v>
      </c>
      <c r="D1510" s="665">
        <f t="shared" si="276"/>
        <v>0</v>
      </c>
      <c r="E1510" s="629">
        <f t="shared" si="279"/>
        <v>0</v>
      </c>
      <c r="F1510" s="665">
        <f t="shared" si="277"/>
        <v>0</v>
      </c>
      <c r="G1510" s="629">
        <f t="shared" si="280"/>
        <v>0</v>
      </c>
      <c r="H1510" s="666">
        <f t="shared" si="281"/>
        <v>0</v>
      </c>
      <c r="I1510" s="667">
        <f t="shared" si="282"/>
        <v>0</v>
      </c>
      <c r="J1510" s="624">
        <f t="shared" si="283"/>
        <v>0</v>
      </c>
      <c r="K1510" s="624">
        <f t="shared" si="284"/>
        <v>0</v>
      </c>
      <c r="L1510" s="624">
        <f t="shared" si="286"/>
        <v>54391.304309922263</v>
      </c>
      <c r="M1510" s="668">
        <f t="shared" si="287"/>
        <v>11.990238655999987</v>
      </c>
      <c r="N1510" s="624">
        <f t="shared" si="285"/>
        <v>4536.2987235207811</v>
      </c>
    </row>
    <row r="1511" spans="1:14" x14ac:dyDescent="0.2">
      <c r="A1511" s="624">
        <v>1508</v>
      </c>
      <c r="B1511" s="624">
        <v>0</v>
      </c>
      <c r="C1511" s="628">
        <f t="shared" si="278"/>
        <v>0</v>
      </c>
      <c r="D1511" s="665">
        <f t="shared" si="276"/>
        <v>0</v>
      </c>
      <c r="E1511" s="629">
        <f t="shared" si="279"/>
        <v>0</v>
      </c>
      <c r="F1511" s="665">
        <f t="shared" si="277"/>
        <v>0</v>
      </c>
      <c r="G1511" s="629">
        <f t="shared" si="280"/>
        <v>0</v>
      </c>
      <c r="H1511" s="666">
        <f t="shared" si="281"/>
        <v>0</v>
      </c>
      <c r="I1511" s="667">
        <f t="shared" si="282"/>
        <v>0</v>
      </c>
      <c r="J1511" s="624">
        <f t="shared" si="283"/>
        <v>0</v>
      </c>
      <c r="K1511" s="624">
        <f t="shared" si="284"/>
        <v>0</v>
      </c>
      <c r="L1511" s="624">
        <f t="shared" si="286"/>
        <v>54391.304309922263</v>
      </c>
      <c r="M1511" s="668">
        <f t="shared" si="287"/>
        <v>11.990238655999987</v>
      </c>
      <c r="N1511" s="624">
        <f t="shared" si="285"/>
        <v>4536.2987235207811</v>
      </c>
    </row>
    <row r="1512" spans="1:14" x14ac:dyDescent="0.2">
      <c r="A1512" s="624">
        <v>1509</v>
      </c>
      <c r="B1512" s="624">
        <v>0</v>
      </c>
      <c r="C1512" s="628">
        <f t="shared" si="278"/>
        <v>0</v>
      </c>
      <c r="D1512" s="665">
        <f t="shared" si="276"/>
        <v>0</v>
      </c>
      <c r="E1512" s="629">
        <f t="shared" si="279"/>
        <v>0</v>
      </c>
      <c r="F1512" s="665">
        <f t="shared" si="277"/>
        <v>0</v>
      </c>
      <c r="G1512" s="629">
        <f t="shared" si="280"/>
        <v>0</v>
      </c>
      <c r="H1512" s="666">
        <f t="shared" si="281"/>
        <v>0</v>
      </c>
      <c r="I1512" s="667">
        <f t="shared" si="282"/>
        <v>0</v>
      </c>
      <c r="J1512" s="624">
        <f t="shared" si="283"/>
        <v>0</v>
      </c>
      <c r="K1512" s="624">
        <f t="shared" si="284"/>
        <v>0</v>
      </c>
      <c r="L1512" s="624">
        <f t="shared" si="286"/>
        <v>54391.304309922263</v>
      </c>
      <c r="M1512" s="668">
        <f t="shared" si="287"/>
        <v>11.990238655999987</v>
      </c>
      <c r="N1512" s="624">
        <f t="shared" si="285"/>
        <v>4536.2987235207811</v>
      </c>
    </row>
    <row r="1513" spans="1:14" x14ac:dyDescent="0.2">
      <c r="A1513" s="624">
        <v>1510</v>
      </c>
      <c r="B1513" s="624">
        <v>0</v>
      </c>
      <c r="C1513" s="628">
        <f t="shared" si="278"/>
        <v>0</v>
      </c>
      <c r="D1513" s="665">
        <f t="shared" si="276"/>
        <v>0</v>
      </c>
      <c r="E1513" s="629">
        <f t="shared" si="279"/>
        <v>0</v>
      </c>
      <c r="F1513" s="665">
        <f t="shared" si="277"/>
        <v>0</v>
      </c>
      <c r="G1513" s="629">
        <f t="shared" si="280"/>
        <v>0</v>
      </c>
      <c r="H1513" s="666">
        <f t="shared" si="281"/>
        <v>0</v>
      </c>
      <c r="I1513" s="667">
        <f t="shared" si="282"/>
        <v>0</v>
      </c>
      <c r="J1513" s="624">
        <f t="shared" si="283"/>
        <v>0</v>
      </c>
      <c r="K1513" s="624">
        <f t="shared" si="284"/>
        <v>0</v>
      </c>
      <c r="L1513" s="624">
        <f t="shared" si="286"/>
        <v>54391.304309922263</v>
      </c>
      <c r="M1513" s="668">
        <f t="shared" si="287"/>
        <v>11.990238655999987</v>
      </c>
      <c r="N1513" s="624">
        <f t="shared" si="285"/>
        <v>4536.2987235207811</v>
      </c>
    </row>
    <row r="1514" spans="1:14" x14ac:dyDescent="0.2">
      <c r="A1514" s="624">
        <v>1511</v>
      </c>
      <c r="B1514" s="624">
        <v>0</v>
      </c>
      <c r="C1514" s="628">
        <f t="shared" si="278"/>
        <v>0</v>
      </c>
      <c r="D1514" s="665">
        <f t="shared" si="276"/>
        <v>0</v>
      </c>
      <c r="E1514" s="629">
        <f t="shared" si="279"/>
        <v>0</v>
      </c>
      <c r="F1514" s="665">
        <f t="shared" si="277"/>
        <v>0</v>
      </c>
      <c r="G1514" s="629">
        <f t="shared" si="280"/>
        <v>0</v>
      </c>
      <c r="H1514" s="666">
        <f t="shared" si="281"/>
        <v>0</v>
      </c>
      <c r="I1514" s="667">
        <f t="shared" si="282"/>
        <v>0</v>
      </c>
      <c r="J1514" s="624">
        <f t="shared" si="283"/>
        <v>0</v>
      </c>
      <c r="K1514" s="624">
        <f t="shared" si="284"/>
        <v>0</v>
      </c>
      <c r="L1514" s="624">
        <f t="shared" si="286"/>
        <v>54391.304309922263</v>
      </c>
      <c r="M1514" s="668">
        <f t="shared" si="287"/>
        <v>11.990238655999987</v>
      </c>
      <c r="N1514" s="624">
        <f t="shared" si="285"/>
        <v>4536.2987235207811</v>
      </c>
    </row>
    <row r="1515" spans="1:14" x14ac:dyDescent="0.2">
      <c r="A1515" s="624">
        <v>1512</v>
      </c>
      <c r="B1515" s="624">
        <v>0</v>
      </c>
      <c r="C1515" s="628">
        <f t="shared" si="278"/>
        <v>0</v>
      </c>
      <c r="D1515" s="665">
        <f t="shared" si="276"/>
        <v>0</v>
      </c>
      <c r="E1515" s="629">
        <f t="shared" si="279"/>
        <v>0</v>
      </c>
      <c r="F1515" s="665">
        <f t="shared" si="277"/>
        <v>0</v>
      </c>
      <c r="G1515" s="629">
        <f t="shared" si="280"/>
        <v>0</v>
      </c>
      <c r="H1515" s="666">
        <f t="shared" si="281"/>
        <v>0</v>
      </c>
      <c r="I1515" s="667">
        <f t="shared" si="282"/>
        <v>0</v>
      </c>
      <c r="J1515" s="624">
        <f t="shared" si="283"/>
        <v>0</v>
      </c>
      <c r="K1515" s="624">
        <f t="shared" si="284"/>
        <v>0</v>
      </c>
      <c r="L1515" s="624">
        <f t="shared" si="286"/>
        <v>54391.304309922263</v>
      </c>
      <c r="M1515" s="668">
        <f t="shared" si="287"/>
        <v>11.990238655999987</v>
      </c>
      <c r="N1515" s="624">
        <f t="shared" si="285"/>
        <v>4536.2987235207811</v>
      </c>
    </row>
    <row r="1516" spans="1:14" x14ac:dyDescent="0.2">
      <c r="A1516" s="624">
        <v>1513</v>
      </c>
      <c r="B1516" s="624">
        <v>0</v>
      </c>
      <c r="C1516" s="628">
        <f t="shared" si="278"/>
        <v>0</v>
      </c>
      <c r="D1516" s="665">
        <f t="shared" si="276"/>
        <v>0</v>
      </c>
      <c r="E1516" s="629">
        <f t="shared" si="279"/>
        <v>0</v>
      </c>
      <c r="F1516" s="665">
        <f t="shared" si="277"/>
        <v>0</v>
      </c>
      <c r="G1516" s="629">
        <f t="shared" si="280"/>
        <v>0</v>
      </c>
      <c r="H1516" s="666">
        <f t="shared" si="281"/>
        <v>0</v>
      </c>
      <c r="I1516" s="667">
        <f t="shared" si="282"/>
        <v>0</v>
      </c>
      <c r="J1516" s="624">
        <f t="shared" si="283"/>
        <v>0</v>
      </c>
      <c r="K1516" s="624">
        <f t="shared" si="284"/>
        <v>0</v>
      </c>
      <c r="L1516" s="624">
        <f t="shared" si="286"/>
        <v>54391.304309922263</v>
      </c>
      <c r="M1516" s="668">
        <f t="shared" si="287"/>
        <v>11.990238655999987</v>
      </c>
      <c r="N1516" s="624">
        <f t="shared" si="285"/>
        <v>4536.2987235207811</v>
      </c>
    </row>
    <row r="1517" spans="1:14" x14ac:dyDescent="0.2">
      <c r="A1517" s="624">
        <v>1514</v>
      </c>
      <c r="B1517" s="624">
        <v>0</v>
      </c>
      <c r="C1517" s="628">
        <f t="shared" si="278"/>
        <v>0</v>
      </c>
      <c r="D1517" s="665">
        <f t="shared" si="276"/>
        <v>0</v>
      </c>
      <c r="E1517" s="629">
        <f t="shared" si="279"/>
        <v>0</v>
      </c>
      <c r="F1517" s="665">
        <f t="shared" si="277"/>
        <v>0</v>
      </c>
      <c r="G1517" s="629">
        <f t="shared" si="280"/>
        <v>0</v>
      </c>
      <c r="H1517" s="666">
        <f t="shared" si="281"/>
        <v>0</v>
      </c>
      <c r="I1517" s="667">
        <f t="shared" si="282"/>
        <v>0</v>
      </c>
      <c r="J1517" s="624">
        <f t="shared" si="283"/>
        <v>0</v>
      </c>
      <c r="K1517" s="624">
        <f t="shared" si="284"/>
        <v>0</v>
      </c>
      <c r="L1517" s="624">
        <f t="shared" si="286"/>
        <v>54391.304309922263</v>
      </c>
      <c r="M1517" s="668">
        <f t="shared" si="287"/>
        <v>11.990238655999987</v>
      </c>
      <c r="N1517" s="624">
        <f t="shared" si="285"/>
        <v>4536.2987235207811</v>
      </c>
    </row>
    <row r="1518" spans="1:14" x14ac:dyDescent="0.2">
      <c r="A1518" s="624">
        <v>1515</v>
      </c>
      <c r="B1518" s="624">
        <v>0</v>
      </c>
      <c r="C1518" s="628">
        <f t="shared" si="278"/>
        <v>0</v>
      </c>
      <c r="D1518" s="665">
        <f t="shared" si="276"/>
        <v>0</v>
      </c>
      <c r="E1518" s="629">
        <f t="shared" si="279"/>
        <v>0</v>
      </c>
      <c r="F1518" s="665">
        <f t="shared" si="277"/>
        <v>0</v>
      </c>
      <c r="G1518" s="629">
        <f t="shared" si="280"/>
        <v>0</v>
      </c>
      <c r="H1518" s="666">
        <f t="shared" si="281"/>
        <v>0</v>
      </c>
      <c r="I1518" s="667">
        <f t="shared" si="282"/>
        <v>0</v>
      </c>
      <c r="J1518" s="624">
        <f t="shared" si="283"/>
        <v>0</v>
      </c>
      <c r="K1518" s="624">
        <f t="shared" si="284"/>
        <v>0</v>
      </c>
      <c r="L1518" s="624">
        <f t="shared" si="286"/>
        <v>54391.304309922263</v>
      </c>
      <c r="M1518" s="668">
        <f t="shared" si="287"/>
        <v>11.990238655999987</v>
      </c>
      <c r="N1518" s="624">
        <f t="shared" si="285"/>
        <v>4536.2987235207811</v>
      </c>
    </row>
    <row r="1519" spans="1:14" x14ac:dyDescent="0.2">
      <c r="A1519" s="624">
        <v>1516</v>
      </c>
      <c r="B1519" s="624">
        <v>0</v>
      </c>
      <c r="C1519" s="628">
        <f t="shared" si="278"/>
        <v>0</v>
      </c>
      <c r="D1519" s="665">
        <f t="shared" si="276"/>
        <v>0</v>
      </c>
      <c r="E1519" s="629">
        <f t="shared" si="279"/>
        <v>0</v>
      </c>
      <c r="F1519" s="665">
        <f t="shared" si="277"/>
        <v>0</v>
      </c>
      <c r="G1519" s="629">
        <f t="shared" si="280"/>
        <v>0</v>
      </c>
      <c r="H1519" s="666">
        <f t="shared" si="281"/>
        <v>0</v>
      </c>
      <c r="I1519" s="667">
        <f t="shared" si="282"/>
        <v>0</v>
      </c>
      <c r="J1519" s="624">
        <f t="shared" si="283"/>
        <v>0</v>
      </c>
      <c r="K1519" s="624">
        <f t="shared" si="284"/>
        <v>0</v>
      </c>
      <c r="L1519" s="624">
        <f t="shared" si="286"/>
        <v>54391.304309922263</v>
      </c>
      <c r="M1519" s="668">
        <f t="shared" si="287"/>
        <v>11.990238655999987</v>
      </c>
      <c r="N1519" s="624">
        <f t="shared" si="285"/>
        <v>4536.2987235207811</v>
      </c>
    </row>
    <row r="1520" spans="1:14" x14ac:dyDescent="0.2">
      <c r="A1520" s="624">
        <v>1517</v>
      </c>
      <c r="B1520" s="624">
        <v>0</v>
      </c>
      <c r="C1520" s="628">
        <f t="shared" si="278"/>
        <v>0</v>
      </c>
      <c r="D1520" s="665">
        <f t="shared" si="276"/>
        <v>0</v>
      </c>
      <c r="E1520" s="629">
        <f t="shared" si="279"/>
        <v>0</v>
      </c>
      <c r="F1520" s="665">
        <f t="shared" si="277"/>
        <v>0</v>
      </c>
      <c r="G1520" s="629">
        <f t="shared" si="280"/>
        <v>0</v>
      </c>
      <c r="H1520" s="666">
        <f t="shared" si="281"/>
        <v>0</v>
      </c>
      <c r="I1520" s="667">
        <f t="shared" si="282"/>
        <v>0</v>
      </c>
      <c r="J1520" s="624">
        <f t="shared" si="283"/>
        <v>0</v>
      </c>
      <c r="K1520" s="624">
        <f t="shared" si="284"/>
        <v>0</v>
      </c>
      <c r="L1520" s="624">
        <f t="shared" si="286"/>
        <v>54391.304309922263</v>
      </c>
      <c r="M1520" s="668">
        <f t="shared" si="287"/>
        <v>11.990238655999987</v>
      </c>
      <c r="N1520" s="624">
        <f t="shared" si="285"/>
        <v>4536.2987235207811</v>
      </c>
    </row>
    <row r="1521" spans="1:14" x14ac:dyDescent="0.2">
      <c r="A1521" s="624">
        <v>1518</v>
      </c>
      <c r="B1521" s="624">
        <v>0</v>
      </c>
      <c r="C1521" s="628">
        <f t="shared" si="278"/>
        <v>0</v>
      </c>
      <c r="D1521" s="665">
        <f t="shared" si="276"/>
        <v>0</v>
      </c>
      <c r="E1521" s="629">
        <f t="shared" si="279"/>
        <v>0</v>
      </c>
      <c r="F1521" s="665">
        <f t="shared" si="277"/>
        <v>0</v>
      </c>
      <c r="G1521" s="629">
        <f t="shared" si="280"/>
        <v>0</v>
      </c>
      <c r="H1521" s="666">
        <f t="shared" si="281"/>
        <v>0</v>
      </c>
      <c r="I1521" s="667">
        <f t="shared" si="282"/>
        <v>0</v>
      </c>
      <c r="J1521" s="624">
        <f t="shared" si="283"/>
        <v>0</v>
      </c>
      <c r="K1521" s="624">
        <f t="shared" si="284"/>
        <v>0</v>
      </c>
      <c r="L1521" s="624">
        <f t="shared" si="286"/>
        <v>54391.304309922263</v>
      </c>
      <c r="M1521" s="668">
        <f t="shared" si="287"/>
        <v>11.990238655999987</v>
      </c>
      <c r="N1521" s="624">
        <f t="shared" si="285"/>
        <v>4536.2987235207811</v>
      </c>
    </row>
    <row r="1522" spans="1:14" x14ac:dyDescent="0.2">
      <c r="A1522" s="624">
        <v>1519</v>
      </c>
      <c r="B1522" s="624">
        <v>0</v>
      </c>
      <c r="C1522" s="628">
        <f t="shared" si="278"/>
        <v>0</v>
      </c>
      <c r="D1522" s="665">
        <f t="shared" si="276"/>
        <v>0</v>
      </c>
      <c r="E1522" s="629">
        <f t="shared" si="279"/>
        <v>0</v>
      </c>
      <c r="F1522" s="665">
        <f t="shared" si="277"/>
        <v>0</v>
      </c>
      <c r="G1522" s="629">
        <f t="shared" si="280"/>
        <v>0</v>
      </c>
      <c r="H1522" s="666">
        <f t="shared" si="281"/>
        <v>0</v>
      </c>
      <c r="I1522" s="667">
        <f t="shared" si="282"/>
        <v>0</v>
      </c>
      <c r="J1522" s="624">
        <f t="shared" si="283"/>
        <v>0</v>
      </c>
      <c r="K1522" s="624">
        <f t="shared" si="284"/>
        <v>0</v>
      </c>
      <c r="L1522" s="624">
        <f t="shared" si="286"/>
        <v>54391.304309922263</v>
      </c>
      <c r="M1522" s="668">
        <f t="shared" si="287"/>
        <v>11.990238655999987</v>
      </c>
      <c r="N1522" s="624">
        <f t="shared" si="285"/>
        <v>4536.2987235207811</v>
      </c>
    </row>
    <row r="1523" spans="1:14" x14ac:dyDescent="0.2">
      <c r="A1523" s="624">
        <v>1520</v>
      </c>
      <c r="B1523" s="624">
        <v>0</v>
      </c>
      <c r="C1523" s="628">
        <f t="shared" si="278"/>
        <v>0</v>
      </c>
      <c r="D1523" s="665">
        <f t="shared" si="276"/>
        <v>0</v>
      </c>
      <c r="E1523" s="629">
        <f t="shared" si="279"/>
        <v>0</v>
      </c>
      <c r="F1523" s="665">
        <f t="shared" si="277"/>
        <v>0</v>
      </c>
      <c r="G1523" s="629">
        <f t="shared" si="280"/>
        <v>0</v>
      </c>
      <c r="H1523" s="666">
        <f t="shared" si="281"/>
        <v>0</v>
      </c>
      <c r="I1523" s="667">
        <f t="shared" si="282"/>
        <v>0</v>
      </c>
      <c r="J1523" s="624">
        <f t="shared" si="283"/>
        <v>0</v>
      </c>
      <c r="K1523" s="624">
        <f t="shared" si="284"/>
        <v>0</v>
      </c>
      <c r="L1523" s="624">
        <f t="shared" si="286"/>
        <v>54391.304309922263</v>
      </c>
      <c r="M1523" s="668">
        <f t="shared" si="287"/>
        <v>11.990238655999987</v>
      </c>
      <c r="N1523" s="624">
        <f t="shared" si="285"/>
        <v>4536.2987235207811</v>
      </c>
    </row>
    <row r="1524" spans="1:14" x14ac:dyDescent="0.2">
      <c r="A1524" s="624">
        <v>1521</v>
      </c>
      <c r="B1524" s="624">
        <v>0</v>
      </c>
      <c r="C1524" s="628">
        <f t="shared" si="278"/>
        <v>0</v>
      </c>
      <c r="D1524" s="665">
        <f t="shared" si="276"/>
        <v>0</v>
      </c>
      <c r="E1524" s="629">
        <f t="shared" si="279"/>
        <v>0</v>
      </c>
      <c r="F1524" s="665">
        <f t="shared" si="277"/>
        <v>0</v>
      </c>
      <c r="G1524" s="629">
        <f t="shared" si="280"/>
        <v>0</v>
      </c>
      <c r="H1524" s="666">
        <f t="shared" si="281"/>
        <v>0</v>
      </c>
      <c r="I1524" s="667">
        <f t="shared" si="282"/>
        <v>0</v>
      </c>
      <c r="J1524" s="624">
        <f t="shared" si="283"/>
        <v>0</v>
      </c>
      <c r="K1524" s="624">
        <f t="shared" si="284"/>
        <v>0</v>
      </c>
      <c r="L1524" s="624">
        <f t="shared" si="286"/>
        <v>54391.304309922263</v>
      </c>
      <c r="M1524" s="668">
        <f t="shared" si="287"/>
        <v>11.990238655999987</v>
      </c>
      <c r="N1524" s="624">
        <f t="shared" si="285"/>
        <v>4536.2987235207811</v>
      </c>
    </row>
    <row r="1525" spans="1:14" x14ac:dyDescent="0.2">
      <c r="A1525" s="624">
        <v>1522</v>
      </c>
      <c r="B1525" s="624">
        <v>0</v>
      </c>
      <c r="C1525" s="628">
        <f t="shared" si="278"/>
        <v>0</v>
      </c>
      <c r="D1525" s="665">
        <f t="shared" si="276"/>
        <v>0</v>
      </c>
      <c r="E1525" s="629">
        <f t="shared" si="279"/>
        <v>0</v>
      </c>
      <c r="F1525" s="665">
        <f t="shared" si="277"/>
        <v>0</v>
      </c>
      <c r="G1525" s="629">
        <f t="shared" si="280"/>
        <v>0</v>
      </c>
      <c r="H1525" s="666">
        <f t="shared" si="281"/>
        <v>0</v>
      </c>
      <c r="I1525" s="667">
        <f t="shared" si="282"/>
        <v>0</v>
      </c>
      <c r="J1525" s="624">
        <f t="shared" si="283"/>
        <v>0</v>
      </c>
      <c r="K1525" s="624">
        <f t="shared" si="284"/>
        <v>0</v>
      </c>
      <c r="L1525" s="624">
        <f t="shared" si="286"/>
        <v>54391.304309922263</v>
      </c>
      <c r="M1525" s="668">
        <f t="shared" si="287"/>
        <v>11.990238655999987</v>
      </c>
      <c r="N1525" s="624">
        <f t="shared" si="285"/>
        <v>4536.2987235207811</v>
      </c>
    </row>
    <row r="1526" spans="1:14" x14ac:dyDescent="0.2">
      <c r="A1526" s="624">
        <v>1523</v>
      </c>
      <c r="B1526" s="624">
        <v>0</v>
      </c>
      <c r="C1526" s="628">
        <f t="shared" si="278"/>
        <v>0</v>
      </c>
      <c r="D1526" s="665">
        <f t="shared" si="276"/>
        <v>0</v>
      </c>
      <c r="E1526" s="629">
        <f t="shared" si="279"/>
        <v>0</v>
      </c>
      <c r="F1526" s="665">
        <f t="shared" si="277"/>
        <v>0</v>
      </c>
      <c r="G1526" s="629">
        <f t="shared" si="280"/>
        <v>0</v>
      </c>
      <c r="H1526" s="666">
        <f t="shared" si="281"/>
        <v>0</v>
      </c>
      <c r="I1526" s="667">
        <f t="shared" si="282"/>
        <v>0</v>
      </c>
      <c r="J1526" s="624">
        <f t="shared" si="283"/>
        <v>0</v>
      </c>
      <c r="K1526" s="624">
        <f t="shared" si="284"/>
        <v>0</v>
      </c>
      <c r="L1526" s="624">
        <f t="shared" si="286"/>
        <v>54391.304309922263</v>
      </c>
      <c r="M1526" s="668">
        <f t="shared" si="287"/>
        <v>11.990238655999987</v>
      </c>
      <c r="N1526" s="624">
        <f t="shared" si="285"/>
        <v>4536.2987235207811</v>
      </c>
    </row>
    <row r="1527" spans="1:14" x14ac:dyDescent="0.2">
      <c r="A1527" s="624">
        <v>1524</v>
      </c>
      <c r="B1527" s="624">
        <v>0</v>
      </c>
      <c r="C1527" s="628">
        <f t="shared" si="278"/>
        <v>0</v>
      </c>
      <c r="D1527" s="665">
        <f t="shared" si="276"/>
        <v>0</v>
      </c>
      <c r="E1527" s="629">
        <f t="shared" si="279"/>
        <v>0</v>
      </c>
      <c r="F1527" s="665">
        <f t="shared" si="277"/>
        <v>0</v>
      </c>
      <c r="G1527" s="629">
        <f t="shared" si="280"/>
        <v>0</v>
      </c>
      <c r="H1527" s="666">
        <f t="shared" si="281"/>
        <v>0</v>
      </c>
      <c r="I1527" s="667">
        <f t="shared" si="282"/>
        <v>0</v>
      </c>
      <c r="J1527" s="624">
        <f t="shared" si="283"/>
        <v>0</v>
      </c>
      <c r="K1527" s="624">
        <f t="shared" si="284"/>
        <v>0</v>
      </c>
      <c r="L1527" s="624">
        <f t="shared" si="286"/>
        <v>54391.304309922263</v>
      </c>
      <c r="M1527" s="668">
        <f t="shared" si="287"/>
        <v>11.990238655999987</v>
      </c>
      <c r="N1527" s="624">
        <f t="shared" si="285"/>
        <v>4536.2987235207811</v>
      </c>
    </row>
    <row r="1528" spans="1:14" x14ac:dyDescent="0.2">
      <c r="A1528" s="624">
        <v>1525</v>
      </c>
      <c r="B1528" s="624">
        <v>0</v>
      </c>
      <c r="C1528" s="628">
        <f t="shared" si="278"/>
        <v>0</v>
      </c>
      <c r="D1528" s="665">
        <f t="shared" si="276"/>
        <v>0</v>
      </c>
      <c r="E1528" s="629">
        <f t="shared" si="279"/>
        <v>0</v>
      </c>
      <c r="F1528" s="665">
        <f t="shared" si="277"/>
        <v>0</v>
      </c>
      <c r="G1528" s="629">
        <f t="shared" si="280"/>
        <v>0</v>
      </c>
      <c r="H1528" s="666">
        <f t="shared" si="281"/>
        <v>0</v>
      </c>
      <c r="I1528" s="667">
        <f t="shared" si="282"/>
        <v>0</v>
      </c>
      <c r="J1528" s="624">
        <f t="shared" si="283"/>
        <v>0</v>
      </c>
      <c r="K1528" s="624">
        <f t="shared" si="284"/>
        <v>0</v>
      </c>
      <c r="L1528" s="624">
        <f t="shared" si="286"/>
        <v>54391.304309922263</v>
      </c>
      <c r="M1528" s="668">
        <f t="shared" si="287"/>
        <v>11.990238655999987</v>
      </c>
      <c r="N1528" s="624">
        <f t="shared" si="285"/>
        <v>4536.2987235207811</v>
      </c>
    </row>
    <row r="1529" spans="1:14" x14ac:dyDescent="0.2">
      <c r="A1529" s="624">
        <v>1526</v>
      </c>
      <c r="B1529" s="624">
        <v>0</v>
      </c>
      <c r="C1529" s="628">
        <f t="shared" si="278"/>
        <v>0</v>
      </c>
      <c r="D1529" s="665">
        <f t="shared" si="276"/>
        <v>0</v>
      </c>
      <c r="E1529" s="629">
        <f t="shared" si="279"/>
        <v>0</v>
      </c>
      <c r="F1529" s="665">
        <f t="shared" si="277"/>
        <v>0</v>
      </c>
      <c r="G1529" s="629">
        <f t="shared" si="280"/>
        <v>0</v>
      </c>
      <c r="H1529" s="666">
        <f t="shared" si="281"/>
        <v>0</v>
      </c>
      <c r="I1529" s="667">
        <f t="shared" si="282"/>
        <v>0</v>
      </c>
      <c r="J1529" s="624">
        <f t="shared" si="283"/>
        <v>0</v>
      </c>
      <c r="K1529" s="624">
        <f t="shared" si="284"/>
        <v>0</v>
      </c>
      <c r="L1529" s="624">
        <f t="shared" si="286"/>
        <v>54391.304309922263</v>
      </c>
      <c r="M1529" s="668">
        <f t="shared" si="287"/>
        <v>11.990238655999987</v>
      </c>
      <c r="N1529" s="624">
        <f t="shared" si="285"/>
        <v>4536.2987235207811</v>
      </c>
    </row>
    <row r="1530" spans="1:14" x14ac:dyDescent="0.2">
      <c r="A1530" s="624">
        <v>1527</v>
      </c>
      <c r="B1530" s="624">
        <v>0</v>
      </c>
      <c r="C1530" s="628">
        <f t="shared" si="278"/>
        <v>0</v>
      </c>
      <c r="D1530" s="665">
        <f t="shared" si="276"/>
        <v>0</v>
      </c>
      <c r="E1530" s="629">
        <f t="shared" si="279"/>
        <v>0</v>
      </c>
      <c r="F1530" s="665">
        <f t="shared" si="277"/>
        <v>0</v>
      </c>
      <c r="G1530" s="629">
        <f t="shared" si="280"/>
        <v>0</v>
      </c>
      <c r="H1530" s="666">
        <f t="shared" si="281"/>
        <v>0</v>
      </c>
      <c r="I1530" s="667">
        <f t="shared" si="282"/>
        <v>0</v>
      </c>
      <c r="J1530" s="624">
        <f t="shared" si="283"/>
        <v>0</v>
      </c>
      <c r="K1530" s="624">
        <f t="shared" si="284"/>
        <v>0</v>
      </c>
      <c r="L1530" s="624">
        <f t="shared" si="286"/>
        <v>54391.304309922263</v>
      </c>
      <c r="M1530" s="668">
        <f t="shared" si="287"/>
        <v>11.990238655999987</v>
      </c>
      <c r="N1530" s="624">
        <f t="shared" si="285"/>
        <v>4536.2987235207811</v>
      </c>
    </row>
    <row r="1531" spans="1:14" x14ac:dyDescent="0.2">
      <c r="A1531" s="624">
        <v>1528</v>
      </c>
      <c r="B1531" s="624">
        <v>0</v>
      </c>
      <c r="C1531" s="628">
        <f t="shared" si="278"/>
        <v>0</v>
      </c>
      <c r="D1531" s="665">
        <f t="shared" si="276"/>
        <v>0</v>
      </c>
      <c r="E1531" s="629">
        <f t="shared" si="279"/>
        <v>0</v>
      </c>
      <c r="F1531" s="665">
        <f t="shared" si="277"/>
        <v>0</v>
      </c>
      <c r="G1531" s="629">
        <f t="shared" si="280"/>
        <v>0</v>
      </c>
      <c r="H1531" s="666">
        <f t="shared" si="281"/>
        <v>0</v>
      </c>
      <c r="I1531" s="667">
        <f t="shared" si="282"/>
        <v>0</v>
      </c>
      <c r="J1531" s="624">
        <f t="shared" si="283"/>
        <v>0</v>
      </c>
      <c r="K1531" s="624">
        <f t="shared" si="284"/>
        <v>0</v>
      </c>
      <c r="L1531" s="624">
        <f t="shared" si="286"/>
        <v>54391.304309922263</v>
      </c>
      <c r="M1531" s="668">
        <f t="shared" si="287"/>
        <v>11.990238655999987</v>
      </c>
      <c r="N1531" s="624">
        <f t="shared" si="285"/>
        <v>4536.2987235207811</v>
      </c>
    </row>
    <row r="1532" spans="1:14" x14ac:dyDescent="0.2">
      <c r="A1532" s="624">
        <v>1529</v>
      </c>
      <c r="B1532" s="624">
        <v>0</v>
      </c>
      <c r="C1532" s="628">
        <f t="shared" si="278"/>
        <v>0</v>
      </c>
      <c r="D1532" s="665">
        <f t="shared" si="276"/>
        <v>0</v>
      </c>
      <c r="E1532" s="629">
        <f t="shared" si="279"/>
        <v>0</v>
      </c>
      <c r="F1532" s="665">
        <f t="shared" si="277"/>
        <v>0</v>
      </c>
      <c r="G1532" s="629">
        <f t="shared" si="280"/>
        <v>0</v>
      </c>
      <c r="H1532" s="666">
        <f t="shared" si="281"/>
        <v>0</v>
      </c>
      <c r="I1532" s="667">
        <f t="shared" si="282"/>
        <v>0</v>
      </c>
      <c r="J1532" s="624">
        <f t="shared" si="283"/>
        <v>0</v>
      </c>
      <c r="K1532" s="624">
        <f t="shared" si="284"/>
        <v>0</v>
      </c>
      <c r="L1532" s="624">
        <f t="shared" si="286"/>
        <v>54391.304309922263</v>
      </c>
      <c r="M1532" s="668">
        <f t="shared" si="287"/>
        <v>11.990238655999987</v>
      </c>
      <c r="N1532" s="624">
        <f t="shared" si="285"/>
        <v>4536.2987235207811</v>
      </c>
    </row>
    <row r="1533" spans="1:14" x14ac:dyDescent="0.2">
      <c r="A1533" s="624">
        <v>1530</v>
      </c>
      <c r="B1533" s="624">
        <v>0</v>
      </c>
      <c r="C1533" s="628">
        <f t="shared" si="278"/>
        <v>0</v>
      </c>
      <c r="D1533" s="665">
        <f t="shared" si="276"/>
        <v>0</v>
      </c>
      <c r="E1533" s="629">
        <f t="shared" si="279"/>
        <v>0</v>
      </c>
      <c r="F1533" s="665">
        <f t="shared" si="277"/>
        <v>0</v>
      </c>
      <c r="G1533" s="629">
        <f t="shared" si="280"/>
        <v>0</v>
      </c>
      <c r="H1533" s="666">
        <f t="shared" si="281"/>
        <v>0</v>
      </c>
      <c r="I1533" s="667">
        <f t="shared" si="282"/>
        <v>0</v>
      </c>
      <c r="J1533" s="624">
        <f t="shared" si="283"/>
        <v>0</v>
      </c>
      <c r="K1533" s="624">
        <f t="shared" si="284"/>
        <v>0</v>
      </c>
      <c r="L1533" s="624">
        <f t="shared" si="286"/>
        <v>54391.304309922263</v>
      </c>
      <c r="M1533" s="668">
        <f t="shared" si="287"/>
        <v>11.990238655999987</v>
      </c>
      <c r="N1533" s="624">
        <f t="shared" si="285"/>
        <v>4536.2987235207811</v>
      </c>
    </row>
    <row r="1534" spans="1:14" x14ac:dyDescent="0.2">
      <c r="A1534" s="624">
        <v>1531</v>
      </c>
      <c r="B1534" s="624">
        <v>0</v>
      </c>
      <c r="C1534" s="628">
        <f t="shared" si="278"/>
        <v>0</v>
      </c>
      <c r="D1534" s="665">
        <f t="shared" si="276"/>
        <v>0</v>
      </c>
      <c r="E1534" s="629">
        <f t="shared" si="279"/>
        <v>0</v>
      </c>
      <c r="F1534" s="665">
        <f t="shared" si="277"/>
        <v>0</v>
      </c>
      <c r="G1534" s="629">
        <f t="shared" si="280"/>
        <v>0</v>
      </c>
      <c r="H1534" s="666">
        <f t="shared" si="281"/>
        <v>0</v>
      </c>
      <c r="I1534" s="667">
        <f t="shared" si="282"/>
        <v>0</v>
      </c>
      <c r="J1534" s="624">
        <f t="shared" si="283"/>
        <v>0</v>
      </c>
      <c r="K1534" s="624">
        <f t="shared" si="284"/>
        <v>0</v>
      </c>
      <c r="L1534" s="624">
        <f t="shared" si="286"/>
        <v>54391.304309922263</v>
      </c>
      <c r="M1534" s="668">
        <f t="shared" si="287"/>
        <v>11.990238655999987</v>
      </c>
      <c r="N1534" s="624">
        <f t="shared" si="285"/>
        <v>4536.2987235207811</v>
      </c>
    </row>
    <row r="1535" spans="1:14" x14ac:dyDescent="0.2">
      <c r="A1535" s="624">
        <v>1532</v>
      </c>
      <c r="B1535" s="624">
        <v>0</v>
      </c>
      <c r="C1535" s="628">
        <f t="shared" si="278"/>
        <v>0</v>
      </c>
      <c r="D1535" s="665">
        <f t="shared" si="276"/>
        <v>0</v>
      </c>
      <c r="E1535" s="629">
        <f t="shared" si="279"/>
        <v>0</v>
      </c>
      <c r="F1535" s="665">
        <f t="shared" si="277"/>
        <v>0</v>
      </c>
      <c r="G1535" s="629">
        <f t="shared" si="280"/>
        <v>0</v>
      </c>
      <c r="H1535" s="666">
        <f t="shared" si="281"/>
        <v>0</v>
      </c>
      <c r="I1535" s="667">
        <f t="shared" si="282"/>
        <v>0</v>
      </c>
      <c r="J1535" s="624">
        <f t="shared" si="283"/>
        <v>0</v>
      </c>
      <c r="K1535" s="624">
        <f t="shared" si="284"/>
        <v>0</v>
      </c>
      <c r="L1535" s="624">
        <f t="shared" si="286"/>
        <v>54391.304309922263</v>
      </c>
      <c r="M1535" s="668">
        <f t="shared" si="287"/>
        <v>11.990238655999987</v>
      </c>
      <c r="N1535" s="624">
        <f t="shared" si="285"/>
        <v>4536.2987235207811</v>
      </c>
    </row>
    <row r="1536" spans="1:14" x14ac:dyDescent="0.2">
      <c r="A1536" s="624">
        <v>1533</v>
      </c>
      <c r="B1536" s="624">
        <v>0</v>
      </c>
      <c r="C1536" s="628">
        <f t="shared" si="278"/>
        <v>0</v>
      </c>
      <c r="D1536" s="665">
        <f t="shared" si="276"/>
        <v>0</v>
      </c>
      <c r="E1536" s="629">
        <f t="shared" si="279"/>
        <v>0</v>
      </c>
      <c r="F1536" s="665">
        <f t="shared" si="277"/>
        <v>0</v>
      </c>
      <c r="G1536" s="629">
        <f t="shared" si="280"/>
        <v>0</v>
      </c>
      <c r="H1536" s="666">
        <f t="shared" si="281"/>
        <v>0</v>
      </c>
      <c r="I1536" s="667">
        <f t="shared" si="282"/>
        <v>0</v>
      </c>
      <c r="J1536" s="624">
        <f t="shared" si="283"/>
        <v>0</v>
      </c>
      <c r="K1536" s="624">
        <f t="shared" si="284"/>
        <v>0</v>
      </c>
      <c r="L1536" s="624">
        <f t="shared" si="286"/>
        <v>54391.304309922263</v>
      </c>
      <c r="M1536" s="668">
        <f t="shared" si="287"/>
        <v>11.990238655999987</v>
      </c>
      <c r="N1536" s="624">
        <f t="shared" si="285"/>
        <v>4536.2987235207811</v>
      </c>
    </row>
    <row r="1537" spans="1:14" x14ac:dyDescent="0.2">
      <c r="A1537" s="624">
        <v>1534</v>
      </c>
      <c r="B1537" s="624">
        <v>0</v>
      </c>
      <c r="C1537" s="628">
        <f t="shared" si="278"/>
        <v>0</v>
      </c>
      <c r="D1537" s="665">
        <f t="shared" si="276"/>
        <v>0</v>
      </c>
      <c r="E1537" s="629">
        <f t="shared" si="279"/>
        <v>0</v>
      </c>
      <c r="F1537" s="665">
        <f t="shared" si="277"/>
        <v>0</v>
      </c>
      <c r="G1537" s="629">
        <f t="shared" si="280"/>
        <v>0</v>
      </c>
      <c r="H1537" s="666">
        <f t="shared" si="281"/>
        <v>0</v>
      </c>
      <c r="I1537" s="667">
        <f t="shared" si="282"/>
        <v>0</v>
      </c>
      <c r="J1537" s="624">
        <f t="shared" si="283"/>
        <v>0</v>
      </c>
      <c r="K1537" s="624">
        <f t="shared" si="284"/>
        <v>0</v>
      </c>
      <c r="L1537" s="624">
        <f t="shared" si="286"/>
        <v>54391.304309922263</v>
      </c>
      <c r="M1537" s="668">
        <f t="shared" si="287"/>
        <v>11.990238655999987</v>
      </c>
      <c r="N1537" s="624">
        <f t="shared" si="285"/>
        <v>4536.2987235207811</v>
      </c>
    </row>
    <row r="1538" spans="1:14" x14ac:dyDescent="0.2">
      <c r="A1538" s="624">
        <v>1535</v>
      </c>
      <c r="B1538" s="624">
        <v>0</v>
      </c>
      <c r="C1538" s="628">
        <f t="shared" si="278"/>
        <v>0</v>
      </c>
      <c r="D1538" s="665">
        <f t="shared" si="276"/>
        <v>0</v>
      </c>
      <c r="E1538" s="629">
        <f t="shared" si="279"/>
        <v>0</v>
      </c>
      <c r="F1538" s="665">
        <f t="shared" si="277"/>
        <v>0</v>
      </c>
      <c r="G1538" s="629">
        <f t="shared" si="280"/>
        <v>0</v>
      </c>
      <c r="H1538" s="666">
        <f t="shared" si="281"/>
        <v>0</v>
      </c>
      <c r="I1538" s="667">
        <f t="shared" si="282"/>
        <v>0</v>
      </c>
      <c r="J1538" s="624">
        <f t="shared" si="283"/>
        <v>0</v>
      </c>
      <c r="K1538" s="624">
        <f t="shared" si="284"/>
        <v>0</v>
      </c>
      <c r="L1538" s="624">
        <f t="shared" si="286"/>
        <v>54391.304309922263</v>
      </c>
      <c r="M1538" s="668">
        <f t="shared" si="287"/>
        <v>11.990238655999987</v>
      </c>
      <c r="N1538" s="624">
        <f t="shared" si="285"/>
        <v>4536.2987235207811</v>
      </c>
    </row>
    <row r="1539" spans="1:14" x14ac:dyDescent="0.2">
      <c r="A1539" s="624">
        <v>1536</v>
      </c>
      <c r="B1539" s="624">
        <v>0</v>
      </c>
      <c r="C1539" s="628">
        <f t="shared" si="278"/>
        <v>0</v>
      </c>
      <c r="D1539" s="665">
        <f t="shared" si="276"/>
        <v>0</v>
      </c>
      <c r="E1539" s="629">
        <f t="shared" si="279"/>
        <v>0</v>
      </c>
      <c r="F1539" s="665">
        <f t="shared" si="277"/>
        <v>0</v>
      </c>
      <c r="G1539" s="629">
        <f t="shared" si="280"/>
        <v>0</v>
      </c>
      <c r="H1539" s="666">
        <f t="shared" si="281"/>
        <v>0</v>
      </c>
      <c r="I1539" s="667">
        <f t="shared" si="282"/>
        <v>0</v>
      </c>
      <c r="J1539" s="624">
        <f t="shared" si="283"/>
        <v>0</v>
      </c>
      <c r="K1539" s="624">
        <f t="shared" si="284"/>
        <v>0</v>
      </c>
      <c r="L1539" s="624">
        <f t="shared" si="286"/>
        <v>54391.304309922263</v>
      </c>
      <c r="M1539" s="668">
        <f t="shared" si="287"/>
        <v>11.990238655999987</v>
      </c>
      <c r="N1539" s="624">
        <f t="shared" si="285"/>
        <v>4536.2987235207811</v>
      </c>
    </row>
    <row r="1540" spans="1:14" x14ac:dyDescent="0.2">
      <c r="A1540" s="624">
        <v>1537</v>
      </c>
      <c r="B1540" s="624">
        <v>0</v>
      </c>
      <c r="C1540" s="628">
        <f t="shared" si="278"/>
        <v>0</v>
      </c>
      <c r="D1540" s="665">
        <f t="shared" ref="D1540:D1603" si="288">C1540</f>
        <v>0</v>
      </c>
      <c r="E1540" s="629">
        <f t="shared" si="279"/>
        <v>0</v>
      </c>
      <c r="F1540" s="665">
        <f t="shared" ref="F1540:F1603" si="289">C1541</f>
        <v>0</v>
      </c>
      <c r="G1540" s="629">
        <f t="shared" si="280"/>
        <v>0</v>
      </c>
      <c r="H1540" s="666">
        <f t="shared" si="281"/>
        <v>0</v>
      </c>
      <c r="I1540" s="667">
        <f t="shared" si="282"/>
        <v>0</v>
      </c>
      <c r="J1540" s="624">
        <f t="shared" si="283"/>
        <v>0</v>
      </c>
      <c r="K1540" s="624">
        <f t="shared" si="284"/>
        <v>0</v>
      </c>
      <c r="L1540" s="624">
        <f t="shared" si="286"/>
        <v>54391.304309922263</v>
      </c>
      <c r="M1540" s="668">
        <f t="shared" si="287"/>
        <v>11.990238655999987</v>
      </c>
      <c r="N1540" s="624">
        <f t="shared" si="285"/>
        <v>4536.2987235207811</v>
      </c>
    </row>
    <row r="1541" spans="1:14" x14ac:dyDescent="0.2">
      <c r="A1541" s="624">
        <v>1538</v>
      </c>
      <c r="B1541" s="624">
        <v>0</v>
      </c>
      <c r="C1541" s="628">
        <f t="shared" ref="C1541:C1604" si="290">B1541*1.609344</f>
        <v>0</v>
      </c>
      <c r="D1541" s="665">
        <f t="shared" si="288"/>
        <v>0</v>
      </c>
      <c r="E1541" s="629">
        <f t="shared" ref="E1541:E1604" si="291">(D1541)^2</f>
        <v>0</v>
      </c>
      <c r="F1541" s="665">
        <f t="shared" si="289"/>
        <v>0</v>
      </c>
      <c r="G1541" s="629">
        <f t="shared" ref="G1541:G1604" si="292">(F1541)^2</f>
        <v>0</v>
      </c>
      <c r="H1541" s="666">
        <f t="shared" ref="H1541:H1604" si="293">(D1541+F1541)/2</f>
        <v>0</v>
      </c>
      <c r="I1541" s="667">
        <f t="shared" ref="I1541:I1604" si="294">H1541/3600</f>
        <v>0</v>
      </c>
      <c r="J1541" s="624">
        <f t="shared" ref="J1541:J1604" si="295">IF(I1541=0,0,(G1541-E1541))</f>
        <v>0</v>
      </c>
      <c r="K1541" s="624">
        <f t="shared" ref="K1541:K1604" si="296">MAX(0,J1541)</f>
        <v>0</v>
      </c>
      <c r="L1541" s="624">
        <f t="shared" si="286"/>
        <v>54391.304309922263</v>
      </c>
      <c r="M1541" s="668">
        <f t="shared" si="287"/>
        <v>11.990238655999987</v>
      </c>
      <c r="N1541" s="624">
        <f t="shared" ref="N1541:N1604" si="297">IF(M1541=0,0,(L1541)/M1541)</f>
        <v>4536.2987235207811</v>
      </c>
    </row>
    <row r="1542" spans="1:14" x14ac:dyDescent="0.2">
      <c r="A1542" s="624">
        <v>1539</v>
      </c>
      <c r="B1542" s="624">
        <v>0</v>
      </c>
      <c r="C1542" s="628">
        <f t="shared" si="290"/>
        <v>0</v>
      </c>
      <c r="D1542" s="665">
        <f t="shared" si="288"/>
        <v>0</v>
      </c>
      <c r="E1542" s="629">
        <f t="shared" si="291"/>
        <v>0</v>
      </c>
      <c r="F1542" s="665">
        <f t="shared" si="289"/>
        <v>0</v>
      </c>
      <c r="G1542" s="629">
        <f t="shared" si="292"/>
        <v>0</v>
      </c>
      <c r="H1542" s="666">
        <f t="shared" si="293"/>
        <v>0</v>
      </c>
      <c r="I1542" s="667">
        <f t="shared" si="294"/>
        <v>0</v>
      </c>
      <c r="J1542" s="624">
        <f t="shared" si="295"/>
        <v>0</v>
      </c>
      <c r="K1542" s="624">
        <f t="shared" si="296"/>
        <v>0</v>
      </c>
      <c r="L1542" s="624">
        <f t="shared" ref="L1542:L1605" si="298">L1541+K1542</f>
        <v>54391.304309922263</v>
      </c>
      <c r="M1542" s="668">
        <f t="shared" ref="M1542:M1605" si="299">M1541+I1542</f>
        <v>11.990238655999987</v>
      </c>
      <c r="N1542" s="624">
        <f t="shared" si="297"/>
        <v>4536.2987235207811</v>
      </c>
    </row>
    <row r="1543" spans="1:14" x14ac:dyDescent="0.2">
      <c r="A1543" s="624">
        <v>1540</v>
      </c>
      <c r="B1543" s="624">
        <v>0</v>
      </c>
      <c r="C1543" s="628">
        <f t="shared" si="290"/>
        <v>0</v>
      </c>
      <c r="D1543" s="665">
        <f t="shared" si="288"/>
        <v>0</v>
      </c>
      <c r="E1543" s="629">
        <f t="shared" si="291"/>
        <v>0</v>
      </c>
      <c r="F1543" s="665">
        <f t="shared" si="289"/>
        <v>0</v>
      </c>
      <c r="G1543" s="629">
        <f t="shared" si="292"/>
        <v>0</v>
      </c>
      <c r="H1543" s="666">
        <f t="shared" si="293"/>
        <v>0</v>
      </c>
      <c r="I1543" s="667">
        <f t="shared" si="294"/>
        <v>0</v>
      </c>
      <c r="J1543" s="624">
        <f t="shared" si="295"/>
        <v>0</v>
      </c>
      <c r="K1543" s="624">
        <f t="shared" si="296"/>
        <v>0</v>
      </c>
      <c r="L1543" s="624">
        <f t="shared" si="298"/>
        <v>54391.304309922263</v>
      </c>
      <c r="M1543" s="668">
        <f t="shared" si="299"/>
        <v>11.990238655999987</v>
      </c>
      <c r="N1543" s="624">
        <f t="shared" si="297"/>
        <v>4536.2987235207811</v>
      </c>
    </row>
    <row r="1544" spans="1:14" x14ac:dyDescent="0.2">
      <c r="A1544" s="624">
        <v>1541</v>
      </c>
      <c r="B1544" s="624">
        <v>0</v>
      </c>
      <c r="C1544" s="628">
        <f t="shared" si="290"/>
        <v>0</v>
      </c>
      <c r="D1544" s="665">
        <f t="shared" si="288"/>
        <v>0</v>
      </c>
      <c r="E1544" s="629">
        <f t="shared" si="291"/>
        <v>0</v>
      </c>
      <c r="F1544" s="665">
        <f t="shared" si="289"/>
        <v>0</v>
      </c>
      <c r="G1544" s="629">
        <f t="shared" si="292"/>
        <v>0</v>
      </c>
      <c r="H1544" s="666">
        <f t="shared" si="293"/>
        <v>0</v>
      </c>
      <c r="I1544" s="667">
        <f t="shared" si="294"/>
        <v>0</v>
      </c>
      <c r="J1544" s="624">
        <f t="shared" si="295"/>
        <v>0</v>
      </c>
      <c r="K1544" s="624">
        <f t="shared" si="296"/>
        <v>0</v>
      </c>
      <c r="L1544" s="624">
        <f t="shared" si="298"/>
        <v>54391.304309922263</v>
      </c>
      <c r="M1544" s="668">
        <f t="shared" si="299"/>
        <v>11.990238655999987</v>
      </c>
      <c r="N1544" s="624">
        <f t="shared" si="297"/>
        <v>4536.2987235207811</v>
      </c>
    </row>
    <row r="1545" spans="1:14" x14ac:dyDescent="0.2">
      <c r="A1545" s="624">
        <v>1542</v>
      </c>
      <c r="B1545" s="624">
        <v>0</v>
      </c>
      <c r="C1545" s="628">
        <f t="shared" si="290"/>
        <v>0</v>
      </c>
      <c r="D1545" s="665">
        <f t="shared" si="288"/>
        <v>0</v>
      </c>
      <c r="E1545" s="629">
        <f t="shared" si="291"/>
        <v>0</v>
      </c>
      <c r="F1545" s="665">
        <f t="shared" si="289"/>
        <v>0</v>
      </c>
      <c r="G1545" s="629">
        <f t="shared" si="292"/>
        <v>0</v>
      </c>
      <c r="H1545" s="666">
        <f t="shared" si="293"/>
        <v>0</v>
      </c>
      <c r="I1545" s="667">
        <f t="shared" si="294"/>
        <v>0</v>
      </c>
      <c r="J1545" s="624">
        <f t="shared" si="295"/>
        <v>0</v>
      </c>
      <c r="K1545" s="624">
        <f t="shared" si="296"/>
        <v>0</v>
      </c>
      <c r="L1545" s="624">
        <f t="shared" si="298"/>
        <v>54391.304309922263</v>
      </c>
      <c r="M1545" s="668">
        <f t="shared" si="299"/>
        <v>11.990238655999987</v>
      </c>
      <c r="N1545" s="624">
        <f t="shared" si="297"/>
        <v>4536.2987235207811</v>
      </c>
    </row>
    <row r="1546" spans="1:14" x14ac:dyDescent="0.2">
      <c r="A1546" s="624">
        <v>1543</v>
      </c>
      <c r="B1546" s="624">
        <v>0</v>
      </c>
      <c r="C1546" s="628">
        <f t="shared" si="290"/>
        <v>0</v>
      </c>
      <c r="D1546" s="665">
        <f t="shared" si="288"/>
        <v>0</v>
      </c>
      <c r="E1546" s="629">
        <f t="shared" si="291"/>
        <v>0</v>
      </c>
      <c r="F1546" s="665">
        <f t="shared" si="289"/>
        <v>0</v>
      </c>
      <c r="G1546" s="629">
        <f t="shared" si="292"/>
        <v>0</v>
      </c>
      <c r="H1546" s="666">
        <f t="shared" si="293"/>
        <v>0</v>
      </c>
      <c r="I1546" s="667">
        <f t="shared" si="294"/>
        <v>0</v>
      </c>
      <c r="J1546" s="624">
        <f t="shared" si="295"/>
        <v>0</v>
      </c>
      <c r="K1546" s="624">
        <f t="shared" si="296"/>
        <v>0</v>
      </c>
      <c r="L1546" s="624">
        <f t="shared" si="298"/>
        <v>54391.304309922263</v>
      </c>
      <c r="M1546" s="668">
        <f t="shared" si="299"/>
        <v>11.990238655999987</v>
      </c>
      <c r="N1546" s="624">
        <f t="shared" si="297"/>
        <v>4536.2987235207811</v>
      </c>
    </row>
    <row r="1547" spans="1:14" x14ac:dyDescent="0.2">
      <c r="A1547" s="624">
        <v>1544</v>
      </c>
      <c r="B1547" s="624">
        <v>0</v>
      </c>
      <c r="C1547" s="628">
        <f t="shared" si="290"/>
        <v>0</v>
      </c>
      <c r="D1547" s="665">
        <f t="shared" si="288"/>
        <v>0</v>
      </c>
      <c r="E1547" s="629">
        <f t="shared" si="291"/>
        <v>0</v>
      </c>
      <c r="F1547" s="665">
        <f t="shared" si="289"/>
        <v>0</v>
      </c>
      <c r="G1547" s="629">
        <f t="shared" si="292"/>
        <v>0</v>
      </c>
      <c r="H1547" s="666">
        <f t="shared" si="293"/>
        <v>0</v>
      </c>
      <c r="I1547" s="667">
        <f t="shared" si="294"/>
        <v>0</v>
      </c>
      <c r="J1547" s="624">
        <f t="shared" si="295"/>
        <v>0</v>
      </c>
      <c r="K1547" s="624">
        <f t="shared" si="296"/>
        <v>0</v>
      </c>
      <c r="L1547" s="624">
        <f t="shared" si="298"/>
        <v>54391.304309922263</v>
      </c>
      <c r="M1547" s="668">
        <f t="shared" si="299"/>
        <v>11.990238655999987</v>
      </c>
      <c r="N1547" s="624">
        <f t="shared" si="297"/>
        <v>4536.2987235207811</v>
      </c>
    </row>
    <row r="1548" spans="1:14" x14ac:dyDescent="0.2">
      <c r="A1548" s="624">
        <v>1545</v>
      </c>
      <c r="B1548" s="624">
        <v>0</v>
      </c>
      <c r="C1548" s="628">
        <f t="shared" si="290"/>
        <v>0</v>
      </c>
      <c r="D1548" s="665">
        <f t="shared" si="288"/>
        <v>0</v>
      </c>
      <c r="E1548" s="629">
        <f t="shared" si="291"/>
        <v>0</v>
      </c>
      <c r="F1548" s="665">
        <f t="shared" si="289"/>
        <v>0</v>
      </c>
      <c r="G1548" s="629">
        <f t="shared" si="292"/>
        <v>0</v>
      </c>
      <c r="H1548" s="666">
        <f t="shared" si="293"/>
        <v>0</v>
      </c>
      <c r="I1548" s="667">
        <f t="shared" si="294"/>
        <v>0</v>
      </c>
      <c r="J1548" s="624">
        <f t="shared" si="295"/>
        <v>0</v>
      </c>
      <c r="K1548" s="624">
        <f t="shared" si="296"/>
        <v>0</v>
      </c>
      <c r="L1548" s="624">
        <f t="shared" si="298"/>
        <v>54391.304309922263</v>
      </c>
      <c r="M1548" s="668">
        <f t="shared" si="299"/>
        <v>11.990238655999987</v>
      </c>
      <c r="N1548" s="624">
        <f t="shared" si="297"/>
        <v>4536.2987235207811</v>
      </c>
    </row>
    <row r="1549" spans="1:14" x14ac:dyDescent="0.2">
      <c r="A1549" s="624">
        <v>1546</v>
      </c>
      <c r="B1549" s="624">
        <v>0</v>
      </c>
      <c r="C1549" s="628">
        <f t="shared" si="290"/>
        <v>0</v>
      </c>
      <c r="D1549" s="665">
        <f t="shared" si="288"/>
        <v>0</v>
      </c>
      <c r="E1549" s="629">
        <f t="shared" si="291"/>
        <v>0</v>
      </c>
      <c r="F1549" s="665">
        <f t="shared" si="289"/>
        <v>0</v>
      </c>
      <c r="G1549" s="629">
        <f t="shared" si="292"/>
        <v>0</v>
      </c>
      <c r="H1549" s="666">
        <f t="shared" si="293"/>
        <v>0</v>
      </c>
      <c r="I1549" s="667">
        <f t="shared" si="294"/>
        <v>0</v>
      </c>
      <c r="J1549" s="624">
        <f t="shared" si="295"/>
        <v>0</v>
      </c>
      <c r="K1549" s="624">
        <f t="shared" si="296"/>
        <v>0</v>
      </c>
      <c r="L1549" s="624">
        <f t="shared" si="298"/>
        <v>54391.304309922263</v>
      </c>
      <c r="M1549" s="668">
        <f t="shared" si="299"/>
        <v>11.990238655999987</v>
      </c>
      <c r="N1549" s="624">
        <f t="shared" si="297"/>
        <v>4536.2987235207811</v>
      </c>
    </row>
    <row r="1550" spans="1:14" x14ac:dyDescent="0.2">
      <c r="A1550" s="624">
        <v>1547</v>
      </c>
      <c r="B1550" s="624">
        <v>0</v>
      </c>
      <c r="C1550" s="628">
        <f t="shared" si="290"/>
        <v>0</v>
      </c>
      <c r="D1550" s="665">
        <f t="shared" si="288"/>
        <v>0</v>
      </c>
      <c r="E1550" s="629">
        <f t="shared" si="291"/>
        <v>0</v>
      </c>
      <c r="F1550" s="665">
        <f t="shared" si="289"/>
        <v>0</v>
      </c>
      <c r="G1550" s="629">
        <f t="shared" si="292"/>
        <v>0</v>
      </c>
      <c r="H1550" s="666">
        <f t="shared" si="293"/>
        <v>0</v>
      </c>
      <c r="I1550" s="667">
        <f t="shared" si="294"/>
        <v>0</v>
      </c>
      <c r="J1550" s="624">
        <f t="shared" si="295"/>
        <v>0</v>
      </c>
      <c r="K1550" s="624">
        <f t="shared" si="296"/>
        <v>0</v>
      </c>
      <c r="L1550" s="624">
        <f t="shared" si="298"/>
        <v>54391.304309922263</v>
      </c>
      <c r="M1550" s="668">
        <f t="shared" si="299"/>
        <v>11.990238655999987</v>
      </c>
      <c r="N1550" s="624">
        <f t="shared" si="297"/>
        <v>4536.2987235207811</v>
      </c>
    </row>
    <row r="1551" spans="1:14" x14ac:dyDescent="0.2">
      <c r="A1551" s="624">
        <v>1548</v>
      </c>
      <c r="B1551" s="624">
        <v>0</v>
      </c>
      <c r="C1551" s="628">
        <f t="shared" si="290"/>
        <v>0</v>
      </c>
      <c r="D1551" s="665">
        <f t="shared" si="288"/>
        <v>0</v>
      </c>
      <c r="E1551" s="629">
        <f t="shared" si="291"/>
        <v>0</v>
      </c>
      <c r="F1551" s="665">
        <f t="shared" si="289"/>
        <v>0</v>
      </c>
      <c r="G1551" s="629">
        <f t="shared" si="292"/>
        <v>0</v>
      </c>
      <c r="H1551" s="666">
        <f t="shared" si="293"/>
        <v>0</v>
      </c>
      <c r="I1551" s="667">
        <f t="shared" si="294"/>
        <v>0</v>
      </c>
      <c r="J1551" s="624">
        <f t="shared" si="295"/>
        <v>0</v>
      </c>
      <c r="K1551" s="624">
        <f t="shared" si="296"/>
        <v>0</v>
      </c>
      <c r="L1551" s="624">
        <f t="shared" si="298"/>
        <v>54391.304309922263</v>
      </c>
      <c r="M1551" s="668">
        <f t="shared" si="299"/>
        <v>11.990238655999987</v>
      </c>
      <c r="N1551" s="624">
        <f t="shared" si="297"/>
        <v>4536.2987235207811</v>
      </c>
    </row>
    <row r="1552" spans="1:14" x14ac:dyDescent="0.2">
      <c r="A1552" s="624">
        <v>1549</v>
      </c>
      <c r="B1552" s="624">
        <v>0</v>
      </c>
      <c r="C1552" s="628">
        <f t="shared" si="290"/>
        <v>0</v>
      </c>
      <c r="D1552" s="665">
        <f t="shared" si="288"/>
        <v>0</v>
      </c>
      <c r="E1552" s="629">
        <f t="shared" si="291"/>
        <v>0</v>
      </c>
      <c r="F1552" s="665">
        <f t="shared" si="289"/>
        <v>0</v>
      </c>
      <c r="G1552" s="629">
        <f t="shared" si="292"/>
        <v>0</v>
      </c>
      <c r="H1552" s="666">
        <f t="shared" si="293"/>
        <v>0</v>
      </c>
      <c r="I1552" s="667">
        <f t="shared" si="294"/>
        <v>0</v>
      </c>
      <c r="J1552" s="624">
        <f t="shared" si="295"/>
        <v>0</v>
      </c>
      <c r="K1552" s="624">
        <f t="shared" si="296"/>
        <v>0</v>
      </c>
      <c r="L1552" s="624">
        <f t="shared" si="298"/>
        <v>54391.304309922263</v>
      </c>
      <c r="M1552" s="668">
        <f t="shared" si="299"/>
        <v>11.990238655999987</v>
      </c>
      <c r="N1552" s="624">
        <f t="shared" si="297"/>
        <v>4536.2987235207811</v>
      </c>
    </row>
    <row r="1553" spans="1:14" x14ac:dyDescent="0.2">
      <c r="A1553" s="624">
        <v>1550</v>
      </c>
      <c r="B1553" s="624">
        <v>0</v>
      </c>
      <c r="C1553" s="628">
        <f t="shared" si="290"/>
        <v>0</v>
      </c>
      <c r="D1553" s="665">
        <f t="shared" si="288"/>
        <v>0</v>
      </c>
      <c r="E1553" s="629">
        <f t="shared" si="291"/>
        <v>0</v>
      </c>
      <c r="F1553" s="665">
        <f t="shared" si="289"/>
        <v>0</v>
      </c>
      <c r="G1553" s="629">
        <f t="shared" si="292"/>
        <v>0</v>
      </c>
      <c r="H1553" s="666">
        <f t="shared" si="293"/>
        <v>0</v>
      </c>
      <c r="I1553" s="667">
        <f t="shared" si="294"/>
        <v>0</v>
      </c>
      <c r="J1553" s="624">
        <f t="shared" si="295"/>
        <v>0</v>
      </c>
      <c r="K1553" s="624">
        <f t="shared" si="296"/>
        <v>0</v>
      </c>
      <c r="L1553" s="624">
        <f t="shared" si="298"/>
        <v>54391.304309922263</v>
      </c>
      <c r="M1553" s="668">
        <f t="shared" si="299"/>
        <v>11.990238655999987</v>
      </c>
      <c r="N1553" s="624">
        <f t="shared" si="297"/>
        <v>4536.2987235207811</v>
      </c>
    </row>
    <row r="1554" spans="1:14" x14ac:dyDescent="0.2">
      <c r="A1554" s="624">
        <v>1551</v>
      </c>
      <c r="B1554" s="624">
        <v>0</v>
      </c>
      <c r="C1554" s="628">
        <f t="shared" si="290"/>
        <v>0</v>
      </c>
      <c r="D1554" s="665">
        <f t="shared" si="288"/>
        <v>0</v>
      </c>
      <c r="E1554" s="629">
        <f t="shared" si="291"/>
        <v>0</v>
      </c>
      <c r="F1554" s="665">
        <f t="shared" si="289"/>
        <v>0</v>
      </c>
      <c r="G1554" s="629">
        <f t="shared" si="292"/>
        <v>0</v>
      </c>
      <c r="H1554" s="666">
        <f t="shared" si="293"/>
        <v>0</v>
      </c>
      <c r="I1554" s="667">
        <f t="shared" si="294"/>
        <v>0</v>
      </c>
      <c r="J1554" s="624">
        <f t="shared" si="295"/>
        <v>0</v>
      </c>
      <c r="K1554" s="624">
        <f t="shared" si="296"/>
        <v>0</v>
      </c>
      <c r="L1554" s="624">
        <f t="shared" si="298"/>
        <v>54391.304309922263</v>
      </c>
      <c r="M1554" s="668">
        <f t="shared" si="299"/>
        <v>11.990238655999987</v>
      </c>
      <c r="N1554" s="624">
        <f t="shared" si="297"/>
        <v>4536.2987235207811</v>
      </c>
    </row>
    <row r="1555" spans="1:14" x14ac:dyDescent="0.2">
      <c r="A1555" s="624">
        <v>1552</v>
      </c>
      <c r="B1555" s="624">
        <v>0</v>
      </c>
      <c r="C1555" s="628">
        <f t="shared" si="290"/>
        <v>0</v>
      </c>
      <c r="D1555" s="665">
        <f t="shared" si="288"/>
        <v>0</v>
      </c>
      <c r="E1555" s="629">
        <f t="shared" si="291"/>
        <v>0</v>
      </c>
      <c r="F1555" s="665">
        <f t="shared" si="289"/>
        <v>0</v>
      </c>
      <c r="G1555" s="629">
        <f t="shared" si="292"/>
        <v>0</v>
      </c>
      <c r="H1555" s="666">
        <f t="shared" si="293"/>
        <v>0</v>
      </c>
      <c r="I1555" s="667">
        <f t="shared" si="294"/>
        <v>0</v>
      </c>
      <c r="J1555" s="624">
        <f t="shared" si="295"/>
        <v>0</v>
      </c>
      <c r="K1555" s="624">
        <f t="shared" si="296"/>
        <v>0</v>
      </c>
      <c r="L1555" s="624">
        <f t="shared" si="298"/>
        <v>54391.304309922263</v>
      </c>
      <c r="M1555" s="668">
        <f t="shared" si="299"/>
        <v>11.990238655999987</v>
      </c>
      <c r="N1555" s="624">
        <f t="shared" si="297"/>
        <v>4536.2987235207811</v>
      </c>
    </row>
    <row r="1556" spans="1:14" x14ac:dyDescent="0.2">
      <c r="A1556" s="624">
        <v>1553</v>
      </c>
      <c r="B1556" s="624">
        <v>0</v>
      </c>
      <c r="C1556" s="628">
        <f t="shared" si="290"/>
        <v>0</v>
      </c>
      <c r="D1556" s="665">
        <f t="shared" si="288"/>
        <v>0</v>
      </c>
      <c r="E1556" s="629">
        <f t="shared" si="291"/>
        <v>0</v>
      </c>
      <c r="F1556" s="665">
        <f t="shared" si="289"/>
        <v>0</v>
      </c>
      <c r="G1556" s="629">
        <f t="shared" si="292"/>
        <v>0</v>
      </c>
      <c r="H1556" s="666">
        <f t="shared" si="293"/>
        <v>0</v>
      </c>
      <c r="I1556" s="667">
        <f t="shared" si="294"/>
        <v>0</v>
      </c>
      <c r="J1556" s="624">
        <f t="shared" si="295"/>
        <v>0</v>
      </c>
      <c r="K1556" s="624">
        <f t="shared" si="296"/>
        <v>0</v>
      </c>
      <c r="L1556" s="624">
        <f t="shared" si="298"/>
        <v>54391.304309922263</v>
      </c>
      <c r="M1556" s="668">
        <f t="shared" si="299"/>
        <v>11.990238655999987</v>
      </c>
      <c r="N1556" s="624">
        <f t="shared" si="297"/>
        <v>4536.2987235207811</v>
      </c>
    </row>
    <row r="1557" spans="1:14" x14ac:dyDescent="0.2">
      <c r="A1557" s="624">
        <v>1554</v>
      </c>
      <c r="B1557" s="624">
        <v>0</v>
      </c>
      <c r="C1557" s="628">
        <f t="shared" si="290"/>
        <v>0</v>
      </c>
      <c r="D1557" s="665">
        <f t="shared" si="288"/>
        <v>0</v>
      </c>
      <c r="E1557" s="629">
        <f t="shared" si="291"/>
        <v>0</v>
      </c>
      <c r="F1557" s="665">
        <f t="shared" si="289"/>
        <v>0</v>
      </c>
      <c r="G1557" s="629">
        <f t="shared" si="292"/>
        <v>0</v>
      </c>
      <c r="H1557" s="666">
        <f t="shared" si="293"/>
        <v>0</v>
      </c>
      <c r="I1557" s="667">
        <f t="shared" si="294"/>
        <v>0</v>
      </c>
      <c r="J1557" s="624">
        <f t="shared" si="295"/>
        <v>0</v>
      </c>
      <c r="K1557" s="624">
        <f t="shared" si="296"/>
        <v>0</v>
      </c>
      <c r="L1557" s="624">
        <f t="shared" si="298"/>
        <v>54391.304309922263</v>
      </c>
      <c r="M1557" s="668">
        <f t="shared" si="299"/>
        <v>11.990238655999987</v>
      </c>
      <c r="N1557" s="624">
        <f t="shared" si="297"/>
        <v>4536.2987235207811</v>
      </c>
    </row>
    <row r="1558" spans="1:14" x14ac:dyDescent="0.2">
      <c r="A1558" s="624">
        <v>1555</v>
      </c>
      <c r="B1558" s="624">
        <v>0</v>
      </c>
      <c r="C1558" s="628">
        <f t="shared" si="290"/>
        <v>0</v>
      </c>
      <c r="D1558" s="665">
        <f t="shared" si="288"/>
        <v>0</v>
      </c>
      <c r="E1558" s="629">
        <f t="shared" si="291"/>
        <v>0</v>
      </c>
      <c r="F1558" s="665">
        <f t="shared" si="289"/>
        <v>0</v>
      </c>
      <c r="G1558" s="629">
        <f t="shared" si="292"/>
        <v>0</v>
      </c>
      <c r="H1558" s="666">
        <f t="shared" si="293"/>
        <v>0</v>
      </c>
      <c r="I1558" s="667">
        <f t="shared" si="294"/>
        <v>0</v>
      </c>
      <c r="J1558" s="624">
        <f t="shared" si="295"/>
        <v>0</v>
      </c>
      <c r="K1558" s="624">
        <f t="shared" si="296"/>
        <v>0</v>
      </c>
      <c r="L1558" s="624">
        <f t="shared" si="298"/>
        <v>54391.304309922263</v>
      </c>
      <c r="M1558" s="668">
        <f t="shared" si="299"/>
        <v>11.990238655999987</v>
      </c>
      <c r="N1558" s="624">
        <f t="shared" si="297"/>
        <v>4536.2987235207811</v>
      </c>
    </row>
    <row r="1559" spans="1:14" x14ac:dyDescent="0.2">
      <c r="A1559" s="624">
        <v>1556</v>
      </c>
      <c r="B1559" s="624">
        <v>0</v>
      </c>
      <c r="C1559" s="628">
        <f t="shared" si="290"/>
        <v>0</v>
      </c>
      <c r="D1559" s="665">
        <f t="shared" si="288"/>
        <v>0</v>
      </c>
      <c r="E1559" s="629">
        <f t="shared" si="291"/>
        <v>0</v>
      </c>
      <c r="F1559" s="665">
        <f t="shared" si="289"/>
        <v>0</v>
      </c>
      <c r="G1559" s="629">
        <f t="shared" si="292"/>
        <v>0</v>
      </c>
      <c r="H1559" s="666">
        <f t="shared" si="293"/>
        <v>0</v>
      </c>
      <c r="I1559" s="667">
        <f t="shared" si="294"/>
        <v>0</v>
      </c>
      <c r="J1559" s="624">
        <f t="shared" si="295"/>
        <v>0</v>
      </c>
      <c r="K1559" s="624">
        <f t="shared" si="296"/>
        <v>0</v>
      </c>
      <c r="L1559" s="624">
        <f t="shared" si="298"/>
        <v>54391.304309922263</v>
      </c>
      <c r="M1559" s="668">
        <f t="shared" si="299"/>
        <v>11.990238655999987</v>
      </c>
      <c r="N1559" s="624">
        <f t="shared" si="297"/>
        <v>4536.2987235207811</v>
      </c>
    </row>
    <row r="1560" spans="1:14" x14ac:dyDescent="0.2">
      <c r="A1560" s="624">
        <v>1557</v>
      </c>
      <c r="B1560" s="624">
        <v>0</v>
      </c>
      <c r="C1560" s="628">
        <f t="shared" si="290"/>
        <v>0</v>
      </c>
      <c r="D1560" s="665">
        <f t="shared" si="288"/>
        <v>0</v>
      </c>
      <c r="E1560" s="629">
        <f t="shared" si="291"/>
        <v>0</v>
      </c>
      <c r="F1560" s="665">
        <f t="shared" si="289"/>
        <v>0</v>
      </c>
      <c r="G1560" s="629">
        <f t="shared" si="292"/>
        <v>0</v>
      </c>
      <c r="H1560" s="666">
        <f t="shared" si="293"/>
        <v>0</v>
      </c>
      <c r="I1560" s="667">
        <f t="shared" si="294"/>
        <v>0</v>
      </c>
      <c r="J1560" s="624">
        <f t="shared" si="295"/>
        <v>0</v>
      </c>
      <c r="K1560" s="624">
        <f t="shared" si="296"/>
        <v>0</v>
      </c>
      <c r="L1560" s="624">
        <f t="shared" si="298"/>
        <v>54391.304309922263</v>
      </c>
      <c r="M1560" s="668">
        <f t="shared" si="299"/>
        <v>11.990238655999987</v>
      </c>
      <c r="N1560" s="624">
        <f t="shared" si="297"/>
        <v>4536.2987235207811</v>
      </c>
    </row>
    <row r="1561" spans="1:14" x14ac:dyDescent="0.2">
      <c r="A1561" s="624">
        <v>1558</v>
      </c>
      <c r="B1561" s="624">
        <v>0</v>
      </c>
      <c r="C1561" s="628">
        <f t="shared" si="290"/>
        <v>0</v>
      </c>
      <c r="D1561" s="665">
        <f t="shared" si="288"/>
        <v>0</v>
      </c>
      <c r="E1561" s="629">
        <f t="shared" si="291"/>
        <v>0</v>
      </c>
      <c r="F1561" s="665">
        <f t="shared" si="289"/>
        <v>0</v>
      </c>
      <c r="G1561" s="629">
        <f t="shared" si="292"/>
        <v>0</v>
      </c>
      <c r="H1561" s="666">
        <f t="shared" si="293"/>
        <v>0</v>
      </c>
      <c r="I1561" s="667">
        <f t="shared" si="294"/>
        <v>0</v>
      </c>
      <c r="J1561" s="624">
        <f t="shared" si="295"/>
        <v>0</v>
      </c>
      <c r="K1561" s="624">
        <f t="shared" si="296"/>
        <v>0</v>
      </c>
      <c r="L1561" s="624">
        <f t="shared" si="298"/>
        <v>54391.304309922263</v>
      </c>
      <c r="M1561" s="668">
        <f t="shared" si="299"/>
        <v>11.990238655999987</v>
      </c>
      <c r="N1561" s="624">
        <f t="shared" si="297"/>
        <v>4536.2987235207811</v>
      </c>
    </row>
    <row r="1562" spans="1:14" x14ac:dyDescent="0.2">
      <c r="A1562" s="624">
        <v>1559</v>
      </c>
      <c r="B1562" s="624">
        <v>0</v>
      </c>
      <c r="C1562" s="628">
        <f t="shared" si="290"/>
        <v>0</v>
      </c>
      <c r="D1562" s="665">
        <f t="shared" si="288"/>
        <v>0</v>
      </c>
      <c r="E1562" s="629">
        <f t="shared" si="291"/>
        <v>0</v>
      </c>
      <c r="F1562" s="665">
        <f t="shared" si="289"/>
        <v>0</v>
      </c>
      <c r="G1562" s="629">
        <f t="shared" si="292"/>
        <v>0</v>
      </c>
      <c r="H1562" s="666">
        <f t="shared" si="293"/>
        <v>0</v>
      </c>
      <c r="I1562" s="667">
        <f t="shared" si="294"/>
        <v>0</v>
      </c>
      <c r="J1562" s="624">
        <f t="shared" si="295"/>
        <v>0</v>
      </c>
      <c r="K1562" s="624">
        <f t="shared" si="296"/>
        <v>0</v>
      </c>
      <c r="L1562" s="624">
        <f t="shared" si="298"/>
        <v>54391.304309922263</v>
      </c>
      <c r="M1562" s="668">
        <f t="shared" si="299"/>
        <v>11.990238655999987</v>
      </c>
      <c r="N1562" s="624">
        <f t="shared" si="297"/>
        <v>4536.2987235207811</v>
      </c>
    </row>
    <row r="1563" spans="1:14" x14ac:dyDescent="0.2">
      <c r="A1563" s="624">
        <v>1560</v>
      </c>
      <c r="B1563" s="624">
        <v>0</v>
      </c>
      <c r="C1563" s="628">
        <f t="shared" si="290"/>
        <v>0</v>
      </c>
      <c r="D1563" s="665">
        <f t="shared" si="288"/>
        <v>0</v>
      </c>
      <c r="E1563" s="629">
        <f t="shared" si="291"/>
        <v>0</v>
      </c>
      <c r="F1563" s="665">
        <f t="shared" si="289"/>
        <v>0</v>
      </c>
      <c r="G1563" s="629">
        <f t="shared" si="292"/>
        <v>0</v>
      </c>
      <c r="H1563" s="666">
        <f t="shared" si="293"/>
        <v>0</v>
      </c>
      <c r="I1563" s="667">
        <f t="shared" si="294"/>
        <v>0</v>
      </c>
      <c r="J1563" s="624">
        <f t="shared" si="295"/>
        <v>0</v>
      </c>
      <c r="K1563" s="624">
        <f t="shared" si="296"/>
        <v>0</v>
      </c>
      <c r="L1563" s="624">
        <f t="shared" si="298"/>
        <v>54391.304309922263</v>
      </c>
      <c r="M1563" s="668">
        <f t="shared" si="299"/>
        <v>11.990238655999987</v>
      </c>
      <c r="N1563" s="624">
        <f t="shared" si="297"/>
        <v>4536.2987235207811</v>
      </c>
    </row>
    <row r="1564" spans="1:14" x14ac:dyDescent="0.2">
      <c r="A1564" s="624">
        <v>1561</v>
      </c>
      <c r="B1564" s="624">
        <v>0</v>
      </c>
      <c r="C1564" s="628">
        <f t="shared" si="290"/>
        <v>0</v>
      </c>
      <c r="D1564" s="665">
        <f t="shared" si="288"/>
        <v>0</v>
      </c>
      <c r="E1564" s="629">
        <f t="shared" si="291"/>
        <v>0</v>
      </c>
      <c r="F1564" s="665">
        <f t="shared" si="289"/>
        <v>0</v>
      </c>
      <c r="G1564" s="629">
        <f t="shared" si="292"/>
        <v>0</v>
      </c>
      <c r="H1564" s="666">
        <f t="shared" si="293"/>
        <v>0</v>
      </c>
      <c r="I1564" s="667">
        <f t="shared" si="294"/>
        <v>0</v>
      </c>
      <c r="J1564" s="624">
        <f t="shared" si="295"/>
        <v>0</v>
      </c>
      <c r="K1564" s="624">
        <f t="shared" si="296"/>
        <v>0</v>
      </c>
      <c r="L1564" s="624">
        <f t="shared" si="298"/>
        <v>54391.304309922263</v>
      </c>
      <c r="M1564" s="668">
        <f t="shared" si="299"/>
        <v>11.990238655999987</v>
      </c>
      <c r="N1564" s="624">
        <f t="shared" si="297"/>
        <v>4536.2987235207811</v>
      </c>
    </row>
    <row r="1565" spans="1:14" x14ac:dyDescent="0.2">
      <c r="A1565" s="624">
        <v>1562</v>
      </c>
      <c r="B1565" s="624">
        <v>0</v>
      </c>
      <c r="C1565" s="628">
        <f t="shared" si="290"/>
        <v>0</v>
      </c>
      <c r="D1565" s="665">
        <f t="shared" si="288"/>
        <v>0</v>
      </c>
      <c r="E1565" s="629">
        <f t="shared" si="291"/>
        <v>0</v>
      </c>
      <c r="F1565" s="665">
        <f t="shared" si="289"/>
        <v>0</v>
      </c>
      <c r="G1565" s="629">
        <f t="shared" si="292"/>
        <v>0</v>
      </c>
      <c r="H1565" s="666">
        <f t="shared" si="293"/>
        <v>0</v>
      </c>
      <c r="I1565" s="667">
        <f t="shared" si="294"/>
        <v>0</v>
      </c>
      <c r="J1565" s="624">
        <f t="shared" si="295"/>
        <v>0</v>
      </c>
      <c r="K1565" s="624">
        <f t="shared" si="296"/>
        <v>0</v>
      </c>
      <c r="L1565" s="624">
        <f t="shared" si="298"/>
        <v>54391.304309922263</v>
      </c>
      <c r="M1565" s="668">
        <f t="shared" si="299"/>
        <v>11.990238655999987</v>
      </c>
      <c r="N1565" s="624">
        <f t="shared" si="297"/>
        <v>4536.2987235207811</v>
      </c>
    </row>
    <row r="1566" spans="1:14" x14ac:dyDescent="0.2">
      <c r="A1566" s="624">
        <v>1563</v>
      </c>
      <c r="B1566" s="624">
        <v>0</v>
      </c>
      <c r="C1566" s="628">
        <f t="shared" si="290"/>
        <v>0</v>
      </c>
      <c r="D1566" s="665">
        <f t="shared" si="288"/>
        <v>0</v>
      </c>
      <c r="E1566" s="629">
        <f t="shared" si="291"/>
        <v>0</v>
      </c>
      <c r="F1566" s="665">
        <f t="shared" si="289"/>
        <v>0</v>
      </c>
      <c r="G1566" s="629">
        <f t="shared" si="292"/>
        <v>0</v>
      </c>
      <c r="H1566" s="666">
        <f t="shared" si="293"/>
        <v>0</v>
      </c>
      <c r="I1566" s="667">
        <f t="shared" si="294"/>
        <v>0</v>
      </c>
      <c r="J1566" s="624">
        <f t="shared" si="295"/>
        <v>0</v>
      </c>
      <c r="K1566" s="624">
        <f t="shared" si="296"/>
        <v>0</v>
      </c>
      <c r="L1566" s="624">
        <f t="shared" si="298"/>
        <v>54391.304309922263</v>
      </c>
      <c r="M1566" s="668">
        <f t="shared" si="299"/>
        <v>11.990238655999987</v>
      </c>
      <c r="N1566" s="624">
        <f t="shared" si="297"/>
        <v>4536.2987235207811</v>
      </c>
    </row>
    <row r="1567" spans="1:14" x14ac:dyDescent="0.2">
      <c r="A1567" s="624">
        <v>1564</v>
      </c>
      <c r="B1567" s="624">
        <v>0</v>
      </c>
      <c r="C1567" s="628">
        <f t="shared" si="290"/>
        <v>0</v>
      </c>
      <c r="D1567" s="665">
        <f t="shared" si="288"/>
        <v>0</v>
      </c>
      <c r="E1567" s="629">
        <f t="shared" si="291"/>
        <v>0</v>
      </c>
      <c r="F1567" s="665">
        <f t="shared" si="289"/>
        <v>0</v>
      </c>
      <c r="G1567" s="629">
        <f t="shared" si="292"/>
        <v>0</v>
      </c>
      <c r="H1567" s="666">
        <f t="shared" si="293"/>
        <v>0</v>
      </c>
      <c r="I1567" s="667">
        <f t="shared" si="294"/>
        <v>0</v>
      </c>
      <c r="J1567" s="624">
        <f t="shared" si="295"/>
        <v>0</v>
      </c>
      <c r="K1567" s="624">
        <f t="shared" si="296"/>
        <v>0</v>
      </c>
      <c r="L1567" s="624">
        <f t="shared" si="298"/>
        <v>54391.304309922263</v>
      </c>
      <c r="M1567" s="668">
        <f t="shared" si="299"/>
        <v>11.990238655999987</v>
      </c>
      <c r="N1567" s="624">
        <f t="shared" si="297"/>
        <v>4536.2987235207811</v>
      </c>
    </row>
    <row r="1568" spans="1:14" x14ac:dyDescent="0.2">
      <c r="A1568" s="624">
        <v>1565</v>
      </c>
      <c r="B1568" s="624">
        <v>0</v>
      </c>
      <c r="C1568" s="628">
        <f t="shared" si="290"/>
        <v>0</v>
      </c>
      <c r="D1568" s="665">
        <f t="shared" si="288"/>
        <v>0</v>
      </c>
      <c r="E1568" s="629">
        <f t="shared" si="291"/>
        <v>0</v>
      </c>
      <c r="F1568" s="665">
        <f t="shared" si="289"/>
        <v>0</v>
      </c>
      <c r="G1568" s="629">
        <f t="shared" si="292"/>
        <v>0</v>
      </c>
      <c r="H1568" s="666">
        <f t="shared" si="293"/>
        <v>0</v>
      </c>
      <c r="I1568" s="667">
        <f t="shared" si="294"/>
        <v>0</v>
      </c>
      <c r="J1568" s="624">
        <f t="shared" si="295"/>
        <v>0</v>
      </c>
      <c r="K1568" s="624">
        <f t="shared" si="296"/>
        <v>0</v>
      </c>
      <c r="L1568" s="624">
        <f t="shared" si="298"/>
        <v>54391.304309922263</v>
      </c>
      <c r="M1568" s="668">
        <f t="shared" si="299"/>
        <v>11.990238655999987</v>
      </c>
      <c r="N1568" s="624">
        <f t="shared" si="297"/>
        <v>4536.2987235207811</v>
      </c>
    </row>
    <row r="1569" spans="1:14" x14ac:dyDescent="0.2">
      <c r="A1569" s="624">
        <v>1566</v>
      </c>
      <c r="B1569" s="624">
        <v>0</v>
      </c>
      <c r="C1569" s="628">
        <f t="shared" si="290"/>
        <v>0</v>
      </c>
      <c r="D1569" s="665">
        <f t="shared" si="288"/>
        <v>0</v>
      </c>
      <c r="E1569" s="629">
        <f t="shared" si="291"/>
        <v>0</v>
      </c>
      <c r="F1569" s="665">
        <f t="shared" si="289"/>
        <v>0</v>
      </c>
      <c r="G1569" s="629">
        <f t="shared" si="292"/>
        <v>0</v>
      </c>
      <c r="H1569" s="666">
        <f t="shared" si="293"/>
        <v>0</v>
      </c>
      <c r="I1569" s="667">
        <f t="shared" si="294"/>
        <v>0</v>
      </c>
      <c r="J1569" s="624">
        <f t="shared" si="295"/>
        <v>0</v>
      </c>
      <c r="K1569" s="624">
        <f t="shared" si="296"/>
        <v>0</v>
      </c>
      <c r="L1569" s="624">
        <f t="shared" si="298"/>
        <v>54391.304309922263</v>
      </c>
      <c r="M1569" s="668">
        <f t="shared" si="299"/>
        <v>11.990238655999987</v>
      </c>
      <c r="N1569" s="624">
        <f t="shared" si="297"/>
        <v>4536.2987235207811</v>
      </c>
    </row>
    <row r="1570" spans="1:14" x14ac:dyDescent="0.2">
      <c r="A1570" s="624">
        <v>1567</v>
      </c>
      <c r="B1570" s="624">
        <v>0</v>
      </c>
      <c r="C1570" s="628">
        <f t="shared" si="290"/>
        <v>0</v>
      </c>
      <c r="D1570" s="665">
        <f t="shared" si="288"/>
        <v>0</v>
      </c>
      <c r="E1570" s="629">
        <f t="shared" si="291"/>
        <v>0</v>
      </c>
      <c r="F1570" s="665">
        <f t="shared" si="289"/>
        <v>0</v>
      </c>
      <c r="G1570" s="629">
        <f t="shared" si="292"/>
        <v>0</v>
      </c>
      <c r="H1570" s="666">
        <f t="shared" si="293"/>
        <v>0</v>
      </c>
      <c r="I1570" s="667">
        <f t="shared" si="294"/>
        <v>0</v>
      </c>
      <c r="J1570" s="624">
        <f t="shared" si="295"/>
        <v>0</v>
      </c>
      <c r="K1570" s="624">
        <f t="shared" si="296"/>
        <v>0</v>
      </c>
      <c r="L1570" s="624">
        <f t="shared" si="298"/>
        <v>54391.304309922263</v>
      </c>
      <c r="M1570" s="668">
        <f t="shared" si="299"/>
        <v>11.990238655999987</v>
      </c>
      <c r="N1570" s="624">
        <f t="shared" si="297"/>
        <v>4536.2987235207811</v>
      </c>
    </row>
    <row r="1571" spans="1:14" x14ac:dyDescent="0.2">
      <c r="A1571" s="624">
        <v>1568</v>
      </c>
      <c r="B1571" s="624">
        <v>0</v>
      </c>
      <c r="C1571" s="628">
        <f t="shared" si="290"/>
        <v>0</v>
      </c>
      <c r="D1571" s="665">
        <f t="shared" si="288"/>
        <v>0</v>
      </c>
      <c r="E1571" s="629">
        <f t="shared" si="291"/>
        <v>0</v>
      </c>
      <c r="F1571" s="665">
        <f t="shared" si="289"/>
        <v>0</v>
      </c>
      <c r="G1571" s="629">
        <f t="shared" si="292"/>
        <v>0</v>
      </c>
      <c r="H1571" s="666">
        <f t="shared" si="293"/>
        <v>0</v>
      </c>
      <c r="I1571" s="667">
        <f t="shared" si="294"/>
        <v>0</v>
      </c>
      <c r="J1571" s="624">
        <f t="shared" si="295"/>
        <v>0</v>
      </c>
      <c r="K1571" s="624">
        <f t="shared" si="296"/>
        <v>0</v>
      </c>
      <c r="L1571" s="624">
        <f t="shared" si="298"/>
        <v>54391.304309922263</v>
      </c>
      <c r="M1571" s="668">
        <f t="shared" si="299"/>
        <v>11.990238655999987</v>
      </c>
      <c r="N1571" s="624">
        <f t="shared" si="297"/>
        <v>4536.2987235207811</v>
      </c>
    </row>
    <row r="1572" spans="1:14" x14ac:dyDescent="0.2">
      <c r="A1572" s="624">
        <v>1569</v>
      </c>
      <c r="B1572" s="624">
        <v>0</v>
      </c>
      <c r="C1572" s="628">
        <f t="shared" si="290"/>
        <v>0</v>
      </c>
      <c r="D1572" s="665">
        <f t="shared" si="288"/>
        <v>0</v>
      </c>
      <c r="E1572" s="629">
        <f t="shared" si="291"/>
        <v>0</v>
      </c>
      <c r="F1572" s="665">
        <f t="shared" si="289"/>
        <v>0</v>
      </c>
      <c r="G1572" s="629">
        <f t="shared" si="292"/>
        <v>0</v>
      </c>
      <c r="H1572" s="666">
        <f t="shared" si="293"/>
        <v>0</v>
      </c>
      <c r="I1572" s="667">
        <f t="shared" si="294"/>
        <v>0</v>
      </c>
      <c r="J1572" s="624">
        <f t="shared" si="295"/>
        <v>0</v>
      </c>
      <c r="K1572" s="624">
        <f t="shared" si="296"/>
        <v>0</v>
      </c>
      <c r="L1572" s="624">
        <f t="shared" si="298"/>
        <v>54391.304309922263</v>
      </c>
      <c r="M1572" s="668">
        <f t="shared" si="299"/>
        <v>11.990238655999987</v>
      </c>
      <c r="N1572" s="624">
        <f t="shared" si="297"/>
        <v>4536.2987235207811</v>
      </c>
    </row>
    <row r="1573" spans="1:14" x14ac:dyDescent="0.2">
      <c r="A1573" s="624">
        <v>1570</v>
      </c>
      <c r="B1573" s="624">
        <v>0</v>
      </c>
      <c r="C1573" s="628">
        <f t="shared" si="290"/>
        <v>0</v>
      </c>
      <c r="D1573" s="665">
        <f t="shared" si="288"/>
        <v>0</v>
      </c>
      <c r="E1573" s="629">
        <f t="shared" si="291"/>
        <v>0</v>
      </c>
      <c r="F1573" s="665">
        <f t="shared" si="289"/>
        <v>0</v>
      </c>
      <c r="G1573" s="629">
        <f t="shared" si="292"/>
        <v>0</v>
      </c>
      <c r="H1573" s="666">
        <f t="shared" si="293"/>
        <v>0</v>
      </c>
      <c r="I1573" s="667">
        <f t="shared" si="294"/>
        <v>0</v>
      </c>
      <c r="J1573" s="624">
        <f t="shared" si="295"/>
        <v>0</v>
      </c>
      <c r="K1573" s="624">
        <f t="shared" si="296"/>
        <v>0</v>
      </c>
      <c r="L1573" s="624">
        <f t="shared" si="298"/>
        <v>54391.304309922263</v>
      </c>
      <c r="M1573" s="668">
        <f t="shared" si="299"/>
        <v>11.990238655999987</v>
      </c>
      <c r="N1573" s="624">
        <f t="shared" si="297"/>
        <v>4536.2987235207811</v>
      </c>
    </row>
    <row r="1574" spans="1:14" x14ac:dyDescent="0.2">
      <c r="A1574" s="624">
        <v>1571</v>
      </c>
      <c r="B1574" s="624">
        <v>0</v>
      </c>
      <c r="C1574" s="628">
        <f t="shared" si="290"/>
        <v>0</v>
      </c>
      <c r="D1574" s="665">
        <f t="shared" si="288"/>
        <v>0</v>
      </c>
      <c r="E1574" s="629">
        <f t="shared" si="291"/>
        <v>0</v>
      </c>
      <c r="F1574" s="665">
        <f t="shared" si="289"/>
        <v>0</v>
      </c>
      <c r="G1574" s="629">
        <f t="shared" si="292"/>
        <v>0</v>
      </c>
      <c r="H1574" s="666">
        <f t="shared" si="293"/>
        <v>0</v>
      </c>
      <c r="I1574" s="667">
        <f t="shared" si="294"/>
        <v>0</v>
      </c>
      <c r="J1574" s="624">
        <f t="shared" si="295"/>
        <v>0</v>
      </c>
      <c r="K1574" s="624">
        <f t="shared" si="296"/>
        <v>0</v>
      </c>
      <c r="L1574" s="624">
        <f t="shared" si="298"/>
        <v>54391.304309922263</v>
      </c>
      <c r="M1574" s="668">
        <f t="shared" si="299"/>
        <v>11.990238655999987</v>
      </c>
      <c r="N1574" s="624">
        <f t="shared" si="297"/>
        <v>4536.2987235207811</v>
      </c>
    </row>
    <row r="1575" spans="1:14" x14ac:dyDescent="0.2">
      <c r="A1575" s="624">
        <v>1572</v>
      </c>
      <c r="B1575" s="624">
        <v>0</v>
      </c>
      <c r="C1575" s="628">
        <f t="shared" si="290"/>
        <v>0</v>
      </c>
      <c r="D1575" s="665">
        <f t="shared" si="288"/>
        <v>0</v>
      </c>
      <c r="E1575" s="629">
        <f t="shared" si="291"/>
        <v>0</v>
      </c>
      <c r="F1575" s="665">
        <f t="shared" si="289"/>
        <v>0</v>
      </c>
      <c r="G1575" s="629">
        <f t="shared" si="292"/>
        <v>0</v>
      </c>
      <c r="H1575" s="666">
        <f t="shared" si="293"/>
        <v>0</v>
      </c>
      <c r="I1575" s="667">
        <f t="shared" si="294"/>
        <v>0</v>
      </c>
      <c r="J1575" s="624">
        <f t="shared" si="295"/>
        <v>0</v>
      </c>
      <c r="K1575" s="624">
        <f t="shared" si="296"/>
        <v>0</v>
      </c>
      <c r="L1575" s="624">
        <f t="shared" si="298"/>
        <v>54391.304309922263</v>
      </c>
      <c r="M1575" s="668">
        <f t="shared" si="299"/>
        <v>11.990238655999987</v>
      </c>
      <c r="N1575" s="624">
        <f t="shared" si="297"/>
        <v>4536.2987235207811</v>
      </c>
    </row>
    <row r="1576" spans="1:14" x14ac:dyDescent="0.2">
      <c r="A1576" s="624">
        <v>1573</v>
      </c>
      <c r="B1576" s="624">
        <v>0</v>
      </c>
      <c r="C1576" s="628">
        <f t="shared" si="290"/>
        <v>0</v>
      </c>
      <c r="D1576" s="665">
        <f t="shared" si="288"/>
        <v>0</v>
      </c>
      <c r="E1576" s="629">
        <f t="shared" si="291"/>
        <v>0</v>
      </c>
      <c r="F1576" s="665">
        <f t="shared" si="289"/>
        <v>0</v>
      </c>
      <c r="G1576" s="629">
        <f t="shared" si="292"/>
        <v>0</v>
      </c>
      <c r="H1576" s="666">
        <f t="shared" si="293"/>
        <v>0</v>
      </c>
      <c r="I1576" s="667">
        <f t="shared" si="294"/>
        <v>0</v>
      </c>
      <c r="J1576" s="624">
        <f t="shared" si="295"/>
        <v>0</v>
      </c>
      <c r="K1576" s="624">
        <f t="shared" si="296"/>
        <v>0</v>
      </c>
      <c r="L1576" s="624">
        <f t="shared" si="298"/>
        <v>54391.304309922263</v>
      </c>
      <c r="M1576" s="668">
        <f t="shared" si="299"/>
        <v>11.990238655999987</v>
      </c>
      <c r="N1576" s="624">
        <f t="shared" si="297"/>
        <v>4536.2987235207811</v>
      </c>
    </row>
    <row r="1577" spans="1:14" x14ac:dyDescent="0.2">
      <c r="A1577" s="624">
        <v>1574</v>
      </c>
      <c r="B1577" s="624">
        <v>0</v>
      </c>
      <c r="C1577" s="628">
        <f t="shared" si="290"/>
        <v>0</v>
      </c>
      <c r="D1577" s="665">
        <f t="shared" si="288"/>
        <v>0</v>
      </c>
      <c r="E1577" s="629">
        <f t="shared" si="291"/>
        <v>0</v>
      </c>
      <c r="F1577" s="665">
        <f t="shared" si="289"/>
        <v>0</v>
      </c>
      <c r="G1577" s="629">
        <f t="shared" si="292"/>
        <v>0</v>
      </c>
      <c r="H1577" s="666">
        <f t="shared" si="293"/>
        <v>0</v>
      </c>
      <c r="I1577" s="667">
        <f t="shared" si="294"/>
        <v>0</v>
      </c>
      <c r="J1577" s="624">
        <f t="shared" si="295"/>
        <v>0</v>
      </c>
      <c r="K1577" s="624">
        <f t="shared" si="296"/>
        <v>0</v>
      </c>
      <c r="L1577" s="624">
        <f t="shared" si="298"/>
        <v>54391.304309922263</v>
      </c>
      <c r="M1577" s="668">
        <f t="shared" si="299"/>
        <v>11.990238655999987</v>
      </c>
      <c r="N1577" s="624">
        <f t="shared" si="297"/>
        <v>4536.2987235207811</v>
      </c>
    </row>
    <row r="1578" spans="1:14" x14ac:dyDescent="0.2">
      <c r="A1578" s="624">
        <v>1575</v>
      </c>
      <c r="B1578" s="624">
        <v>0</v>
      </c>
      <c r="C1578" s="628">
        <f t="shared" si="290"/>
        <v>0</v>
      </c>
      <c r="D1578" s="665">
        <f t="shared" si="288"/>
        <v>0</v>
      </c>
      <c r="E1578" s="629">
        <f t="shared" si="291"/>
        <v>0</v>
      </c>
      <c r="F1578" s="665">
        <f t="shared" si="289"/>
        <v>0</v>
      </c>
      <c r="G1578" s="629">
        <f t="shared" si="292"/>
        <v>0</v>
      </c>
      <c r="H1578" s="666">
        <f t="shared" si="293"/>
        <v>0</v>
      </c>
      <c r="I1578" s="667">
        <f t="shared" si="294"/>
        <v>0</v>
      </c>
      <c r="J1578" s="624">
        <f t="shared" si="295"/>
        <v>0</v>
      </c>
      <c r="K1578" s="624">
        <f t="shared" si="296"/>
        <v>0</v>
      </c>
      <c r="L1578" s="624">
        <f t="shared" si="298"/>
        <v>54391.304309922263</v>
      </c>
      <c r="M1578" s="668">
        <f t="shared" si="299"/>
        <v>11.990238655999987</v>
      </c>
      <c r="N1578" s="624">
        <f t="shared" si="297"/>
        <v>4536.2987235207811</v>
      </c>
    </row>
    <row r="1579" spans="1:14" x14ac:dyDescent="0.2">
      <c r="A1579" s="624">
        <v>1576</v>
      </c>
      <c r="B1579" s="624">
        <v>0</v>
      </c>
      <c r="C1579" s="628">
        <f t="shared" si="290"/>
        <v>0</v>
      </c>
      <c r="D1579" s="665">
        <f t="shared" si="288"/>
        <v>0</v>
      </c>
      <c r="E1579" s="629">
        <f t="shared" si="291"/>
        <v>0</v>
      </c>
      <c r="F1579" s="665">
        <f t="shared" si="289"/>
        <v>0</v>
      </c>
      <c r="G1579" s="629">
        <f t="shared" si="292"/>
        <v>0</v>
      </c>
      <c r="H1579" s="666">
        <f t="shared" si="293"/>
        <v>0</v>
      </c>
      <c r="I1579" s="667">
        <f t="shared" si="294"/>
        <v>0</v>
      </c>
      <c r="J1579" s="624">
        <f t="shared" si="295"/>
        <v>0</v>
      </c>
      <c r="K1579" s="624">
        <f t="shared" si="296"/>
        <v>0</v>
      </c>
      <c r="L1579" s="624">
        <f t="shared" si="298"/>
        <v>54391.304309922263</v>
      </c>
      <c r="M1579" s="668">
        <f t="shared" si="299"/>
        <v>11.990238655999987</v>
      </c>
      <c r="N1579" s="624">
        <f t="shared" si="297"/>
        <v>4536.2987235207811</v>
      </c>
    </row>
    <row r="1580" spans="1:14" x14ac:dyDescent="0.2">
      <c r="A1580" s="624">
        <v>1577</v>
      </c>
      <c r="B1580" s="624">
        <v>0</v>
      </c>
      <c r="C1580" s="628">
        <f t="shared" si="290"/>
        <v>0</v>
      </c>
      <c r="D1580" s="665">
        <f t="shared" si="288"/>
        <v>0</v>
      </c>
      <c r="E1580" s="629">
        <f t="shared" si="291"/>
        <v>0</v>
      </c>
      <c r="F1580" s="665">
        <f t="shared" si="289"/>
        <v>0</v>
      </c>
      <c r="G1580" s="629">
        <f t="shared" si="292"/>
        <v>0</v>
      </c>
      <c r="H1580" s="666">
        <f t="shared" si="293"/>
        <v>0</v>
      </c>
      <c r="I1580" s="667">
        <f t="shared" si="294"/>
        <v>0</v>
      </c>
      <c r="J1580" s="624">
        <f t="shared" si="295"/>
        <v>0</v>
      </c>
      <c r="K1580" s="624">
        <f t="shared" si="296"/>
        <v>0</v>
      </c>
      <c r="L1580" s="624">
        <f t="shared" si="298"/>
        <v>54391.304309922263</v>
      </c>
      <c r="M1580" s="668">
        <f t="shared" si="299"/>
        <v>11.990238655999987</v>
      </c>
      <c r="N1580" s="624">
        <f t="shared" si="297"/>
        <v>4536.2987235207811</v>
      </c>
    </row>
    <row r="1581" spans="1:14" x14ac:dyDescent="0.2">
      <c r="A1581" s="624">
        <v>1578</v>
      </c>
      <c r="B1581" s="624">
        <v>0</v>
      </c>
      <c r="C1581" s="628">
        <f t="shared" si="290"/>
        <v>0</v>
      </c>
      <c r="D1581" s="665">
        <f t="shared" si="288"/>
        <v>0</v>
      </c>
      <c r="E1581" s="629">
        <f t="shared" si="291"/>
        <v>0</v>
      </c>
      <c r="F1581" s="665">
        <f t="shared" si="289"/>
        <v>0</v>
      </c>
      <c r="G1581" s="629">
        <f t="shared" si="292"/>
        <v>0</v>
      </c>
      <c r="H1581" s="666">
        <f t="shared" si="293"/>
        <v>0</v>
      </c>
      <c r="I1581" s="667">
        <f t="shared" si="294"/>
        <v>0</v>
      </c>
      <c r="J1581" s="624">
        <f t="shared" si="295"/>
        <v>0</v>
      </c>
      <c r="K1581" s="624">
        <f t="shared" si="296"/>
        <v>0</v>
      </c>
      <c r="L1581" s="624">
        <f t="shared" si="298"/>
        <v>54391.304309922263</v>
      </c>
      <c r="M1581" s="668">
        <f t="shared" si="299"/>
        <v>11.990238655999987</v>
      </c>
      <c r="N1581" s="624">
        <f t="shared" si="297"/>
        <v>4536.2987235207811</v>
      </c>
    </row>
    <row r="1582" spans="1:14" x14ac:dyDescent="0.2">
      <c r="A1582" s="624">
        <v>1579</v>
      </c>
      <c r="B1582" s="624">
        <v>0</v>
      </c>
      <c r="C1582" s="628">
        <f t="shared" si="290"/>
        <v>0</v>
      </c>
      <c r="D1582" s="665">
        <f t="shared" si="288"/>
        <v>0</v>
      </c>
      <c r="E1582" s="629">
        <f t="shared" si="291"/>
        <v>0</v>
      </c>
      <c r="F1582" s="665">
        <f t="shared" si="289"/>
        <v>0</v>
      </c>
      <c r="G1582" s="629">
        <f t="shared" si="292"/>
        <v>0</v>
      </c>
      <c r="H1582" s="666">
        <f t="shared" si="293"/>
        <v>0</v>
      </c>
      <c r="I1582" s="667">
        <f t="shared" si="294"/>
        <v>0</v>
      </c>
      <c r="J1582" s="624">
        <f t="shared" si="295"/>
        <v>0</v>
      </c>
      <c r="K1582" s="624">
        <f t="shared" si="296"/>
        <v>0</v>
      </c>
      <c r="L1582" s="624">
        <f t="shared" si="298"/>
        <v>54391.304309922263</v>
      </c>
      <c r="M1582" s="668">
        <f t="shared" si="299"/>
        <v>11.990238655999987</v>
      </c>
      <c r="N1582" s="624">
        <f t="shared" si="297"/>
        <v>4536.2987235207811</v>
      </c>
    </row>
    <row r="1583" spans="1:14" x14ac:dyDescent="0.2">
      <c r="A1583" s="624">
        <v>1580</v>
      </c>
      <c r="B1583" s="624">
        <v>0</v>
      </c>
      <c r="C1583" s="628">
        <f t="shared" si="290"/>
        <v>0</v>
      </c>
      <c r="D1583" s="665">
        <f t="shared" si="288"/>
        <v>0</v>
      </c>
      <c r="E1583" s="629">
        <f t="shared" si="291"/>
        <v>0</v>
      </c>
      <c r="F1583" s="665">
        <f t="shared" si="289"/>
        <v>0</v>
      </c>
      <c r="G1583" s="629">
        <f t="shared" si="292"/>
        <v>0</v>
      </c>
      <c r="H1583" s="666">
        <f t="shared" si="293"/>
        <v>0</v>
      </c>
      <c r="I1583" s="667">
        <f t="shared" si="294"/>
        <v>0</v>
      </c>
      <c r="J1583" s="624">
        <f t="shared" si="295"/>
        <v>0</v>
      </c>
      <c r="K1583" s="624">
        <f t="shared" si="296"/>
        <v>0</v>
      </c>
      <c r="L1583" s="624">
        <f t="shared" si="298"/>
        <v>54391.304309922263</v>
      </c>
      <c r="M1583" s="668">
        <f t="shared" si="299"/>
        <v>11.990238655999987</v>
      </c>
      <c r="N1583" s="624">
        <f t="shared" si="297"/>
        <v>4536.2987235207811</v>
      </c>
    </row>
    <row r="1584" spans="1:14" x14ac:dyDescent="0.2">
      <c r="A1584" s="624">
        <v>1581</v>
      </c>
      <c r="B1584" s="624">
        <v>0</v>
      </c>
      <c r="C1584" s="628">
        <f t="shared" si="290"/>
        <v>0</v>
      </c>
      <c r="D1584" s="665">
        <f t="shared" si="288"/>
        <v>0</v>
      </c>
      <c r="E1584" s="629">
        <f t="shared" si="291"/>
        <v>0</v>
      </c>
      <c r="F1584" s="665">
        <f t="shared" si="289"/>
        <v>0</v>
      </c>
      <c r="G1584" s="629">
        <f t="shared" si="292"/>
        <v>0</v>
      </c>
      <c r="H1584" s="666">
        <f t="shared" si="293"/>
        <v>0</v>
      </c>
      <c r="I1584" s="667">
        <f t="shared" si="294"/>
        <v>0</v>
      </c>
      <c r="J1584" s="624">
        <f t="shared" si="295"/>
        <v>0</v>
      </c>
      <c r="K1584" s="624">
        <f t="shared" si="296"/>
        <v>0</v>
      </c>
      <c r="L1584" s="624">
        <f t="shared" si="298"/>
        <v>54391.304309922263</v>
      </c>
      <c r="M1584" s="668">
        <f t="shared" si="299"/>
        <v>11.990238655999987</v>
      </c>
      <c r="N1584" s="624">
        <f t="shared" si="297"/>
        <v>4536.2987235207811</v>
      </c>
    </row>
    <row r="1585" spans="1:14" x14ac:dyDescent="0.2">
      <c r="A1585" s="624">
        <v>1582</v>
      </c>
      <c r="B1585" s="624">
        <v>0</v>
      </c>
      <c r="C1585" s="628">
        <f t="shared" si="290"/>
        <v>0</v>
      </c>
      <c r="D1585" s="665">
        <f t="shared" si="288"/>
        <v>0</v>
      </c>
      <c r="E1585" s="629">
        <f t="shared" si="291"/>
        <v>0</v>
      </c>
      <c r="F1585" s="665">
        <f t="shared" si="289"/>
        <v>0</v>
      </c>
      <c r="G1585" s="629">
        <f t="shared" si="292"/>
        <v>0</v>
      </c>
      <c r="H1585" s="666">
        <f t="shared" si="293"/>
        <v>0</v>
      </c>
      <c r="I1585" s="667">
        <f t="shared" si="294"/>
        <v>0</v>
      </c>
      <c r="J1585" s="624">
        <f t="shared" si="295"/>
        <v>0</v>
      </c>
      <c r="K1585" s="624">
        <f t="shared" si="296"/>
        <v>0</v>
      </c>
      <c r="L1585" s="624">
        <f t="shared" si="298"/>
        <v>54391.304309922263</v>
      </c>
      <c r="M1585" s="668">
        <f t="shared" si="299"/>
        <v>11.990238655999987</v>
      </c>
      <c r="N1585" s="624">
        <f t="shared" si="297"/>
        <v>4536.2987235207811</v>
      </c>
    </row>
    <row r="1586" spans="1:14" x14ac:dyDescent="0.2">
      <c r="A1586" s="624">
        <v>1583</v>
      </c>
      <c r="B1586" s="624">
        <v>0</v>
      </c>
      <c r="C1586" s="628">
        <f t="shared" si="290"/>
        <v>0</v>
      </c>
      <c r="D1586" s="665">
        <f t="shared" si="288"/>
        <v>0</v>
      </c>
      <c r="E1586" s="629">
        <f t="shared" si="291"/>
        <v>0</v>
      </c>
      <c r="F1586" s="665">
        <f t="shared" si="289"/>
        <v>0</v>
      </c>
      <c r="G1586" s="629">
        <f t="shared" si="292"/>
        <v>0</v>
      </c>
      <c r="H1586" s="666">
        <f t="shared" si="293"/>
        <v>0</v>
      </c>
      <c r="I1586" s="667">
        <f t="shared" si="294"/>
        <v>0</v>
      </c>
      <c r="J1586" s="624">
        <f t="shared" si="295"/>
        <v>0</v>
      </c>
      <c r="K1586" s="624">
        <f t="shared" si="296"/>
        <v>0</v>
      </c>
      <c r="L1586" s="624">
        <f t="shared" si="298"/>
        <v>54391.304309922263</v>
      </c>
      <c r="M1586" s="668">
        <f t="shared" si="299"/>
        <v>11.990238655999987</v>
      </c>
      <c r="N1586" s="624">
        <f t="shared" si="297"/>
        <v>4536.2987235207811</v>
      </c>
    </row>
    <row r="1587" spans="1:14" x14ac:dyDescent="0.2">
      <c r="A1587" s="624">
        <v>1584</v>
      </c>
      <c r="B1587" s="624">
        <v>0</v>
      </c>
      <c r="C1587" s="628">
        <f t="shared" si="290"/>
        <v>0</v>
      </c>
      <c r="D1587" s="665">
        <f t="shared" si="288"/>
        <v>0</v>
      </c>
      <c r="E1587" s="629">
        <f t="shared" si="291"/>
        <v>0</v>
      </c>
      <c r="F1587" s="665">
        <f t="shared" si="289"/>
        <v>0</v>
      </c>
      <c r="G1587" s="629">
        <f t="shared" si="292"/>
        <v>0</v>
      </c>
      <c r="H1587" s="666">
        <f t="shared" si="293"/>
        <v>0</v>
      </c>
      <c r="I1587" s="667">
        <f t="shared" si="294"/>
        <v>0</v>
      </c>
      <c r="J1587" s="624">
        <f t="shared" si="295"/>
        <v>0</v>
      </c>
      <c r="K1587" s="624">
        <f t="shared" si="296"/>
        <v>0</v>
      </c>
      <c r="L1587" s="624">
        <f t="shared" si="298"/>
        <v>54391.304309922263</v>
      </c>
      <c r="M1587" s="668">
        <f t="shared" si="299"/>
        <v>11.990238655999987</v>
      </c>
      <c r="N1587" s="624">
        <f t="shared" si="297"/>
        <v>4536.2987235207811</v>
      </c>
    </row>
    <row r="1588" spans="1:14" x14ac:dyDescent="0.2">
      <c r="A1588" s="624">
        <v>1585</v>
      </c>
      <c r="B1588" s="624">
        <v>0</v>
      </c>
      <c r="C1588" s="628">
        <f t="shared" si="290"/>
        <v>0</v>
      </c>
      <c r="D1588" s="665">
        <f t="shared" si="288"/>
        <v>0</v>
      </c>
      <c r="E1588" s="629">
        <f t="shared" si="291"/>
        <v>0</v>
      </c>
      <c r="F1588" s="665">
        <f t="shared" si="289"/>
        <v>0</v>
      </c>
      <c r="G1588" s="629">
        <f t="shared" si="292"/>
        <v>0</v>
      </c>
      <c r="H1588" s="666">
        <f t="shared" si="293"/>
        <v>0</v>
      </c>
      <c r="I1588" s="667">
        <f t="shared" si="294"/>
        <v>0</v>
      </c>
      <c r="J1588" s="624">
        <f t="shared" si="295"/>
        <v>0</v>
      </c>
      <c r="K1588" s="624">
        <f t="shared" si="296"/>
        <v>0</v>
      </c>
      <c r="L1588" s="624">
        <f t="shared" si="298"/>
        <v>54391.304309922263</v>
      </c>
      <c r="M1588" s="668">
        <f t="shared" si="299"/>
        <v>11.990238655999987</v>
      </c>
      <c r="N1588" s="624">
        <f t="shared" si="297"/>
        <v>4536.2987235207811</v>
      </c>
    </row>
    <row r="1589" spans="1:14" x14ac:dyDescent="0.2">
      <c r="A1589" s="624">
        <v>1586</v>
      </c>
      <c r="B1589" s="624">
        <v>0</v>
      </c>
      <c r="C1589" s="628">
        <f t="shared" si="290"/>
        <v>0</v>
      </c>
      <c r="D1589" s="665">
        <f t="shared" si="288"/>
        <v>0</v>
      </c>
      <c r="E1589" s="629">
        <f t="shared" si="291"/>
        <v>0</v>
      </c>
      <c r="F1589" s="665">
        <f t="shared" si="289"/>
        <v>0</v>
      </c>
      <c r="G1589" s="629">
        <f t="shared" si="292"/>
        <v>0</v>
      </c>
      <c r="H1589" s="666">
        <f t="shared" si="293"/>
        <v>0</v>
      </c>
      <c r="I1589" s="667">
        <f t="shared" si="294"/>
        <v>0</v>
      </c>
      <c r="J1589" s="624">
        <f t="shared" si="295"/>
        <v>0</v>
      </c>
      <c r="K1589" s="624">
        <f t="shared" si="296"/>
        <v>0</v>
      </c>
      <c r="L1589" s="624">
        <f t="shared" si="298"/>
        <v>54391.304309922263</v>
      </c>
      <c r="M1589" s="668">
        <f t="shared" si="299"/>
        <v>11.990238655999987</v>
      </c>
      <c r="N1589" s="624">
        <f t="shared" si="297"/>
        <v>4536.2987235207811</v>
      </c>
    </row>
    <row r="1590" spans="1:14" x14ac:dyDescent="0.2">
      <c r="A1590" s="624">
        <v>1587</v>
      </c>
      <c r="B1590" s="624">
        <v>0</v>
      </c>
      <c r="C1590" s="628">
        <f t="shared" si="290"/>
        <v>0</v>
      </c>
      <c r="D1590" s="665">
        <f t="shared" si="288"/>
        <v>0</v>
      </c>
      <c r="E1590" s="629">
        <f t="shared" si="291"/>
        <v>0</v>
      </c>
      <c r="F1590" s="665">
        <f t="shared" si="289"/>
        <v>0</v>
      </c>
      <c r="G1590" s="629">
        <f t="shared" si="292"/>
        <v>0</v>
      </c>
      <c r="H1590" s="666">
        <f t="shared" si="293"/>
        <v>0</v>
      </c>
      <c r="I1590" s="667">
        <f t="shared" si="294"/>
        <v>0</v>
      </c>
      <c r="J1590" s="624">
        <f t="shared" si="295"/>
        <v>0</v>
      </c>
      <c r="K1590" s="624">
        <f t="shared" si="296"/>
        <v>0</v>
      </c>
      <c r="L1590" s="624">
        <f t="shared" si="298"/>
        <v>54391.304309922263</v>
      </c>
      <c r="M1590" s="668">
        <f t="shared" si="299"/>
        <v>11.990238655999987</v>
      </c>
      <c r="N1590" s="624">
        <f t="shared" si="297"/>
        <v>4536.2987235207811</v>
      </c>
    </row>
    <row r="1591" spans="1:14" x14ac:dyDescent="0.2">
      <c r="A1591" s="624">
        <v>1588</v>
      </c>
      <c r="B1591" s="624">
        <v>0</v>
      </c>
      <c r="C1591" s="628">
        <f t="shared" si="290"/>
        <v>0</v>
      </c>
      <c r="D1591" s="665">
        <f t="shared" si="288"/>
        <v>0</v>
      </c>
      <c r="E1591" s="629">
        <f t="shared" si="291"/>
        <v>0</v>
      </c>
      <c r="F1591" s="665">
        <f t="shared" si="289"/>
        <v>0</v>
      </c>
      <c r="G1591" s="629">
        <f t="shared" si="292"/>
        <v>0</v>
      </c>
      <c r="H1591" s="666">
        <f t="shared" si="293"/>
        <v>0</v>
      </c>
      <c r="I1591" s="667">
        <f t="shared" si="294"/>
        <v>0</v>
      </c>
      <c r="J1591" s="624">
        <f t="shared" si="295"/>
        <v>0</v>
      </c>
      <c r="K1591" s="624">
        <f t="shared" si="296"/>
        <v>0</v>
      </c>
      <c r="L1591" s="624">
        <f t="shared" si="298"/>
        <v>54391.304309922263</v>
      </c>
      <c r="M1591" s="668">
        <f t="shared" si="299"/>
        <v>11.990238655999987</v>
      </c>
      <c r="N1591" s="624">
        <f t="shared" si="297"/>
        <v>4536.2987235207811</v>
      </c>
    </row>
    <row r="1592" spans="1:14" x14ac:dyDescent="0.2">
      <c r="A1592" s="624">
        <v>1589</v>
      </c>
      <c r="B1592" s="624">
        <v>0</v>
      </c>
      <c r="C1592" s="628">
        <f t="shared" si="290"/>
        <v>0</v>
      </c>
      <c r="D1592" s="665">
        <f t="shared" si="288"/>
        <v>0</v>
      </c>
      <c r="E1592" s="629">
        <f t="shared" si="291"/>
        <v>0</v>
      </c>
      <c r="F1592" s="665">
        <f t="shared" si="289"/>
        <v>0</v>
      </c>
      <c r="G1592" s="629">
        <f t="shared" si="292"/>
        <v>0</v>
      </c>
      <c r="H1592" s="666">
        <f t="shared" si="293"/>
        <v>0</v>
      </c>
      <c r="I1592" s="667">
        <f t="shared" si="294"/>
        <v>0</v>
      </c>
      <c r="J1592" s="624">
        <f t="shared" si="295"/>
        <v>0</v>
      </c>
      <c r="K1592" s="624">
        <f t="shared" si="296"/>
        <v>0</v>
      </c>
      <c r="L1592" s="624">
        <f t="shared" si="298"/>
        <v>54391.304309922263</v>
      </c>
      <c r="M1592" s="668">
        <f t="shared" si="299"/>
        <v>11.990238655999987</v>
      </c>
      <c r="N1592" s="624">
        <f t="shared" si="297"/>
        <v>4536.2987235207811</v>
      </c>
    </row>
    <row r="1593" spans="1:14" x14ac:dyDescent="0.2">
      <c r="A1593" s="624">
        <v>1590</v>
      </c>
      <c r="B1593" s="624">
        <v>0</v>
      </c>
      <c r="C1593" s="628">
        <f t="shared" si="290"/>
        <v>0</v>
      </c>
      <c r="D1593" s="665">
        <f t="shared" si="288"/>
        <v>0</v>
      </c>
      <c r="E1593" s="629">
        <f t="shared" si="291"/>
        <v>0</v>
      </c>
      <c r="F1593" s="665">
        <f t="shared" si="289"/>
        <v>0</v>
      </c>
      <c r="G1593" s="629">
        <f t="shared" si="292"/>
        <v>0</v>
      </c>
      <c r="H1593" s="666">
        <f t="shared" si="293"/>
        <v>0</v>
      </c>
      <c r="I1593" s="667">
        <f t="shared" si="294"/>
        <v>0</v>
      </c>
      <c r="J1593" s="624">
        <f t="shared" si="295"/>
        <v>0</v>
      </c>
      <c r="K1593" s="624">
        <f t="shared" si="296"/>
        <v>0</v>
      </c>
      <c r="L1593" s="624">
        <f t="shared" si="298"/>
        <v>54391.304309922263</v>
      </c>
      <c r="M1593" s="668">
        <f t="shared" si="299"/>
        <v>11.990238655999987</v>
      </c>
      <c r="N1593" s="624">
        <f t="shared" si="297"/>
        <v>4536.2987235207811</v>
      </c>
    </row>
    <row r="1594" spans="1:14" x14ac:dyDescent="0.2">
      <c r="A1594" s="624">
        <v>1591</v>
      </c>
      <c r="B1594" s="624">
        <v>0</v>
      </c>
      <c r="C1594" s="628">
        <f t="shared" si="290"/>
        <v>0</v>
      </c>
      <c r="D1594" s="665">
        <f t="shared" si="288"/>
        <v>0</v>
      </c>
      <c r="E1594" s="629">
        <f t="shared" si="291"/>
        <v>0</v>
      </c>
      <c r="F1594" s="665">
        <f t="shared" si="289"/>
        <v>0</v>
      </c>
      <c r="G1594" s="629">
        <f t="shared" si="292"/>
        <v>0</v>
      </c>
      <c r="H1594" s="666">
        <f t="shared" si="293"/>
        <v>0</v>
      </c>
      <c r="I1594" s="667">
        <f t="shared" si="294"/>
        <v>0</v>
      </c>
      <c r="J1594" s="624">
        <f t="shared" si="295"/>
        <v>0</v>
      </c>
      <c r="K1594" s="624">
        <f t="shared" si="296"/>
        <v>0</v>
      </c>
      <c r="L1594" s="624">
        <f t="shared" si="298"/>
        <v>54391.304309922263</v>
      </c>
      <c r="M1594" s="668">
        <f t="shared" si="299"/>
        <v>11.990238655999987</v>
      </c>
      <c r="N1594" s="624">
        <f t="shared" si="297"/>
        <v>4536.2987235207811</v>
      </c>
    </row>
    <row r="1595" spans="1:14" x14ac:dyDescent="0.2">
      <c r="A1595" s="624">
        <v>1592</v>
      </c>
      <c r="B1595" s="624">
        <v>0</v>
      </c>
      <c r="C1595" s="628">
        <f t="shared" si="290"/>
        <v>0</v>
      </c>
      <c r="D1595" s="665">
        <f t="shared" si="288"/>
        <v>0</v>
      </c>
      <c r="E1595" s="629">
        <f t="shared" si="291"/>
        <v>0</v>
      </c>
      <c r="F1595" s="665">
        <f t="shared" si="289"/>
        <v>0</v>
      </c>
      <c r="G1595" s="629">
        <f t="shared" si="292"/>
        <v>0</v>
      </c>
      <c r="H1595" s="666">
        <f t="shared" si="293"/>
        <v>0</v>
      </c>
      <c r="I1595" s="667">
        <f t="shared" si="294"/>
        <v>0</v>
      </c>
      <c r="J1595" s="624">
        <f t="shared" si="295"/>
        <v>0</v>
      </c>
      <c r="K1595" s="624">
        <f t="shared" si="296"/>
        <v>0</v>
      </c>
      <c r="L1595" s="624">
        <f t="shared" si="298"/>
        <v>54391.304309922263</v>
      </c>
      <c r="M1595" s="668">
        <f t="shared" si="299"/>
        <v>11.990238655999987</v>
      </c>
      <c r="N1595" s="624">
        <f t="shared" si="297"/>
        <v>4536.2987235207811</v>
      </c>
    </row>
    <row r="1596" spans="1:14" x14ac:dyDescent="0.2">
      <c r="A1596" s="624">
        <v>1593</v>
      </c>
      <c r="B1596" s="624">
        <v>0</v>
      </c>
      <c r="C1596" s="628">
        <f t="shared" si="290"/>
        <v>0</v>
      </c>
      <c r="D1596" s="665">
        <f t="shared" si="288"/>
        <v>0</v>
      </c>
      <c r="E1596" s="629">
        <f t="shared" si="291"/>
        <v>0</v>
      </c>
      <c r="F1596" s="665">
        <f t="shared" si="289"/>
        <v>0</v>
      </c>
      <c r="G1596" s="629">
        <f t="shared" si="292"/>
        <v>0</v>
      </c>
      <c r="H1596" s="666">
        <f t="shared" si="293"/>
        <v>0</v>
      </c>
      <c r="I1596" s="667">
        <f t="shared" si="294"/>
        <v>0</v>
      </c>
      <c r="J1596" s="624">
        <f t="shared" si="295"/>
        <v>0</v>
      </c>
      <c r="K1596" s="624">
        <f t="shared" si="296"/>
        <v>0</v>
      </c>
      <c r="L1596" s="624">
        <f t="shared" si="298"/>
        <v>54391.304309922263</v>
      </c>
      <c r="M1596" s="668">
        <f t="shared" si="299"/>
        <v>11.990238655999987</v>
      </c>
      <c r="N1596" s="624">
        <f t="shared" si="297"/>
        <v>4536.2987235207811</v>
      </c>
    </row>
    <row r="1597" spans="1:14" x14ac:dyDescent="0.2">
      <c r="A1597" s="624">
        <v>1594</v>
      </c>
      <c r="B1597" s="624">
        <v>0</v>
      </c>
      <c r="C1597" s="628">
        <f t="shared" si="290"/>
        <v>0</v>
      </c>
      <c r="D1597" s="665">
        <f t="shared" si="288"/>
        <v>0</v>
      </c>
      <c r="E1597" s="629">
        <f t="shared" si="291"/>
        <v>0</v>
      </c>
      <c r="F1597" s="665">
        <f t="shared" si="289"/>
        <v>0</v>
      </c>
      <c r="G1597" s="629">
        <f t="shared" si="292"/>
        <v>0</v>
      </c>
      <c r="H1597" s="666">
        <f t="shared" si="293"/>
        <v>0</v>
      </c>
      <c r="I1597" s="667">
        <f t="shared" si="294"/>
        <v>0</v>
      </c>
      <c r="J1597" s="624">
        <f t="shared" si="295"/>
        <v>0</v>
      </c>
      <c r="K1597" s="624">
        <f t="shared" si="296"/>
        <v>0</v>
      </c>
      <c r="L1597" s="624">
        <f t="shared" si="298"/>
        <v>54391.304309922263</v>
      </c>
      <c r="M1597" s="668">
        <f t="shared" si="299"/>
        <v>11.990238655999987</v>
      </c>
      <c r="N1597" s="624">
        <f t="shared" si="297"/>
        <v>4536.2987235207811</v>
      </c>
    </row>
    <row r="1598" spans="1:14" x14ac:dyDescent="0.2">
      <c r="A1598" s="624">
        <v>1595</v>
      </c>
      <c r="B1598" s="624">
        <v>0</v>
      </c>
      <c r="C1598" s="628">
        <f t="shared" si="290"/>
        <v>0</v>
      </c>
      <c r="D1598" s="665">
        <f t="shared" si="288"/>
        <v>0</v>
      </c>
      <c r="E1598" s="629">
        <f t="shared" si="291"/>
        <v>0</v>
      </c>
      <c r="F1598" s="665">
        <f t="shared" si="289"/>
        <v>0</v>
      </c>
      <c r="G1598" s="629">
        <f t="shared" si="292"/>
        <v>0</v>
      </c>
      <c r="H1598" s="666">
        <f t="shared" si="293"/>
        <v>0</v>
      </c>
      <c r="I1598" s="667">
        <f t="shared" si="294"/>
        <v>0</v>
      </c>
      <c r="J1598" s="624">
        <f t="shared" si="295"/>
        <v>0</v>
      </c>
      <c r="K1598" s="624">
        <f t="shared" si="296"/>
        <v>0</v>
      </c>
      <c r="L1598" s="624">
        <f t="shared" si="298"/>
        <v>54391.304309922263</v>
      </c>
      <c r="M1598" s="668">
        <f t="shared" si="299"/>
        <v>11.990238655999987</v>
      </c>
      <c r="N1598" s="624">
        <f t="shared" si="297"/>
        <v>4536.2987235207811</v>
      </c>
    </row>
    <row r="1599" spans="1:14" x14ac:dyDescent="0.2">
      <c r="A1599" s="624">
        <v>1596</v>
      </c>
      <c r="B1599" s="624">
        <v>0</v>
      </c>
      <c r="C1599" s="628">
        <f t="shared" si="290"/>
        <v>0</v>
      </c>
      <c r="D1599" s="665">
        <f t="shared" si="288"/>
        <v>0</v>
      </c>
      <c r="E1599" s="629">
        <f t="shared" si="291"/>
        <v>0</v>
      </c>
      <c r="F1599" s="665">
        <f t="shared" si="289"/>
        <v>0</v>
      </c>
      <c r="G1599" s="629">
        <f t="shared" si="292"/>
        <v>0</v>
      </c>
      <c r="H1599" s="666">
        <f t="shared" si="293"/>
        <v>0</v>
      </c>
      <c r="I1599" s="667">
        <f t="shared" si="294"/>
        <v>0</v>
      </c>
      <c r="J1599" s="624">
        <f t="shared" si="295"/>
        <v>0</v>
      </c>
      <c r="K1599" s="624">
        <f t="shared" si="296"/>
        <v>0</v>
      </c>
      <c r="L1599" s="624">
        <f t="shared" si="298"/>
        <v>54391.304309922263</v>
      </c>
      <c r="M1599" s="668">
        <f t="shared" si="299"/>
        <v>11.990238655999987</v>
      </c>
      <c r="N1599" s="624">
        <f t="shared" si="297"/>
        <v>4536.2987235207811</v>
      </c>
    </row>
    <row r="1600" spans="1:14" x14ac:dyDescent="0.2">
      <c r="A1600" s="624">
        <v>1597</v>
      </c>
      <c r="B1600" s="624">
        <v>0</v>
      </c>
      <c r="C1600" s="628">
        <f t="shared" si="290"/>
        <v>0</v>
      </c>
      <c r="D1600" s="665">
        <f t="shared" si="288"/>
        <v>0</v>
      </c>
      <c r="E1600" s="629">
        <f t="shared" si="291"/>
        <v>0</v>
      </c>
      <c r="F1600" s="665">
        <f t="shared" si="289"/>
        <v>0</v>
      </c>
      <c r="G1600" s="629">
        <f t="shared" si="292"/>
        <v>0</v>
      </c>
      <c r="H1600" s="666">
        <f t="shared" si="293"/>
        <v>0</v>
      </c>
      <c r="I1600" s="667">
        <f t="shared" si="294"/>
        <v>0</v>
      </c>
      <c r="J1600" s="624">
        <f t="shared" si="295"/>
        <v>0</v>
      </c>
      <c r="K1600" s="624">
        <f t="shared" si="296"/>
        <v>0</v>
      </c>
      <c r="L1600" s="624">
        <f t="shared" si="298"/>
        <v>54391.304309922263</v>
      </c>
      <c r="M1600" s="668">
        <f t="shared" si="299"/>
        <v>11.990238655999987</v>
      </c>
      <c r="N1600" s="624">
        <f t="shared" si="297"/>
        <v>4536.2987235207811</v>
      </c>
    </row>
    <row r="1601" spans="1:14" x14ac:dyDescent="0.2">
      <c r="A1601" s="624">
        <v>1598</v>
      </c>
      <c r="B1601" s="624">
        <v>0</v>
      </c>
      <c r="C1601" s="628">
        <f t="shared" si="290"/>
        <v>0</v>
      </c>
      <c r="D1601" s="665">
        <f t="shared" si="288"/>
        <v>0</v>
      </c>
      <c r="E1601" s="629">
        <f t="shared" si="291"/>
        <v>0</v>
      </c>
      <c r="F1601" s="665">
        <f t="shared" si="289"/>
        <v>0</v>
      </c>
      <c r="G1601" s="629">
        <f t="shared" si="292"/>
        <v>0</v>
      </c>
      <c r="H1601" s="666">
        <f t="shared" si="293"/>
        <v>0</v>
      </c>
      <c r="I1601" s="667">
        <f t="shared" si="294"/>
        <v>0</v>
      </c>
      <c r="J1601" s="624">
        <f t="shared" si="295"/>
        <v>0</v>
      </c>
      <c r="K1601" s="624">
        <f t="shared" si="296"/>
        <v>0</v>
      </c>
      <c r="L1601" s="624">
        <f t="shared" si="298"/>
        <v>54391.304309922263</v>
      </c>
      <c r="M1601" s="668">
        <f t="shared" si="299"/>
        <v>11.990238655999987</v>
      </c>
      <c r="N1601" s="624">
        <f t="shared" si="297"/>
        <v>4536.2987235207811</v>
      </c>
    </row>
    <row r="1602" spans="1:14" x14ac:dyDescent="0.2">
      <c r="A1602" s="624">
        <v>1599</v>
      </c>
      <c r="B1602" s="624">
        <v>0</v>
      </c>
      <c r="C1602" s="628">
        <f t="shared" si="290"/>
        <v>0</v>
      </c>
      <c r="D1602" s="665">
        <f t="shared" si="288"/>
        <v>0</v>
      </c>
      <c r="E1602" s="629">
        <f t="shared" si="291"/>
        <v>0</v>
      </c>
      <c r="F1602" s="665">
        <f t="shared" si="289"/>
        <v>0</v>
      </c>
      <c r="G1602" s="629">
        <f t="shared" si="292"/>
        <v>0</v>
      </c>
      <c r="H1602" s="666">
        <f t="shared" si="293"/>
        <v>0</v>
      </c>
      <c r="I1602" s="667">
        <f t="shared" si="294"/>
        <v>0</v>
      </c>
      <c r="J1602" s="624">
        <f t="shared" si="295"/>
        <v>0</v>
      </c>
      <c r="K1602" s="624">
        <f t="shared" si="296"/>
        <v>0</v>
      </c>
      <c r="L1602" s="624">
        <f t="shared" si="298"/>
        <v>54391.304309922263</v>
      </c>
      <c r="M1602" s="668">
        <f t="shared" si="299"/>
        <v>11.990238655999987</v>
      </c>
      <c r="N1602" s="624">
        <f t="shared" si="297"/>
        <v>4536.2987235207811</v>
      </c>
    </row>
    <row r="1603" spans="1:14" x14ac:dyDescent="0.2">
      <c r="A1603" s="624">
        <v>1600</v>
      </c>
      <c r="B1603" s="624">
        <v>0</v>
      </c>
      <c r="C1603" s="628">
        <f t="shared" si="290"/>
        <v>0</v>
      </c>
      <c r="D1603" s="665">
        <f t="shared" si="288"/>
        <v>0</v>
      </c>
      <c r="E1603" s="629">
        <f t="shared" si="291"/>
        <v>0</v>
      </c>
      <c r="F1603" s="665">
        <f t="shared" si="289"/>
        <v>0</v>
      </c>
      <c r="G1603" s="629">
        <f t="shared" si="292"/>
        <v>0</v>
      </c>
      <c r="H1603" s="666">
        <f t="shared" si="293"/>
        <v>0</v>
      </c>
      <c r="I1603" s="667">
        <f t="shared" si="294"/>
        <v>0</v>
      </c>
      <c r="J1603" s="624">
        <f t="shared" si="295"/>
        <v>0</v>
      </c>
      <c r="K1603" s="624">
        <f t="shared" si="296"/>
        <v>0</v>
      </c>
      <c r="L1603" s="624">
        <f t="shared" si="298"/>
        <v>54391.304309922263</v>
      </c>
      <c r="M1603" s="668">
        <f t="shared" si="299"/>
        <v>11.990238655999987</v>
      </c>
      <c r="N1603" s="624">
        <f t="shared" si="297"/>
        <v>4536.2987235207811</v>
      </c>
    </row>
    <row r="1604" spans="1:14" x14ac:dyDescent="0.2">
      <c r="A1604" s="624">
        <v>1601</v>
      </c>
      <c r="B1604" s="624">
        <v>0</v>
      </c>
      <c r="C1604" s="628">
        <f t="shared" si="290"/>
        <v>0</v>
      </c>
      <c r="D1604" s="665">
        <f t="shared" ref="D1604:D1667" si="300">C1604</f>
        <v>0</v>
      </c>
      <c r="E1604" s="629">
        <f t="shared" si="291"/>
        <v>0</v>
      </c>
      <c r="F1604" s="665">
        <f t="shared" ref="F1604:F1667" si="301">C1605</f>
        <v>0</v>
      </c>
      <c r="G1604" s="629">
        <f t="shared" si="292"/>
        <v>0</v>
      </c>
      <c r="H1604" s="666">
        <f t="shared" si="293"/>
        <v>0</v>
      </c>
      <c r="I1604" s="667">
        <f t="shared" si="294"/>
        <v>0</v>
      </c>
      <c r="J1604" s="624">
        <f t="shared" si="295"/>
        <v>0</v>
      </c>
      <c r="K1604" s="624">
        <f t="shared" si="296"/>
        <v>0</v>
      </c>
      <c r="L1604" s="624">
        <f t="shared" si="298"/>
        <v>54391.304309922263</v>
      </c>
      <c r="M1604" s="668">
        <f t="shared" si="299"/>
        <v>11.990238655999987</v>
      </c>
      <c r="N1604" s="624">
        <f t="shared" si="297"/>
        <v>4536.2987235207811</v>
      </c>
    </row>
    <row r="1605" spans="1:14" x14ac:dyDescent="0.2">
      <c r="A1605" s="624">
        <v>1602</v>
      </c>
      <c r="B1605" s="624">
        <v>0</v>
      </c>
      <c r="C1605" s="628">
        <f t="shared" ref="C1605:C1668" si="302">B1605*1.609344</f>
        <v>0</v>
      </c>
      <c r="D1605" s="665">
        <f t="shared" si="300"/>
        <v>0</v>
      </c>
      <c r="E1605" s="629">
        <f t="shared" ref="E1605:E1668" si="303">(D1605)^2</f>
        <v>0</v>
      </c>
      <c r="F1605" s="665">
        <f t="shared" si="301"/>
        <v>0</v>
      </c>
      <c r="G1605" s="629">
        <f t="shared" ref="G1605:G1668" si="304">(F1605)^2</f>
        <v>0</v>
      </c>
      <c r="H1605" s="666">
        <f t="shared" ref="H1605:H1668" si="305">(D1605+F1605)/2</f>
        <v>0</v>
      </c>
      <c r="I1605" s="667">
        <f t="shared" ref="I1605:I1668" si="306">H1605/3600</f>
        <v>0</v>
      </c>
      <c r="J1605" s="624">
        <f t="shared" ref="J1605:J1668" si="307">IF(I1605=0,0,(G1605-E1605))</f>
        <v>0</v>
      </c>
      <c r="K1605" s="624">
        <f t="shared" ref="K1605:K1668" si="308">MAX(0,J1605)</f>
        <v>0</v>
      </c>
      <c r="L1605" s="624">
        <f t="shared" si="298"/>
        <v>54391.304309922263</v>
      </c>
      <c r="M1605" s="668">
        <f t="shared" si="299"/>
        <v>11.990238655999987</v>
      </c>
      <c r="N1605" s="624">
        <f t="shared" ref="N1605:N1668" si="309">IF(M1605=0,0,(L1605)/M1605)</f>
        <v>4536.2987235207811</v>
      </c>
    </row>
    <row r="1606" spans="1:14" x14ac:dyDescent="0.2">
      <c r="A1606" s="624">
        <v>1603</v>
      </c>
      <c r="B1606" s="624">
        <v>0</v>
      </c>
      <c r="C1606" s="628">
        <f t="shared" si="302"/>
        <v>0</v>
      </c>
      <c r="D1606" s="665">
        <f t="shared" si="300"/>
        <v>0</v>
      </c>
      <c r="E1606" s="629">
        <f t="shared" si="303"/>
        <v>0</v>
      </c>
      <c r="F1606" s="665">
        <f t="shared" si="301"/>
        <v>0</v>
      </c>
      <c r="G1606" s="629">
        <f t="shared" si="304"/>
        <v>0</v>
      </c>
      <c r="H1606" s="666">
        <f t="shared" si="305"/>
        <v>0</v>
      </c>
      <c r="I1606" s="667">
        <f t="shared" si="306"/>
        <v>0</v>
      </c>
      <c r="J1606" s="624">
        <f t="shared" si="307"/>
        <v>0</v>
      </c>
      <c r="K1606" s="624">
        <f t="shared" si="308"/>
        <v>0</v>
      </c>
      <c r="L1606" s="624">
        <f t="shared" ref="L1606:L1669" si="310">L1605+K1606</f>
        <v>54391.304309922263</v>
      </c>
      <c r="M1606" s="668">
        <f t="shared" ref="M1606:M1669" si="311">M1605+I1606</f>
        <v>11.990238655999987</v>
      </c>
      <c r="N1606" s="624">
        <f t="shared" si="309"/>
        <v>4536.2987235207811</v>
      </c>
    </row>
    <row r="1607" spans="1:14" x14ac:dyDescent="0.2">
      <c r="A1607" s="624">
        <v>1604</v>
      </c>
      <c r="B1607" s="624">
        <v>0</v>
      </c>
      <c r="C1607" s="628">
        <f t="shared" si="302"/>
        <v>0</v>
      </c>
      <c r="D1607" s="665">
        <f t="shared" si="300"/>
        <v>0</v>
      </c>
      <c r="E1607" s="629">
        <f t="shared" si="303"/>
        <v>0</v>
      </c>
      <c r="F1607" s="665">
        <f t="shared" si="301"/>
        <v>0</v>
      </c>
      <c r="G1607" s="629">
        <f t="shared" si="304"/>
        <v>0</v>
      </c>
      <c r="H1607" s="666">
        <f t="shared" si="305"/>
        <v>0</v>
      </c>
      <c r="I1607" s="667">
        <f t="shared" si="306"/>
        <v>0</v>
      </c>
      <c r="J1607" s="624">
        <f t="shared" si="307"/>
        <v>0</v>
      </c>
      <c r="K1607" s="624">
        <f t="shared" si="308"/>
        <v>0</v>
      </c>
      <c r="L1607" s="624">
        <f t="shared" si="310"/>
        <v>54391.304309922263</v>
      </c>
      <c r="M1607" s="668">
        <f t="shared" si="311"/>
        <v>11.990238655999987</v>
      </c>
      <c r="N1607" s="624">
        <f t="shared" si="309"/>
        <v>4536.2987235207811</v>
      </c>
    </row>
    <row r="1608" spans="1:14" x14ac:dyDescent="0.2">
      <c r="A1608" s="624">
        <v>1605</v>
      </c>
      <c r="B1608" s="624">
        <v>0</v>
      </c>
      <c r="C1608" s="628">
        <f t="shared" si="302"/>
        <v>0</v>
      </c>
      <c r="D1608" s="665">
        <f t="shared" si="300"/>
        <v>0</v>
      </c>
      <c r="E1608" s="629">
        <f t="shared" si="303"/>
        <v>0</v>
      </c>
      <c r="F1608" s="665">
        <f t="shared" si="301"/>
        <v>0</v>
      </c>
      <c r="G1608" s="629">
        <f t="shared" si="304"/>
        <v>0</v>
      </c>
      <c r="H1608" s="666">
        <f t="shared" si="305"/>
        <v>0</v>
      </c>
      <c r="I1608" s="667">
        <f t="shared" si="306"/>
        <v>0</v>
      </c>
      <c r="J1608" s="624">
        <f t="shared" si="307"/>
        <v>0</v>
      </c>
      <c r="K1608" s="624">
        <f t="shared" si="308"/>
        <v>0</v>
      </c>
      <c r="L1608" s="624">
        <f t="shared" si="310"/>
        <v>54391.304309922263</v>
      </c>
      <c r="M1608" s="668">
        <f t="shared" si="311"/>
        <v>11.990238655999987</v>
      </c>
      <c r="N1608" s="624">
        <f t="shared" si="309"/>
        <v>4536.2987235207811</v>
      </c>
    </row>
    <row r="1609" spans="1:14" x14ac:dyDescent="0.2">
      <c r="A1609" s="624">
        <v>1606</v>
      </c>
      <c r="B1609" s="624">
        <v>0</v>
      </c>
      <c r="C1609" s="628">
        <f t="shared" si="302"/>
        <v>0</v>
      </c>
      <c r="D1609" s="665">
        <f t="shared" si="300"/>
        <v>0</v>
      </c>
      <c r="E1609" s="629">
        <f t="shared" si="303"/>
        <v>0</v>
      </c>
      <c r="F1609" s="665">
        <f t="shared" si="301"/>
        <v>0</v>
      </c>
      <c r="G1609" s="629">
        <f t="shared" si="304"/>
        <v>0</v>
      </c>
      <c r="H1609" s="666">
        <f t="shared" si="305"/>
        <v>0</v>
      </c>
      <c r="I1609" s="667">
        <f t="shared" si="306"/>
        <v>0</v>
      </c>
      <c r="J1609" s="624">
        <f t="shared" si="307"/>
        <v>0</v>
      </c>
      <c r="K1609" s="624">
        <f t="shared" si="308"/>
        <v>0</v>
      </c>
      <c r="L1609" s="624">
        <f t="shared" si="310"/>
        <v>54391.304309922263</v>
      </c>
      <c r="M1609" s="668">
        <f t="shared" si="311"/>
        <v>11.990238655999987</v>
      </c>
      <c r="N1609" s="624">
        <f t="shared" si="309"/>
        <v>4536.2987235207811</v>
      </c>
    </row>
    <row r="1610" spans="1:14" x14ac:dyDescent="0.2">
      <c r="A1610" s="624">
        <v>1607</v>
      </c>
      <c r="B1610" s="624">
        <v>0</v>
      </c>
      <c r="C1610" s="628">
        <f t="shared" si="302"/>
        <v>0</v>
      </c>
      <c r="D1610" s="665">
        <f t="shared" si="300"/>
        <v>0</v>
      </c>
      <c r="E1610" s="629">
        <f t="shared" si="303"/>
        <v>0</v>
      </c>
      <c r="F1610" s="665">
        <f t="shared" si="301"/>
        <v>0</v>
      </c>
      <c r="G1610" s="629">
        <f t="shared" si="304"/>
        <v>0</v>
      </c>
      <c r="H1610" s="666">
        <f t="shared" si="305"/>
        <v>0</v>
      </c>
      <c r="I1610" s="667">
        <f t="shared" si="306"/>
        <v>0</v>
      </c>
      <c r="J1610" s="624">
        <f t="shared" si="307"/>
        <v>0</v>
      </c>
      <c r="K1610" s="624">
        <f t="shared" si="308"/>
        <v>0</v>
      </c>
      <c r="L1610" s="624">
        <f t="shared" si="310"/>
        <v>54391.304309922263</v>
      </c>
      <c r="M1610" s="668">
        <f t="shared" si="311"/>
        <v>11.990238655999987</v>
      </c>
      <c r="N1610" s="624">
        <f t="shared" si="309"/>
        <v>4536.2987235207811</v>
      </c>
    </row>
    <row r="1611" spans="1:14" x14ac:dyDescent="0.2">
      <c r="A1611" s="624">
        <v>1608</v>
      </c>
      <c r="B1611" s="624">
        <v>0</v>
      </c>
      <c r="C1611" s="628">
        <f t="shared" si="302"/>
        <v>0</v>
      </c>
      <c r="D1611" s="665">
        <f t="shared" si="300"/>
        <v>0</v>
      </c>
      <c r="E1611" s="629">
        <f t="shared" si="303"/>
        <v>0</v>
      </c>
      <c r="F1611" s="665">
        <f t="shared" si="301"/>
        <v>0</v>
      </c>
      <c r="G1611" s="629">
        <f t="shared" si="304"/>
        <v>0</v>
      </c>
      <c r="H1611" s="666">
        <f t="shared" si="305"/>
        <v>0</v>
      </c>
      <c r="I1611" s="667">
        <f t="shared" si="306"/>
        <v>0</v>
      </c>
      <c r="J1611" s="624">
        <f t="shared" si="307"/>
        <v>0</v>
      </c>
      <c r="K1611" s="624">
        <f t="shared" si="308"/>
        <v>0</v>
      </c>
      <c r="L1611" s="624">
        <f t="shared" si="310"/>
        <v>54391.304309922263</v>
      </c>
      <c r="M1611" s="668">
        <f t="shared" si="311"/>
        <v>11.990238655999987</v>
      </c>
      <c r="N1611" s="624">
        <f t="shared" si="309"/>
        <v>4536.2987235207811</v>
      </c>
    </row>
    <row r="1612" spans="1:14" x14ac:dyDescent="0.2">
      <c r="A1612" s="624">
        <v>1609</v>
      </c>
      <c r="B1612" s="624">
        <v>0</v>
      </c>
      <c r="C1612" s="628">
        <f t="shared" si="302"/>
        <v>0</v>
      </c>
      <c r="D1612" s="665">
        <f t="shared" si="300"/>
        <v>0</v>
      </c>
      <c r="E1612" s="629">
        <f t="shared" si="303"/>
        <v>0</v>
      </c>
      <c r="F1612" s="665">
        <f t="shared" si="301"/>
        <v>0</v>
      </c>
      <c r="G1612" s="629">
        <f t="shared" si="304"/>
        <v>0</v>
      </c>
      <c r="H1612" s="666">
        <f t="shared" si="305"/>
        <v>0</v>
      </c>
      <c r="I1612" s="667">
        <f t="shared" si="306"/>
        <v>0</v>
      </c>
      <c r="J1612" s="624">
        <f t="shared" si="307"/>
        <v>0</v>
      </c>
      <c r="K1612" s="624">
        <f t="shared" si="308"/>
        <v>0</v>
      </c>
      <c r="L1612" s="624">
        <f t="shared" si="310"/>
        <v>54391.304309922263</v>
      </c>
      <c r="M1612" s="668">
        <f t="shared" si="311"/>
        <v>11.990238655999987</v>
      </c>
      <c r="N1612" s="624">
        <f t="shared" si="309"/>
        <v>4536.2987235207811</v>
      </c>
    </row>
    <row r="1613" spans="1:14" x14ac:dyDescent="0.2">
      <c r="A1613" s="624">
        <v>1610</v>
      </c>
      <c r="B1613" s="624">
        <v>0</v>
      </c>
      <c r="C1613" s="628">
        <f t="shared" si="302"/>
        <v>0</v>
      </c>
      <c r="D1613" s="665">
        <f t="shared" si="300"/>
        <v>0</v>
      </c>
      <c r="E1613" s="629">
        <f t="shared" si="303"/>
        <v>0</v>
      </c>
      <c r="F1613" s="665">
        <f t="shared" si="301"/>
        <v>0</v>
      </c>
      <c r="G1613" s="629">
        <f t="shared" si="304"/>
        <v>0</v>
      </c>
      <c r="H1613" s="666">
        <f t="shared" si="305"/>
        <v>0</v>
      </c>
      <c r="I1613" s="667">
        <f t="shared" si="306"/>
        <v>0</v>
      </c>
      <c r="J1613" s="624">
        <f t="shared" si="307"/>
        <v>0</v>
      </c>
      <c r="K1613" s="624">
        <f t="shared" si="308"/>
        <v>0</v>
      </c>
      <c r="L1613" s="624">
        <f t="shared" si="310"/>
        <v>54391.304309922263</v>
      </c>
      <c r="M1613" s="668">
        <f t="shared" si="311"/>
        <v>11.990238655999987</v>
      </c>
      <c r="N1613" s="624">
        <f t="shared" si="309"/>
        <v>4536.2987235207811</v>
      </c>
    </row>
    <row r="1614" spans="1:14" x14ac:dyDescent="0.2">
      <c r="A1614" s="624">
        <v>1611</v>
      </c>
      <c r="B1614" s="624">
        <v>0</v>
      </c>
      <c r="C1614" s="628">
        <f t="shared" si="302"/>
        <v>0</v>
      </c>
      <c r="D1614" s="665">
        <f t="shared" si="300"/>
        <v>0</v>
      </c>
      <c r="E1614" s="629">
        <f t="shared" si="303"/>
        <v>0</v>
      </c>
      <c r="F1614" s="665">
        <f t="shared" si="301"/>
        <v>0</v>
      </c>
      <c r="G1614" s="629">
        <f t="shared" si="304"/>
        <v>0</v>
      </c>
      <c r="H1614" s="666">
        <f t="shared" si="305"/>
        <v>0</v>
      </c>
      <c r="I1614" s="667">
        <f t="shared" si="306"/>
        <v>0</v>
      </c>
      <c r="J1614" s="624">
        <f t="shared" si="307"/>
        <v>0</v>
      </c>
      <c r="K1614" s="624">
        <f t="shared" si="308"/>
        <v>0</v>
      </c>
      <c r="L1614" s="624">
        <f t="shared" si="310"/>
        <v>54391.304309922263</v>
      </c>
      <c r="M1614" s="668">
        <f t="shared" si="311"/>
        <v>11.990238655999987</v>
      </c>
      <c r="N1614" s="624">
        <f t="shared" si="309"/>
        <v>4536.2987235207811</v>
      </c>
    </row>
    <row r="1615" spans="1:14" x14ac:dyDescent="0.2">
      <c r="A1615" s="624">
        <v>1612</v>
      </c>
      <c r="B1615" s="624">
        <v>0</v>
      </c>
      <c r="C1615" s="628">
        <f t="shared" si="302"/>
        <v>0</v>
      </c>
      <c r="D1615" s="665">
        <f t="shared" si="300"/>
        <v>0</v>
      </c>
      <c r="E1615" s="629">
        <f t="shared" si="303"/>
        <v>0</v>
      </c>
      <c r="F1615" s="665">
        <f t="shared" si="301"/>
        <v>0</v>
      </c>
      <c r="G1615" s="629">
        <f t="shared" si="304"/>
        <v>0</v>
      </c>
      <c r="H1615" s="666">
        <f t="shared" si="305"/>
        <v>0</v>
      </c>
      <c r="I1615" s="667">
        <f t="shared" si="306"/>
        <v>0</v>
      </c>
      <c r="J1615" s="624">
        <f t="shared" si="307"/>
        <v>0</v>
      </c>
      <c r="K1615" s="624">
        <f t="shared" si="308"/>
        <v>0</v>
      </c>
      <c r="L1615" s="624">
        <f t="shared" si="310"/>
        <v>54391.304309922263</v>
      </c>
      <c r="M1615" s="668">
        <f t="shared" si="311"/>
        <v>11.990238655999987</v>
      </c>
      <c r="N1615" s="624">
        <f t="shared" si="309"/>
        <v>4536.2987235207811</v>
      </c>
    </row>
    <row r="1616" spans="1:14" x14ac:dyDescent="0.2">
      <c r="A1616" s="624">
        <v>1613</v>
      </c>
      <c r="B1616" s="624">
        <v>0</v>
      </c>
      <c r="C1616" s="628">
        <f t="shared" si="302"/>
        <v>0</v>
      </c>
      <c r="D1616" s="665">
        <f t="shared" si="300"/>
        <v>0</v>
      </c>
      <c r="E1616" s="629">
        <f t="shared" si="303"/>
        <v>0</v>
      </c>
      <c r="F1616" s="665">
        <f t="shared" si="301"/>
        <v>0</v>
      </c>
      <c r="G1616" s="629">
        <f t="shared" si="304"/>
        <v>0</v>
      </c>
      <c r="H1616" s="666">
        <f t="shared" si="305"/>
        <v>0</v>
      </c>
      <c r="I1616" s="667">
        <f t="shared" si="306"/>
        <v>0</v>
      </c>
      <c r="J1616" s="624">
        <f t="shared" si="307"/>
        <v>0</v>
      </c>
      <c r="K1616" s="624">
        <f t="shared" si="308"/>
        <v>0</v>
      </c>
      <c r="L1616" s="624">
        <f t="shared" si="310"/>
        <v>54391.304309922263</v>
      </c>
      <c r="M1616" s="668">
        <f t="shared" si="311"/>
        <v>11.990238655999987</v>
      </c>
      <c r="N1616" s="624">
        <f t="shared" si="309"/>
        <v>4536.2987235207811</v>
      </c>
    </row>
    <row r="1617" spans="1:14" x14ac:dyDescent="0.2">
      <c r="A1617" s="624">
        <v>1614</v>
      </c>
      <c r="B1617" s="624">
        <v>0</v>
      </c>
      <c r="C1617" s="628">
        <f t="shared" si="302"/>
        <v>0</v>
      </c>
      <c r="D1617" s="665">
        <f t="shared" si="300"/>
        <v>0</v>
      </c>
      <c r="E1617" s="629">
        <f t="shared" si="303"/>
        <v>0</v>
      </c>
      <c r="F1617" s="665">
        <f t="shared" si="301"/>
        <v>0</v>
      </c>
      <c r="G1617" s="629">
        <f t="shared" si="304"/>
        <v>0</v>
      </c>
      <c r="H1617" s="666">
        <f t="shared" si="305"/>
        <v>0</v>
      </c>
      <c r="I1617" s="667">
        <f t="shared" si="306"/>
        <v>0</v>
      </c>
      <c r="J1617" s="624">
        <f t="shared" si="307"/>
        <v>0</v>
      </c>
      <c r="K1617" s="624">
        <f t="shared" si="308"/>
        <v>0</v>
      </c>
      <c r="L1617" s="624">
        <f t="shared" si="310"/>
        <v>54391.304309922263</v>
      </c>
      <c r="M1617" s="668">
        <f t="shared" si="311"/>
        <v>11.990238655999987</v>
      </c>
      <c r="N1617" s="624">
        <f t="shared" si="309"/>
        <v>4536.2987235207811</v>
      </c>
    </row>
    <row r="1618" spans="1:14" x14ac:dyDescent="0.2">
      <c r="A1618" s="624">
        <v>1615</v>
      </c>
      <c r="B1618" s="624">
        <v>0</v>
      </c>
      <c r="C1618" s="628">
        <f t="shared" si="302"/>
        <v>0</v>
      </c>
      <c r="D1618" s="665">
        <f t="shared" si="300"/>
        <v>0</v>
      </c>
      <c r="E1618" s="629">
        <f t="shared" si="303"/>
        <v>0</v>
      </c>
      <c r="F1618" s="665">
        <f t="shared" si="301"/>
        <v>0</v>
      </c>
      <c r="G1618" s="629">
        <f t="shared" si="304"/>
        <v>0</v>
      </c>
      <c r="H1618" s="666">
        <f t="shared" si="305"/>
        <v>0</v>
      </c>
      <c r="I1618" s="667">
        <f t="shared" si="306"/>
        <v>0</v>
      </c>
      <c r="J1618" s="624">
        <f t="shared" si="307"/>
        <v>0</v>
      </c>
      <c r="K1618" s="624">
        <f t="shared" si="308"/>
        <v>0</v>
      </c>
      <c r="L1618" s="624">
        <f t="shared" si="310"/>
        <v>54391.304309922263</v>
      </c>
      <c r="M1618" s="668">
        <f t="shared" si="311"/>
        <v>11.990238655999987</v>
      </c>
      <c r="N1618" s="624">
        <f t="shared" si="309"/>
        <v>4536.2987235207811</v>
      </c>
    </row>
    <row r="1619" spans="1:14" x14ac:dyDescent="0.2">
      <c r="A1619" s="624">
        <v>1616</v>
      </c>
      <c r="B1619" s="624">
        <v>0</v>
      </c>
      <c r="C1619" s="628">
        <f t="shared" si="302"/>
        <v>0</v>
      </c>
      <c r="D1619" s="665">
        <f t="shared" si="300"/>
        <v>0</v>
      </c>
      <c r="E1619" s="629">
        <f t="shared" si="303"/>
        <v>0</v>
      </c>
      <c r="F1619" s="665">
        <f t="shared" si="301"/>
        <v>0</v>
      </c>
      <c r="G1619" s="629">
        <f t="shared" si="304"/>
        <v>0</v>
      </c>
      <c r="H1619" s="666">
        <f t="shared" si="305"/>
        <v>0</v>
      </c>
      <c r="I1619" s="667">
        <f t="shared" si="306"/>
        <v>0</v>
      </c>
      <c r="J1619" s="624">
        <f t="shared" si="307"/>
        <v>0</v>
      </c>
      <c r="K1619" s="624">
        <f t="shared" si="308"/>
        <v>0</v>
      </c>
      <c r="L1619" s="624">
        <f t="shared" si="310"/>
        <v>54391.304309922263</v>
      </c>
      <c r="M1619" s="668">
        <f t="shared" si="311"/>
        <v>11.990238655999987</v>
      </c>
      <c r="N1619" s="624">
        <f t="shared" si="309"/>
        <v>4536.2987235207811</v>
      </c>
    </row>
    <row r="1620" spans="1:14" x14ac:dyDescent="0.2">
      <c r="A1620" s="624">
        <v>1617</v>
      </c>
      <c r="B1620" s="624">
        <v>0</v>
      </c>
      <c r="C1620" s="628">
        <f t="shared" si="302"/>
        <v>0</v>
      </c>
      <c r="D1620" s="665">
        <f t="shared" si="300"/>
        <v>0</v>
      </c>
      <c r="E1620" s="629">
        <f t="shared" si="303"/>
        <v>0</v>
      </c>
      <c r="F1620" s="665">
        <f t="shared" si="301"/>
        <v>0</v>
      </c>
      <c r="G1620" s="629">
        <f t="shared" si="304"/>
        <v>0</v>
      </c>
      <c r="H1620" s="666">
        <f t="shared" si="305"/>
        <v>0</v>
      </c>
      <c r="I1620" s="667">
        <f t="shared" si="306"/>
        <v>0</v>
      </c>
      <c r="J1620" s="624">
        <f t="shared" si="307"/>
        <v>0</v>
      </c>
      <c r="K1620" s="624">
        <f t="shared" si="308"/>
        <v>0</v>
      </c>
      <c r="L1620" s="624">
        <f t="shared" si="310"/>
        <v>54391.304309922263</v>
      </c>
      <c r="M1620" s="668">
        <f t="shared" si="311"/>
        <v>11.990238655999987</v>
      </c>
      <c r="N1620" s="624">
        <f t="shared" si="309"/>
        <v>4536.2987235207811</v>
      </c>
    </row>
    <row r="1621" spans="1:14" x14ac:dyDescent="0.2">
      <c r="A1621" s="624">
        <v>1618</v>
      </c>
      <c r="B1621" s="624">
        <v>0</v>
      </c>
      <c r="C1621" s="628">
        <f t="shared" si="302"/>
        <v>0</v>
      </c>
      <c r="D1621" s="665">
        <f t="shared" si="300"/>
        <v>0</v>
      </c>
      <c r="E1621" s="629">
        <f t="shared" si="303"/>
        <v>0</v>
      </c>
      <c r="F1621" s="665">
        <f t="shared" si="301"/>
        <v>0</v>
      </c>
      <c r="G1621" s="629">
        <f t="shared" si="304"/>
        <v>0</v>
      </c>
      <c r="H1621" s="666">
        <f t="shared" si="305"/>
        <v>0</v>
      </c>
      <c r="I1621" s="667">
        <f t="shared" si="306"/>
        <v>0</v>
      </c>
      <c r="J1621" s="624">
        <f t="shared" si="307"/>
        <v>0</v>
      </c>
      <c r="K1621" s="624">
        <f t="shared" si="308"/>
        <v>0</v>
      </c>
      <c r="L1621" s="624">
        <f t="shared" si="310"/>
        <v>54391.304309922263</v>
      </c>
      <c r="M1621" s="668">
        <f t="shared" si="311"/>
        <v>11.990238655999987</v>
      </c>
      <c r="N1621" s="624">
        <f t="shared" si="309"/>
        <v>4536.2987235207811</v>
      </c>
    </row>
    <row r="1622" spans="1:14" x14ac:dyDescent="0.2">
      <c r="A1622" s="624">
        <v>1619</v>
      </c>
      <c r="B1622" s="624">
        <v>0</v>
      </c>
      <c r="C1622" s="628">
        <f t="shared" si="302"/>
        <v>0</v>
      </c>
      <c r="D1622" s="665">
        <f t="shared" si="300"/>
        <v>0</v>
      </c>
      <c r="E1622" s="629">
        <f t="shared" si="303"/>
        <v>0</v>
      </c>
      <c r="F1622" s="665">
        <f t="shared" si="301"/>
        <v>0</v>
      </c>
      <c r="G1622" s="629">
        <f t="shared" si="304"/>
        <v>0</v>
      </c>
      <c r="H1622" s="666">
        <f t="shared" si="305"/>
        <v>0</v>
      </c>
      <c r="I1622" s="667">
        <f t="shared" si="306"/>
        <v>0</v>
      </c>
      <c r="J1622" s="624">
        <f t="shared" si="307"/>
        <v>0</v>
      </c>
      <c r="K1622" s="624">
        <f t="shared" si="308"/>
        <v>0</v>
      </c>
      <c r="L1622" s="624">
        <f t="shared" si="310"/>
        <v>54391.304309922263</v>
      </c>
      <c r="M1622" s="668">
        <f t="shared" si="311"/>
        <v>11.990238655999987</v>
      </c>
      <c r="N1622" s="624">
        <f t="shared" si="309"/>
        <v>4536.2987235207811</v>
      </c>
    </row>
    <row r="1623" spans="1:14" x14ac:dyDescent="0.2">
      <c r="A1623" s="624">
        <v>1620</v>
      </c>
      <c r="B1623" s="624">
        <v>0</v>
      </c>
      <c r="C1623" s="628">
        <f t="shared" si="302"/>
        <v>0</v>
      </c>
      <c r="D1623" s="665">
        <f t="shared" si="300"/>
        <v>0</v>
      </c>
      <c r="E1623" s="629">
        <f t="shared" si="303"/>
        <v>0</v>
      </c>
      <c r="F1623" s="665">
        <f t="shared" si="301"/>
        <v>0</v>
      </c>
      <c r="G1623" s="629">
        <f t="shared" si="304"/>
        <v>0</v>
      </c>
      <c r="H1623" s="666">
        <f t="shared" si="305"/>
        <v>0</v>
      </c>
      <c r="I1623" s="667">
        <f t="shared" si="306"/>
        <v>0</v>
      </c>
      <c r="J1623" s="624">
        <f t="shared" si="307"/>
        <v>0</v>
      </c>
      <c r="K1623" s="624">
        <f t="shared" si="308"/>
        <v>0</v>
      </c>
      <c r="L1623" s="624">
        <f t="shared" si="310"/>
        <v>54391.304309922263</v>
      </c>
      <c r="M1623" s="668">
        <f t="shared" si="311"/>
        <v>11.990238655999987</v>
      </c>
      <c r="N1623" s="624">
        <f t="shared" si="309"/>
        <v>4536.2987235207811</v>
      </c>
    </row>
    <row r="1624" spans="1:14" x14ac:dyDescent="0.2">
      <c r="A1624" s="624">
        <v>1621</v>
      </c>
      <c r="B1624" s="624">
        <v>0</v>
      </c>
      <c r="C1624" s="628">
        <f t="shared" si="302"/>
        <v>0</v>
      </c>
      <c r="D1624" s="665">
        <f t="shared" si="300"/>
        <v>0</v>
      </c>
      <c r="E1624" s="629">
        <f t="shared" si="303"/>
        <v>0</v>
      </c>
      <c r="F1624" s="665">
        <f t="shared" si="301"/>
        <v>0</v>
      </c>
      <c r="G1624" s="629">
        <f t="shared" si="304"/>
        <v>0</v>
      </c>
      <c r="H1624" s="666">
        <f t="shared" si="305"/>
        <v>0</v>
      </c>
      <c r="I1624" s="667">
        <f t="shared" si="306"/>
        <v>0</v>
      </c>
      <c r="J1624" s="624">
        <f t="shared" si="307"/>
        <v>0</v>
      </c>
      <c r="K1624" s="624">
        <f t="shared" si="308"/>
        <v>0</v>
      </c>
      <c r="L1624" s="624">
        <f t="shared" si="310"/>
        <v>54391.304309922263</v>
      </c>
      <c r="M1624" s="668">
        <f t="shared" si="311"/>
        <v>11.990238655999987</v>
      </c>
      <c r="N1624" s="624">
        <f t="shared" si="309"/>
        <v>4536.2987235207811</v>
      </c>
    </row>
    <row r="1625" spans="1:14" x14ac:dyDescent="0.2">
      <c r="A1625" s="624">
        <v>1622</v>
      </c>
      <c r="B1625" s="624">
        <v>0</v>
      </c>
      <c r="C1625" s="628">
        <f t="shared" si="302"/>
        <v>0</v>
      </c>
      <c r="D1625" s="665">
        <f t="shared" si="300"/>
        <v>0</v>
      </c>
      <c r="E1625" s="629">
        <f t="shared" si="303"/>
        <v>0</v>
      </c>
      <c r="F1625" s="665">
        <f t="shared" si="301"/>
        <v>0</v>
      </c>
      <c r="G1625" s="629">
        <f t="shared" si="304"/>
        <v>0</v>
      </c>
      <c r="H1625" s="666">
        <f t="shared" si="305"/>
        <v>0</v>
      </c>
      <c r="I1625" s="667">
        <f t="shared" si="306"/>
        <v>0</v>
      </c>
      <c r="J1625" s="624">
        <f t="shared" si="307"/>
        <v>0</v>
      </c>
      <c r="K1625" s="624">
        <f t="shared" si="308"/>
        <v>0</v>
      </c>
      <c r="L1625" s="624">
        <f t="shared" si="310"/>
        <v>54391.304309922263</v>
      </c>
      <c r="M1625" s="668">
        <f t="shared" si="311"/>
        <v>11.990238655999987</v>
      </c>
      <c r="N1625" s="624">
        <f t="shared" si="309"/>
        <v>4536.2987235207811</v>
      </c>
    </row>
    <row r="1626" spans="1:14" x14ac:dyDescent="0.2">
      <c r="A1626" s="624">
        <v>1623</v>
      </c>
      <c r="B1626" s="624">
        <v>0</v>
      </c>
      <c r="C1626" s="628">
        <f t="shared" si="302"/>
        <v>0</v>
      </c>
      <c r="D1626" s="665">
        <f t="shared" si="300"/>
        <v>0</v>
      </c>
      <c r="E1626" s="629">
        <f t="shared" si="303"/>
        <v>0</v>
      </c>
      <c r="F1626" s="665">
        <f t="shared" si="301"/>
        <v>0</v>
      </c>
      <c r="G1626" s="629">
        <f t="shared" si="304"/>
        <v>0</v>
      </c>
      <c r="H1626" s="666">
        <f t="shared" si="305"/>
        <v>0</v>
      </c>
      <c r="I1626" s="667">
        <f t="shared" si="306"/>
        <v>0</v>
      </c>
      <c r="J1626" s="624">
        <f t="shared" si="307"/>
        <v>0</v>
      </c>
      <c r="K1626" s="624">
        <f t="shared" si="308"/>
        <v>0</v>
      </c>
      <c r="L1626" s="624">
        <f t="shared" si="310"/>
        <v>54391.304309922263</v>
      </c>
      <c r="M1626" s="668">
        <f t="shared" si="311"/>
        <v>11.990238655999987</v>
      </c>
      <c r="N1626" s="624">
        <f t="shared" si="309"/>
        <v>4536.2987235207811</v>
      </c>
    </row>
    <row r="1627" spans="1:14" x14ac:dyDescent="0.2">
      <c r="A1627" s="624">
        <v>1624</v>
      </c>
      <c r="B1627" s="624">
        <v>0</v>
      </c>
      <c r="C1627" s="628">
        <f t="shared" si="302"/>
        <v>0</v>
      </c>
      <c r="D1627" s="665">
        <f t="shared" si="300"/>
        <v>0</v>
      </c>
      <c r="E1627" s="629">
        <f t="shared" si="303"/>
        <v>0</v>
      </c>
      <c r="F1627" s="665">
        <f t="shared" si="301"/>
        <v>0</v>
      </c>
      <c r="G1627" s="629">
        <f t="shared" si="304"/>
        <v>0</v>
      </c>
      <c r="H1627" s="666">
        <f t="shared" si="305"/>
        <v>0</v>
      </c>
      <c r="I1627" s="667">
        <f t="shared" si="306"/>
        <v>0</v>
      </c>
      <c r="J1627" s="624">
        <f t="shared" si="307"/>
        <v>0</v>
      </c>
      <c r="K1627" s="624">
        <f t="shared" si="308"/>
        <v>0</v>
      </c>
      <c r="L1627" s="624">
        <f t="shared" si="310"/>
        <v>54391.304309922263</v>
      </c>
      <c r="M1627" s="668">
        <f t="shared" si="311"/>
        <v>11.990238655999987</v>
      </c>
      <c r="N1627" s="624">
        <f t="shared" si="309"/>
        <v>4536.2987235207811</v>
      </c>
    </row>
    <row r="1628" spans="1:14" x14ac:dyDescent="0.2">
      <c r="A1628" s="624">
        <v>1625</v>
      </c>
      <c r="B1628" s="624">
        <v>0</v>
      </c>
      <c r="C1628" s="628">
        <f t="shared" si="302"/>
        <v>0</v>
      </c>
      <c r="D1628" s="665">
        <f t="shared" si="300"/>
        <v>0</v>
      </c>
      <c r="E1628" s="629">
        <f t="shared" si="303"/>
        <v>0</v>
      </c>
      <c r="F1628" s="665">
        <f t="shared" si="301"/>
        <v>0</v>
      </c>
      <c r="G1628" s="629">
        <f t="shared" si="304"/>
        <v>0</v>
      </c>
      <c r="H1628" s="666">
        <f t="shared" si="305"/>
        <v>0</v>
      </c>
      <c r="I1628" s="667">
        <f t="shared" si="306"/>
        <v>0</v>
      </c>
      <c r="J1628" s="624">
        <f t="shared" si="307"/>
        <v>0</v>
      </c>
      <c r="K1628" s="624">
        <f t="shared" si="308"/>
        <v>0</v>
      </c>
      <c r="L1628" s="624">
        <f t="shared" si="310"/>
        <v>54391.304309922263</v>
      </c>
      <c r="M1628" s="668">
        <f t="shared" si="311"/>
        <v>11.990238655999987</v>
      </c>
      <c r="N1628" s="624">
        <f t="shared" si="309"/>
        <v>4536.2987235207811</v>
      </c>
    </row>
    <row r="1629" spans="1:14" x14ac:dyDescent="0.2">
      <c r="A1629" s="624">
        <v>1626</v>
      </c>
      <c r="B1629" s="624">
        <v>0</v>
      </c>
      <c r="C1629" s="628">
        <f t="shared" si="302"/>
        <v>0</v>
      </c>
      <c r="D1629" s="665">
        <f t="shared" si="300"/>
        <v>0</v>
      </c>
      <c r="E1629" s="629">
        <f t="shared" si="303"/>
        <v>0</v>
      </c>
      <c r="F1629" s="665">
        <f t="shared" si="301"/>
        <v>0</v>
      </c>
      <c r="G1629" s="629">
        <f t="shared" si="304"/>
        <v>0</v>
      </c>
      <c r="H1629" s="666">
        <f t="shared" si="305"/>
        <v>0</v>
      </c>
      <c r="I1629" s="667">
        <f t="shared" si="306"/>
        <v>0</v>
      </c>
      <c r="J1629" s="624">
        <f t="shared" si="307"/>
        <v>0</v>
      </c>
      <c r="K1629" s="624">
        <f t="shared" si="308"/>
        <v>0</v>
      </c>
      <c r="L1629" s="624">
        <f t="shared" si="310"/>
        <v>54391.304309922263</v>
      </c>
      <c r="M1629" s="668">
        <f t="shared" si="311"/>
        <v>11.990238655999987</v>
      </c>
      <c r="N1629" s="624">
        <f t="shared" si="309"/>
        <v>4536.2987235207811</v>
      </c>
    </row>
    <row r="1630" spans="1:14" x14ac:dyDescent="0.2">
      <c r="A1630" s="624">
        <v>1627</v>
      </c>
      <c r="B1630" s="624">
        <v>0</v>
      </c>
      <c r="C1630" s="628">
        <f t="shared" si="302"/>
        <v>0</v>
      </c>
      <c r="D1630" s="665">
        <f t="shared" si="300"/>
        <v>0</v>
      </c>
      <c r="E1630" s="629">
        <f t="shared" si="303"/>
        <v>0</v>
      </c>
      <c r="F1630" s="665">
        <f t="shared" si="301"/>
        <v>0</v>
      </c>
      <c r="G1630" s="629">
        <f t="shared" si="304"/>
        <v>0</v>
      </c>
      <c r="H1630" s="666">
        <f t="shared" si="305"/>
        <v>0</v>
      </c>
      <c r="I1630" s="667">
        <f t="shared" si="306"/>
        <v>0</v>
      </c>
      <c r="J1630" s="624">
        <f t="shared" si="307"/>
        <v>0</v>
      </c>
      <c r="K1630" s="624">
        <f t="shared" si="308"/>
        <v>0</v>
      </c>
      <c r="L1630" s="624">
        <f t="shared" si="310"/>
        <v>54391.304309922263</v>
      </c>
      <c r="M1630" s="668">
        <f t="shared" si="311"/>
        <v>11.990238655999987</v>
      </c>
      <c r="N1630" s="624">
        <f t="shared" si="309"/>
        <v>4536.2987235207811</v>
      </c>
    </row>
    <row r="1631" spans="1:14" x14ac:dyDescent="0.2">
      <c r="A1631" s="624">
        <v>1628</v>
      </c>
      <c r="B1631" s="624">
        <v>0</v>
      </c>
      <c r="C1631" s="628">
        <f t="shared" si="302"/>
        <v>0</v>
      </c>
      <c r="D1631" s="665">
        <f t="shared" si="300"/>
        <v>0</v>
      </c>
      <c r="E1631" s="629">
        <f t="shared" si="303"/>
        <v>0</v>
      </c>
      <c r="F1631" s="665">
        <f t="shared" si="301"/>
        <v>0</v>
      </c>
      <c r="G1631" s="629">
        <f t="shared" si="304"/>
        <v>0</v>
      </c>
      <c r="H1631" s="666">
        <f t="shared" si="305"/>
        <v>0</v>
      </c>
      <c r="I1631" s="667">
        <f t="shared" si="306"/>
        <v>0</v>
      </c>
      <c r="J1631" s="624">
        <f t="shared" si="307"/>
        <v>0</v>
      </c>
      <c r="K1631" s="624">
        <f t="shared" si="308"/>
        <v>0</v>
      </c>
      <c r="L1631" s="624">
        <f t="shared" si="310"/>
        <v>54391.304309922263</v>
      </c>
      <c r="M1631" s="668">
        <f t="shared" si="311"/>
        <v>11.990238655999987</v>
      </c>
      <c r="N1631" s="624">
        <f t="shared" si="309"/>
        <v>4536.2987235207811</v>
      </c>
    </row>
    <row r="1632" spans="1:14" x14ac:dyDescent="0.2">
      <c r="A1632" s="624">
        <v>1629</v>
      </c>
      <c r="B1632" s="624">
        <v>0</v>
      </c>
      <c r="C1632" s="628">
        <f t="shared" si="302"/>
        <v>0</v>
      </c>
      <c r="D1632" s="665">
        <f t="shared" si="300"/>
        <v>0</v>
      </c>
      <c r="E1632" s="629">
        <f t="shared" si="303"/>
        <v>0</v>
      </c>
      <c r="F1632" s="665">
        <f t="shared" si="301"/>
        <v>0</v>
      </c>
      <c r="G1632" s="629">
        <f t="shared" si="304"/>
        <v>0</v>
      </c>
      <c r="H1632" s="666">
        <f t="shared" si="305"/>
        <v>0</v>
      </c>
      <c r="I1632" s="667">
        <f t="shared" si="306"/>
        <v>0</v>
      </c>
      <c r="J1632" s="624">
        <f t="shared" si="307"/>
        <v>0</v>
      </c>
      <c r="K1632" s="624">
        <f t="shared" si="308"/>
        <v>0</v>
      </c>
      <c r="L1632" s="624">
        <f t="shared" si="310"/>
        <v>54391.304309922263</v>
      </c>
      <c r="M1632" s="668">
        <f t="shared" si="311"/>
        <v>11.990238655999987</v>
      </c>
      <c r="N1632" s="624">
        <f t="shared" si="309"/>
        <v>4536.2987235207811</v>
      </c>
    </row>
    <row r="1633" spans="1:14" x14ac:dyDescent="0.2">
      <c r="A1633" s="624">
        <v>1630</v>
      </c>
      <c r="B1633" s="624">
        <v>0</v>
      </c>
      <c r="C1633" s="628">
        <f t="shared" si="302"/>
        <v>0</v>
      </c>
      <c r="D1633" s="665">
        <f t="shared" si="300"/>
        <v>0</v>
      </c>
      <c r="E1633" s="629">
        <f t="shared" si="303"/>
        <v>0</v>
      </c>
      <c r="F1633" s="665">
        <f t="shared" si="301"/>
        <v>0</v>
      </c>
      <c r="G1633" s="629">
        <f t="shared" si="304"/>
        <v>0</v>
      </c>
      <c r="H1633" s="666">
        <f t="shared" si="305"/>
        <v>0</v>
      </c>
      <c r="I1633" s="667">
        <f t="shared" si="306"/>
        <v>0</v>
      </c>
      <c r="J1633" s="624">
        <f t="shared" si="307"/>
        <v>0</v>
      </c>
      <c r="K1633" s="624">
        <f t="shared" si="308"/>
        <v>0</v>
      </c>
      <c r="L1633" s="624">
        <f t="shared" si="310"/>
        <v>54391.304309922263</v>
      </c>
      <c r="M1633" s="668">
        <f t="shared" si="311"/>
        <v>11.990238655999987</v>
      </c>
      <c r="N1633" s="624">
        <f t="shared" si="309"/>
        <v>4536.2987235207811</v>
      </c>
    </row>
    <row r="1634" spans="1:14" x14ac:dyDescent="0.2">
      <c r="A1634" s="624">
        <v>1631</v>
      </c>
      <c r="B1634" s="624">
        <v>0</v>
      </c>
      <c r="C1634" s="628">
        <f t="shared" si="302"/>
        <v>0</v>
      </c>
      <c r="D1634" s="665">
        <f t="shared" si="300"/>
        <v>0</v>
      </c>
      <c r="E1634" s="629">
        <f t="shared" si="303"/>
        <v>0</v>
      </c>
      <c r="F1634" s="665">
        <f t="shared" si="301"/>
        <v>0</v>
      </c>
      <c r="G1634" s="629">
        <f t="shared" si="304"/>
        <v>0</v>
      </c>
      <c r="H1634" s="666">
        <f t="shared" si="305"/>
        <v>0</v>
      </c>
      <c r="I1634" s="667">
        <f t="shared" si="306"/>
        <v>0</v>
      </c>
      <c r="J1634" s="624">
        <f t="shared" si="307"/>
        <v>0</v>
      </c>
      <c r="K1634" s="624">
        <f t="shared" si="308"/>
        <v>0</v>
      </c>
      <c r="L1634" s="624">
        <f t="shared" si="310"/>
        <v>54391.304309922263</v>
      </c>
      <c r="M1634" s="668">
        <f t="shared" si="311"/>
        <v>11.990238655999987</v>
      </c>
      <c r="N1634" s="624">
        <f t="shared" si="309"/>
        <v>4536.2987235207811</v>
      </c>
    </row>
    <row r="1635" spans="1:14" x14ac:dyDescent="0.2">
      <c r="A1635" s="624">
        <v>1632</v>
      </c>
      <c r="B1635" s="624">
        <v>0</v>
      </c>
      <c r="C1635" s="628">
        <f t="shared" si="302"/>
        <v>0</v>
      </c>
      <c r="D1635" s="665">
        <f t="shared" si="300"/>
        <v>0</v>
      </c>
      <c r="E1635" s="629">
        <f t="shared" si="303"/>
        <v>0</v>
      </c>
      <c r="F1635" s="665">
        <f t="shared" si="301"/>
        <v>0</v>
      </c>
      <c r="G1635" s="629">
        <f t="shared" si="304"/>
        <v>0</v>
      </c>
      <c r="H1635" s="666">
        <f t="shared" si="305"/>
        <v>0</v>
      </c>
      <c r="I1635" s="667">
        <f t="shared" si="306"/>
        <v>0</v>
      </c>
      <c r="J1635" s="624">
        <f t="shared" si="307"/>
        <v>0</v>
      </c>
      <c r="K1635" s="624">
        <f t="shared" si="308"/>
        <v>0</v>
      </c>
      <c r="L1635" s="624">
        <f t="shared" si="310"/>
        <v>54391.304309922263</v>
      </c>
      <c r="M1635" s="668">
        <f t="shared" si="311"/>
        <v>11.990238655999987</v>
      </c>
      <c r="N1635" s="624">
        <f t="shared" si="309"/>
        <v>4536.2987235207811</v>
      </c>
    </row>
    <row r="1636" spans="1:14" x14ac:dyDescent="0.2">
      <c r="A1636" s="624">
        <v>1633</v>
      </c>
      <c r="B1636" s="624">
        <v>0</v>
      </c>
      <c r="C1636" s="628">
        <f t="shared" si="302"/>
        <v>0</v>
      </c>
      <c r="D1636" s="665">
        <f t="shared" si="300"/>
        <v>0</v>
      </c>
      <c r="E1636" s="629">
        <f t="shared" si="303"/>
        <v>0</v>
      </c>
      <c r="F1636" s="665">
        <f t="shared" si="301"/>
        <v>0</v>
      </c>
      <c r="G1636" s="629">
        <f t="shared" si="304"/>
        <v>0</v>
      </c>
      <c r="H1636" s="666">
        <f t="shared" si="305"/>
        <v>0</v>
      </c>
      <c r="I1636" s="667">
        <f t="shared" si="306"/>
        <v>0</v>
      </c>
      <c r="J1636" s="624">
        <f t="shared" si="307"/>
        <v>0</v>
      </c>
      <c r="K1636" s="624">
        <f t="shared" si="308"/>
        <v>0</v>
      </c>
      <c r="L1636" s="624">
        <f t="shared" si="310"/>
        <v>54391.304309922263</v>
      </c>
      <c r="M1636" s="668">
        <f t="shared" si="311"/>
        <v>11.990238655999987</v>
      </c>
      <c r="N1636" s="624">
        <f t="shared" si="309"/>
        <v>4536.2987235207811</v>
      </c>
    </row>
    <row r="1637" spans="1:14" x14ac:dyDescent="0.2">
      <c r="A1637" s="624">
        <v>1634</v>
      </c>
      <c r="B1637" s="624">
        <v>0</v>
      </c>
      <c r="C1637" s="628">
        <f t="shared" si="302"/>
        <v>0</v>
      </c>
      <c r="D1637" s="665">
        <f t="shared" si="300"/>
        <v>0</v>
      </c>
      <c r="E1637" s="629">
        <f t="shared" si="303"/>
        <v>0</v>
      </c>
      <c r="F1637" s="665">
        <f t="shared" si="301"/>
        <v>0</v>
      </c>
      <c r="G1637" s="629">
        <f t="shared" si="304"/>
        <v>0</v>
      </c>
      <c r="H1637" s="666">
        <f t="shared" si="305"/>
        <v>0</v>
      </c>
      <c r="I1637" s="667">
        <f t="shared" si="306"/>
        <v>0</v>
      </c>
      <c r="J1637" s="624">
        <f t="shared" si="307"/>
        <v>0</v>
      </c>
      <c r="K1637" s="624">
        <f t="shared" si="308"/>
        <v>0</v>
      </c>
      <c r="L1637" s="624">
        <f t="shared" si="310"/>
        <v>54391.304309922263</v>
      </c>
      <c r="M1637" s="668">
        <f t="shared" si="311"/>
        <v>11.990238655999987</v>
      </c>
      <c r="N1637" s="624">
        <f t="shared" si="309"/>
        <v>4536.2987235207811</v>
      </c>
    </row>
    <row r="1638" spans="1:14" x14ac:dyDescent="0.2">
      <c r="A1638" s="624">
        <v>1635</v>
      </c>
      <c r="B1638" s="624">
        <v>0</v>
      </c>
      <c r="C1638" s="628">
        <f t="shared" si="302"/>
        <v>0</v>
      </c>
      <c r="D1638" s="665">
        <f t="shared" si="300"/>
        <v>0</v>
      </c>
      <c r="E1638" s="629">
        <f t="shared" si="303"/>
        <v>0</v>
      </c>
      <c r="F1638" s="665">
        <f t="shared" si="301"/>
        <v>0</v>
      </c>
      <c r="G1638" s="629">
        <f t="shared" si="304"/>
        <v>0</v>
      </c>
      <c r="H1638" s="666">
        <f t="shared" si="305"/>
        <v>0</v>
      </c>
      <c r="I1638" s="667">
        <f t="shared" si="306"/>
        <v>0</v>
      </c>
      <c r="J1638" s="624">
        <f t="shared" si="307"/>
        <v>0</v>
      </c>
      <c r="K1638" s="624">
        <f t="shared" si="308"/>
        <v>0</v>
      </c>
      <c r="L1638" s="624">
        <f t="shared" si="310"/>
        <v>54391.304309922263</v>
      </c>
      <c r="M1638" s="668">
        <f t="shared" si="311"/>
        <v>11.990238655999987</v>
      </c>
      <c r="N1638" s="624">
        <f t="shared" si="309"/>
        <v>4536.2987235207811</v>
      </c>
    </row>
    <row r="1639" spans="1:14" x14ac:dyDescent="0.2">
      <c r="A1639" s="624">
        <v>1636</v>
      </c>
      <c r="B1639" s="624">
        <v>0</v>
      </c>
      <c r="C1639" s="628">
        <f t="shared" si="302"/>
        <v>0</v>
      </c>
      <c r="D1639" s="665">
        <f t="shared" si="300"/>
        <v>0</v>
      </c>
      <c r="E1639" s="629">
        <f t="shared" si="303"/>
        <v>0</v>
      </c>
      <c r="F1639" s="665">
        <f t="shared" si="301"/>
        <v>0</v>
      </c>
      <c r="G1639" s="629">
        <f t="shared" si="304"/>
        <v>0</v>
      </c>
      <c r="H1639" s="666">
        <f t="shared" si="305"/>
        <v>0</v>
      </c>
      <c r="I1639" s="667">
        <f t="shared" si="306"/>
        <v>0</v>
      </c>
      <c r="J1639" s="624">
        <f t="shared" si="307"/>
        <v>0</v>
      </c>
      <c r="K1639" s="624">
        <f t="shared" si="308"/>
        <v>0</v>
      </c>
      <c r="L1639" s="624">
        <f t="shared" si="310"/>
        <v>54391.304309922263</v>
      </c>
      <c r="M1639" s="668">
        <f t="shared" si="311"/>
        <v>11.990238655999987</v>
      </c>
      <c r="N1639" s="624">
        <f t="shared" si="309"/>
        <v>4536.2987235207811</v>
      </c>
    </row>
    <row r="1640" spans="1:14" x14ac:dyDescent="0.2">
      <c r="A1640" s="624">
        <v>1637</v>
      </c>
      <c r="B1640" s="624">
        <v>0</v>
      </c>
      <c r="C1640" s="628">
        <f t="shared" si="302"/>
        <v>0</v>
      </c>
      <c r="D1640" s="665">
        <f t="shared" si="300"/>
        <v>0</v>
      </c>
      <c r="E1640" s="629">
        <f t="shared" si="303"/>
        <v>0</v>
      </c>
      <c r="F1640" s="665">
        <f t="shared" si="301"/>
        <v>0</v>
      </c>
      <c r="G1640" s="629">
        <f t="shared" si="304"/>
        <v>0</v>
      </c>
      <c r="H1640" s="666">
        <f t="shared" si="305"/>
        <v>0</v>
      </c>
      <c r="I1640" s="667">
        <f t="shared" si="306"/>
        <v>0</v>
      </c>
      <c r="J1640" s="624">
        <f t="shared" si="307"/>
        <v>0</v>
      </c>
      <c r="K1640" s="624">
        <f t="shared" si="308"/>
        <v>0</v>
      </c>
      <c r="L1640" s="624">
        <f t="shared" si="310"/>
        <v>54391.304309922263</v>
      </c>
      <c r="M1640" s="668">
        <f t="shared" si="311"/>
        <v>11.990238655999987</v>
      </c>
      <c r="N1640" s="624">
        <f t="shared" si="309"/>
        <v>4536.2987235207811</v>
      </c>
    </row>
    <row r="1641" spans="1:14" x14ac:dyDescent="0.2">
      <c r="A1641" s="624">
        <v>1638</v>
      </c>
      <c r="B1641" s="624">
        <v>0</v>
      </c>
      <c r="C1641" s="628">
        <f t="shared" si="302"/>
        <v>0</v>
      </c>
      <c r="D1641" s="665">
        <f t="shared" si="300"/>
        <v>0</v>
      </c>
      <c r="E1641" s="629">
        <f t="shared" si="303"/>
        <v>0</v>
      </c>
      <c r="F1641" s="665">
        <f t="shared" si="301"/>
        <v>0</v>
      </c>
      <c r="G1641" s="629">
        <f t="shared" si="304"/>
        <v>0</v>
      </c>
      <c r="H1641" s="666">
        <f t="shared" si="305"/>
        <v>0</v>
      </c>
      <c r="I1641" s="667">
        <f t="shared" si="306"/>
        <v>0</v>
      </c>
      <c r="J1641" s="624">
        <f t="shared" si="307"/>
        <v>0</v>
      </c>
      <c r="K1641" s="624">
        <f t="shared" si="308"/>
        <v>0</v>
      </c>
      <c r="L1641" s="624">
        <f t="shared" si="310"/>
        <v>54391.304309922263</v>
      </c>
      <c r="M1641" s="668">
        <f t="shared" si="311"/>
        <v>11.990238655999987</v>
      </c>
      <c r="N1641" s="624">
        <f t="shared" si="309"/>
        <v>4536.2987235207811</v>
      </c>
    </row>
    <row r="1642" spans="1:14" x14ac:dyDescent="0.2">
      <c r="A1642" s="624">
        <v>1639</v>
      </c>
      <c r="B1642" s="624">
        <v>0</v>
      </c>
      <c r="C1642" s="628">
        <f t="shared" si="302"/>
        <v>0</v>
      </c>
      <c r="D1642" s="665">
        <f t="shared" si="300"/>
        <v>0</v>
      </c>
      <c r="E1642" s="629">
        <f t="shared" si="303"/>
        <v>0</v>
      </c>
      <c r="F1642" s="665">
        <f t="shared" si="301"/>
        <v>0</v>
      </c>
      <c r="G1642" s="629">
        <f t="shared" si="304"/>
        <v>0</v>
      </c>
      <c r="H1642" s="666">
        <f t="shared" si="305"/>
        <v>0</v>
      </c>
      <c r="I1642" s="667">
        <f t="shared" si="306"/>
        <v>0</v>
      </c>
      <c r="J1642" s="624">
        <f t="shared" si="307"/>
        <v>0</v>
      </c>
      <c r="K1642" s="624">
        <f t="shared" si="308"/>
        <v>0</v>
      </c>
      <c r="L1642" s="624">
        <f t="shared" si="310"/>
        <v>54391.304309922263</v>
      </c>
      <c r="M1642" s="668">
        <f t="shared" si="311"/>
        <v>11.990238655999987</v>
      </c>
      <c r="N1642" s="624">
        <f t="shared" si="309"/>
        <v>4536.2987235207811</v>
      </c>
    </row>
    <row r="1643" spans="1:14" x14ac:dyDescent="0.2">
      <c r="A1643" s="624">
        <v>1640</v>
      </c>
      <c r="B1643" s="624">
        <v>0</v>
      </c>
      <c r="C1643" s="628">
        <f t="shared" si="302"/>
        <v>0</v>
      </c>
      <c r="D1643" s="665">
        <f t="shared" si="300"/>
        <v>0</v>
      </c>
      <c r="E1643" s="629">
        <f t="shared" si="303"/>
        <v>0</v>
      </c>
      <c r="F1643" s="665">
        <f t="shared" si="301"/>
        <v>0</v>
      </c>
      <c r="G1643" s="629">
        <f t="shared" si="304"/>
        <v>0</v>
      </c>
      <c r="H1643" s="666">
        <f t="shared" si="305"/>
        <v>0</v>
      </c>
      <c r="I1643" s="667">
        <f t="shared" si="306"/>
        <v>0</v>
      </c>
      <c r="J1643" s="624">
        <f t="shared" si="307"/>
        <v>0</v>
      </c>
      <c r="K1643" s="624">
        <f t="shared" si="308"/>
        <v>0</v>
      </c>
      <c r="L1643" s="624">
        <f t="shared" si="310"/>
        <v>54391.304309922263</v>
      </c>
      <c r="M1643" s="668">
        <f t="shared" si="311"/>
        <v>11.990238655999987</v>
      </c>
      <c r="N1643" s="624">
        <f t="shared" si="309"/>
        <v>4536.2987235207811</v>
      </c>
    </row>
    <row r="1644" spans="1:14" x14ac:dyDescent="0.2">
      <c r="A1644" s="624">
        <v>1641</v>
      </c>
      <c r="B1644" s="624">
        <v>0</v>
      </c>
      <c r="C1644" s="628">
        <f t="shared" si="302"/>
        <v>0</v>
      </c>
      <c r="D1644" s="665">
        <f t="shared" si="300"/>
        <v>0</v>
      </c>
      <c r="E1644" s="629">
        <f t="shared" si="303"/>
        <v>0</v>
      </c>
      <c r="F1644" s="665">
        <f t="shared" si="301"/>
        <v>0</v>
      </c>
      <c r="G1644" s="629">
        <f t="shared" si="304"/>
        <v>0</v>
      </c>
      <c r="H1644" s="666">
        <f t="shared" si="305"/>
        <v>0</v>
      </c>
      <c r="I1644" s="667">
        <f t="shared" si="306"/>
        <v>0</v>
      </c>
      <c r="J1644" s="624">
        <f t="shared" si="307"/>
        <v>0</v>
      </c>
      <c r="K1644" s="624">
        <f t="shared" si="308"/>
        <v>0</v>
      </c>
      <c r="L1644" s="624">
        <f t="shared" si="310"/>
        <v>54391.304309922263</v>
      </c>
      <c r="M1644" s="668">
        <f t="shared" si="311"/>
        <v>11.990238655999987</v>
      </c>
      <c r="N1644" s="624">
        <f t="shared" si="309"/>
        <v>4536.2987235207811</v>
      </c>
    </row>
    <row r="1645" spans="1:14" x14ac:dyDescent="0.2">
      <c r="A1645" s="624">
        <v>1642</v>
      </c>
      <c r="B1645" s="624">
        <v>0</v>
      </c>
      <c r="C1645" s="628">
        <f t="shared" si="302"/>
        <v>0</v>
      </c>
      <c r="D1645" s="665">
        <f t="shared" si="300"/>
        <v>0</v>
      </c>
      <c r="E1645" s="629">
        <f t="shared" si="303"/>
        <v>0</v>
      </c>
      <c r="F1645" s="665">
        <f t="shared" si="301"/>
        <v>0</v>
      </c>
      <c r="G1645" s="629">
        <f t="shared" si="304"/>
        <v>0</v>
      </c>
      <c r="H1645" s="666">
        <f t="shared" si="305"/>
        <v>0</v>
      </c>
      <c r="I1645" s="667">
        <f t="shared" si="306"/>
        <v>0</v>
      </c>
      <c r="J1645" s="624">
        <f t="shared" si="307"/>
        <v>0</v>
      </c>
      <c r="K1645" s="624">
        <f t="shared" si="308"/>
        <v>0</v>
      </c>
      <c r="L1645" s="624">
        <f t="shared" si="310"/>
        <v>54391.304309922263</v>
      </c>
      <c r="M1645" s="668">
        <f t="shared" si="311"/>
        <v>11.990238655999987</v>
      </c>
      <c r="N1645" s="624">
        <f t="shared" si="309"/>
        <v>4536.2987235207811</v>
      </c>
    </row>
    <row r="1646" spans="1:14" x14ac:dyDescent="0.2">
      <c r="A1646" s="624">
        <v>1643</v>
      </c>
      <c r="B1646" s="624">
        <v>0</v>
      </c>
      <c r="C1646" s="628">
        <f t="shared" si="302"/>
        <v>0</v>
      </c>
      <c r="D1646" s="665">
        <f t="shared" si="300"/>
        <v>0</v>
      </c>
      <c r="E1646" s="629">
        <f t="shared" si="303"/>
        <v>0</v>
      </c>
      <c r="F1646" s="665">
        <f t="shared" si="301"/>
        <v>0</v>
      </c>
      <c r="G1646" s="629">
        <f t="shared" si="304"/>
        <v>0</v>
      </c>
      <c r="H1646" s="666">
        <f t="shared" si="305"/>
        <v>0</v>
      </c>
      <c r="I1646" s="667">
        <f t="shared" si="306"/>
        <v>0</v>
      </c>
      <c r="J1646" s="624">
        <f t="shared" si="307"/>
        <v>0</v>
      </c>
      <c r="K1646" s="624">
        <f t="shared" si="308"/>
        <v>0</v>
      </c>
      <c r="L1646" s="624">
        <f t="shared" si="310"/>
        <v>54391.304309922263</v>
      </c>
      <c r="M1646" s="668">
        <f t="shared" si="311"/>
        <v>11.990238655999987</v>
      </c>
      <c r="N1646" s="624">
        <f t="shared" si="309"/>
        <v>4536.2987235207811</v>
      </c>
    </row>
    <row r="1647" spans="1:14" x14ac:dyDescent="0.2">
      <c r="A1647" s="624">
        <v>1644</v>
      </c>
      <c r="B1647" s="624">
        <v>0</v>
      </c>
      <c r="C1647" s="628">
        <f t="shared" si="302"/>
        <v>0</v>
      </c>
      <c r="D1647" s="665">
        <f t="shared" si="300"/>
        <v>0</v>
      </c>
      <c r="E1647" s="629">
        <f t="shared" si="303"/>
        <v>0</v>
      </c>
      <c r="F1647" s="665">
        <f t="shared" si="301"/>
        <v>0</v>
      </c>
      <c r="G1647" s="629">
        <f t="shared" si="304"/>
        <v>0</v>
      </c>
      <c r="H1647" s="666">
        <f t="shared" si="305"/>
        <v>0</v>
      </c>
      <c r="I1647" s="667">
        <f t="shared" si="306"/>
        <v>0</v>
      </c>
      <c r="J1647" s="624">
        <f t="shared" si="307"/>
        <v>0</v>
      </c>
      <c r="K1647" s="624">
        <f t="shared" si="308"/>
        <v>0</v>
      </c>
      <c r="L1647" s="624">
        <f t="shared" si="310"/>
        <v>54391.304309922263</v>
      </c>
      <c r="M1647" s="668">
        <f t="shared" si="311"/>
        <v>11.990238655999987</v>
      </c>
      <c r="N1647" s="624">
        <f t="shared" si="309"/>
        <v>4536.2987235207811</v>
      </c>
    </row>
    <row r="1648" spans="1:14" x14ac:dyDescent="0.2">
      <c r="A1648" s="624">
        <v>1645</v>
      </c>
      <c r="B1648" s="624">
        <v>0</v>
      </c>
      <c r="C1648" s="628">
        <f t="shared" si="302"/>
        <v>0</v>
      </c>
      <c r="D1648" s="665">
        <f t="shared" si="300"/>
        <v>0</v>
      </c>
      <c r="E1648" s="629">
        <f t="shared" si="303"/>
        <v>0</v>
      </c>
      <c r="F1648" s="665">
        <f t="shared" si="301"/>
        <v>0</v>
      </c>
      <c r="G1648" s="629">
        <f t="shared" si="304"/>
        <v>0</v>
      </c>
      <c r="H1648" s="666">
        <f t="shared" si="305"/>
        <v>0</v>
      </c>
      <c r="I1648" s="667">
        <f t="shared" si="306"/>
        <v>0</v>
      </c>
      <c r="J1648" s="624">
        <f t="shared" si="307"/>
        <v>0</v>
      </c>
      <c r="K1648" s="624">
        <f t="shared" si="308"/>
        <v>0</v>
      </c>
      <c r="L1648" s="624">
        <f t="shared" si="310"/>
        <v>54391.304309922263</v>
      </c>
      <c r="M1648" s="668">
        <f t="shared" si="311"/>
        <v>11.990238655999987</v>
      </c>
      <c r="N1648" s="624">
        <f t="shared" si="309"/>
        <v>4536.2987235207811</v>
      </c>
    </row>
    <row r="1649" spans="1:14" x14ac:dyDescent="0.2">
      <c r="A1649" s="624">
        <v>1646</v>
      </c>
      <c r="B1649" s="624">
        <v>0</v>
      </c>
      <c r="C1649" s="628">
        <f t="shared" si="302"/>
        <v>0</v>
      </c>
      <c r="D1649" s="665">
        <f t="shared" si="300"/>
        <v>0</v>
      </c>
      <c r="E1649" s="629">
        <f t="shared" si="303"/>
        <v>0</v>
      </c>
      <c r="F1649" s="665">
        <f t="shared" si="301"/>
        <v>0</v>
      </c>
      <c r="G1649" s="629">
        <f t="shared" si="304"/>
        <v>0</v>
      </c>
      <c r="H1649" s="666">
        <f t="shared" si="305"/>
        <v>0</v>
      </c>
      <c r="I1649" s="667">
        <f t="shared" si="306"/>
        <v>0</v>
      </c>
      <c r="J1649" s="624">
        <f t="shared" si="307"/>
        <v>0</v>
      </c>
      <c r="K1649" s="624">
        <f t="shared" si="308"/>
        <v>0</v>
      </c>
      <c r="L1649" s="624">
        <f t="shared" si="310"/>
        <v>54391.304309922263</v>
      </c>
      <c r="M1649" s="668">
        <f t="shared" si="311"/>
        <v>11.990238655999987</v>
      </c>
      <c r="N1649" s="624">
        <f t="shared" si="309"/>
        <v>4536.2987235207811</v>
      </c>
    </row>
    <row r="1650" spans="1:14" x14ac:dyDescent="0.2">
      <c r="A1650" s="624">
        <v>1647</v>
      </c>
      <c r="B1650" s="624">
        <v>0</v>
      </c>
      <c r="C1650" s="628">
        <f t="shared" si="302"/>
        <v>0</v>
      </c>
      <c r="D1650" s="665">
        <f t="shared" si="300"/>
        <v>0</v>
      </c>
      <c r="E1650" s="629">
        <f t="shared" si="303"/>
        <v>0</v>
      </c>
      <c r="F1650" s="665">
        <f t="shared" si="301"/>
        <v>0</v>
      </c>
      <c r="G1650" s="629">
        <f t="shared" si="304"/>
        <v>0</v>
      </c>
      <c r="H1650" s="666">
        <f t="shared" si="305"/>
        <v>0</v>
      </c>
      <c r="I1650" s="667">
        <f t="shared" si="306"/>
        <v>0</v>
      </c>
      <c r="J1650" s="624">
        <f t="shared" si="307"/>
        <v>0</v>
      </c>
      <c r="K1650" s="624">
        <f t="shared" si="308"/>
        <v>0</v>
      </c>
      <c r="L1650" s="624">
        <f t="shared" si="310"/>
        <v>54391.304309922263</v>
      </c>
      <c r="M1650" s="668">
        <f t="shared" si="311"/>
        <v>11.990238655999987</v>
      </c>
      <c r="N1650" s="624">
        <f t="shared" si="309"/>
        <v>4536.2987235207811</v>
      </c>
    </row>
    <row r="1651" spans="1:14" x14ac:dyDescent="0.2">
      <c r="A1651" s="624">
        <v>1648</v>
      </c>
      <c r="B1651" s="624">
        <v>0</v>
      </c>
      <c r="C1651" s="628">
        <f t="shared" si="302"/>
        <v>0</v>
      </c>
      <c r="D1651" s="665">
        <f t="shared" si="300"/>
        <v>0</v>
      </c>
      <c r="E1651" s="629">
        <f t="shared" si="303"/>
        <v>0</v>
      </c>
      <c r="F1651" s="665">
        <f t="shared" si="301"/>
        <v>0</v>
      </c>
      <c r="G1651" s="629">
        <f t="shared" si="304"/>
        <v>0</v>
      </c>
      <c r="H1651" s="666">
        <f t="shared" si="305"/>
        <v>0</v>
      </c>
      <c r="I1651" s="667">
        <f t="shared" si="306"/>
        <v>0</v>
      </c>
      <c r="J1651" s="624">
        <f t="shared" si="307"/>
        <v>0</v>
      </c>
      <c r="K1651" s="624">
        <f t="shared" si="308"/>
        <v>0</v>
      </c>
      <c r="L1651" s="624">
        <f t="shared" si="310"/>
        <v>54391.304309922263</v>
      </c>
      <c r="M1651" s="668">
        <f t="shared" si="311"/>
        <v>11.990238655999987</v>
      </c>
      <c r="N1651" s="624">
        <f t="shared" si="309"/>
        <v>4536.2987235207811</v>
      </c>
    </row>
    <row r="1652" spans="1:14" x14ac:dyDescent="0.2">
      <c r="A1652" s="624">
        <v>1649</v>
      </c>
      <c r="B1652" s="624">
        <v>0</v>
      </c>
      <c r="C1652" s="628">
        <f t="shared" si="302"/>
        <v>0</v>
      </c>
      <c r="D1652" s="665">
        <f t="shared" si="300"/>
        <v>0</v>
      </c>
      <c r="E1652" s="629">
        <f t="shared" si="303"/>
        <v>0</v>
      </c>
      <c r="F1652" s="665">
        <f t="shared" si="301"/>
        <v>0</v>
      </c>
      <c r="G1652" s="629">
        <f t="shared" si="304"/>
        <v>0</v>
      </c>
      <c r="H1652" s="666">
        <f t="shared" si="305"/>
        <v>0</v>
      </c>
      <c r="I1652" s="667">
        <f t="shared" si="306"/>
        <v>0</v>
      </c>
      <c r="J1652" s="624">
        <f t="shared" si="307"/>
        <v>0</v>
      </c>
      <c r="K1652" s="624">
        <f t="shared" si="308"/>
        <v>0</v>
      </c>
      <c r="L1652" s="624">
        <f t="shared" si="310"/>
        <v>54391.304309922263</v>
      </c>
      <c r="M1652" s="668">
        <f t="shared" si="311"/>
        <v>11.990238655999987</v>
      </c>
      <c r="N1652" s="624">
        <f t="shared" si="309"/>
        <v>4536.2987235207811</v>
      </c>
    </row>
    <row r="1653" spans="1:14" x14ac:dyDescent="0.2">
      <c r="A1653" s="624">
        <v>1650</v>
      </c>
      <c r="B1653" s="624">
        <v>0</v>
      </c>
      <c r="C1653" s="628">
        <f t="shared" si="302"/>
        <v>0</v>
      </c>
      <c r="D1653" s="665">
        <f t="shared" si="300"/>
        <v>0</v>
      </c>
      <c r="E1653" s="629">
        <f t="shared" si="303"/>
        <v>0</v>
      </c>
      <c r="F1653" s="665">
        <f t="shared" si="301"/>
        <v>0</v>
      </c>
      <c r="G1653" s="629">
        <f t="shared" si="304"/>
        <v>0</v>
      </c>
      <c r="H1653" s="666">
        <f t="shared" si="305"/>
        <v>0</v>
      </c>
      <c r="I1653" s="667">
        <f t="shared" si="306"/>
        <v>0</v>
      </c>
      <c r="J1653" s="624">
        <f t="shared" si="307"/>
        <v>0</v>
      </c>
      <c r="K1653" s="624">
        <f t="shared" si="308"/>
        <v>0</v>
      </c>
      <c r="L1653" s="624">
        <f t="shared" si="310"/>
        <v>54391.304309922263</v>
      </c>
      <c r="M1653" s="668">
        <f t="shared" si="311"/>
        <v>11.990238655999987</v>
      </c>
      <c r="N1653" s="624">
        <f t="shared" si="309"/>
        <v>4536.2987235207811</v>
      </c>
    </row>
    <row r="1654" spans="1:14" x14ac:dyDescent="0.2">
      <c r="A1654" s="624">
        <v>1651</v>
      </c>
      <c r="B1654" s="624">
        <v>0</v>
      </c>
      <c r="C1654" s="628">
        <f t="shared" si="302"/>
        <v>0</v>
      </c>
      <c r="D1654" s="665">
        <f t="shared" si="300"/>
        <v>0</v>
      </c>
      <c r="E1654" s="629">
        <f t="shared" si="303"/>
        <v>0</v>
      </c>
      <c r="F1654" s="665">
        <f t="shared" si="301"/>
        <v>0</v>
      </c>
      <c r="G1654" s="629">
        <f t="shared" si="304"/>
        <v>0</v>
      </c>
      <c r="H1654" s="666">
        <f t="shared" si="305"/>
        <v>0</v>
      </c>
      <c r="I1654" s="667">
        <f t="shared" si="306"/>
        <v>0</v>
      </c>
      <c r="J1654" s="624">
        <f t="shared" si="307"/>
        <v>0</v>
      </c>
      <c r="K1654" s="624">
        <f t="shared" si="308"/>
        <v>0</v>
      </c>
      <c r="L1654" s="624">
        <f t="shared" si="310"/>
        <v>54391.304309922263</v>
      </c>
      <c r="M1654" s="668">
        <f t="shared" si="311"/>
        <v>11.990238655999987</v>
      </c>
      <c r="N1654" s="624">
        <f t="shared" si="309"/>
        <v>4536.2987235207811</v>
      </c>
    </row>
    <row r="1655" spans="1:14" x14ac:dyDescent="0.2">
      <c r="A1655" s="624">
        <v>1652</v>
      </c>
      <c r="B1655" s="624">
        <v>0</v>
      </c>
      <c r="C1655" s="628">
        <f t="shared" si="302"/>
        <v>0</v>
      </c>
      <c r="D1655" s="665">
        <f t="shared" si="300"/>
        <v>0</v>
      </c>
      <c r="E1655" s="629">
        <f t="shared" si="303"/>
        <v>0</v>
      </c>
      <c r="F1655" s="665">
        <f t="shared" si="301"/>
        <v>0</v>
      </c>
      <c r="G1655" s="629">
        <f t="shared" si="304"/>
        <v>0</v>
      </c>
      <c r="H1655" s="666">
        <f t="shared" si="305"/>
        <v>0</v>
      </c>
      <c r="I1655" s="667">
        <f t="shared" si="306"/>
        <v>0</v>
      </c>
      <c r="J1655" s="624">
        <f t="shared" si="307"/>
        <v>0</v>
      </c>
      <c r="K1655" s="624">
        <f t="shared" si="308"/>
        <v>0</v>
      </c>
      <c r="L1655" s="624">
        <f t="shared" si="310"/>
        <v>54391.304309922263</v>
      </c>
      <c r="M1655" s="668">
        <f t="shared" si="311"/>
        <v>11.990238655999987</v>
      </c>
      <c r="N1655" s="624">
        <f t="shared" si="309"/>
        <v>4536.2987235207811</v>
      </c>
    </row>
    <row r="1656" spans="1:14" x14ac:dyDescent="0.2">
      <c r="A1656" s="624">
        <v>1653</v>
      </c>
      <c r="B1656" s="624">
        <v>0</v>
      </c>
      <c r="C1656" s="628">
        <f t="shared" si="302"/>
        <v>0</v>
      </c>
      <c r="D1656" s="665">
        <f t="shared" si="300"/>
        <v>0</v>
      </c>
      <c r="E1656" s="629">
        <f t="shared" si="303"/>
        <v>0</v>
      </c>
      <c r="F1656" s="665">
        <f t="shared" si="301"/>
        <v>0</v>
      </c>
      <c r="G1656" s="629">
        <f t="shared" si="304"/>
        <v>0</v>
      </c>
      <c r="H1656" s="666">
        <f t="shared" si="305"/>
        <v>0</v>
      </c>
      <c r="I1656" s="667">
        <f t="shared" si="306"/>
        <v>0</v>
      </c>
      <c r="J1656" s="624">
        <f t="shared" si="307"/>
        <v>0</v>
      </c>
      <c r="K1656" s="624">
        <f t="shared" si="308"/>
        <v>0</v>
      </c>
      <c r="L1656" s="624">
        <f t="shared" si="310"/>
        <v>54391.304309922263</v>
      </c>
      <c r="M1656" s="668">
        <f t="shared" si="311"/>
        <v>11.990238655999987</v>
      </c>
      <c r="N1656" s="624">
        <f t="shared" si="309"/>
        <v>4536.2987235207811</v>
      </c>
    </row>
    <row r="1657" spans="1:14" x14ac:dyDescent="0.2">
      <c r="A1657" s="624">
        <v>1654</v>
      </c>
      <c r="B1657" s="624">
        <v>0</v>
      </c>
      <c r="C1657" s="628">
        <f t="shared" si="302"/>
        <v>0</v>
      </c>
      <c r="D1657" s="665">
        <f t="shared" si="300"/>
        <v>0</v>
      </c>
      <c r="E1657" s="629">
        <f t="shared" si="303"/>
        <v>0</v>
      </c>
      <c r="F1657" s="665">
        <f t="shared" si="301"/>
        <v>0</v>
      </c>
      <c r="G1657" s="629">
        <f t="shared" si="304"/>
        <v>0</v>
      </c>
      <c r="H1657" s="666">
        <f t="shared" si="305"/>
        <v>0</v>
      </c>
      <c r="I1657" s="667">
        <f t="shared" si="306"/>
        <v>0</v>
      </c>
      <c r="J1657" s="624">
        <f t="shared" si="307"/>
        <v>0</v>
      </c>
      <c r="K1657" s="624">
        <f t="shared" si="308"/>
        <v>0</v>
      </c>
      <c r="L1657" s="624">
        <f t="shared" si="310"/>
        <v>54391.304309922263</v>
      </c>
      <c r="M1657" s="668">
        <f t="shared" si="311"/>
        <v>11.990238655999987</v>
      </c>
      <c r="N1657" s="624">
        <f t="shared" si="309"/>
        <v>4536.2987235207811</v>
      </c>
    </row>
    <row r="1658" spans="1:14" x14ac:dyDescent="0.2">
      <c r="A1658" s="624">
        <v>1655</v>
      </c>
      <c r="B1658" s="624">
        <v>0</v>
      </c>
      <c r="C1658" s="628">
        <f t="shared" si="302"/>
        <v>0</v>
      </c>
      <c r="D1658" s="665">
        <f t="shared" si="300"/>
        <v>0</v>
      </c>
      <c r="E1658" s="629">
        <f t="shared" si="303"/>
        <v>0</v>
      </c>
      <c r="F1658" s="665">
        <f t="shared" si="301"/>
        <v>0</v>
      </c>
      <c r="G1658" s="629">
        <f t="shared" si="304"/>
        <v>0</v>
      </c>
      <c r="H1658" s="666">
        <f t="shared" si="305"/>
        <v>0</v>
      </c>
      <c r="I1658" s="667">
        <f t="shared" si="306"/>
        <v>0</v>
      </c>
      <c r="J1658" s="624">
        <f t="shared" si="307"/>
        <v>0</v>
      </c>
      <c r="K1658" s="624">
        <f t="shared" si="308"/>
        <v>0</v>
      </c>
      <c r="L1658" s="624">
        <f t="shared" si="310"/>
        <v>54391.304309922263</v>
      </c>
      <c r="M1658" s="668">
        <f t="shared" si="311"/>
        <v>11.990238655999987</v>
      </c>
      <c r="N1658" s="624">
        <f t="shared" si="309"/>
        <v>4536.2987235207811</v>
      </c>
    </row>
    <row r="1659" spans="1:14" x14ac:dyDescent="0.2">
      <c r="A1659" s="624">
        <v>1656</v>
      </c>
      <c r="B1659" s="624">
        <v>0</v>
      </c>
      <c r="C1659" s="628">
        <f t="shared" si="302"/>
        <v>0</v>
      </c>
      <c r="D1659" s="665">
        <f t="shared" si="300"/>
        <v>0</v>
      </c>
      <c r="E1659" s="629">
        <f t="shared" si="303"/>
        <v>0</v>
      </c>
      <c r="F1659" s="665">
        <f t="shared" si="301"/>
        <v>0</v>
      </c>
      <c r="G1659" s="629">
        <f t="shared" si="304"/>
        <v>0</v>
      </c>
      <c r="H1659" s="666">
        <f t="shared" si="305"/>
        <v>0</v>
      </c>
      <c r="I1659" s="667">
        <f t="shared" si="306"/>
        <v>0</v>
      </c>
      <c r="J1659" s="624">
        <f t="shared" si="307"/>
        <v>0</v>
      </c>
      <c r="K1659" s="624">
        <f t="shared" si="308"/>
        <v>0</v>
      </c>
      <c r="L1659" s="624">
        <f t="shared" si="310"/>
        <v>54391.304309922263</v>
      </c>
      <c r="M1659" s="668">
        <f t="shared" si="311"/>
        <v>11.990238655999987</v>
      </c>
      <c r="N1659" s="624">
        <f t="shared" si="309"/>
        <v>4536.2987235207811</v>
      </c>
    </row>
    <row r="1660" spans="1:14" x14ac:dyDescent="0.2">
      <c r="A1660" s="624">
        <v>1657</v>
      </c>
      <c r="B1660" s="624">
        <v>0</v>
      </c>
      <c r="C1660" s="628">
        <f t="shared" si="302"/>
        <v>0</v>
      </c>
      <c r="D1660" s="665">
        <f t="shared" si="300"/>
        <v>0</v>
      </c>
      <c r="E1660" s="629">
        <f t="shared" si="303"/>
        <v>0</v>
      </c>
      <c r="F1660" s="665">
        <f t="shared" si="301"/>
        <v>0</v>
      </c>
      <c r="G1660" s="629">
        <f t="shared" si="304"/>
        <v>0</v>
      </c>
      <c r="H1660" s="666">
        <f t="shared" si="305"/>
        <v>0</v>
      </c>
      <c r="I1660" s="667">
        <f t="shared" si="306"/>
        <v>0</v>
      </c>
      <c r="J1660" s="624">
        <f t="shared" si="307"/>
        <v>0</v>
      </c>
      <c r="K1660" s="624">
        <f t="shared" si="308"/>
        <v>0</v>
      </c>
      <c r="L1660" s="624">
        <f t="shared" si="310"/>
        <v>54391.304309922263</v>
      </c>
      <c r="M1660" s="668">
        <f t="shared" si="311"/>
        <v>11.990238655999987</v>
      </c>
      <c r="N1660" s="624">
        <f t="shared" si="309"/>
        <v>4536.2987235207811</v>
      </c>
    </row>
    <row r="1661" spans="1:14" x14ac:dyDescent="0.2">
      <c r="A1661" s="624">
        <v>1658</v>
      </c>
      <c r="B1661" s="624">
        <v>0</v>
      </c>
      <c r="C1661" s="628">
        <f t="shared" si="302"/>
        <v>0</v>
      </c>
      <c r="D1661" s="665">
        <f t="shared" si="300"/>
        <v>0</v>
      </c>
      <c r="E1661" s="629">
        <f t="shared" si="303"/>
        <v>0</v>
      </c>
      <c r="F1661" s="665">
        <f t="shared" si="301"/>
        <v>0</v>
      </c>
      <c r="G1661" s="629">
        <f t="shared" si="304"/>
        <v>0</v>
      </c>
      <c r="H1661" s="666">
        <f t="shared" si="305"/>
        <v>0</v>
      </c>
      <c r="I1661" s="667">
        <f t="shared" si="306"/>
        <v>0</v>
      </c>
      <c r="J1661" s="624">
        <f t="shared" si="307"/>
        <v>0</v>
      </c>
      <c r="K1661" s="624">
        <f t="shared" si="308"/>
        <v>0</v>
      </c>
      <c r="L1661" s="624">
        <f t="shared" si="310"/>
        <v>54391.304309922263</v>
      </c>
      <c r="M1661" s="668">
        <f t="shared" si="311"/>
        <v>11.990238655999987</v>
      </c>
      <c r="N1661" s="624">
        <f t="shared" si="309"/>
        <v>4536.2987235207811</v>
      </c>
    </row>
    <row r="1662" spans="1:14" x14ac:dyDescent="0.2">
      <c r="A1662" s="624">
        <v>1659</v>
      </c>
      <c r="B1662" s="624">
        <v>0</v>
      </c>
      <c r="C1662" s="628">
        <f t="shared" si="302"/>
        <v>0</v>
      </c>
      <c r="D1662" s="665">
        <f t="shared" si="300"/>
        <v>0</v>
      </c>
      <c r="E1662" s="629">
        <f t="shared" si="303"/>
        <v>0</v>
      </c>
      <c r="F1662" s="665">
        <f t="shared" si="301"/>
        <v>0</v>
      </c>
      <c r="G1662" s="629">
        <f t="shared" si="304"/>
        <v>0</v>
      </c>
      <c r="H1662" s="666">
        <f t="shared" si="305"/>
        <v>0</v>
      </c>
      <c r="I1662" s="667">
        <f t="shared" si="306"/>
        <v>0</v>
      </c>
      <c r="J1662" s="624">
        <f t="shared" si="307"/>
        <v>0</v>
      </c>
      <c r="K1662" s="624">
        <f t="shared" si="308"/>
        <v>0</v>
      </c>
      <c r="L1662" s="624">
        <f t="shared" si="310"/>
        <v>54391.304309922263</v>
      </c>
      <c r="M1662" s="668">
        <f t="shared" si="311"/>
        <v>11.990238655999987</v>
      </c>
      <c r="N1662" s="624">
        <f t="shared" si="309"/>
        <v>4536.2987235207811</v>
      </c>
    </row>
    <row r="1663" spans="1:14" x14ac:dyDescent="0.2">
      <c r="A1663" s="624">
        <v>1660</v>
      </c>
      <c r="B1663" s="624">
        <v>0</v>
      </c>
      <c r="C1663" s="628">
        <f t="shared" si="302"/>
        <v>0</v>
      </c>
      <c r="D1663" s="665">
        <f t="shared" si="300"/>
        <v>0</v>
      </c>
      <c r="E1663" s="629">
        <f t="shared" si="303"/>
        <v>0</v>
      </c>
      <c r="F1663" s="665">
        <f t="shared" si="301"/>
        <v>0</v>
      </c>
      <c r="G1663" s="629">
        <f t="shared" si="304"/>
        <v>0</v>
      </c>
      <c r="H1663" s="666">
        <f t="shared" si="305"/>
        <v>0</v>
      </c>
      <c r="I1663" s="667">
        <f t="shared" si="306"/>
        <v>0</v>
      </c>
      <c r="J1663" s="624">
        <f t="shared" si="307"/>
        <v>0</v>
      </c>
      <c r="K1663" s="624">
        <f t="shared" si="308"/>
        <v>0</v>
      </c>
      <c r="L1663" s="624">
        <f t="shared" si="310"/>
        <v>54391.304309922263</v>
      </c>
      <c r="M1663" s="668">
        <f t="shared" si="311"/>
        <v>11.990238655999987</v>
      </c>
      <c r="N1663" s="624">
        <f t="shared" si="309"/>
        <v>4536.2987235207811</v>
      </c>
    </row>
    <row r="1664" spans="1:14" x14ac:dyDescent="0.2">
      <c r="A1664" s="624">
        <v>1661</v>
      </c>
      <c r="B1664" s="624">
        <v>0</v>
      </c>
      <c r="C1664" s="628">
        <f t="shared" si="302"/>
        <v>0</v>
      </c>
      <c r="D1664" s="665">
        <f t="shared" si="300"/>
        <v>0</v>
      </c>
      <c r="E1664" s="629">
        <f t="shared" si="303"/>
        <v>0</v>
      </c>
      <c r="F1664" s="665">
        <f t="shared" si="301"/>
        <v>0</v>
      </c>
      <c r="G1664" s="629">
        <f t="shared" si="304"/>
        <v>0</v>
      </c>
      <c r="H1664" s="666">
        <f t="shared" si="305"/>
        <v>0</v>
      </c>
      <c r="I1664" s="667">
        <f t="shared" si="306"/>
        <v>0</v>
      </c>
      <c r="J1664" s="624">
        <f t="shared" si="307"/>
        <v>0</v>
      </c>
      <c r="K1664" s="624">
        <f t="shared" si="308"/>
        <v>0</v>
      </c>
      <c r="L1664" s="624">
        <f t="shared" si="310"/>
        <v>54391.304309922263</v>
      </c>
      <c r="M1664" s="668">
        <f t="shared" si="311"/>
        <v>11.990238655999987</v>
      </c>
      <c r="N1664" s="624">
        <f t="shared" si="309"/>
        <v>4536.2987235207811</v>
      </c>
    </row>
    <row r="1665" spans="1:14" x14ac:dyDescent="0.2">
      <c r="A1665" s="624">
        <v>1662</v>
      </c>
      <c r="B1665" s="624">
        <v>0</v>
      </c>
      <c r="C1665" s="628">
        <f t="shared" si="302"/>
        <v>0</v>
      </c>
      <c r="D1665" s="665">
        <f t="shared" si="300"/>
        <v>0</v>
      </c>
      <c r="E1665" s="629">
        <f t="shared" si="303"/>
        <v>0</v>
      </c>
      <c r="F1665" s="665">
        <f t="shared" si="301"/>
        <v>0</v>
      </c>
      <c r="G1665" s="629">
        <f t="shared" si="304"/>
        <v>0</v>
      </c>
      <c r="H1665" s="666">
        <f t="shared" si="305"/>
        <v>0</v>
      </c>
      <c r="I1665" s="667">
        <f t="shared" si="306"/>
        <v>0</v>
      </c>
      <c r="J1665" s="624">
        <f t="shared" si="307"/>
        <v>0</v>
      </c>
      <c r="K1665" s="624">
        <f t="shared" si="308"/>
        <v>0</v>
      </c>
      <c r="L1665" s="624">
        <f t="shared" si="310"/>
        <v>54391.304309922263</v>
      </c>
      <c r="M1665" s="668">
        <f t="shared" si="311"/>
        <v>11.990238655999987</v>
      </c>
      <c r="N1665" s="624">
        <f t="shared" si="309"/>
        <v>4536.2987235207811</v>
      </c>
    </row>
    <row r="1666" spans="1:14" x14ac:dyDescent="0.2">
      <c r="A1666" s="624">
        <v>1663</v>
      </c>
      <c r="B1666" s="624">
        <v>0</v>
      </c>
      <c r="C1666" s="628">
        <f t="shared" si="302"/>
        <v>0</v>
      </c>
      <c r="D1666" s="665">
        <f t="shared" si="300"/>
        <v>0</v>
      </c>
      <c r="E1666" s="629">
        <f t="shared" si="303"/>
        <v>0</v>
      </c>
      <c r="F1666" s="665">
        <f t="shared" si="301"/>
        <v>0</v>
      </c>
      <c r="G1666" s="629">
        <f t="shared" si="304"/>
        <v>0</v>
      </c>
      <c r="H1666" s="666">
        <f t="shared" si="305"/>
        <v>0</v>
      </c>
      <c r="I1666" s="667">
        <f t="shared" si="306"/>
        <v>0</v>
      </c>
      <c r="J1666" s="624">
        <f t="shared" si="307"/>
        <v>0</v>
      </c>
      <c r="K1666" s="624">
        <f t="shared" si="308"/>
        <v>0</v>
      </c>
      <c r="L1666" s="624">
        <f t="shared" si="310"/>
        <v>54391.304309922263</v>
      </c>
      <c r="M1666" s="668">
        <f t="shared" si="311"/>
        <v>11.990238655999987</v>
      </c>
      <c r="N1666" s="624">
        <f t="shared" si="309"/>
        <v>4536.2987235207811</v>
      </c>
    </row>
    <row r="1667" spans="1:14" x14ac:dyDescent="0.2">
      <c r="A1667" s="624">
        <v>1664</v>
      </c>
      <c r="B1667" s="624">
        <v>0</v>
      </c>
      <c r="C1667" s="628">
        <f t="shared" si="302"/>
        <v>0</v>
      </c>
      <c r="D1667" s="665">
        <f t="shared" si="300"/>
        <v>0</v>
      </c>
      <c r="E1667" s="629">
        <f t="shared" si="303"/>
        <v>0</v>
      </c>
      <c r="F1667" s="665">
        <f t="shared" si="301"/>
        <v>0</v>
      </c>
      <c r="G1667" s="629">
        <f t="shared" si="304"/>
        <v>0</v>
      </c>
      <c r="H1667" s="666">
        <f t="shared" si="305"/>
        <v>0</v>
      </c>
      <c r="I1667" s="667">
        <f t="shared" si="306"/>
        <v>0</v>
      </c>
      <c r="J1667" s="624">
        <f t="shared" si="307"/>
        <v>0</v>
      </c>
      <c r="K1667" s="624">
        <f t="shared" si="308"/>
        <v>0</v>
      </c>
      <c r="L1667" s="624">
        <f t="shared" si="310"/>
        <v>54391.304309922263</v>
      </c>
      <c r="M1667" s="668">
        <f t="shared" si="311"/>
        <v>11.990238655999987</v>
      </c>
      <c r="N1667" s="624">
        <f t="shared" si="309"/>
        <v>4536.2987235207811</v>
      </c>
    </row>
    <row r="1668" spans="1:14" x14ac:dyDescent="0.2">
      <c r="A1668" s="624">
        <v>1665</v>
      </c>
      <c r="B1668" s="624">
        <v>0</v>
      </c>
      <c r="C1668" s="628">
        <f t="shared" si="302"/>
        <v>0</v>
      </c>
      <c r="D1668" s="665">
        <f t="shared" ref="D1668:D1731" si="312">C1668</f>
        <v>0</v>
      </c>
      <c r="E1668" s="629">
        <f t="shared" si="303"/>
        <v>0</v>
      </c>
      <c r="F1668" s="665">
        <f t="shared" ref="F1668:F1731" si="313">C1669</f>
        <v>0</v>
      </c>
      <c r="G1668" s="629">
        <f t="shared" si="304"/>
        <v>0</v>
      </c>
      <c r="H1668" s="666">
        <f t="shared" si="305"/>
        <v>0</v>
      </c>
      <c r="I1668" s="667">
        <f t="shared" si="306"/>
        <v>0</v>
      </c>
      <c r="J1668" s="624">
        <f t="shared" si="307"/>
        <v>0</v>
      </c>
      <c r="K1668" s="624">
        <f t="shared" si="308"/>
        <v>0</v>
      </c>
      <c r="L1668" s="624">
        <f t="shared" si="310"/>
        <v>54391.304309922263</v>
      </c>
      <c r="M1668" s="668">
        <f t="shared" si="311"/>
        <v>11.990238655999987</v>
      </c>
      <c r="N1668" s="624">
        <f t="shared" si="309"/>
        <v>4536.2987235207811</v>
      </c>
    </row>
    <row r="1669" spans="1:14" x14ac:dyDescent="0.2">
      <c r="A1669" s="624">
        <v>1666</v>
      </c>
      <c r="B1669" s="624">
        <v>0</v>
      </c>
      <c r="C1669" s="628">
        <f t="shared" ref="C1669:C1732" si="314">B1669*1.609344</f>
        <v>0</v>
      </c>
      <c r="D1669" s="665">
        <f t="shared" si="312"/>
        <v>0</v>
      </c>
      <c r="E1669" s="629">
        <f t="shared" ref="E1669:E1732" si="315">(D1669)^2</f>
        <v>0</v>
      </c>
      <c r="F1669" s="665">
        <f t="shared" si="313"/>
        <v>0</v>
      </c>
      <c r="G1669" s="629">
        <f t="shared" ref="G1669:G1732" si="316">(F1669)^2</f>
        <v>0</v>
      </c>
      <c r="H1669" s="666">
        <f t="shared" ref="H1669:H1732" si="317">(D1669+F1669)/2</f>
        <v>0</v>
      </c>
      <c r="I1669" s="667">
        <f t="shared" ref="I1669:I1732" si="318">H1669/3600</f>
        <v>0</v>
      </c>
      <c r="J1669" s="624">
        <f t="shared" ref="J1669:J1732" si="319">IF(I1669=0,0,(G1669-E1669))</f>
        <v>0</v>
      </c>
      <c r="K1669" s="624">
        <f t="shared" ref="K1669:K1732" si="320">MAX(0,J1669)</f>
        <v>0</v>
      </c>
      <c r="L1669" s="624">
        <f t="shared" si="310"/>
        <v>54391.304309922263</v>
      </c>
      <c r="M1669" s="668">
        <f t="shared" si="311"/>
        <v>11.990238655999987</v>
      </c>
      <c r="N1669" s="624">
        <f t="shared" ref="N1669:N1732" si="321">IF(M1669=0,0,(L1669)/M1669)</f>
        <v>4536.2987235207811</v>
      </c>
    </row>
    <row r="1670" spans="1:14" x14ac:dyDescent="0.2">
      <c r="A1670" s="624">
        <v>1667</v>
      </c>
      <c r="B1670" s="624">
        <v>0</v>
      </c>
      <c r="C1670" s="628">
        <f t="shared" si="314"/>
        <v>0</v>
      </c>
      <c r="D1670" s="665">
        <f t="shared" si="312"/>
        <v>0</v>
      </c>
      <c r="E1670" s="629">
        <f t="shared" si="315"/>
        <v>0</v>
      </c>
      <c r="F1670" s="665">
        <f t="shared" si="313"/>
        <v>0</v>
      </c>
      <c r="G1670" s="629">
        <f t="shared" si="316"/>
        <v>0</v>
      </c>
      <c r="H1670" s="666">
        <f t="shared" si="317"/>
        <v>0</v>
      </c>
      <c r="I1670" s="667">
        <f t="shared" si="318"/>
        <v>0</v>
      </c>
      <c r="J1670" s="624">
        <f t="shared" si="319"/>
        <v>0</v>
      </c>
      <c r="K1670" s="624">
        <f t="shared" si="320"/>
        <v>0</v>
      </c>
      <c r="L1670" s="624">
        <f t="shared" ref="L1670:L1733" si="322">L1669+K1670</f>
        <v>54391.304309922263</v>
      </c>
      <c r="M1670" s="668">
        <f t="shared" ref="M1670:M1733" si="323">M1669+I1670</f>
        <v>11.990238655999987</v>
      </c>
      <c r="N1670" s="624">
        <f t="shared" si="321"/>
        <v>4536.2987235207811</v>
      </c>
    </row>
    <row r="1671" spans="1:14" x14ac:dyDescent="0.2">
      <c r="A1671" s="624">
        <v>1668</v>
      </c>
      <c r="B1671" s="624">
        <v>0</v>
      </c>
      <c r="C1671" s="628">
        <f t="shared" si="314"/>
        <v>0</v>
      </c>
      <c r="D1671" s="665">
        <f t="shared" si="312"/>
        <v>0</v>
      </c>
      <c r="E1671" s="629">
        <f t="shared" si="315"/>
        <v>0</v>
      </c>
      <c r="F1671" s="665">
        <f t="shared" si="313"/>
        <v>0</v>
      </c>
      <c r="G1671" s="629">
        <f t="shared" si="316"/>
        <v>0</v>
      </c>
      <c r="H1671" s="666">
        <f t="shared" si="317"/>
        <v>0</v>
      </c>
      <c r="I1671" s="667">
        <f t="shared" si="318"/>
        <v>0</v>
      </c>
      <c r="J1671" s="624">
        <f t="shared" si="319"/>
        <v>0</v>
      </c>
      <c r="K1671" s="624">
        <f t="shared" si="320"/>
        <v>0</v>
      </c>
      <c r="L1671" s="624">
        <f t="shared" si="322"/>
        <v>54391.304309922263</v>
      </c>
      <c r="M1671" s="668">
        <f t="shared" si="323"/>
        <v>11.990238655999987</v>
      </c>
      <c r="N1671" s="624">
        <f t="shared" si="321"/>
        <v>4536.2987235207811</v>
      </c>
    </row>
    <row r="1672" spans="1:14" x14ac:dyDescent="0.2">
      <c r="A1672" s="624">
        <v>1669</v>
      </c>
      <c r="B1672" s="624">
        <v>0</v>
      </c>
      <c r="C1672" s="628">
        <f t="shared" si="314"/>
        <v>0</v>
      </c>
      <c r="D1672" s="665">
        <f t="shared" si="312"/>
        <v>0</v>
      </c>
      <c r="E1672" s="629">
        <f t="shared" si="315"/>
        <v>0</v>
      </c>
      <c r="F1672" s="665">
        <f t="shared" si="313"/>
        <v>0</v>
      </c>
      <c r="G1672" s="629">
        <f t="shared" si="316"/>
        <v>0</v>
      </c>
      <c r="H1672" s="666">
        <f t="shared" si="317"/>
        <v>0</v>
      </c>
      <c r="I1672" s="667">
        <f t="shared" si="318"/>
        <v>0</v>
      </c>
      <c r="J1672" s="624">
        <f t="shared" si="319"/>
        <v>0</v>
      </c>
      <c r="K1672" s="624">
        <f t="shared" si="320"/>
        <v>0</v>
      </c>
      <c r="L1672" s="624">
        <f t="shared" si="322"/>
        <v>54391.304309922263</v>
      </c>
      <c r="M1672" s="668">
        <f t="shared" si="323"/>
        <v>11.990238655999987</v>
      </c>
      <c r="N1672" s="624">
        <f t="shared" si="321"/>
        <v>4536.2987235207811</v>
      </c>
    </row>
    <row r="1673" spans="1:14" x14ac:dyDescent="0.2">
      <c r="A1673" s="624">
        <v>1670</v>
      </c>
      <c r="B1673" s="624">
        <v>0</v>
      </c>
      <c r="C1673" s="628">
        <f t="shared" si="314"/>
        <v>0</v>
      </c>
      <c r="D1673" s="665">
        <f t="shared" si="312"/>
        <v>0</v>
      </c>
      <c r="E1673" s="629">
        <f t="shared" si="315"/>
        <v>0</v>
      </c>
      <c r="F1673" s="665">
        <f t="shared" si="313"/>
        <v>0</v>
      </c>
      <c r="G1673" s="629">
        <f t="shared" si="316"/>
        <v>0</v>
      </c>
      <c r="H1673" s="666">
        <f t="shared" si="317"/>
        <v>0</v>
      </c>
      <c r="I1673" s="667">
        <f t="shared" si="318"/>
        <v>0</v>
      </c>
      <c r="J1673" s="624">
        <f t="shared" si="319"/>
        <v>0</v>
      </c>
      <c r="K1673" s="624">
        <f t="shared" si="320"/>
        <v>0</v>
      </c>
      <c r="L1673" s="624">
        <f t="shared" si="322"/>
        <v>54391.304309922263</v>
      </c>
      <c r="M1673" s="668">
        <f t="shared" si="323"/>
        <v>11.990238655999987</v>
      </c>
      <c r="N1673" s="624">
        <f t="shared" si="321"/>
        <v>4536.2987235207811</v>
      </c>
    </row>
    <row r="1674" spans="1:14" x14ac:dyDescent="0.2">
      <c r="A1674" s="624">
        <v>1671</v>
      </c>
      <c r="B1674" s="624">
        <v>0</v>
      </c>
      <c r="C1674" s="628">
        <f t="shared" si="314"/>
        <v>0</v>
      </c>
      <c r="D1674" s="665">
        <f t="shared" si="312"/>
        <v>0</v>
      </c>
      <c r="E1674" s="629">
        <f t="shared" si="315"/>
        <v>0</v>
      </c>
      <c r="F1674" s="665">
        <f t="shared" si="313"/>
        <v>0</v>
      </c>
      <c r="G1674" s="629">
        <f t="shared" si="316"/>
        <v>0</v>
      </c>
      <c r="H1674" s="666">
        <f t="shared" si="317"/>
        <v>0</v>
      </c>
      <c r="I1674" s="667">
        <f t="shared" si="318"/>
        <v>0</v>
      </c>
      <c r="J1674" s="624">
        <f t="shared" si="319"/>
        <v>0</v>
      </c>
      <c r="K1674" s="624">
        <f t="shared" si="320"/>
        <v>0</v>
      </c>
      <c r="L1674" s="624">
        <f t="shared" si="322"/>
        <v>54391.304309922263</v>
      </c>
      <c r="M1674" s="668">
        <f t="shared" si="323"/>
        <v>11.990238655999987</v>
      </c>
      <c r="N1674" s="624">
        <f t="shared" si="321"/>
        <v>4536.2987235207811</v>
      </c>
    </row>
    <row r="1675" spans="1:14" x14ac:dyDescent="0.2">
      <c r="A1675" s="624">
        <v>1672</v>
      </c>
      <c r="B1675" s="624">
        <v>0</v>
      </c>
      <c r="C1675" s="628">
        <f t="shared" si="314"/>
        <v>0</v>
      </c>
      <c r="D1675" s="665">
        <f t="shared" si="312"/>
        <v>0</v>
      </c>
      <c r="E1675" s="629">
        <f t="shared" si="315"/>
        <v>0</v>
      </c>
      <c r="F1675" s="665">
        <f t="shared" si="313"/>
        <v>0</v>
      </c>
      <c r="G1675" s="629">
        <f t="shared" si="316"/>
        <v>0</v>
      </c>
      <c r="H1675" s="666">
        <f t="shared" si="317"/>
        <v>0</v>
      </c>
      <c r="I1675" s="667">
        <f t="shared" si="318"/>
        <v>0</v>
      </c>
      <c r="J1675" s="624">
        <f t="shared" si="319"/>
        <v>0</v>
      </c>
      <c r="K1675" s="624">
        <f t="shared" si="320"/>
        <v>0</v>
      </c>
      <c r="L1675" s="624">
        <f t="shared" si="322"/>
        <v>54391.304309922263</v>
      </c>
      <c r="M1675" s="668">
        <f t="shared" si="323"/>
        <v>11.990238655999987</v>
      </c>
      <c r="N1675" s="624">
        <f t="shared" si="321"/>
        <v>4536.2987235207811</v>
      </c>
    </row>
    <row r="1676" spans="1:14" x14ac:dyDescent="0.2">
      <c r="A1676" s="624">
        <v>1673</v>
      </c>
      <c r="B1676" s="624">
        <v>0</v>
      </c>
      <c r="C1676" s="628">
        <f t="shared" si="314"/>
        <v>0</v>
      </c>
      <c r="D1676" s="665">
        <f t="shared" si="312"/>
        <v>0</v>
      </c>
      <c r="E1676" s="629">
        <f t="shared" si="315"/>
        <v>0</v>
      </c>
      <c r="F1676" s="665">
        <f t="shared" si="313"/>
        <v>0</v>
      </c>
      <c r="G1676" s="629">
        <f t="shared" si="316"/>
        <v>0</v>
      </c>
      <c r="H1676" s="666">
        <f t="shared" si="317"/>
        <v>0</v>
      </c>
      <c r="I1676" s="667">
        <f t="shared" si="318"/>
        <v>0</v>
      </c>
      <c r="J1676" s="624">
        <f t="shared" si="319"/>
        <v>0</v>
      </c>
      <c r="K1676" s="624">
        <f t="shared" si="320"/>
        <v>0</v>
      </c>
      <c r="L1676" s="624">
        <f t="shared" si="322"/>
        <v>54391.304309922263</v>
      </c>
      <c r="M1676" s="668">
        <f t="shared" si="323"/>
        <v>11.990238655999987</v>
      </c>
      <c r="N1676" s="624">
        <f t="shared" si="321"/>
        <v>4536.2987235207811</v>
      </c>
    </row>
    <row r="1677" spans="1:14" x14ac:dyDescent="0.2">
      <c r="A1677" s="624">
        <v>1674</v>
      </c>
      <c r="B1677" s="624">
        <v>0</v>
      </c>
      <c r="C1677" s="628">
        <f t="shared" si="314"/>
        <v>0</v>
      </c>
      <c r="D1677" s="665">
        <f t="shared" si="312"/>
        <v>0</v>
      </c>
      <c r="E1677" s="629">
        <f t="shared" si="315"/>
        <v>0</v>
      </c>
      <c r="F1677" s="665">
        <f t="shared" si="313"/>
        <v>0</v>
      </c>
      <c r="G1677" s="629">
        <f t="shared" si="316"/>
        <v>0</v>
      </c>
      <c r="H1677" s="666">
        <f t="shared" si="317"/>
        <v>0</v>
      </c>
      <c r="I1677" s="667">
        <f t="shared" si="318"/>
        <v>0</v>
      </c>
      <c r="J1677" s="624">
        <f t="shared" si="319"/>
        <v>0</v>
      </c>
      <c r="K1677" s="624">
        <f t="shared" si="320"/>
        <v>0</v>
      </c>
      <c r="L1677" s="624">
        <f t="shared" si="322"/>
        <v>54391.304309922263</v>
      </c>
      <c r="M1677" s="668">
        <f t="shared" si="323"/>
        <v>11.990238655999987</v>
      </c>
      <c r="N1677" s="624">
        <f t="shared" si="321"/>
        <v>4536.2987235207811</v>
      </c>
    </row>
    <row r="1678" spans="1:14" x14ac:dyDescent="0.2">
      <c r="A1678" s="624">
        <v>1675</v>
      </c>
      <c r="B1678" s="624">
        <v>0</v>
      </c>
      <c r="C1678" s="628">
        <f t="shared" si="314"/>
        <v>0</v>
      </c>
      <c r="D1678" s="665">
        <f t="shared" si="312"/>
        <v>0</v>
      </c>
      <c r="E1678" s="629">
        <f t="shared" si="315"/>
        <v>0</v>
      </c>
      <c r="F1678" s="665">
        <f t="shared" si="313"/>
        <v>0</v>
      </c>
      <c r="G1678" s="629">
        <f t="shared" si="316"/>
        <v>0</v>
      </c>
      <c r="H1678" s="666">
        <f t="shared" si="317"/>
        <v>0</v>
      </c>
      <c r="I1678" s="667">
        <f t="shared" si="318"/>
        <v>0</v>
      </c>
      <c r="J1678" s="624">
        <f t="shared" si="319"/>
        <v>0</v>
      </c>
      <c r="K1678" s="624">
        <f t="shared" si="320"/>
        <v>0</v>
      </c>
      <c r="L1678" s="624">
        <f t="shared" si="322"/>
        <v>54391.304309922263</v>
      </c>
      <c r="M1678" s="668">
        <f t="shared" si="323"/>
        <v>11.990238655999987</v>
      </c>
      <c r="N1678" s="624">
        <f t="shared" si="321"/>
        <v>4536.2987235207811</v>
      </c>
    </row>
    <row r="1679" spans="1:14" x14ac:dyDescent="0.2">
      <c r="A1679" s="624">
        <v>1676</v>
      </c>
      <c r="B1679" s="624">
        <v>0</v>
      </c>
      <c r="C1679" s="628">
        <f t="shared" si="314"/>
        <v>0</v>
      </c>
      <c r="D1679" s="665">
        <f t="shared" si="312"/>
        <v>0</v>
      </c>
      <c r="E1679" s="629">
        <f t="shared" si="315"/>
        <v>0</v>
      </c>
      <c r="F1679" s="665">
        <f t="shared" si="313"/>
        <v>0</v>
      </c>
      <c r="G1679" s="629">
        <f t="shared" si="316"/>
        <v>0</v>
      </c>
      <c r="H1679" s="666">
        <f t="shared" si="317"/>
        <v>0</v>
      </c>
      <c r="I1679" s="667">
        <f t="shared" si="318"/>
        <v>0</v>
      </c>
      <c r="J1679" s="624">
        <f t="shared" si="319"/>
        <v>0</v>
      </c>
      <c r="K1679" s="624">
        <f t="shared" si="320"/>
        <v>0</v>
      </c>
      <c r="L1679" s="624">
        <f t="shared" si="322"/>
        <v>54391.304309922263</v>
      </c>
      <c r="M1679" s="668">
        <f t="shared" si="323"/>
        <v>11.990238655999987</v>
      </c>
      <c r="N1679" s="624">
        <f t="shared" si="321"/>
        <v>4536.2987235207811</v>
      </c>
    </row>
    <row r="1680" spans="1:14" x14ac:dyDescent="0.2">
      <c r="A1680" s="624">
        <v>1677</v>
      </c>
      <c r="B1680" s="624">
        <v>0</v>
      </c>
      <c r="C1680" s="628">
        <f t="shared" si="314"/>
        <v>0</v>
      </c>
      <c r="D1680" s="665">
        <f t="shared" si="312"/>
        <v>0</v>
      </c>
      <c r="E1680" s="629">
        <f t="shared" si="315"/>
        <v>0</v>
      </c>
      <c r="F1680" s="665">
        <f t="shared" si="313"/>
        <v>0</v>
      </c>
      <c r="G1680" s="629">
        <f t="shared" si="316"/>
        <v>0</v>
      </c>
      <c r="H1680" s="666">
        <f t="shared" si="317"/>
        <v>0</v>
      </c>
      <c r="I1680" s="667">
        <f t="shared" si="318"/>
        <v>0</v>
      </c>
      <c r="J1680" s="624">
        <f t="shared" si="319"/>
        <v>0</v>
      </c>
      <c r="K1680" s="624">
        <f t="shared" si="320"/>
        <v>0</v>
      </c>
      <c r="L1680" s="624">
        <f t="shared" si="322"/>
        <v>54391.304309922263</v>
      </c>
      <c r="M1680" s="668">
        <f t="shared" si="323"/>
        <v>11.990238655999987</v>
      </c>
      <c r="N1680" s="624">
        <f t="shared" si="321"/>
        <v>4536.2987235207811</v>
      </c>
    </row>
    <row r="1681" spans="1:14" x14ac:dyDescent="0.2">
      <c r="A1681" s="624">
        <v>1678</v>
      </c>
      <c r="B1681" s="624">
        <v>0</v>
      </c>
      <c r="C1681" s="628">
        <f t="shared" si="314"/>
        <v>0</v>
      </c>
      <c r="D1681" s="665">
        <f t="shared" si="312"/>
        <v>0</v>
      </c>
      <c r="E1681" s="629">
        <f t="shared" si="315"/>
        <v>0</v>
      </c>
      <c r="F1681" s="665">
        <f t="shared" si="313"/>
        <v>0</v>
      </c>
      <c r="G1681" s="629">
        <f t="shared" si="316"/>
        <v>0</v>
      </c>
      <c r="H1681" s="666">
        <f t="shared" si="317"/>
        <v>0</v>
      </c>
      <c r="I1681" s="667">
        <f t="shared" si="318"/>
        <v>0</v>
      </c>
      <c r="J1681" s="624">
        <f t="shared" si="319"/>
        <v>0</v>
      </c>
      <c r="K1681" s="624">
        <f t="shared" si="320"/>
        <v>0</v>
      </c>
      <c r="L1681" s="624">
        <f t="shared" si="322"/>
        <v>54391.304309922263</v>
      </c>
      <c r="M1681" s="668">
        <f t="shared" si="323"/>
        <v>11.990238655999987</v>
      </c>
      <c r="N1681" s="624">
        <f t="shared" si="321"/>
        <v>4536.2987235207811</v>
      </c>
    </row>
    <row r="1682" spans="1:14" x14ac:dyDescent="0.2">
      <c r="A1682" s="624">
        <v>1679</v>
      </c>
      <c r="B1682" s="624">
        <v>0</v>
      </c>
      <c r="C1682" s="628">
        <f t="shared" si="314"/>
        <v>0</v>
      </c>
      <c r="D1682" s="665">
        <f t="shared" si="312"/>
        <v>0</v>
      </c>
      <c r="E1682" s="629">
        <f t="shared" si="315"/>
        <v>0</v>
      </c>
      <c r="F1682" s="665">
        <f t="shared" si="313"/>
        <v>0</v>
      </c>
      <c r="G1682" s="629">
        <f t="shared" si="316"/>
        <v>0</v>
      </c>
      <c r="H1682" s="666">
        <f t="shared" si="317"/>
        <v>0</v>
      </c>
      <c r="I1682" s="667">
        <f t="shared" si="318"/>
        <v>0</v>
      </c>
      <c r="J1682" s="624">
        <f t="shared" si="319"/>
        <v>0</v>
      </c>
      <c r="K1682" s="624">
        <f t="shared" si="320"/>
        <v>0</v>
      </c>
      <c r="L1682" s="624">
        <f t="shared" si="322"/>
        <v>54391.304309922263</v>
      </c>
      <c r="M1682" s="668">
        <f t="shared" si="323"/>
        <v>11.990238655999987</v>
      </c>
      <c r="N1682" s="624">
        <f t="shared" si="321"/>
        <v>4536.2987235207811</v>
      </c>
    </row>
    <row r="1683" spans="1:14" x14ac:dyDescent="0.2">
      <c r="A1683" s="624">
        <v>1680</v>
      </c>
      <c r="B1683" s="624">
        <v>0</v>
      </c>
      <c r="C1683" s="628">
        <f t="shared" si="314"/>
        <v>0</v>
      </c>
      <c r="D1683" s="665">
        <f t="shared" si="312"/>
        <v>0</v>
      </c>
      <c r="E1683" s="629">
        <f t="shared" si="315"/>
        <v>0</v>
      </c>
      <c r="F1683" s="665">
        <f t="shared" si="313"/>
        <v>0</v>
      </c>
      <c r="G1683" s="629">
        <f t="shared" si="316"/>
        <v>0</v>
      </c>
      <c r="H1683" s="666">
        <f t="shared" si="317"/>
        <v>0</v>
      </c>
      <c r="I1683" s="667">
        <f t="shared" si="318"/>
        <v>0</v>
      </c>
      <c r="J1683" s="624">
        <f t="shared" si="319"/>
        <v>0</v>
      </c>
      <c r="K1683" s="624">
        <f t="shared" si="320"/>
        <v>0</v>
      </c>
      <c r="L1683" s="624">
        <f t="shared" si="322"/>
        <v>54391.304309922263</v>
      </c>
      <c r="M1683" s="668">
        <f t="shared" si="323"/>
        <v>11.990238655999987</v>
      </c>
      <c r="N1683" s="624">
        <f t="shared" si="321"/>
        <v>4536.2987235207811</v>
      </c>
    </row>
    <row r="1684" spans="1:14" x14ac:dyDescent="0.2">
      <c r="A1684" s="624">
        <v>1681</v>
      </c>
      <c r="B1684" s="624">
        <v>0</v>
      </c>
      <c r="C1684" s="628">
        <f t="shared" si="314"/>
        <v>0</v>
      </c>
      <c r="D1684" s="665">
        <f t="shared" si="312"/>
        <v>0</v>
      </c>
      <c r="E1684" s="629">
        <f t="shared" si="315"/>
        <v>0</v>
      </c>
      <c r="F1684" s="665">
        <f t="shared" si="313"/>
        <v>0</v>
      </c>
      <c r="G1684" s="629">
        <f t="shared" si="316"/>
        <v>0</v>
      </c>
      <c r="H1684" s="666">
        <f t="shared" si="317"/>
        <v>0</v>
      </c>
      <c r="I1684" s="667">
        <f t="shared" si="318"/>
        <v>0</v>
      </c>
      <c r="J1684" s="624">
        <f t="shared" si="319"/>
        <v>0</v>
      </c>
      <c r="K1684" s="624">
        <f t="shared" si="320"/>
        <v>0</v>
      </c>
      <c r="L1684" s="624">
        <f t="shared" si="322"/>
        <v>54391.304309922263</v>
      </c>
      <c r="M1684" s="668">
        <f t="shared" si="323"/>
        <v>11.990238655999987</v>
      </c>
      <c r="N1684" s="624">
        <f t="shared" si="321"/>
        <v>4536.2987235207811</v>
      </c>
    </row>
    <row r="1685" spans="1:14" x14ac:dyDescent="0.2">
      <c r="A1685" s="624">
        <v>1682</v>
      </c>
      <c r="B1685" s="624">
        <v>0</v>
      </c>
      <c r="C1685" s="628">
        <f t="shared" si="314"/>
        <v>0</v>
      </c>
      <c r="D1685" s="665">
        <f t="shared" si="312"/>
        <v>0</v>
      </c>
      <c r="E1685" s="629">
        <f t="shared" si="315"/>
        <v>0</v>
      </c>
      <c r="F1685" s="665">
        <f t="shared" si="313"/>
        <v>0</v>
      </c>
      <c r="G1685" s="629">
        <f t="shared" si="316"/>
        <v>0</v>
      </c>
      <c r="H1685" s="666">
        <f t="shared" si="317"/>
        <v>0</v>
      </c>
      <c r="I1685" s="667">
        <f t="shared" si="318"/>
        <v>0</v>
      </c>
      <c r="J1685" s="624">
        <f t="shared" si="319"/>
        <v>0</v>
      </c>
      <c r="K1685" s="624">
        <f t="shared" si="320"/>
        <v>0</v>
      </c>
      <c r="L1685" s="624">
        <f t="shared" si="322"/>
        <v>54391.304309922263</v>
      </c>
      <c r="M1685" s="668">
        <f t="shared" si="323"/>
        <v>11.990238655999987</v>
      </c>
      <c r="N1685" s="624">
        <f t="shared" si="321"/>
        <v>4536.2987235207811</v>
      </c>
    </row>
    <row r="1686" spans="1:14" x14ac:dyDescent="0.2">
      <c r="A1686" s="624">
        <v>1683</v>
      </c>
      <c r="B1686" s="624">
        <v>0</v>
      </c>
      <c r="C1686" s="628">
        <f t="shared" si="314"/>
        <v>0</v>
      </c>
      <c r="D1686" s="665">
        <f t="shared" si="312"/>
        <v>0</v>
      </c>
      <c r="E1686" s="629">
        <f t="shared" si="315"/>
        <v>0</v>
      </c>
      <c r="F1686" s="665">
        <f t="shared" si="313"/>
        <v>0</v>
      </c>
      <c r="G1686" s="629">
        <f t="shared" si="316"/>
        <v>0</v>
      </c>
      <c r="H1686" s="666">
        <f t="shared" si="317"/>
        <v>0</v>
      </c>
      <c r="I1686" s="667">
        <f t="shared" si="318"/>
        <v>0</v>
      </c>
      <c r="J1686" s="624">
        <f t="shared" si="319"/>
        <v>0</v>
      </c>
      <c r="K1686" s="624">
        <f t="shared" si="320"/>
        <v>0</v>
      </c>
      <c r="L1686" s="624">
        <f t="shared" si="322"/>
        <v>54391.304309922263</v>
      </c>
      <c r="M1686" s="668">
        <f t="shared" si="323"/>
        <v>11.990238655999987</v>
      </c>
      <c r="N1686" s="624">
        <f t="shared" si="321"/>
        <v>4536.2987235207811</v>
      </c>
    </row>
    <row r="1687" spans="1:14" x14ac:dyDescent="0.2">
      <c r="A1687" s="624">
        <v>1684</v>
      </c>
      <c r="B1687" s="624">
        <v>0</v>
      </c>
      <c r="C1687" s="628">
        <f t="shared" si="314"/>
        <v>0</v>
      </c>
      <c r="D1687" s="665">
        <f t="shared" si="312"/>
        <v>0</v>
      </c>
      <c r="E1687" s="629">
        <f t="shared" si="315"/>
        <v>0</v>
      </c>
      <c r="F1687" s="665">
        <f t="shared" si="313"/>
        <v>0</v>
      </c>
      <c r="G1687" s="629">
        <f t="shared" si="316"/>
        <v>0</v>
      </c>
      <c r="H1687" s="666">
        <f t="shared" si="317"/>
        <v>0</v>
      </c>
      <c r="I1687" s="667">
        <f t="shared" si="318"/>
        <v>0</v>
      </c>
      <c r="J1687" s="624">
        <f t="shared" si="319"/>
        <v>0</v>
      </c>
      <c r="K1687" s="624">
        <f t="shared" si="320"/>
        <v>0</v>
      </c>
      <c r="L1687" s="624">
        <f t="shared" si="322"/>
        <v>54391.304309922263</v>
      </c>
      <c r="M1687" s="668">
        <f t="shared" si="323"/>
        <v>11.990238655999987</v>
      </c>
      <c r="N1687" s="624">
        <f t="shared" si="321"/>
        <v>4536.2987235207811</v>
      </c>
    </row>
    <row r="1688" spans="1:14" x14ac:dyDescent="0.2">
      <c r="A1688" s="624">
        <v>1685</v>
      </c>
      <c r="B1688" s="624">
        <v>0</v>
      </c>
      <c r="C1688" s="628">
        <f t="shared" si="314"/>
        <v>0</v>
      </c>
      <c r="D1688" s="665">
        <f t="shared" si="312"/>
        <v>0</v>
      </c>
      <c r="E1688" s="629">
        <f t="shared" si="315"/>
        <v>0</v>
      </c>
      <c r="F1688" s="665">
        <f t="shared" si="313"/>
        <v>0</v>
      </c>
      <c r="G1688" s="629">
        <f t="shared" si="316"/>
        <v>0</v>
      </c>
      <c r="H1688" s="666">
        <f t="shared" si="317"/>
        <v>0</v>
      </c>
      <c r="I1688" s="667">
        <f t="shared" si="318"/>
        <v>0</v>
      </c>
      <c r="J1688" s="624">
        <f t="shared" si="319"/>
        <v>0</v>
      </c>
      <c r="K1688" s="624">
        <f t="shared" si="320"/>
        <v>0</v>
      </c>
      <c r="L1688" s="624">
        <f t="shared" si="322"/>
        <v>54391.304309922263</v>
      </c>
      <c r="M1688" s="668">
        <f t="shared" si="323"/>
        <v>11.990238655999987</v>
      </c>
      <c r="N1688" s="624">
        <f t="shared" si="321"/>
        <v>4536.2987235207811</v>
      </c>
    </row>
    <row r="1689" spans="1:14" x14ac:dyDescent="0.2">
      <c r="A1689" s="624">
        <v>1686</v>
      </c>
      <c r="B1689" s="624">
        <v>0</v>
      </c>
      <c r="C1689" s="628">
        <f t="shared" si="314"/>
        <v>0</v>
      </c>
      <c r="D1689" s="665">
        <f t="shared" si="312"/>
        <v>0</v>
      </c>
      <c r="E1689" s="629">
        <f t="shared" si="315"/>
        <v>0</v>
      </c>
      <c r="F1689" s="665">
        <f t="shared" si="313"/>
        <v>0</v>
      </c>
      <c r="G1689" s="629">
        <f t="shared" si="316"/>
        <v>0</v>
      </c>
      <c r="H1689" s="666">
        <f t="shared" si="317"/>
        <v>0</v>
      </c>
      <c r="I1689" s="667">
        <f t="shared" si="318"/>
        <v>0</v>
      </c>
      <c r="J1689" s="624">
        <f t="shared" si="319"/>
        <v>0</v>
      </c>
      <c r="K1689" s="624">
        <f t="shared" si="320"/>
        <v>0</v>
      </c>
      <c r="L1689" s="624">
        <f t="shared" si="322"/>
        <v>54391.304309922263</v>
      </c>
      <c r="M1689" s="668">
        <f t="shared" si="323"/>
        <v>11.990238655999987</v>
      </c>
      <c r="N1689" s="624">
        <f t="shared" si="321"/>
        <v>4536.2987235207811</v>
      </c>
    </row>
    <row r="1690" spans="1:14" x14ac:dyDescent="0.2">
      <c r="A1690" s="624">
        <v>1687</v>
      </c>
      <c r="B1690" s="624">
        <v>0</v>
      </c>
      <c r="C1690" s="628">
        <f t="shared" si="314"/>
        <v>0</v>
      </c>
      <c r="D1690" s="665">
        <f t="shared" si="312"/>
        <v>0</v>
      </c>
      <c r="E1690" s="629">
        <f t="shared" si="315"/>
        <v>0</v>
      </c>
      <c r="F1690" s="665">
        <f t="shared" si="313"/>
        <v>0</v>
      </c>
      <c r="G1690" s="629">
        <f t="shared" si="316"/>
        <v>0</v>
      </c>
      <c r="H1690" s="666">
        <f t="shared" si="317"/>
        <v>0</v>
      </c>
      <c r="I1690" s="667">
        <f t="shared" si="318"/>
        <v>0</v>
      </c>
      <c r="J1690" s="624">
        <f t="shared" si="319"/>
        <v>0</v>
      </c>
      <c r="K1690" s="624">
        <f t="shared" si="320"/>
        <v>0</v>
      </c>
      <c r="L1690" s="624">
        <f t="shared" si="322"/>
        <v>54391.304309922263</v>
      </c>
      <c r="M1690" s="668">
        <f t="shared" si="323"/>
        <v>11.990238655999987</v>
      </c>
      <c r="N1690" s="624">
        <f t="shared" si="321"/>
        <v>4536.2987235207811</v>
      </c>
    </row>
    <row r="1691" spans="1:14" x14ac:dyDescent="0.2">
      <c r="A1691" s="624">
        <v>1688</v>
      </c>
      <c r="B1691" s="624">
        <v>0</v>
      </c>
      <c r="C1691" s="628">
        <f t="shared" si="314"/>
        <v>0</v>
      </c>
      <c r="D1691" s="665">
        <f t="shared" si="312"/>
        <v>0</v>
      </c>
      <c r="E1691" s="629">
        <f t="shared" si="315"/>
        <v>0</v>
      </c>
      <c r="F1691" s="665">
        <f t="shared" si="313"/>
        <v>0</v>
      </c>
      <c r="G1691" s="629">
        <f t="shared" si="316"/>
        <v>0</v>
      </c>
      <c r="H1691" s="666">
        <f t="shared" si="317"/>
        <v>0</v>
      </c>
      <c r="I1691" s="667">
        <f t="shared" si="318"/>
        <v>0</v>
      </c>
      <c r="J1691" s="624">
        <f t="shared" si="319"/>
        <v>0</v>
      </c>
      <c r="K1691" s="624">
        <f t="shared" si="320"/>
        <v>0</v>
      </c>
      <c r="L1691" s="624">
        <f t="shared" si="322"/>
        <v>54391.304309922263</v>
      </c>
      <c r="M1691" s="668">
        <f t="shared" si="323"/>
        <v>11.990238655999987</v>
      </c>
      <c r="N1691" s="624">
        <f t="shared" si="321"/>
        <v>4536.2987235207811</v>
      </c>
    </row>
    <row r="1692" spans="1:14" x14ac:dyDescent="0.2">
      <c r="A1692" s="624">
        <v>1689</v>
      </c>
      <c r="B1692" s="624">
        <v>0</v>
      </c>
      <c r="C1692" s="628">
        <f t="shared" si="314"/>
        <v>0</v>
      </c>
      <c r="D1692" s="665">
        <f t="shared" si="312"/>
        <v>0</v>
      </c>
      <c r="E1692" s="629">
        <f t="shared" si="315"/>
        <v>0</v>
      </c>
      <c r="F1692" s="665">
        <f t="shared" si="313"/>
        <v>0</v>
      </c>
      <c r="G1692" s="629">
        <f t="shared" si="316"/>
        <v>0</v>
      </c>
      <c r="H1692" s="666">
        <f t="shared" si="317"/>
        <v>0</v>
      </c>
      <c r="I1692" s="667">
        <f t="shared" si="318"/>
        <v>0</v>
      </c>
      <c r="J1692" s="624">
        <f t="shared" si="319"/>
        <v>0</v>
      </c>
      <c r="K1692" s="624">
        <f t="shared" si="320"/>
        <v>0</v>
      </c>
      <c r="L1692" s="624">
        <f t="shared" si="322"/>
        <v>54391.304309922263</v>
      </c>
      <c r="M1692" s="668">
        <f t="shared" si="323"/>
        <v>11.990238655999987</v>
      </c>
      <c r="N1692" s="624">
        <f t="shared" si="321"/>
        <v>4536.2987235207811</v>
      </c>
    </row>
    <row r="1693" spans="1:14" x14ac:dyDescent="0.2">
      <c r="A1693" s="624">
        <v>1690</v>
      </c>
      <c r="B1693" s="624">
        <v>0</v>
      </c>
      <c r="C1693" s="628">
        <f t="shared" si="314"/>
        <v>0</v>
      </c>
      <c r="D1693" s="665">
        <f t="shared" si="312"/>
        <v>0</v>
      </c>
      <c r="E1693" s="629">
        <f t="shared" si="315"/>
        <v>0</v>
      </c>
      <c r="F1693" s="665">
        <f t="shared" si="313"/>
        <v>0</v>
      </c>
      <c r="G1693" s="629">
        <f t="shared" si="316"/>
        <v>0</v>
      </c>
      <c r="H1693" s="666">
        <f t="shared" si="317"/>
        <v>0</v>
      </c>
      <c r="I1693" s="667">
        <f t="shared" si="318"/>
        <v>0</v>
      </c>
      <c r="J1693" s="624">
        <f t="shared" si="319"/>
        <v>0</v>
      </c>
      <c r="K1693" s="624">
        <f t="shared" si="320"/>
        <v>0</v>
      </c>
      <c r="L1693" s="624">
        <f t="shared" si="322"/>
        <v>54391.304309922263</v>
      </c>
      <c r="M1693" s="668">
        <f t="shared" si="323"/>
        <v>11.990238655999987</v>
      </c>
      <c r="N1693" s="624">
        <f t="shared" si="321"/>
        <v>4536.2987235207811</v>
      </c>
    </row>
    <row r="1694" spans="1:14" x14ac:dyDescent="0.2">
      <c r="A1694" s="624">
        <v>1691</v>
      </c>
      <c r="B1694" s="624">
        <v>0</v>
      </c>
      <c r="C1694" s="628">
        <f t="shared" si="314"/>
        <v>0</v>
      </c>
      <c r="D1694" s="665">
        <f t="shared" si="312"/>
        <v>0</v>
      </c>
      <c r="E1694" s="629">
        <f t="shared" si="315"/>
        <v>0</v>
      </c>
      <c r="F1694" s="665">
        <f t="shared" si="313"/>
        <v>0</v>
      </c>
      <c r="G1694" s="629">
        <f t="shared" si="316"/>
        <v>0</v>
      </c>
      <c r="H1694" s="666">
        <f t="shared" si="317"/>
        <v>0</v>
      </c>
      <c r="I1694" s="667">
        <f t="shared" si="318"/>
        <v>0</v>
      </c>
      <c r="J1694" s="624">
        <f t="shared" si="319"/>
        <v>0</v>
      </c>
      <c r="K1694" s="624">
        <f t="shared" si="320"/>
        <v>0</v>
      </c>
      <c r="L1694" s="624">
        <f t="shared" si="322"/>
        <v>54391.304309922263</v>
      </c>
      <c r="M1694" s="668">
        <f t="shared" si="323"/>
        <v>11.990238655999987</v>
      </c>
      <c r="N1694" s="624">
        <f t="shared" si="321"/>
        <v>4536.2987235207811</v>
      </c>
    </row>
    <row r="1695" spans="1:14" x14ac:dyDescent="0.2">
      <c r="A1695" s="624">
        <v>1692</v>
      </c>
      <c r="B1695" s="624">
        <v>0</v>
      </c>
      <c r="C1695" s="628">
        <f t="shared" si="314"/>
        <v>0</v>
      </c>
      <c r="D1695" s="665">
        <f t="shared" si="312"/>
        <v>0</v>
      </c>
      <c r="E1695" s="629">
        <f t="shared" si="315"/>
        <v>0</v>
      </c>
      <c r="F1695" s="665">
        <f t="shared" si="313"/>
        <v>0</v>
      </c>
      <c r="G1695" s="629">
        <f t="shared" si="316"/>
        <v>0</v>
      </c>
      <c r="H1695" s="666">
        <f t="shared" si="317"/>
        <v>0</v>
      </c>
      <c r="I1695" s="667">
        <f t="shared" si="318"/>
        <v>0</v>
      </c>
      <c r="J1695" s="624">
        <f t="shared" si="319"/>
        <v>0</v>
      </c>
      <c r="K1695" s="624">
        <f t="shared" si="320"/>
        <v>0</v>
      </c>
      <c r="L1695" s="624">
        <f t="shared" si="322"/>
        <v>54391.304309922263</v>
      </c>
      <c r="M1695" s="668">
        <f t="shared" si="323"/>
        <v>11.990238655999987</v>
      </c>
      <c r="N1695" s="624">
        <f t="shared" si="321"/>
        <v>4536.2987235207811</v>
      </c>
    </row>
    <row r="1696" spans="1:14" x14ac:dyDescent="0.2">
      <c r="A1696" s="624">
        <v>1693</v>
      </c>
      <c r="B1696" s="624">
        <v>0</v>
      </c>
      <c r="C1696" s="628">
        <f t="shared" si="314"/>
        <v>0</v>
      </c>
      <c r="D1696" s="665">
        <f t="shared" si="312"/>
        <v>0</v>
      </c>
      <c r="E1696" s="629">
        <f t="shared" si="315"/>
        <v>0</v>
      </c>
      <c r="F1696" s="665">
        <f t="shared" si="313"/>
        <v>0</v>
      </c>
      <c r="G1696" s="629">
        <f t="shared" si="316"/>
        <v>0</v>
      </c>
      <c r="H1696" s="666">
        <f t="shared" si="317"/>
        <v>0</v>
      </c>
      <c r="I1696" s="667">
        <f t="shared" si="318"/>
        <v>0</v>
      </c>
      <c r="J1696" s="624">
        <f t="shared" si="319"/>
        <v>0</v>
      </c>
      <c r="K1696" s="624">
        <f t="shared" si="320"/>
        <v>0</v>
      </c>
      <c r="L1696" s="624">
        <f t="shared" si="322"/>
        <v>54391.304309922263</v>
      </c>
      <c r="M1696" s="668">
        <f t="shared" si="323"/>
        <v>11.990238655999987</v>
      </c>
      <c r="N1696" s="624">
        <f t="shared" si="321"/>
        <v>4536.2987235207811</v>
      </c>
    </row>
    <row r="1697" spans="1:14" x14ac:dyDescent="0.2">
      <c r="A1697" s="624">
        <v>1694</v>
      </c>
      <c r="B1697" s="624">
        <v>0</v>
      </c>
      <c r="C1697" s="628">
        <f t="shared" si="314"/>
        <v>0</v>
      </c>
      <c r="D1697" s="665">
        <f t="shared" si="312"/>
        <v>0</v>
      </c>
      <c r="E1697" s="629">
        <f t="shared" si="315"/>
        <v>0</v>
      </c>
      <c r="F1697" s="665">
        <f t="shared" si="313"/>
        <v>0</v>
      </c>
      <c r="G1697" s="629">
        <f t="shared" si="316"/>
        <v>0</v>
      </c>
      <c r="H1697" s="666">
        <f t="shared" si="317"/>
        <v>0</v>
      </c>
      <c r="I1697" s="667">
        <f t="shared" si="318"/>
        <v>0</v>
      </c>
      <c r="J1697" s="624">
        <f t="shared" si="319"/>
        <v>0</v>
      </c>
      <c r="K1697" s="624">
        <f t="shared" si="320"/>
        <v>0</v>
      </c>
      <c r="L1697" s="624">
        <f t="shared" si="322"/>
        <v>54391.304309922263</v>
      </c>
      <c r="M1697" s="668">
        <f t="shared" si="323"/>
        <v>11.990238655999987</v>
      </c>
      <c r="N1697" s="624">
        <f t="shared" si="321"/>
        <v>4536.2987235207811</v>
      </c>
    </row>
    <row r="1698" spans="1:14" x14ac:dyDescent="0.2">
      <c r="A1698" s="624">
        <v>1695</v>
      </c>
      <c r="B1698" s="624">
        <v>0</v>
      </c>
      <c r="C1698" s="628">
        <f t="shared" si="314"/>
        <v>0</v>
      </c>
      <c r="D1698" s="665">
        <f t="shared" si="312"/>
        <v>0</v>
      </c>
      <c r="E1698" s="629">
        <f t="shared" si="315"/>
        <v>0</v>
      </c>
      <c r="F1698" s="665">
        <f t="shared" si="313"/>
        <v>0</v>
      </c>
      <c r="G1698" s="629">
        <f t="shared" si="316"/>
        <v>0</v>
      </c>
      <c r="H1698" s="666">
        <f t="shared" si="317"/>
        <v>0</v>
      </c>
      <c r="I1698" s="667">
        <f t="shared" si="318"/>
        <v>0</v>
      </c>
      <c r="J1698" s="624">
        <f t="shared" si="319"/>
        <v>0</v>
      </c>
      <c r="K1698" s="624">
        <f t="shared" si="320"/>
        <v>0</v>
      </c>
      <c r="L1698" s="624">
        <f t="shared" si="322"/>
        <v>54391.304309922263</v>
      </c>
      <c r="M1698" s="668">
        <f t="shared" si="323"/>
        <v>11.990238655999987</v>
      </c>
      <c r="N1698" s="624">
        <f t="shared" si="321"/>
        <v>4536.2987235207811</v>
      </c>
    </row>
    <row r="1699" spans="1:14" x14ac:dyDescent="0.2">
      <c r="A1699" s="624">
        <v>1696</v>
      </c>
      <c r="B1699" s="624">
        <v>0</v>
      </c>
      <c r="C1699" s="628">
        <f t="shared" si="314"/>
        <v>0</v>
      </c>
      <c r="D1699" s="665">
        <f t="shared" si="312"/>
        <v>0</v>
      </c>
      <c r="E1699" s="629">
        <f t="shared" si="315"/>
        <v>0</v>
      </c>
      <c r="F1699" s="665">
        <f t="shared" si="313"/>
        <v>0</v>
      </c>
      <c r="G1699" s="629">
        <f t="shared" si="316"/>
        <v>0</v>
      </c>
      <c r="H1699" s="666">
        <f t="shared" si="317"/>
        <v>0</v>
      </c>
      <c r="I1699" s="667">
        <f t="shared" si="318"/>
        <v>0</v>
      </c>
      <c r="J1699" s="624">
        <f t="shared" si="319"/>
        <v>0</v>
      </c>
      <c r="K1699" s="624">
        <f t="shared" si="320"/>
        <v>0</v>
      </c>
      <c r="L1699" s="624">
        <f t="shared" si="322"/>
        <v>54391.304309922263</v>
      </c>
      <c r="M1699" s="668">
        <f t="shared" si="323"/>
        <v>11.990238655999987</v>
      </c>
      <c r="N1699" s="624">
        <f t="shared" si="321"/>
        <v>4536.2987235207811</v>
      </c>
    </row>
    <row r="1700" spans="1:14" x14ac:dyDescent="0.2">
      <c r="A1700" s="624">
        <v>1697</v>
      </c>
      <c r="B1700" s="624">
        <v>0</v>
      </c>
      <c r="C1700" s="628">
        <f t="shared" si="314"/>
        <v>0</v>
      </c>
      <c r="D1700" s="665">
        <f t="shared" si="312"/>
        <v>0</v>
      </c>
      <c r="E1700" s="629">
        <f t="shared" si="315"/>
        <v>0</v>
      </c>
      <c r="F1700" s="665">
        <f t="shared" si="313"/>
        <v>0</v>
      </c>
      <c r="G1700" s="629">
        <f t="shared" si="316"/>
        <v>0</v>
      </c>
      <c r="H1700" s="666">
        <f t="shared" si="317"/>
        <v>0</v>
      </c>
      <c r="I1700" s="667">
        <f t="shared" si="318"/>
        <v>0</v>
      </c>
      <c r="J1700" s="624">
        <f t="shared" si="319"/>
        <v>0</v>
      </c>
      <c r="K1700" s="624">
        <f t="shared" si="320"/>
        <v>0</v>
      </c>
      <c r="L1700" s="624">
        <f t="shared" si="322"/>
        <v>54391.304309922263</v>
      </c>
      <c r="M1700" s="668">
        <f t="shared" si="323"/>
        <v>11.990238655999987</v>
      </c>
      <c r="N1700" s="624">
        <f t="shared" si="321"/>
        <v>4536.2987235207811</v>
      </c>
    </row>
    <row r="1701" spans="1:14" x14ac:dyDescent="0.2">
      <c r="A1701" s="624">
        <v>1698</v>
      </c>
      <c r="B1701" s="624">
        <v>0</v>
      </c>
      <c r="C1701" s="628">
        <f t="shared" si="314"/>
        <v>0</v>
      </c>
      <c r="D1701" s="665">
        <f t="shared" si="312"/>
        <v>0</v>
      </c>
      <c r="E1701" s="629">
        <f t="shared" si="315"/>
        <v>0</v>
      </c>
      <c r="F1701" s="665">
        <f t="shared" si="313"/>
        <v>0</v>
      </c>
      <c r="G1701" s="629">
        <f t="shared" si="316"/>
        <v>0</v>
      </c>
      <c r="H1701" s="666">
        <f t="shared" si="317"/>
        <v>0</v>
      </c>
      <c r="I1701" s="667">
        <f t="shared" si="318"/>
        <v>0</v>
      </c>
      <c r="J1701" s="624">
        <f t="shared" si="319"/>
        <v>0</v>
      </c>
      <c r="K1701" s="624">
        <f t="shared" si="320"/>
        <v>0</v>
      </c>
      <c r="L1701" s="624">
        <f t="shared" si="322"/>
        <v>54391.304309922263</v>
      </c>
      <c r="M1701" s="668">
        <f t="shared" si="323"/>
        <v>11.990238655999987</v>
      </c>
      <c r="N1701" s="624">
        <f t="shared" si="321"/>
        <v>4536.2987235207811</v>
      </c>
    </row>
    <row r="1702" spans="1:14" x14ac:dyDescent="0.2">
      <c r="A1702" s="624">
        <v>1699</v>
      </c>
      <c r="B1702" s="624">
        <v>0</v>
      </c>
      <c r="C1702" s="628">
        <f t="shared" si="314"/>
        <v>0</v>
      </c>
      <c r="D1702" s="665">
        <f t="shared" si="312"/>
        <v>0</v>
      </c>
      <c r="E1702" s="629">
        <f t="shared" si="315"/>
        <v>0</v>
      </c>
      <c r="F1702" s="665">
        <f t="shared" si="313"/>
        <v>0</v>
      </c>
      <c r="G1702" s="629">
        <f t="shared" si="316"/>
        <v>0</v>
      </c>
      <c r="H1702" s="666">
        <f t="shared" si="317"/>
        <v>0</v>
      </c>
      <c r="I1702" s="667">
        <f t="shared" si="318"/>
        <v>0</v>
      </c>
      <c r="J1702" s="624">
        <f t="shared" si="319"/>
        <v>0</v>
      </c>
      <c r="K1702" s="624">
        <f t="shared" si="320"/>
        <v>0</v>
      </c>
      <c r="L1702" s="624">
        <f t="shared" si="322"/>
        <v>54391.304309922263</v>
      </c>
      <c r="M1702" s="668">
        <f t="shared" si="323"/>
        <v>11.990238655999987</v>
      </c>
      <c r="N1702" s="624">
        <f t="shared" si="321"/>
        <v>4536.2987235207811</v>
      </c>
    </row>
    <row r="1703" spans="1:14" x14ac:dyDescent="0.2">
      <c r="A1703" s="624">
        <v>1700</v>
      </c>
      <c r="B1703" s="624">
        <v>0</v>
      </c>
      <c r="C1703" s="628">
        <f t="shared" si="314"/>
        <v>0</v>
      </c>
      <c r="D1703" s="665">
        <f t="shared" si="312"/>
        <v>0</v>
      </c>
      <c r="E1703" s="629">
        <f t="shared" si="315"/>
        <v>0</v>
      </c>
      <c r="F1703" s="665">
        <f t="shared" si="313"/>
        <v>0</v>
      </c>
      <c r="G1703" s="629">
        <f t="shared" si="316"/>
        <v>0</v>
      </c>
      <c r="H1703" s="666">
        <f t="shared" si="317"/>
        <v>0</v>
      </c>
      <c r="I1703" s="667">
        <f t="shared" si="318"/>
        <v>0</v>
      </c>
      <c r="J1703" s="624">
        <f t="shared" si="319"/>
        <v>0</v>
      </c>
      <c r="K1703" s="624">
        <f t="shared" si="320"/>
        <v>0</v>
      </c>
      <c r="L1703" s="624">
        <f t="shared" si="322"/>
        <v>54391.304309922263</v>
      </c>
      <c r="M1703" s="668">
        <f t="shared" si="323"/>
        <v>11.990238655999987</v>
      </c>
      <c r="N1703" s="624">
        <f t="shared" si="321"/>
        <v>4536.2987235207811</v>
      </c>
    </row>
    <row r="1704" spans="1:14" x14ac:dyDescent="0.2">
      <c r="A1704" s="624">
        <v>1701</v>
      </c>
      <c r="B1704" s="624">
        <v>0</v>
      </c>
      <c r="C1704" s="628">
        <f t="shared" si="314"/>
        <v>0</v>
      </c>
      <c r="D1704" s="665">
        <f t="shared" si="312"/>
        <v>0</v>
      </c>
      <c r="E1704" s="629">
        <f t="shared" si="315"/>
        <v>0</v>
      </c>
      <c r="F1704" s="665">
        <f t="shared" si="313"/>
        <v>0</v>
      </c>
      <c r="G1704" s="629">
        <f t="shared" si="316"/>
        <v>0</v>
      </c>
      <c r="H1704" s="666">
        <f t="shared" si="317"/>
        <v>0</v>
      </c>
      <c r="I1704" s="667">
        <f t="shared" si="318"/>
        <v>0</v>
      </c>
      <c r="J1704" s="624">
        <f t="shared" si="319"/>
        <v>0</v>
      </c>
      <c r="K1704" s="624">
        <f t="shared" si="320"/>
        <v>0</v>
      </c>
      <c r="L1704" s="624">
        <f t="shared" si="322"/>
        <v>54391.304309922263</v>
      </c>
      <c r="M1704" s="668">
        <f t="shared" si="323"/>
        <v>11.990238655999987</v>
      </c>
      <c r="N1704" s="624">
        <f t="shared" si="321"/>
        <v>4536.2987235207811</v>
      </c>
    </row>
    <row r="1705" spans="1:14" x14ac:dyDescent="0.2">
      <c r="A1705" s="624">
        <v>1702</v>
      </c>
      <c r="B1705" s="624">
        <v>0</v>
      </c>
      <c r="C1705" s="628">
        <f t="shared" si="314"/>
        <v>0</v>
      </c>
      <c r="D1705" s="665">
        <f t="shared" si="312"/>
        <v>0</v>
      </c>
      <c r="E1705" s="629">
        <f t="shared" si="315"/>
        <v>0</v>
      </c>
      <c r="F1705" s="665">
        <f t="shared" si="313"/>
        <v>0</v>
      </c>
      <c r="G1705" s="629">
        <f t="shared" si="316"/>
        <v>0</v>
      </c>
      <c r="H1705" s="666">
        <f t="shared" si="317"/>
        <v>0</v>
      </c>
      <c r="I1705" s="667">
        <f t="shared" si="318"/>
        <v>0</v>
      </c>
      <c r="J1705" s="624">
        <f t="shared" si="319"/>
        <v>0</v>
      </c>
      <c r="K1705" s="624">
        <f t="shared" si="320"/>
        <v>0</v>
      </c>
      <c r="L1705" s="624">
        <f t="shared" si="322"/>
        <v>54391.304309922263</v>
      </c>
      <c r="M1705" s="668">
        <f t="shared" si="323"/>
        <v>11.990238655999987</v>
      </c>
      <c r="N1705" s="624">
        <f t="shared" si="321"/>
        <v>4536.2987235207811</v>
      </c>
    </row>
    <row r="1706" spans="1:14" x14ac:dyDescent="0.2">
      <c r="A1706" s="624">
        <v>1703</v>
      </c>
      <c r="B1706" s="624">
        <v>0</v>
      </c>
      <c r="C1706" s="628">
        <f t="shared" si="314"/>
        <v>0</v>
      </c>
      <c r="D1706" s="665">
        <f t="shared" si="312"/>
        <v>0</v>
      </c>
      <c r="E1706" s="629">
        <f t="shared" si="315"/>
        <v>0</v>
      </c>
      <c r="F1706" s="665">
        <f t="shared" si="313"/>
        <v>0</v>
      </c>
      <c r="G1706" s="629">
        <f t="shared" si="316"/>
        <v>0</v>
      </c>
      <c r="H1706" s="666">
        <f t="shared" si="317"/>
        <v>0</v>
      </c>
      <c r="I1706" s="667">
        <f t="shared" si="318"/>
        <v>0</v>
      </c>
      <c r="J1706" s="624">
        <f t="shared" si="319"/>
        <v>0</v>
      </c>
      <c r="K1706" s="624">
        <f t="shared" si="320"/>
        <v>0</v>
      </c>
      <c r="L1706" s="624">
        <f t="shared" si="322"/>
        <v>54391.304309922263</v>
      </c>
      <c r="M1706" s="668">
        <f t="shared" si="323"/>
        <v>11.990238655999987</v>
      </c>
      <c r="N1706" s="624">
        <f t="shared" si="321"/>
        <v>4536.2987235207811</v>
      </c>
    </row>
    <row r="1707" spans="1:14" x14ac:dyDescent="0.2">
      <c r="A1707" s="624">
        <v>1704</v>
      </c>
      <c r="B1707" s="624">
        <v>0</v>
      </c>
      <c r="C1707" s="628">
        <f t="shared" si="314"/>
        <v>0</v>
      </c>
      <c r="D1707" s="665">
        <f t="shared" si="312"/>
        <v>0</v>
      </c>
      <c r="E1707" s="629">
        <f t="shared" si="315"/>
        <v>0</v>
      </c>
      <c r="F1707" s="665">
        <f t="shared" si="313"/>
        <v>0</v>
      </c>
      <c r="G1707" s="629">
        <f t="shared" si="316"/>
        <v>0</v>
      </c>
      <c r="H1707" s="666">
        <f t="shared" si="317"/>
        <v>0</v>
      </c>
      <c r="I1707" s="667">
        <f t="shared" si="318"/>
        <v>0</v>
      </c>
      <c r="J1707" s="624">
        <f t="shared" si="319"/>
        <v>0</v>
      </c>
      <c r="K1707" s="624">
        <f t="shared" si="320"/>
        <v>0</v>
      </c>
      <c r="L1707" s="624">
        <f t="shared" si="322"/>
        <v>54391.304309922263</v>
      </c>
      <c r="M1707" s="668">
        <f t="shared" si="323"/>
        <v>11.990238655999987</v>
      </c>
      <c r="N1707" s="624">
        <f t="shared" si="321"/>
        <v>4536.2987235207811</v>
      </c>
    </row>
    <row r="1708" spans="1:14" x14ac:dyDescent="0.2">
      <c r="A1708" s="624">
        <v>1705</v>
      </c>
      <c r="B1708" s="624">
        <v>0</v>
      </c>
      <c r="C1708" s="628">
        <f t="shared" si="314"/>
        <v>0</v>
      </c>
      <c r="D1708" s="665">
        <f t="shared" si="312"/>
        <v>0</v>
      </c>
      <c r="E1708" s="629">
        <f t="shared" si="315"/>
        <v>0</v>
      </c>
      <c r="F1708" s="665">
        <f t="shared" si="313"/>
        <v>0</v>
      </c>
      <c r="G1708" s="629">
        <f t="shared" si="316"/>
        <v>0</v>
      </c>
      <c r="H1708" s="666">
        <f t="shared" si="317"/>
        <v>0</v>
      </c>
      <c r="I1708" s="667">
        <f t="shared" si="318"/>
        <v>0</v>
      </c>
      <c r="J1708" s="624">
        <f t="shared" si="319"/>
        <v>0</v>
      </c>
      <c r="K1708" s="624">
        <f t="shared" si="320"/>
        <v>0</v>
      </c>
      <c r="L1708" s="624">
        <f t="shared" si="322"/>
        <v>54391.304309922263</v>
      </c>
      <c r="M1708" s="668">
        <f t="shared" si="323"/>
        <v>11.990238655999987</v>
      </c>
      <c r="N1708" s="624">
        <f t="shared" si="321"/>
        <v>4536.2987235207811</v>
      </c>
    </row>
    <row r="1709" spans="1:14" x14ac:dyDescent="0.2">
      <c r="A1709" s="624">
        <v>1706</v>
      </c>
      <c r="B1709" s="624">
        <v>0</v>
      </c>
      <c r="C1709" s="628">
        <f t="shared" si="314"/>
        <v>0</v>
      </c>
      <c r="D1709" s="665">
        <f t="shared" si="312"/>
        <v>0</v>
      </c>
      <c r="E1709" s="629">
        <f t="shared" si="315"/>
        <v>0</v>
      </c>
      <c r="F1709" s="665">
        <f t="shared" si="313"/>
        <v>0</v>
      </c>
      <c r="G1709" s="629">
        <f t="shared" si="316"/>
        <v>0</v>
      </c>
      <c r="H1709" s="666">
        <f t="shared" si="317"/>
        <v>0</v>
      </c>
      <c r="I1709" s="667">
        <f t="shared" si="318"/>
        <v>0</v>
      </c>
      <c r="J1709" s="624">
        <f t="shared" si="319"/>
        <v>0</v>
      </c>
      <c r="K1709" s="624">
        <f t="shared" si="320"/>
        <v>0</v>
      </c>
      <c r="L1709" s="624">
        <f t="shared" si="322"/>
        <v>54391.304309922263</v>
      </c>
      <c r="M1709" s="668">
        <f t="shared" si="323"/>
        <v>11.990238655999987</v>
      </c>
      <c r="N1709" s="624">
        <f t="shared" si="321"/>
        <v>4536.2987235207811</v>
      </c>
    </row>
    <row r="1710" spans="1:14" x14ac:dyDescent="0.2">
      <c r="A1710" s="624">
        <v>1707</v>
      </c>
      <c r="B1710" s="624">
        <v>0</v>
      </c>
      <c r="C1710" s="628">
        <f t="shared" si="314"/>
        <v>0</v>
      </c>
      <c r="D1710" s="665">
        <f t="shared" si="312"/>
        <v>0</v>
      </c>
      <c r="E1710" s="629">
        <f t="shared" si="315"/>
        <v>0</v>
      </c>
      <c r="F1710" s="665">
        <f t="shared" si="313"/>
        <v>0</v>
      </c>
      <c r="G1710" s="629">
        <f t="shared" si="316"/>
        <v>0</v>
      </c>
      <c r="H1710" s="666">
        <f t="shared" si="317"/>
        <v>0</v>
      </c>
      <c r="I1710" s="667">
        <f t="shared" si="318"/>
        <v>0</v>
      </c>
      <c r="J1710" s="624">
        <f t="shared" si="319"/>
        <v>0</v>
      </c>
      <c r="K1710" s="624">
        <f t="shared" si="320"/>
        <v>0</v>
      </c>
      <c r="L1710" s="624">
        <f t="shared" si="322"/>
        <v>54391.304309922263</v>
      </c>
      <c r="M1710" s="668">
        <f t="shared" si="323"/>
        <v>11.990238655999987</v>
      </c>
      <c r="N1710" s="624">
        <f t="shared" si="321"/>
        <v>4536.2987235207811</v>
      </c>
    </row>
    <row r="1711" spans="1:14" x14ac:dyDescent="0.2">
      <c r="A1711" s="624">
        <v>1708</v>
      </c>
      <c r="B1711" s="624">
        <v>0</v>
      </c>
      <c r="C1711" s="628">
        <f t="shared" si="314"/>
        <v>0</v>
      </c>
      <c r="D1711" s="665">
        <f t="shared" si="312"/>
        <v>0</v>
      </c>
      <c r="E1711" s="629">
        <f t="shared" si="315"/>
        <v>0</v>
      </c>
      <c r="F1711" s="665">
        <f t="shared" si="313"/>
        <v>0</v>
      </c>
      <c r="G1711" s="629">
        <f t="shared" si="316"/>
        <v>0</v>
      </c>
      <c r="H1711" s="666">
        <f t="shared" si="317"/>
        <v>0</v>
      </c>
      <c r="I1711" s="667">
        <f t="shared" si="318"/>
        <v>0</v>
      </c>
      <c r="J1711" s="624">
        <f t="shared" si="319"/>
        <v>0</v>
      </c>
      <c r="K1711" s="624">
        <f t="shared" si="320"/>
        <v>0</v>
      </c>
      <c r="L1711" s="624">
        <f t="shared" si="322"/>
        <v>54391.304309922263</v>
      </c>
      <c r="M1711" s="668">
        <f t="shared" si="323"/>
        <v>11.990238655999987</v>
      </c>
      <c r="N1711" s="624">
        <f t="shared" si="321"/>
        <v>4536.2987235207811</v>
      </c>
    </row>
    <row r="1712" spans="1:14" x14ac:dyDescent="0.2">
      <c r="A1712" s="624">
        <v>1709</v>
      </c>
      <c r="B1712" s="624">
        <v>0</v>
      </c>
      <c r="C1712" s="628">
        <f t="shared" si="314"/>
        <v>0</v>
      </c>
      <c r="D1712" s="665">
        <f t="shared" si="312"/>
        <v>0</v>
      </c>
      <c r="E1712" s="629">
        <f t="shared" si="315"/>
        <v>0</v>
      </c>
      <c r="F1712" s="665">
        <f t="shared" si="313"/>
        <v>0</v>
      </c>
      <c r="G1712" s="629">
        <f t="shared" si="316"/>
        <v>0</v>
      </c>
      <c r="H1712" s="666">
        <f t="shared" si="317"/>
        <v>0</v>
      </c>
      <c r="I1712" s="667">
        <f t="shared" si="318"/>
        <v>0</v>
      </c>
      <c r="J1712" s="624">
        <f t="shared" si="319"/>
        <v>0</v>
      </c>
      <c r="K1712" s="624">
        <f t="shared" si="320"/>
        <v>0</v>
      </c>
      <c r="L1712" s="624">
        <f t="shared" si="322"/>
        <v>54391.304309922263</v>
      </c>
      <c r="M1712" s="668">
        <f t="shared" si="323"/>
        <v>11.990238655999987</v>
      </c>
      <c r="N1712" s="624">
        <f t="shared" si="321"/>
        <v>4536.2987235207811</v>
      </c>
    </row>
    <row r="1713" spans="1:14" x14ac:dyDescent="0.2">
      <c r="A1713" s="624">
        <v>1710</v>
      </c>
      <c r="B1713" s="624">
        <v>0</v>
      </c>
      <c r="C1713" s="628">
        <f t="shared" si="314"/>
        <v>0</v>
      </c>
      <c r="D1713" s="665">
        <f t="shared" si="312"/>
        <v>0</v>
      </c>
      <c r="E1713" s="629">
        <f t="shared" si="315"/>
        <v>0</v>
      </c>
      <c r="F1713" s="665">
        <f t="shared" si="313"/>
        <v>0</v>
      </c>
      <c r="G1713" s="629">
        <f t="shared" si="316"/>
        <v>0</v>
      </c>
      <c r="H1713" s="666">
        <f t="shared" si="317"/>
        <v>0</v>
      </c>
      <c r="I1713" s="667">
        <f t="shared" si="318"/>
        <v>0</v>
      </c>
      <c r="J1713" s="624">
        <f t="shared" si="319"/>
        <v>0</v>
      </c>
      <c r="K1713" s="624">
        <f t="shared" si="320"/>
        <v>0</v>
      </c>
      <c r="L1713" s="624">
        <f t="shared" si="322"/>
        <v>54391.304309922263</v>
      </c>
      <c r="M1713" s="668">
        <f t="shared" si="323"/>
        <v>11.990238655999987</v>
      </c>
      <c r="N1713" s="624">
        <f t="shared" si="321"/>
        <v>4536.2987235207811</v>
      </c>
    </row>
    <row r="1714" spans="1:14" x14ac:dyDescent="0.2">
      <c r="A1714" s="624">
        <v>1711</v>
      </c>
      <c r="B1714" s="624">
        <v>0</v>
      </c>
      <c r="C1714" s="628">
        <f t="shared" si="314"/>
        <v>0</v>
      </c>
      <c r="D1714" s="665">
        <f t="shared" si="312"/>
        <v>0</v>
      </c>
      <c r="E1714" s="629">
        <f t="shared" si="315"/>
        <v>0</v>
      </c>
      <c r="F1714" s="665">
        <f t="shared" si="313"/>
        <v>0</v>
      </c>
      <c r="G1714" s="629">
        <f t="shared" si="316"/>
        <v>0</v>
      </c>
      <c r="H1714" s="666">
        <f t="shared" si="317"/>
        <v>0</v>
      </c>
      <c r="I1714" s="667">
        <f t="shared" si="318"/>
        <v>0</v>
      </c>
      <c r="J1714" s="624">
        <f t="shared" si="319"/>
        <v>0</v>
      </c>
      <c r="K1714" s="624">
        <f t="shared" si="320"/>
        <v>0</v>
      </c>
      <c r="L1714" s="624">
        <f t="shared" si="322"/>
        <v>54391.304309922263</v>
      </c>
      <c r="M1714" s="668">
        <f t="shared" si="323"/>
        <v>11.990238655999987</v>
      </c>
      <c r="N1714" s="624">
        <f t="shared" si="321"/>
        <v>4536.2987235207811</v>
      </c>
    </row>
    <row r="1715" spans="1:14" x14ac:dyDescent="0.2">
      <c r="A1715" s="624">
        <v>1712</v>
      </c>
      <c r="B1715" s="624">
        <v>0</v>
      </c>
      <c r="C1715" s="628">
        <f t="shared" si="314"/>
        <v>0</v>
      </c>
      <c r="D1715" s="665">
        <f t="shared" si="312"/>
        <v>0</v>
      </c>
      <c r="E1715" s="629">
        <f t="shared" si="315"/>
        <v>0</v>
      </c>
      <c r="F1715" s="665">
        <f t="shared" si="313"/>
        <v>0</v>
      </c>
      <c r="G1715" s="629">
        <f t="shared" si="316"/>
        <v>0</v>
      </c>
      <c r="H1715" s="666">
        <f t="shared" si="317"/>
        <v>0</v>
      </c>
      <c r="I1715" s="667">
        <f t="shared" si="318"/>
        <v>0</v>
      </c>
      <c r="J1715" s="624">
        <f t="shared" si="319"/>
        <v>0</v>
      </c>
      <c r="K1715" s="624">
        <f t="shared" si="320"/>
        <v>0</v>
      </c>
      <c r="L1715" s="624">
        <f t="shared" si="322"/>
        <v>54391.304309922263</v>
      </c>
      <c r="M1715" s="668">
        <f t="shared" si="323"/>
        <v>11.990238655999987</v>
      </c>
      <c r="N1715" s="624">
        <f t="shared" si="321"/>
        <v>4536.2987235207811</v>
      </c>
    </row>
    <row r="1716" spans="1:14" x14ac:dyDescent="0.2">
      <c r="A1716" s="624">
        <v>1713</v>
      </c>
      <c r="B1716" s="624">
        <v>0</v>
      </c>
      <c r="C1716" s="628">
        <f t="shared" si="314"/>
        <v>0</v>
      </c>
      <c r="D1716" s="665">
        <f t="shared" si="312"/>
        <v>0</v>
      </c>
      <c r="E1716" s="629">
        <f t="shared" si="315"/>
        <v>0</v>
      </c>
      <c r="F1716" s="665">
        <f t="shared" si="313"/>
        <v>0</v>
      </c>
      <c r="G1716" s="629">
        <f t="shared" si="316"/>
        <v>0</v>
      </c>
      <c r="H1716" s="666">
        <f t="shared" si="317"/>
        <v>0</v>
      </c>
      <c r="I1716" s="667">
        <f t="shared" si="318"/>
        <v>0</v>
      </c>
      <c r="J1716" s="624">
        <f t="shared" si="319"/>
        <v>0</v>
      </c>
      <c r="K1716" s="624">
        <f t="shared" si="320"/>
        <v>0</v>
      </c>
      <c r="L1716" s="624">
        <f t="shared" si="322"/>
        <v>54391.304309922263</v>
      </c>
      <c r="M1716" s="668">
        <f t="shared" si="323"/>
        <v>11.990238655999987</v>
      </c>
      <c r="N1716" s="624">
        <f t="shared" si="321"/>
        <v>4536.2987235207811</v>
      </c>
    </row>
    <row r="1717" spans="1:14" x14ac:dyDescent="0.2">
      <c r="A1717" s="624">
        <v>1714</v>
      </c>
      <c r="B1717" s="624">
        <v>0</v>
      </c>
      <c r="C1717" s="628">
        <f t="shared" si="314"/>
        <v>0</v>
      </c>
      <c r="D1717" s="665">
        <f t="shared" si="312"/>
        <v>0</v>
      </c>
      <c r="E1717" s="629">
        <f t="shared" si="315"/>
        <v>0</v>
      </c>
      <c r="F1717" s="665">
        <f t="shared" si="313"/>
        <v>0</v>
      </c>
      <c r="G1717" s="629">
        <f t="shared" si="316"/>
        <v>0</v>
      </c>
      <c r="H1717" s="666">
        <f t="shared" si="317"/>
        <v>0</v>
      </c>
      <c r="I1717" s="667">
        <f t="shared" si="318"/>
        <v>0</v>
      </c>
      <c r="J1717" s="624">
        <f t="shared" si="319"/>
        <v>0</v>
      </c>
      <c r="K1717" s="624">
        <f t="shared" si="320"/>
        <v>0</v>
      </c>
      <c r="L1717" s="624">
        <f t="shared" si="322"/>
        <v>54391.304309922263</v>
      </c>
      <c r="M1717" s="668">
        <f t="shared" si="323"/>
        <v>11.990238655999987</v>
      </c>
      <c r="N1717" s="624">
        <f t="shared" si="321"/>
        <v>4536.2987235207811</v>
      </c>
    </row>
    <row r="1718" spans="1:14" x14ac:dyDescent="0.2">
      <c r="A1718" s="624">
        <v>1715</v>
      </c>
      <c r="B1718" s="624">
        <v>0</v>
      </c>
      <c r="C1718" s="628">
        <f t="shared" si="314"/>
        <v>0</v>
      </c>
      <c r="D1718" s="665">
        <f t="shared" si="312"/>
        <v>0</v>
      </c>
      <c r="E1718" s="629">
        <f t="shared" si="315"/>
        <v>0</v>
      </c>
      <c r="F1718" s="665">
        <f t="shared" si="313"/>
        <v>0</v>
      </c>
      <c r="G1718" s="629">
        <f t="shared" si="316"/>
        <v>0</v>
      </c>
      <c r="H1718" s="666">
        <f t="shared" si="317"/>
        <v>0</v>
      </c>
      <c r="I1718" s="667">
        <f t="shared" si="318"/>
        <v>0</v>
      </c>
      <c r="J1718" s="624">
        <f t="shared" si="319"/>
        <v>0</v>
      </c>
      <c r="K1718" s="624">
        <f t="shared" si="320"/>
        <v>0</v>
      </c>
      <c r="L1718" s="624">
        <f t="shared" si="322"/>
        <v>54391.304309922263</v>
      </c>
      <c r="M1718" s="668">
        <f t="shared" si="323"/>
        <v>11.990238655999987</v>
      </c>
      <c r="N1718" s="624">
        <f t="shared" si="321"/>
        <v>4536.2987235207811</v>
      </c>
    </row>
    <row r="1719" spans="1:14" x14ac:dyDescent="0.2">
      <c r="A1719" s="624">
        <v>1716</v>
      </c>
      <c r="B1719" s="624">
        <v>0</v>
      </c>
      <c r="C1719" s="628">
        <f t="shared" si="314"/>
        <v>0</v>
      </c>
      <c r="D1719" s="665">
        <f t="shared" si="312"/>
        <v>0</v>
      </c>
      <c r="E1719" s="629">
        <f t="shared" si="315"/>
        <v>0</v>
      </c>
      <c r="F1719" s="665">
        <f t="shared" si="313"/>
        <v>0</v>
      </c>
      <c r="G1719" s="629">
        <f t="shared" si="316"/>
        <v>0</v>
      </c>
      <c r="H1719" s="666">
        <f t="shared" si="317"/>
        <v>0</v>
      </c>
      <c r="I1719" s="667">
        <f t="shared" si="318"/>
        <v>0</v>
      </c>
      <c r="J1719" s="624">
        <f t="shared" si="319"/>
        <v>0</v>
      </c>
      <c r="K1719" s="624">
        <f t="shared" si="320"/>
        <v>0</v>
      </c>
      <c r="L1719" s="624">
        <f t="shared" si="322"/>
        <v>54391.304309922263</v>
      </c>
      <c r="M1719" s="668">
        <f t="shared" si="323"/>
        <v>11.990238655999987</v>
      </c>
      <c r="N1719" s="624">
        <f t="shared" si="321"/>
        <v>4536.2987235207811</v>
      </c>
    </row>
    <row r="1720" spans="1:14" x14ac:dyDescent="0.2">
      <c r="A1720" s="624">
        <v>1717</v>
      </c>
      <c r="B1720" s="624">
        <v>0</v>
      </c>
      <c r="C1720" s="628">
        <f t="shared" si="314"/>
        <v>0</v>
      </c>
      <c r="D1720" s="665">
        <f t="shared" si="312"/>
        <v>0</v>
      </c>
      <c r="E1720" s="629">
        <f t="shared" si="315"/>
        <v>0</v>
      </c>
      <c r="F1720" s="665">
        <f t="shared" si="313"/>
        <v>0</v>
      </c>
      <c r="G1720" s="629">
        <f t="shared" si="316"/>
        <v>0</v>
      </c>
      <c r="H1720" s="666">
        <f t="shared" si="317"/>
        <v>0</v>
      </c>
      <c r="I1720" s="667">
        <f t="shared" si="318"/>
        <v>0</v>
      </c>
      <c r="J1720" s="624">
        <f t="shared" si="319"/>
        <v>0</v>
      </c>
      <c r="K1720" s="624">
        <f t="shared" si="320"/>
        <v>0</v>
      </c>
      <c r="L1720" s="624">
        <f t="shared" si="322"/>
        <v>54391.304309922263</v>
      </c>
      <c r="M1720" s="668">
        <f t="shared" si="323"/>
        <v>11.990238655999987</v>
      </c>
      <c r="N1720" s="624">
        <f t="shared" si="321"/>
        <v>4536.2987235207811</v>
      </c>
    </row>
    <row r="1721" spans="1:14" x14ac:dyDescent="0.2">
      <c r="A1721" s="624">
        <v>1718</v>
      </c>
      <c r="B1721" s="624">
        <v>0</v>
      </c>
      <c r="C1721" s="628">
        <f t="shared" si="314"/>
        <v>0</v>
      </c>
      <c r="D1721" s="665">
        <f t="shared" si="312"/>
        <v>0</v>
      </c>
      <c r="E1721" s="629">
        <f t="shared" si="315"/>
        <v>0</v>
      </c>
      <c r="F1721" s="665">
        <f t="shared" si="313"/>
        <v>0</v>
      </c>
      <c r="G1721" s="629">
        <f t="shared" si="316"/>
        <v>0</v>
      </c>
      <c r="H1721" s="666">
        <f t="shared" si="317"/>
        <v>0</v>
      </c>
      <c r="I1721" s="667">
        <f t="shared" si="318"/>
        <v>0</v>
      </c>
      <c r="J1721" s="624">
        <f t="shared" si="319"/>
        <v>0</v>
      </c>
      <c r="K1721" s="624">
        <f t="shared" si="320"/>
        <v>0</v>
      </c>
      <c r="L1721" s="624">
        <f t="shared" si="322"/>
        <v>54391.304309922263</v>
      </c>
      <c r="M1721" s="668">
        <f t="shared" si="323"/>
        <v>11.990238655999987</v>
      </c>
      <c r="N1721" s="624">
        <f t="shared" si="321"/>
        <v>4536.2987235207811</v>
      </c>
    </row>
    <row r="1722" spans="1:14" x14ac:dyDescent="0.2">
      <c r="A1722" s="624">
        <v>1719</v>
      </c>
      <c r="B1722" s="624">
        <v>0</v>
      </c>
      <c r="C1722" s="628">
        <f t="shared" si="314"/>
        <v>0</v>
      </c>
      <c r="D1722" s="665">
        <f t="shared" si="312"/>
        <v>0</v>
      </c>
      <c r="E1722" s="629">
        <f t="shared" si="315"/>
        <v>0</v>
      </c>
      <c r="F1722" s="665">
        <f t="shared" si="313"/>
        <v>0</v>
      </c>
      <c r="G1722" s="629">
        <f t="shared" si="316"/>
        <v>0</v>
      </c>
      <c r="H1722" s="666">
        <f t="shared" si="317"/>
        <v>0</v>
      </c>
      <c r="I1722" s="667">
        <f t="shared" si="318"/>
        <v>0</v>
      </c>
      <c r="J1722" s="624">
        <f t="shared" si="319"/>
        <v>0</v>
      </c>
      <c r="K1722" s="624">
        <f t="shared" si="320"/>
        <v>0</v>
      </c>
      <c r="L1722" s="624">
        <f t="shared" si="322"/>
        <v>54391.304309922263</v>
      </c>
      <c r="M1722" s="668">
        <f t="shared" si="323"/>
        <v>11.990238655999987</v>
      </c>
      <c r="N1722" s="624">
        <f t="shared" si="321"/>
        <v>4536.2987235207811</v>
      </c>
    </row>
    <row r="1723" spans="1:14" x14ac:dyDescent="0.2">
      <c r="A1723" s="624">
        <v>1720</v>
      </c>
      <c r="B1723" s="624">
        <v>0</v>
      </c>
      <c r="C1723" s="628">
        <f t="shared" si="314"/>
        <v>0</v>
      </c>
      <c r="D1723" s="665">
        <f t="shared" si="312"/>
        <v>0</v>
      </c>
      <c r="E1723" s="629">
        <f t="shared" si="315"/>
        <v>0</v>
      </c>
      <c r="F1723" s="665">
        <f t="shared" si="313"/>
        <v>0</v>
      </c>
      <c r="G1723" s="629">
        <f t="shared" si="316"/>
        <v>0</v>
      </c>
      <c r="H1723" s="666">
        <f t="shared" si="317"/>
        <v>0</v>
      </c>
      <c r="I1723" s="667">
        <f t="shared" si="318"/>
        <v>0</v>
      </c>
      <c r="J1723" s="624">
        <f t="shared" si="319"/>
        <v>0</v>
      </c>
      <c r="K1723" s="624">
        <f t="shared" si="320"/>
        <v>0</v>
      </c>
      <c r="L1723" s="624">
        <f t="shared" si="322"/>
        <v>54391.304309922263</v>
      </c>
      <c r="M1723" s="668">
        <f t="shared" si="323"/>
        <v>11.990238655999987</v>
      </c>
      <c r="N1723" s="624">
        <f t="shared" si="321"/>
        <v>4536.2987235207811</v>
      </c>
    </row>
    <row r="1724" spans="1:14" x14ac:dyDescent="0.2">
      <c r="A1724" s="624">
        <v>1721</v>
      </c>
      <c r="B1724" s="624">
        <v>0</v>
      </c>
      <c r="C1724" s="628">
        <f t="shared" si="314"/>
        <v>0</v>
      </c>
      <c r="D1724" s="665">
        <f t="shared" si="312"/>
        <v>0</v>
      </c>
      <c r="E1724" s="629">
        <f t="shared" si="315"/>
        <v>0</v>
      </c>
      <c r="F1724" s="665">
        <f t="shared" si="313"/>
        <v>0</v>
      </c>
      <c r="G1724" s="629">
        <f t="shared" si="316"/>
        <v>0</v>
      </c>
      <c r="H1724" s="666">
        <f t="shared" si="317"/>
        <v>0</v>
      </c>
      <c r="I1724" s="667">
        <f t="shared" si="318"/>
        <v>0</v>
      </c>
      <c r="J1724" s="624">
        <f t="shared" si="319"/>
        <v>0</v>
      </c>
      <c r="K1724" s="624">
        <f t="shared" si="320"/>
        <v>0</v>
      </c>
      <c r="L1724" s="624">
        <f t="shared" si="322"/>
        <v>54391.304309922263</v>
      </c>
      <c r="M1724" s="668">
        <f t="shared" si="323"/>
        <v>11.990238655999987</v>
      </c>
      <c r="N1724" s="624">
        <f t="shared" si="321"/>
        <v>4536.2987235207811</v>
      </c>
    </row>
    <row r="1725" spans="1:14" x14ac:dyDescent="0.2">
      <c r="A1725" s="624">
        <v>1722</v>
      </c>
      <c r="B1725" s="624">
        <v>0</v>
      </c>
      <c r="C1725" s="628">
        <f t="shared" si="314"/>
        <v>0</v>
      </c>
      <c r="D1725" s="665">
        <f t="shared" si="312"/>
        <v>0</v>
      </c>
      <c r="E1725" s="629">
        <f t="shared" si="315"/>
        <v>0</v>
      </c>
      <c r="F1725" s="665">
        <f t="shared" si="313"/>
        <v>0</v>
      </c>
      <c r="G1725" s="629">
        <f t="shared" si="316"/>
        <v>0</v>
      </c>
      <c r="H1725" s="666">
        <f t="shared" si="317"/>
        <v>0</v>
      </c>
      <c r="I1725" s="667">
        <f t="shared" si="318"/>
        <v>0</v>
      </c>
      <c r="J1725" s="624">
        <f t="shared" si="319"/>
        <v>0</v>
      </c>
      <c r="K1725" s="624">
        <f t="shared" si="320"/>
        <v>0</v>
      </c>
      <c r="L1725" s="624">
        <f t="shared" si="322"/>
        <v>54391.304309922263</v>
      </c>
      <c r="M1725" s="668">
        <f t="shared" si="323"/>
        <v>11.990238655999987</v>
      </c>
      <c r="N1725" s="624">
        <f t="shared" si="321"/>
        <v>4536.2987235207811</v>
      </c>
    </row>
    <row r="1726" spans="1:14" x14ac:dyDescent="0.2">
      <c r="A1726" s="624">
        <v>1723</v>
      </c>
      <c r="B1726" s="624">
        <v>0</v>
      </c>
      <c r="C1726" s="628">
        <f t="shared" si="314"/>
        <v>0</v>
      </c>
      <c r="D1726" s="665">
        <f t="shared" si="312"/>
        <v>0</v>
      </c>
      <c r="E1726" s="629">
        <f t="shared" si="315"/>
        <v>0</v>
      </c>
      <c r="F1726" s="665">
        <f t="shared" si="313"/>
        <v>0</v>
      </c>
      <c r="G1726" s="629">
        <f t="shared" si="316"/>
        <v>0</v>
      </c>
      <c r="H1726" s="666">
        <f t="shared" si="317"/>
        <v>0</v>
      </c>
      <c r="I1726" s="667">
        <f t="shared" si="318"/>
        <v>0</v>
      </c>
      <c r="J1726" s="624">
        <f t="shared" si="319"/>
        <v>0</v>
      </c>
      <c r="K1726" s="624">
        <f t="shared" si="320"/>
        <v>0</v>
      </c>
      <c r="L1726" s="624">
        <f t="shared" si="322"/>
        <v>54391.304309922263</v>
      </c>
      <c r="M1726" s="668">
        <f t="shared" si="323"/>
        <v>11.990238655999987</v>
      </c>
      <c r="N1726" s="624">
        <f t="shared" si="321"/>
        <v>4536.2987235207811</v>
      </c>
    </row>
    <row r="1727" spans="1:14" x14ac:dyDescent="0.2">
      <c r="A1727" s="624">
        <v>1724</v>
      </c>
      <c r="B1727" s="624">
        <v>0</v>
      </c>
      <c r="C1727" s="628">
        <f t="shared" si="314"/>
        <v>0</v>
      </c>
      <c r="D1727" s="665">
        <f t="shared" si="312"/>
        <v>0</v>
      </c>
      <c r="E1727" s="629">
        <f t="shared" si="315"/>
        <v>0</v>
      </c>
      <c r="F1727" s="665">
        <f t="shared" si="313"/>
        <v>0</v>
      </c>
      <c r="G1727" s="629">
        <f t="shared" si="316"/>
        <v>0</v>
      </c>
      <c r="H1727" s="666">
        <f t="shared" si="317"/>
        <v>0</v>
      </c>
      <c r="I1727" s="667">
        <f t="shared" si="318"/>
        <v>0</v>
      </c>
      <c r="J1727" s="624">
        <f t="shared" si="319"/>
        <v>0</v>
      </c>
      <c r="K1727" s="624">
        <f t="shared" si="320"/>
        <v>0</v>
      </c>
      <c r="L1727" s="624">
        <f t="shared" si="322"/>
        <v>54391.304309922263</v>
      </c>
      <c r="M1727" s="668">
        <f t="shared" si="323"/>
        <v>11.990238655999987</v>
      </c>
      <c r="N1727" s="624">
        <f t="shared" si="321"/>
        <v>4536.2987235207811</v>
      </c>
    </row>
    <row r="1728" spans="1:14" x14ac:dyDescent="0.2">
      <c r="A1728" s="624">
        <v>1725</v>
      </c>
      <c r="B1728" s="624">
        <v>0</v>
      </c>
      <c r="C1728" s="628">
        <f t="shared" si="314"/>
        <v>0</v>
      </c>
      <c r="D1728" s="665">
        <f t="shared" si="312"/>
        <v>0</v>
      </c>
      <c r="E1728" s="629">
        <f t="shared" si="315"/>
        <v>0</v>
      </c>
      <c r="F1728" s="665">
        <f t="shared" si="313"/>
        <v>0</v>
      </c>
      <c r="G1728" s="629">
        <f t="shared" si="316"/>
        <v>0</v>
      </c>
      <c r="H1728" s="666">
        <f t="shared" si="317"/>
        <v>0</v>
      </c>
      <c r="I1728" s="667">
        <f t="shared" si="318"/>
        <v>0</v>
      </c>
      <c r="J1728" s="624">
        <f t="shared" si="319"/>
        <v>0</v>
      </c>
      <c r="K1728" s="624">
        <f t="shared" si="320"/>
        <v>0</v>
      </c>
      <c r="L1728" s="624">
        <f t="shared" si="322"/>
        <v>54391.304309922263</v>
      </c>
      <c r="M1728" s="668">
        <f t="shared" si="323"/>
        <v>11.990238655999987</v>
      </c>
      <c r="N1728" s="624">
        <f t="shared" si="321"/>
        <v>4536.2987235207811</v>
      </c>
    </row>
    <row r="1729" spans="1:14" x14ac:dyDescent="0.2">
      <c r="A1729" s="624">
        <v>1726</v>
      </c>
      <c r="B1729" s="624">
        <v>0</v>
      </c>
      <c r="C1729" s="628">
        <f t="shared" si="314"/>
        <v>0</v>
      </c>
      <c r="D1729" s="665">
        <f t="shared" si="312"/>
        <v>0</v>
      </c>
      <c r="E1729" s="629">
        <f t="shared" si="315"/>
        <v>0</v>
      </c>
      <c r="F1729" s="665">
        <f t="shared" si="313"/>
        <v>0</v>
      </c>
      <c r="G1729" s="629">
        <f t="shared" si="316"/>
        <v>0</v>
      </c>
      <c r="H1729" s="666">
        <f t="shared" si="317"/>
        <v>0</v>
      </c>
      <c r="I1729" s="667">
        <f t="shared" si="318"/>
        <v>0</v>
      </c>
      <c r="J1729" s="624">
        <f t="shared" si="319"/>
        <v>0</v>
      </c>
      <c r="K1729" s="624">
        <f t="shared" si="320"/>
        <v>0</v>
      </c>
      <c r="L1729" s="624">
        <f t="shared" si="322"/>
        <v>54391.304309922263</v>
      </c>
      <c r="M1729" s="668">
        <f t="shared" si="323"/>
        <v>11.990238655999987</v>
      </c>
      <c r="N1729" s="624">
        <f t="shared" si="321"/>
        <v>4536.2987235207811</v>
      </c>
    </row>
    <row r="1730" spans="1:14" x14ac:dyDescent="0.2">
      <c r="A1730" s="624">
        <v>1727</v>
      </c>
      <c r="B1730" s="624">
        <v>0</v>
      </c>
      <c r="C1730" s="628">
        <f t="shared" si="314"/>
        <v>0</v>
      </c>
      <c r="D1730" s="665">
        <f t="shared" si="312"/>
        <v>0</v>
      </c>
      <c r="E1730" s="629">
        <f t="shared" si="315"/>
        <v>0</v>
      </c>
      <c r="F1730" s="665">
        <f t="shared" si="313"/>
        <v>0</v>
      </c>
      <c r="G1730" s="629">
        <f t="shared" si="316"/>
        <v>0</v>
      </c>
      <c r="H1730" s="666">
        <f t="shared" si="317"/>
        <v>0</v>
      </c>
      <c r="I1730" s="667">
        <f t="shared" si="318"/>
        <v>0</v>
      </c>
      <c r="J1730" s="624">
        <f t="shared" si="319"/>
        <v>0</v>
      </c>
      <c r="K1730" s="624">
        <f t="shared" si="320"/>
        <v>0</v>
      </c>
      <c r="L1730" s="624">
        <f t="shared" si="322"/>
        <v>54391.304309922263</v>
      </c>
      <c r="M1730" s="668">
        <f t="shared" si="323"/>
        <v>11.990238655999987</v>
      </c>
      <c r="N1730" s="624">
        <f t="shared" si="321"/>
        <v>4536.2987235207811</v>
      </c>
    </row>
    <row r="1731" spans="1:14" x14ac:dyDescent="0.2">
      <c r="A1731" s="624">
        <v>1728</v>
      </c>
      <c r="B1731" s="624">
        <v>0</v>
      </c>
      <c r="C1731" s="628">
        <f t="shared" si="314"/>
        <v>0</v>
      </c>
      <c r="D1731" s="665">
        <f t="shared" si="312"/>
        <v>0</v>
      </c>
      <c r="E1731" s="629">
        <f t="shared" si="315"/>
        <v>0</v>
      </c>
      <c r="F1731" s="665">
        <f t="shared" si="313"/>
        <v>0</v>
      </c>
      <c r="G1731" s="629">
        <f t="shared" si="316"/>
        <v>0</v>
      </c>
      <c r="H1731" s="666">
        <f t="shared" si="317"/>
        <v>0</v>
      </c>
      <c r="I1731" s="667">
        <f t="shared" si="318"/>
        <v>0</v>
      </c>
      <c r="J1731" s="624">
        <f t="shared" si="319"/>
        <v>0</v>
      </c>
      <c r="K1731" s="624">
        <f t="shared" si="320"/>
        <v>0</v>
      </c>
      <c r="L1731" s="624">
        <f t="shared" si="322"/>
        <v>54391.304309922263</v>
      </c>
      <c r="M1731" s="668">
        <f t="shared" si="323"/>
        <v>11.990238655999987</v>
      </c>
      <c r="N1731" s="624">
        <f t="shared" si="321"/>
        <v>4536.2987235207811</v>
      </c>
    </row>
    <row r="1732" spans="1:14" x14ac:dyDescent="0.2">
      <c r="A1732" s="624">
        <v>1729</v>
      </c>
      <c r="B1732" s="624">
        <v>0</v>
      </c>
      <c r="C1732" s="628">
        <f t="shared" si="314"/>
        <v>0</v>
      </c>
      <c r="D1732" s="665">
        <f t="shared" ref="D1732:D1795" si="324">C1732</f>
        <v>0</v>
      </c>
      <c r="E1732" s="629">
        <f t="shared" si="315"/>
        <v>0</v>
      </c>
      <c r="F1732" s="665">
        <f t="shared" ref="F1732:F1795" si="325">C1733</f>
        <v>0</v>
      </c>
      <c r="G1732" s="629">
        <f t="shared" si="316"/>
        <v>0</v>
      </c>
      <c r="H1732" s="666">
        <f t="shared" si="317"/>
        <v>0</v>
      </c>
      <c r="I1732" s="667">
        <f t="shared" si="318"/>
        <v>0</v>
      </c>
      <c r="J1732" s="624">
        <f t="shared" si="319"/>
        <v>0</v>
      </c>
      <c r="K1732" s="624">
        <f t="shared" si="320"/>
        <v>0</v>
      </c>
      <c r="L1732" s="624">
        <f t="shared" si="322"/>
        <v>54391.304309922263</v>
      </c>
      <c r="M1732" s="668">
        <f t="shared" si="323"/>
        <v>11.990238655999987</v>
      </c>
      <c r="N1732" s="624">
        <f t="shared" si="321"/>
        <v>4536.2987235207811</v>
      </c>
    </row>
    <row r="1733" spans="1:14" x14ac:dyDescent="0.2">
      <c r="A1733" s="624">
        <v>1730</v>
      </c>
      <c r="B1733" s="624">
        <v>0</v>
      </c>
      <c r="C1733" s="628">
        <f t="shared" ref="C1733:C1796" si="326">B1733*1.609344</f>
        <v>0</v>
      </c>
      <c r="D1733" s="665">
        <f t="shared" si="324"/>
        <v>0</v>
      </c>
      <c r="E1733" s="629">
        <f t="shared" ref="E1733:E1796" si="327">(D1733)^2</f>
        <v>0</v>
      </c>
      <c r="F1733" s="665">
        <f t="shared" si="325"/>
        <v>0</v>
      </c>
      <c r="G1733" s="629">
        <f t="shared" ref="G1733:G1796" si="328">(F1733)^2</f>
        <v>0</v>
      </c>
      <c r="H1733" s="666">
        <f t="shared" ref="H1733:H1796" si="329">(D1733+F1733)/2</f>
        <v>0</v>
      </c>
      <c r="I1733" s="667">
        <f t="shared" ref="I1733:I1796" si="330">H1733/3600</f>
        <v>0</v>
      </c>
      <c r="J1733" s="624">
        <f t="shared" ref="J1733:J1796" si="331">IF(I1733=0,0,(G1733-E1733))</f>
        <v>0</v>
      </c>
      <c r="K1733" s="624">
        <f t="shared" ref="K1733:K1796" si="332">MAX(0,J1733)</f>
        <v>0</v>
      </c>
      <c r="L1733" s="624">
        <f t="shared" si="322"/>
        <v>54391.304309922263</v>
      </c>
      <c r="M1733" s="668">
        <f t="shared" si="323"/>
        <v>11.990238655999987</v>
      </c>
      <c r="N1733" s="624">
        <f t="shared" ref="N1733:N1796" si="333">IF(M1733=0,0,(L1733)/M1733)</f>
        <v>4536.2987235207811</v>
      </c>
    </row>
    <row r="1734" spans="1:14" x14ac:dyDescent="0.2">
      <c r="A1734" s="624">
        <v>1731</v>
      </c>
      <c r="B1734" s="624">
        <v>0</v>
      </c>
      <c r="C1734" s="628">
        <f t="shared" si="326"/>
        <v>0</v>
      </c>
      <c r="D1734" s="665">
        <f t="shared" si="324"/>
        <v>0</v>
      </c>
      <c r="E1734" s="629">
        <f t="shared" si="327"/>
        <v>0</v>
      </c>
      <c r="F1734" s="665">
        <f t="shared" si="325"/>
        <v>0</v>
      </c>
      <c r="G1734" s="629">
        <f t="shared" si="328"/>
        <v>0</v>
      </c>
      <c r="H1734" s="666">
        <f t="shared" si="329"/>
        <v>0</v>
      </c>
      <c r="I1734" s="667">
        <f t="shared" si="330"/>
        <v>0</v>
      </c>
      <c r="J1734" s="624">
        <f t="shared" si="331"/>
        <v>0</v>
      </c>
      <c r="K1734" s="624">
        <f t="shared" si="332"/>
        <v>0</v>
      </c>
      <c r="L1734" s="624">
        <f t="shared" ref="L1734:L1797" si="334">L1733+K1734</f>
        <v>54391.304309922263</v>
      </c>
      <c r="M1734" s="668">
        <f t="shared" ref="M1734:M1797" si="335">M1733+I1734</f>
        <v>11.990238655999987</v>
      </c>
      <c r="N1734" s="624">
        <f t="shared" si="333"/>
        <v>4536.2987235207811</v>
      </c>
    </row>
    <row r="1735" spans="1:14" x14ac:dyDescent="0.2">
      <c r="A1735" s="624">
        <v>1732</v>
      </c>
      <c r="B1735" s="624">
        <v>0</v>
      </c>
      <c r="C1735" s="628">
        <f t="shared" si="326"/>
        <v>0</v>
      </c>
      <c r="D1735" s="665">
        <f t="shared" si="324"/>
        <v>0</v>
      </c>
      <c r="E1735" s="629">
        <f t="shared" si="327"/>
        <v>0</v>
      </c>
      <c r="F1735" s="665">
        <f t="shared" si="325"/>
        <v>0</v>
      </c>
      <c r="G1735" s="629">
        <f t="shared" si="328"/>
        <v>0</v>
      </c>
      <c r="H1735" s="666">
        <f t="shared" si="329"/>
        <v>0</v>
      </c>
      <c r="I1735" s="667">
        <f t="shared" si="330"/>
        <v>0</v>
      </c>
      <c r="J1735" s="624">
        <f t="shared" si="331"/>
        <v>0</v>
      </c>
      <c r="K1735" s="624">
        <f t="shared" si="332"/>
        <v>0</v>
      </c>
      <c r="L1735" s="624">
        <f t="shared" si="334"/>
        <v>54391.304309922263</v>
      </c>
      <c r="M1735" s="668">
        <f t="shared" si="335"/>
        <v>11.990238655999987</v>
      </c>
      <c r="N1735" s="624">
        <f t="shared" si="333"/>
        <v>4536.2987235207811</v>
      </c>
    </row>
    <row r="1736" spans="1:14" x14ac:dyDescent="0.2">
      <c r="A1736" s="624">
        <v>1733</v>
      </c>
      <c r="B1736" s="624">
        <v>0</v>
      </c>
      <c r="C1736" s="628">
        <f t="shared" si="326"/>
        <v>0</v>
      </c>
      <c r="D1736" s="665">
        <f t="shared" si="324"/>
        <v>0</v>
      </c>
      <c r="E1736" s="629">
        <f t="shared" si="327"/>
        <v>0</v>
      </c>
      <c r="F1736" s="665">
        <f t="shared" si="325"/>
        <v>0</v>
      </c>
      <c r="G1736" s="629">
        <f t="shared" si="328"/>
        <v>0</v>
      </c>
      <c r="H1736" s="666">
        <f t="shared" si="329"/>
        <v>0</v>
      </c>
      <c r="I1736" s="667">
        <f t="shared" si="330"/>
        <v>0</v>
      </c>
      <c r="J1736" s="624">
        <f t="shared" si="331"/>
        <v>0</v>
      </c>
      <c r="K1736" s="624">
        <f t="shared" si="332"/>
        <v>0</v>
      </c>
      <c r="L1736" s="624">
        <f t="shared" si="334"/>
        <v>54391.304309922263</v>
      </c>
      <c r="M1736" s="668">
        <f t="shared" si="335"/>
        <v>11.990238655999987</v>
      </c>
      <c r="N1736" s="624">
        <f t="shared" si="333"/>
        <v>4536.2987235207811</v>
      </c>
    </row>
    <row r="1737" spans="1:14" x14ac:dyDescent="0.2">
      <c r="A1737" s="624">
        <v>1734</v>
      </c>
      <c r="B1737" s="624">
        <v>0</v>
      </c>
      <c r="C1737" s="628">
        <f t="shared" si="326"/>
        <v>0</v>
      </c>
      <c r="D1737" s="665">
        <f t="shared" si="324"/>
        <v>0</v>
      </c>
      <c r="E1737" s="629">
        <f t="shared" si="327"/>
        <v>0</v>
      </c>
      <c r="F1737" s="665">
        <f t="shared" si="325"/>
        <v>0</v>
      </c>
      <c r="G1737" s="629">
        <f t="shared" si="328"/>
        <v>0</v>
      </c>
      <c r="H1737" s="666">
        <f t="shared" si="329"/>
        <v>0</v>
      </c>
      <c r="I1737" s="667">
        <f t="shared" si="330"/>
        <v>0</v>
      </c>
      <c r="J1737" s="624">
        <f t="shared" si="331"/>
        <v>0</v>
      </c>
      <c r="K1737" s="624">
        <f t="shared" si="332"/>
        <v>0</v>
      </c>
      <c r="L1737" s="624">
        <f t="shared" si="334"/>
        <v>54391.304309922263</v>
      </c>
      <c r="M1737" s="668">
        <f t="shared" si="335"/>
        <v>11.990238655999987</v>
      </c>
      <c r="N1737" s="624">
        <f t="shared" si="333"/>
        <v>4536.2987235207811</v>
      </c>
    </row>
    <row r="1738" spans="1:14" x14ac:dyDescent="0.2">
      <c r="A1738" s="624">
        <v>1735</v>
      </c>
      <c r="B1738" s="624">
        <v>0</v>
      </c>
      <c r="C1738" s="628">
        <f t="shared" si="326"/>
        <v>0</v>
      </c>
      <c r="D1738" s="665">
        <f t="shared" si="324"/>
        <v>0</v>
      </c>
      <c r="E1738" s="629">
        <f t="shared" si="327"/>
        <v>0</v>
      </c>
      <c r="F1738" s="665">
        <f t="shared" si="325"/>
        <v>0</v>
      </c>
      <c r="G1738" s="629">
        <f t="shared" si="328"/>
        <v>0</v>
      </c>
      <c r="H1738" s="666">
        <f t="shared" si="329"/>
        <v>0</v>
      </c>
      <c r="I1738" s="667">
        <f t="shared" si="330"/>
        <v>0</v>
      </c>
      <c r="J1738" s="624">
        <f t="shared" si="331"/>
        <v>0</v>
      </c>
      <c r="K1738" s="624">
        <f t="shared" si="332"/>
        <v>0</v>
      </c>
      <c r="L1738" s="624">
        <f t="shared" si="334"/>
        <v>54391.304309922263</v>
      </c>
      <c r="M1738" s="668">
        <f t="shared" si="335"/>
        <v>11.990238655999987</v>
      </c>
      <c r="N1738" s="624">
        <f t="shared" si="333"/>
        <v>4536.2987235207811</v>
      </c>
    </row>
    <row r="1739" spans="1:14" x14ac:dyDescent="0.2">
      <c r="A1739" s="624">
        <v>1736</v>
      </c>
      <c r="B1739" s="624">
        <v>0</v>
      </c>
      <c r="C1739" s="628">
        <f t="shared" si="326"/>
        <v>0</v>
      </c>
      <c r="D1739" s="665">
        <f t="shared" si="324"/>
        <v>0</v>
      </c>
      <c r="E1739" s="629">
        <f t="shared" si="327"/>
        <v>0</v>
      </c>
      <c r="F1739" s="665">
        <f t="shared" si="325"/>
        <v>0</v>
      </c>
      <c r="G1739" s="629">
        <f t="shared" si="328"/>
        <v>0</v>
      </c>
      <c r="H1739" s="666">
        <f t="shared" si="329"/>
        <v>0</v>
      </c>
      <c r="I1739" s="667">
        <f t="shared" si="330"/>
        <v>0</v>
      </c>
      <c r="J1739" s="624">
        <f t="shared" si="331"/>
        <v>0</v>
      </c>
      <c r="K1739" s="624">
        <f t="shared" si="332"/>
        <v>0</v>
      </c>
      <c r="L1739" s="624">
        <f t="shared" si="334"/>
        <v>54391.304309922263</v>
      </c>
      <c r="M1739" s="668">
        <f t="shared" si="335"/>
        <v>11.990238655999987</v>
      </c>
      <c r="N1739" s="624">
        <f t="shared" si="333"/>
        <v>4536.2987235207811</v>
      </c>
    </row>
    <row r="1740" spans="1:14" x14ac:dyDescent="0.2">
      <c r="A1740" s="624">
        <v>1737</v>
      </c>
      <c r="B1740" s="624">
        <v>0</v>
      </c>
      <c r="C1740" s="628">
        <f t="shared" si="326"/>
        <v>0</v>
      </c>
      <c r="D1740" s="665">
        <f t="shared" si="324"/>
        <v>0</v>
      </c>
      <c r="E1740" s="629">
        <f t="shared" si="327"/>
        <v>0</v>
      </c>
      <c r="F1740" s="665">
        <f t="shared" si="325"/>
        <v>0</v>
      </c>
      <c r="G1740" s="629">
        <f t="shared" si="328"/>
        <v>0</v>
      </c>
      <c r="H1740" s="666">
        <f t="shared" si="329"/>
        <v>0</v>
      </c>
      <c r="I1740" s="667">
        <f t="shared" si="330"/>
        <v>0</v>
      </c>
      <c r="J1740" s="624">
        <f t="shared" si="331"/>
        <v>0</v>
      </c>
      <c r="K1740" s="624">
        <f t="shared" si="332"/>
        <v>0</v>
      </c>
      <c r="L1740" s="624">
        <f t="shared" si="334"/>
        <v>54391.304309922263</v>
      </c>
      <c r="M1740" s="668">
        <f t="shared" si="335"/>
        <v>11.990238655999987</v>
      </c>
      <c r="N1740" s="624">
        <f t="shared" si="333"/>
        <v>4536.2987235207811</v>
      </c>
    </row>
    <row r="1741" spans="1:14" x14ac:dyDescent="0.2">
      <c r="A1741" s="624">
        <v>1738</v>
      </c>
      <c r="B1741" s="624">
        <v>0</v>
      </c>
      <c r="C1741" s="628">
        <f t="shared" si="326"/>
        <v>0</v>
      </c>
      <c r="D1741" s="665">
        <f t="shared" si="324"/>
        <v>0</v>
      </c>
      <c r="E1741" s="629">
        <f t="shared" si="327"/>
        <v>0</v>
      </c>
      <c r="F1741" s="665">
        <f t="shared" si="325"/>
        <v>0</v>
      </c>
      <c r="G1741" s="629">
        <f t="shared" si="328"/>
        <v>0</v>
      </c>
      <c r="H1741" s="666">
        <f t="shared" si="329"/>
        <v>0</v>
      </c>
      <c r="I1741" s="667">
        <f t="shared" si="330"/>
        <v>0</v>
      </c>
      <c r="J1741" s="624">
        <f t="shared" si="331"/>
        <v>0</v>
      </c>
      <c r="K1741" s="624">
        <f t="shared" si="332"/>
        <v>0</v>
      </c>
      <c r="L1741" s="624">
        <f t="shared" si="334"/>
        <v>54391.304309922263</v>
      </c>
      <c r="M1741" s="668">
        <f t="shared" si="335"/>
        <v>11.990238655999987</v>
      </c>
      <c r="N1741" s="624">
        <f t="shared" si="333"/>
        <v>4536.2987235207811</v>
      </c>
    </row>
    <row r="1742" spans="1:14" x14ac:dyDescent="0.2">
      <c r="A1742" s="624">
        <v>1739</v>
      </c>
      <c r="B1742" s="624">
        <v>0</v>
      </c>
      <c r="C1742" s="628">
        <f t="shared" si="326"/>
        <v>0</v>
      </c>
      <c r="D1742" s="665">
        <f t="shared" si="324"/>
        <v>0</v>
      </c>
      <c r="E1742" s="629">
        <f t="shared" si="327"/>
        <v>0</v>
      </c>
      <c r="F1742" s="665">
        <f t="shared" si="325"/>
        <v>0</v>
      </c>
      <c r="G1742" s="629">
        <f t="shared" si="328"/>
        <v>0</v>
      </c>
      <c r="H1742" s="666">
        <f t="shared" si="329"/>
        <v>0</v>
      </c>
      <c r="I1742" s="667">
        <f t="shared" si="330"/>
        <v>0</v>
      </c>
      <c r="J1742" s="624">
        <f t="shared" si="331"/>
        <v>0</v>
      </c>
      <c r="K1742" s="624">
        <f t="shared" si="332"/>
        <v>0</v>
      </c>
      <c r="L1742" s="624">
        <f t="shared" si="334"/>
        <v>54391.304309922263</v>
      </c>
      <c r="M1742" s="668">
        <f t="shared" si="335"/>
        <v>11.990238655999987</v>
      </c>
      <c r="N1742" s="624">
        <f t="shared" si="333"/>
        <v>4536.2987235207811</v>
      </c>
    </row>
    <row r="1743" spans="1:14" x14ac:dyDescent="0.2">
      <c r="A1743" s="624">
        <v>1740</v>
      </c>
      <c r="B1743" s="624">
        <v>0</v>
      </c>
      <c r="C1743" s="628">
        <f t="shared" si="326"/>
        <v>0</v>
      </c>
      <c r="D1743" s="665">
        <f t="shared" si="324"/>
        <v>0</v>
      </c>
      <c r="E1743" s="629">
        <f t="shared" si="327"/>
        <v>0</v>
      </c>
      <c r="F1743" s="665">
        <f t="shared" si="325"/>
        <v>0</v>
      </c>
      <c r="G1743" s="629">
        <f t="shared" si="328"/>
        <v>0</v>
      </c>
      <c r="H1743" s="666">
        <f t="shared" si="329"/>
        <v>0</v>
      </c>
      <c r="I1743" s="667">
        <f t="shared" si="330"/>
        <v>0</v>
      </c>
      <c r="J1743" s="624">
        <f t="shared" si="331"/>
        <v>0</v>
      </c>
      <c r="K1743" s="624">
        <f t="shared" si="332"/>
        <v>0</v>
      </c>
      <c r="L1743" s="624">
        <f t="shared" si="334"/>
        <v>54391.304309922263</v>
      </c>
      <c r="M1743" s="668">
        <f t="shared" si="335"/>
        <v>11.990238655999987</v>
      </c>
      <c r="N1743" s="624">
        <f t="shared" si="333"/>
        <v>4536.2987235207811</v>
      </c>
    </row>
    <row r="1744" spans="1:14" x14ac:dyDescent="0.2">
      <c r="A1744" s="624">
        <v>1741</v>
      </c>
      <c r="B1744" s="624">
        <v>0</v>
      </c>
      <c r="C1744" s="628">
        <f t="shared" si="326"/>
        <v>0</v>
      </c>
      <c r="D1744" s="665">
        <f t="shared" si="324"/>
        <v>0</v>
      </c>
      <c r="E1744" s="629">
        <f t="shared" si="327"/>
        <v>0</v>
      </c>
      <c r="F1744" s="665">
        <f t="shared" si="325"/>
        <v>0</v>
      </c>
      <c r="G1744" s="629">
        <f t="shared" si="328"/>
        <v>0</v>
      </c>
      <c r="H1744" s="666">
        <f t="shared" si="329"/>
        <v>0</v>
      </c>
      <c r="I1744" s="667">
        <f t="shared" si="330"/>
        <v>0</v>
      </c>
      <c r="J1744" s="624">
        <f t="shared" si="331"/>
        <v>0</v>
      </c>
      <c r="K1744" s="624">
        <f t="shared" si="332"/>
        <v>0</v>
      </c>
      <c r="L1744" s="624">
        <f t="shared" si="334"/>
        <v>54391.304309922263</v>
      </c>
      <c r="M1744" s="668">
        <f t="shared" si="335"/>
        <v>11.990238655999987</v>
      </c>
      <c r="N1744" s="624">
        <f t="shared" si="333"/>
        <v>4536.2987235207811</v>
      </c>
    </row>
    <row r="1745" spans="1:14" x14ac:dyDescent="0.2">
      <c r="A1745" s="624">
        <v>1742</v>
      </c>
      <c r="B1745" s="624">
        <v>0</v>
      </c>
      <c r="C1745" s="628">
        <f t="shared" si="326"/>
        <v>0</v>
      </c>
      <c r="D1745" s="665">
        <f t="shared" si="324"/>
        <v>0</v>
      </c>
      <c r="E1745" s="629">
        <f t="shared" si="327"/>
        <v>0</v>
      </c>
      <c r="F1745" s="665">
        <f t="shared" si="325"/>
        <v>0</v>
      </c>
      <c r="G1745" s="629">
        <f t="shared" si="328"/>
        <v>0</v>
      </c>
      <c r="H1745" s="666">
        <f t="shared" si="329"/>
        <v>0</v>
      </c>
      <c r="I1745" s="667">
        <f t="shared" si="330"/>
        <v>0</v>
      </c>
      <c r="J1745" s="624">
        <f t="shared" si="331"/>
        <v>0</v>
      </c>
      <c r="K1745" s="624">
        <f t="shared" si="332"/>
        <v>0</v>
      </c>
      <c r="L1745" s="624">
        <f t="shared" si="334"/>
        <v>54391.304309922263</v>
      </c>
      <c r="M1745" s="668">
        <f t="shared" si="335"/>
        <v>11.990238655999987</v>
      </c>
      <c r="N1745" s="624">
        <f t="shared" si="333"/>
        <v>4536.2987235207811</v>
      </c>
    </row>
    <row r="1746" spans="1:14" x14ac:dyDescent="0.2">
      <c r="A1746" s="624">
        <v>1743</v>
      </c>
      <c r="B1746" s="624">
        <v>0</v>
      </c>
      <c r="C1746" s="628">
        <f t="shared" si="326"/>
        <v>0</v>
      </c>
      <c r="D1746" s="665">
        <f t="shared" si="324"/>
        <v>0</v>
      </c>
      <c r="E1746" s="629">
        <f t="shared" si="327"/>
        <v>0</v>
      </c>
      <c r="F1746" s="665">
        <f t="shared" si="325"/>
        <v>0</v>
      </c>
      <c r="G1746" s="629">
        <f t="shared" si="328"/>
        <v>0</v>
      </c>
      <c r="H1746" s="666">
        <f t="shared" si="329"/>
        <v>0</v>
      </c>
      <c r="I1746" s="667">
        <f t="shared" si="330"/>
        <v>0</v>
      </c>
      <c r="J1746" s="624">
        <f t="shared" si="331"/>
        <v>0</v>
      </c>
      <c r="K1746" s="624">
        <f t="shared" si="332"/>
        <v>0</v>
      </c>
      <c r="L1746" s="624">
        <f t="shared" si="334"/>
        <v>54391.304309922263</v>
      </c>
      <c r="M1746" s="668">
        <f t="shared" si="335"/>
        <v>11.990238655999987</v>
      </c>
      <c r="N1746" s="624">
        <f t="shared" si="333"/>
        <v>4536.2987235207811</v>
      </c>
    </row>
    <row r="1747" spans="1:14" x14ac:dyDescent="0.2">
      <c r="A1747" s="624">
        <v>1744</v>
      </c>
      <c r="B1747" s="624">
        <v>0</v>
      </c>
      <c r="C1747" s="628">
        <f t="shared" si="326"/>
        <v>0</v>
      </c>
      <c r="D1747" s="665">
        <f t="shared" si="324"/>
        <v>0</v>
      </c>
      <c r="E1747" s="629">
        <f t="shared" si="327"/>
        <v>0</v>
      </c>
      <c r="F1747" s="665">
        <f t="shared" si="325"/>
        <v>0</v>
      </c>
      <c r="G1747" s="629">
        <f t="shared" si="328"/>
        <v>0</v>
      </c>
      <c r="H1747" s="666">
        <f t="shared" si="329"/>
        <v>0</v>
      </c>
      <c r="I1747" s="667">
        <f t="shared" si="330"/>
        <v>0</v>
      </c>
      <c r="J1747" s="624">
        <f t="shared" si="331"/>
        <v>0</v>
      </c>
      <c r="K1747" s="624">
        <f t="shared" si="332"/>
        <v>0</v>
      </c>
      <c r="L1747" s="624">
        <f t="shared" si="334"/>
        <v>54391.304309922263</v>
      </c>
      <c r="M1747" s="668">
        <f t="shared" si="335"/>
        <v>11.990238655999987</v>
      </c>
      <c r="N1747" s="624">
        <f t="shared" si="333"/>
        <v>4536.2987235207811</v>
      </c>
    </row>
    <row r="1748" spans="1:14" x14ac:dyDescent="0.2">
      <c r="A1748" s="624">
        <v>1745</v>
      </c>
      <c r="B1748" s="624">
        <v>0</v>
      </c>
      <c r="C1748" s="628">
        <f t="shared" si="326"/>
        <v>0</v>
      </c>
      <c r="D1748" s="665">
        <f t="shared" si="324"/>
        <v>0</v>
      </c>
      <c r="E1748" s="629">
        <f t="shared" si="327"/>
        <v>0</v>
      </c>
      <c r="F1748" s="665">
        <f t="shared" si="325"/>
        <v>0</v>
      </c>
      <c r="G1748" s="629">
        <f t="shared" si="328"/>
        <v>0</v>
      </c>
      <c r="H1748" s="666">
        <f t="shared" si="329"/>
        <v>0</v>
      </c>
      <c r="I1748" s="667">
        <f t="shared" si="330"/>
        <v>0</v>
      </c>
      <c r="J1748" s="624">
        <f t="shared" si="331"/>
        <v>0</v>
      </c>
      <c r="K1748" s="624">
        <f t="shared" si="332"/>
        <v>0</v>
      </c>
      <c r="L1748" s="624">
        <f t="shared" si="334"/>
        <v>54391.304309922263</v>
      </c>
      <c r="M1748" s="668">
        <f t="shared" si="335"/>
        <v>11.990238655999987</v>
      </c>
      <c r="N1748" s="624">
        <f t="shared" si="333"/>
        <v>4536.2987235207811</v>
      </c>
    </row>
    <row r="1749" spans="1:14" x14ac:dyDescent="0.2">
      <c r="A1749" s="624">
        <v>1746</v>
      </c>
      <c r="B1749" s="624">
        <v>0</v>
      </c>
      <c r="C1749" s="628">
        <f t="shared" si="326"/>
        <v>0</v>
      </c>
      <c r="D1749" s="665">
        <f t="shared" si="324"/>
        <v>0</v>
      </c>
      <c r="E1749" s="629">
        <f t="shared" si="327"/>
        <v>0</v>
      </c>
      <c r="F1749" s="665">
        <f t="shared" si="325"/>
        <v>0</v>
      </c>
      <c r="G1749" s="629">
        <f t="shared" si="328"/>
        <v>0</v>
      </c>
      <c r="H1749" s="666">
        <f t="shared" si="329"/>
        <v>0</v>
      </c>
      <c r="I1749" s="667">
        <f t="shared" si="330"/>
        <v>0</v>
      </c>
      <c r="J1749" s="624">
        <f t="shared" si="331"/>
        <v>0</v>
      </c>
      <c r="K1749" s="624">
        <f t="shared" si="332"/>
        <v>0</v>
      </c>
      <c r="L1749" s="624">
        <f t="shared" si="334"/>
        <v>54391.304309922263</v>
      </c>
      <c r="M1749" s="668">
        <f t="shared" si="335"/>
        <v>11.990238655999987</v>
      </c>
      <c r="N1749" s="624">
        <f t="shared" si="333"/>
        <v>4536.2987235207811</v>
      </c>
    </row>
    <row r="1750" spans="1:14" x14ac:dyDescent="0.2">
      <c r="A1750" s="624">
        <v>1747</v>
      </c>
      <c r="B1750" s="624">
        <v>0</v>
      </c>
      <c r="C1750" s="628">
        <f t="shared" si="326"/>
        <v>0</v>
      </c>
      <c r="D1750" s="665">
        <f t="shared" si="324"/>
        <v>0</v>
      </c>
      <c r="E1750" s="629">
        <f t="shared" si="327"/>
        <v>0</v>
      </c>
      <c r="F1750" s="665">
        <f t="shared" si="325"/>
        <v>0</v>
      </c>
      <c r="G1750" s="629">
        <f t="shared" si="328"/>
        <v>0</v>
      </c>
      <c r="H1750" s="666">
        <f t="shared" si="329"/>
        <v>0</v>
      </c>
      <c r="I1750" s="667">
        <f t="shared" si="330"/>
        <v>0</v>
      </c>
      <c r="J1750" s="624">
        <f t="shared" si="331"/>
        <v>0</v>
      </c>
      <c r="K1750" s="624">
        <f t="shared" si="332"/>
        <v>0</v>
      </c>
      <c r="L1750" s="624">
        <f t="shared" si="334"/>
        <v>54391.304309922263</v>
      </c>
      <c r="M1750" s="668">
        <f t="shared" si="335"/>
        <v>11.990238655999987</v>
      </c>
      <c r="N1750" s="624">
        <f t="shared" si="333"/>
        <v>4536.2987235207811</v>
      </c>
    </row>
    <row r="1751" spans="1:14" x14ac:dyDescent="0.2">
      <c r="A1751" s="624">
        <v>1748</v>
      </c>
      <c r="B1751" s="624">
        <v>0</v>
      </c>
      <c r="C1751" s="628">
        <f t="shared" si="326"/>
        <v>0</v>
      </c>
      <c r="D1751" s="665">
        <f t="shared" si="324"/>
        <v>0</v>
      </c>
      <c r="E1751" s="629">
        <f t="shared" si="327"/>
        <v>0</v>
      </c>
      <c r="F1751" s="665">
        <f t="shared" si="325"/>
        <v>0</v>
      </c>
      <c r="G1751" s="629">
        <f t="shared" si="328"/>
        <v>0</v>
      </c>
      <c r="H1751" s="666">
        <f t="shared" si="329"/>
        <v>0</v>
      </c>
      <c r="I1751" s="667">
        <f t="shared" si="330"/>
        <v>0</v>
      </c>
      <c r="J1751" s="624">
        <f t="shared" si="331"/>
        <v>0</v>
      </c>
      <c r="K1751" s="624">
        <f t="shared" si="332"/>
        <v>0</v>
      </c>
      <c r="L1751" s="624">
        <f t="shared" si="334"/>
        <v>54391.304309922263</v>
      </c>
      <c r="M1751" s="668">
        <f t="shared" si="335"/>
        <v>11.990238655999987</v>
      </c>
      <c r="N1751" s="624">
        <f t="shared" si="333"/>
        <v>4536.2987235207811</v>
      </c>
    </row>
    <row r="1752" spans="1:14" x14ac:dyDescent="0.2">
      <c r="A1752" s="624">
        <v>1749</v>
      </c>
      <c r="B1752" s="624">
        <v>0</v>
      </c>
      <c r="C1752" s="628">
        <f t="shared" si="326"/>
        <v>0</v>
      </c>
      <c r="D1752" s="665">
        <f t="shared" si="324"/>
        <v>0</v>
      </c>
      <c r="E1752" s="629">
        <f t="shared" si="327"/>
        <v>0</v>
      </c>
      <c r="F1752" s="665">
        <f t="shared" si="325"/>
        <v>0</v>
      </c>
      <c r="G1752" s="629">
        <f t="shared" si="328"/>
        <v>0</v>
      </c>
      <c r="H1752" s="666">
        <f t="shared" si="329"/>
        <v>0</v>
      </c>
      <c r="I1752" s="667">
        <f t="shared" si="330"/>
        <v>0</v>
      </c>
      <c r="J1752" s="624">
        <f t="shared" si="331"/>
        <v>0</v>
      </c>
      <c r="K1752" s="624">
        <f t="shared" si="332"/>
        <v>0</v>
      </c>
      <c r="L1752" s="624">
        <f t="shared" si="334"/>
        <v>54391.304309922263</v>
      </c>
      <c r="M1752" s="668">
        <f t="shared" si="335"/>
        <v>11.990238655999987</v>
      </c>
      <c r="N1752" s="624">
        <f t="shared" si="333"/>
        <v>4536.2987235207811</v>
      </c>
    </row>
    <row r="1753" spans="1:14" x14ac:dyDescent="0.2">
      <c r="A1753" s="624">
        <v>1750</v>
      </c>
      <c r="B1753" s="624">
        <v>0</v>
      </c>
      <c r="C1753" s="628">
        <f t="shared" si="326"/>
        <v>0</v>
      </c>
      <c r="D1753" s="665">
        <f t="shared" si="324"/>
        <v>0</v>
      </c>
      <c r="E1753" s="629">
        <f t="shared" si="327"/>
        <v>0</v>
      </c>
      <c r="F1753" s="665">
        <f t="shared" si="325"/>
        <v>0</v>
      </c>
      <c r="G1753" s="629">
        <f t="shared" si="328"/>
        <v>0</v>
      </c>
      <c r="H1753" s="666">
        <f t="shared" si="329"/>
        <v>0</v>
      </c>
      <c r="I1753" s="667">
        <f t="shared" si="330"/>
        <v>0</v>
      </c>
      <c r="J1753" s="624">
        <f t="shared" si="331"/>
        <v>0</v>
      </c>
      <c r="K1753" s="624">
        <f t="shared" si="332"/>
        <v>0</v>
      </c>
      <c r="L1753" s="624">
        <f t="shared" si="334"/>
        <v>54391.304309922263</v>
      </c>
      <c r="M1753" s="668">
        <f t="shared" si="335"/>
        <v>11.990238655999987</v>
      </c>
      <c r="N1753" s="624">
        <f t="shared" si="333"/>
        <v>4536.2987235207811</v>
      </c>
    </row>
    <row r="1754" spans="1:14" x14ac:dyDescent="0.2">
      <c r="A1754" s="624">
        <v>1751</v>
      </c>
      <c r="B1754" s="624">
        <v>0</v>
      </c>
      <c r="C1754" s="628">
        <f t="shared" si="326"/>
        <v>0</v>
      </c>
      <c r="D1754" s="665">
        <f t="shared" si="324"/>
        <v>0</v>
      </c>
      <c r="E1754" s="629">
        <f t="shared" si="327"/>
        <v>0</v>
      </c>
      <c r="F1754" s="665">
        <f t="shared" si="325"/>
        <v>0</v>
      </c>
      <c r="G1754" s="629">
        <f t="shared" si="328"/>
        <v>0</v>
      </c>
      <c r="H1754" s="666">
        <f t="shared" si="329"/>
        <v>0</v>
      </c>
      <c r="I1754" s="667">
        <f t="shared" si="330"/>
        <v>0</v>
      </c>
      <c r="J1754" s="624">
        <f t="shared" si="331"/>
        <v>0</v>
      </c>
      <c r="K1754" s="624">
        <f t="shared" si="332"/>
        <v>0</v>
      </c>
      <c r="L1754" s="624">
        <f t="shared" si="334"/>
        <v>54391.304309922263</v>
      </c>
      <c r="M1754" s="668">
        <f t="shared" si="335"/>
        <v>11.990238655999987</v>
      </c>
      <c r="N1754" s="624">
        <f t="shared" si="333"/>
        <v>4536.2987235207811</v>
      </c>
    </row>
    <row r="1755" spans="1:14" x14ac:dyDescent="0.2">
      <c r="A1755" s="624">
        <v>1752</v>
      </c>
      <c r="B1755" s="624">
        <v>0</v>
      </c>
      <c r="C1755" s="628">
        <f t="shared" si="326"/>
        <v>0</v>
      </c>
      <c r="D1755" s="665">
        <f t="shared" si="324"/>
        <v>0</v>
      </c>
      <c r="E1755" s="629">
        <f t="shared" si="327"/>
        <v>0</v>
      </c>
      <c r="F1755" s="665">
        <f t="shared" si="325"/>
        <v>0</v>
      </c>
      <c r="G1755" s="629">
        <f t="shared" si="328"/>
        <v>0</v>
      </c>
      <c r="H1755" s="666">
        <f t="shared" si="329"/>
        <v>0</v>
      </c>
      <c r="I1755" s="667">
        <f t="shared" si="330"/>
        <v>0</v>
      </c>
      <c r="J1755" s="624">
        <f t="shared" si="331"/>
        <v>0</v>
      </c>
      <c r="K1755" s="624">
        <f t="shared" si="332"/>
        <v>0</v>
      </c>
      <c r="L1755" s="624">
        <f t="shared" si="334"/>
        <v>54391.304309922263</v>
      </c>
      <c r="M1755" s="668">
        <f t="shared" si="335"/>
        <v>11.990238655999987</v>
      </c>
      <c r="N1755" s="624">
        <f t="shared" si="333"/>
        <v>4536.2987235207811</v>
      </c>
    </row>
    <row r="1756" spans="1:14" x14ac:dyDescent="0.2">
      <c r="A1756" s="624">
        <v>1753</v>
      </c>
      <c r="B1756" s="624">
        <v>0</v>
      </c>
      <c r="C1756" s="628">
        <f t="shared" si="326"/>
        <v>0</v>
      </c>
      <c r="D1756" s="665">
        <f t="shared" si="324"/>
        <v>0</v>
      </c>
      <c r="E1756" s="629">
        <f t="shared" si="327"/>
        <v>0</v>
      </c>
      <c r="F1756" s="665">
        <f t="shared" si="325"/>
        <v>0</v>
      </c>
      <c r="G1756" s="629">
        <f t="shared" si="328"/>
        <v>0</v>
      </c>
      <c r="H1756" s="666">
        <f t="shared" si="329"/>
        <v>0</v>
      </c>
      <c r="I1756" s="667">
        <f t="shared" si="330"/>
        <v>0</v>
      </c>
      <c r="J1756" s="624">
        <f t="shared" si="331"/>
        <v>0</v>
      </c>
      <c r="K1756" s="624">
        <f t="shared" si="332"/>
        <v>0</v>
      </c>
      <c r="L1756" s="624">
        <f t="shared" si="334"/>
        <v>54391.304309922263</v>
      </c>
      <c r="M1756" s="668">
        <f t="shared" si="335"/>
        <v>11.990238655999987</v>
      </c>
      <c r="N1756" s="624">
        <f t="shared" si="333"/>
        <v>4536.2987235207811</v>
      </c>
    </row>
    <row r="1757" spans="1:14" x14ac:dyDescent="0.2">
      <c r="A1757" s="624">
        <v>1754</v>
      </c>
      <c r="B1757" s="624">
        <v>0</v>
      </c>
      <c r="C1757" s="628">
        <f t="shared" si="326"/>
        <v>0</v>
      </c>
      <c r="D1757" s="665">
        <f t="shared" si="324"/>
        <v>0</v>
      </c>
      <c r="E1757" s="629">
        <f t="shared" si="327"/>
        <v>0</v>
      </c>
      <c r="F1757" s="665">
        <f t="shared" si="325"/>
        <v>0</v>
      </c>
      <c r="G1757" s="629">
        <f t="shared" si="328"/>
        <v>0</v>
      </c>
      <c r="H1757" s="666">
        <f t="shared" si="329"/>
        <v>0</v>
      </c>
      <c r="I1757" s="667">
        <f t="shared" si="330"/>
        <v>0</v>
      </c>
      <c r="J1757" s="624">
        <f t="shared" si="331"/>
        <v>0</v>
      </c>
      <c r="K1757" s="624">
        <f t="shared" si="332"/>
        <v>0</v>
      </c>
      <c r="L1757" s="624">
        <f t="shared" si="334"/>
        <v>54391.304309922263</v>
      </c>
      <c r="M1757" s="668">
        <f t="shared" si="335"/>
        <v>11.990238655999987</v>
      </c>
      <c r="N1757" s="624">
        <f t="shared" si="333"/>
        <v>4536.2987235207811</v>
      </c>
    </row>
    <row r="1758" spans="1:14" x14ac:dyDescent="0.2">
      <c r="A1758" s="624">
        <v>1755</v>
      </c>
      <c r="B1758" s="624">
        <v>0</v>
      </c>
      <c r="C1758" s="628">
        <f t="shared" si="326"/>
        <v>0</v>
      </c>
      <c r="D1758" s="665">
        <f t="shared" si="324"/>
        <v>0</v>
      </c>
      <c r="E1758" s="629">
        <f t="shared" si="327"/>
        <v>0</v>
      </c>
      <c r="F1758" s="665">
        <f t="shared" si="325"/>
        <v>0</v>
      </c>
      <c r="G1758" s="629">
        <f t="shared" si="328"/>
        <v>0</v>
      </c>
      <c r="H1758" s="666">
        <f t="shared" si="329"/>
        <v>0</v>
      </c>
      <c r="I1758" s="667">
        <f t="shared" si="330"/>
        <v>0</v>
      </c>
      <c r="J1758" s="624">
        <f t="shared" si="331"/>
        <v>0</v>
      </c>
      <c r="K1758" s="624">
        <f t="shared" si="332"/>
        <v>0</v>
      </c>
      <c r="L1758" s="624">
        <f t="shared" si="334"/>
        <v>54391.304309922263</v>
      </c>
      <c r="M1758" s="668">
        <f t="shared" si="335"/>
        <v>11.990238655999987</v>
      </c>
      <c r="N1758" s="624">
        <f t="shared" si="333"/>
        <v>4536.2987235207811</v>
      </c>
    </row>
    <row r="1759" spans="1:14" x14ac:dyDescent="0.2">
      <c r="A1759" s="624">
        <v>1756</v>
      </c>
      <c r="B1759" s="624">
        <v>0</v>
      </c>
      <c r="C1759" s="628">
        <f t="shared" si="326"/>
        <v>0</v>
      </c>
      <c r="D1759" s="665">
        <f t="shared" si="324"/>
        <v>0</v>
      </c>
      <c r="E1759" s="629">
        <f t="shared" si="327"/>
        <v>0</v>
      </c>
      <c r="F1759" s="665">
        <f t="shared" si="325"/>
        <v>0</v>
      </c>
      <c r="G1759" s="629">
        <f t="shared" si="328"/>
        <v>0</v>
      </c>
      <c r="H1759" s="666">
        <f t="shared" si="329"/>
        <v>0</v>
      </c>
      <c r="I1759" s="667">
        <f t="shared" si="330"/>
        <v>0</v>
      </c>
      <c r="J1759" s="624">
        <f t="shared" si="331"/>
        <v>0</v>
      </c>
      <c r="K1759" s="624">
        <f t="shared" si="332"/>
        <v>0</v>
      </c>
      <c r="L1759" s="624">
        <f t="shared" si="334"/>
        <v>54391.304309922263</v>
      </c>
      <c r="M1759" s="668">
        <f t="shared" si="335"/>
        <v>11.990238655999987</v>
      </c>
      <c r="N1759" s="624">
        <f t="shared" si="333"/>
        <v>4536.2987235207811</v>
      </c>
    </row>
    <row r="1760" spans="1:14" x14ac:dyDescent="0.2">
      <c r="A1760" s="624">
        <v>1757</v>
      </c>
      <c r="B1760" s="624">
        <v>0</v>
      </c>
      <c r="C1760" s="628">
        <f t="shared" si="326"/>
        <v>0</v>
      </c>
      <c r="D1760" s="665">
        <f t="shared" si="324"/>
        <v>0</v>
      </c>
      <c r="E1760" s="629">
        <f t="shared" si="327"/>
        <v>0</v>
      </c>
      <c r="F1760" s="665">
        <f t="shared" si="325"/>
        <v>0</v>
      </c>
      <c r="G1760" s="629">
        <f t="shared" si="328"/>
        <v>0</v>
      </c>
      <c r="H1760" s="666">
        <f t="shared" si="329"/>
        <v>0</v>
      </c>
      <c r="I1760" s="667">
        <f t="shared" si="330"/>
        <v>0</v>
      </c>
      <c r="J1760" s="624">
        <f t="shared" si="331"/>
        <v>0</v>
      </c>
      <c r="K1760" s="624">
        <f t="shared" si="332"/>
        <v>0</v>
      </c>
      <c r="L1760" s="624">
        <f t="shared" si="334"/>
        <v>54391.304309922263</v>
      </c>
      <c r="M1760" s="668">
        <f t="shared" si="335"/>
        <v>11.990238655999987</v>
      </c>
      <c r="N1760" s="624">
        <f t="shared" si="333"/>
        <v>4536.2987235207811</v>
      </c>
    </row>
    <row r="1761" spans="1:14" x14ac:dyDescent="0.2">
      <c r="A1761" s="624">
        <v>1758</v>
      </c>
      <c r="B1761" s="624">
        <v>0</v>
      </c>
      <c r="C1761" s="628">
        <f t="shared" si="326"/>
        <v>0</v>
      </c>
      <c r="D1761" s="665">
        <f t="shared" si="324"/>
        <v>0</v>
      </c>
      <c r="E1761" s="629">
        <f t="shared" si="327"/>
        <v>0</v>
      </c>
      <c r="F1761" s="665">
        <f t="shared" si="325"/>
        <v>0</v>
      </c>
      <c r="G1761" s="629">
        <f t="shared" si="328"/>
        <v>0</v>
      </c>
      <c r="H1761" s="666">
        <f t="shared" si="329"/>
        <v>0</v>
      </c>
      <c r="I1761" s="667">
        <f t="shared" si="330"/>
        <v>0</v>
      </c>
      <c r="J1761" s="624">
        <f t="shared" si="331"/>
        <v>0</v>
      </c>
      <c r="K1761" s="624">
        <f t="shared" si="332"/>
        <v>0</v>
      </c>
      <c r="L1761" s="624">
        <f t="shared" si="334"/>
        <v>54391.304309922263</v>
      </c>
      <c r="M1761" s="668">
        <f t="shared" si="335"/>
        <v>11.990238655999987</v>
      </c>
      <c r="N1761" s="624">
        <f t="shared" si="333"/>
        <v>4536.2987235207811</v>
      </c>
    </row>
    <row r="1762" spans="1:14" x14ac:dyDescent="0.2">
      <c r="A1762" s="624">
        <v>1759</v>
      </c>
      <c r="B1762" s="624">
        <v>0</v>
      </c>
      <c r="C1762" s="628">
        <f t="shared" si="326"/>
        <v>0</v>
      </c>
      <c r="D1762" s="665">
        <f t="shared" si="324"/>
        <v>0</v>
      </c>
      <c r="E1762" s="629">
        <f t="shared" si="327"/>
        <v>0</v>
      </c>
      <c r="F1762" s="665">
        <f t="shared" si="325"/>
        <v>0</v>
      </c>
      <c r="G1762" s="629">
        <f t="shared" si="328"/>
        <v>0</v>
      </c>
      <c r="H1762" s="666">
        <f t="shared" si="329"/>
        <v>0</v>
      </c>
      <c r="I1762" s="667">
        <f t="shared" si="330"/>
        <v>0</v>
      </c>
      <c r="J1762" s="624">
        <f t="shared" si="331"/>
        <v>0</v>
      </c>
      <c r="K1762" s="624">
        <f t="shared" si="332"/>
        <v>0</v>
      </c>
      <c r="L1762" s="624">
        <f t="shared" si="334"/>
        <v>54391.304309922263</v>
      </c>
      <c r="M1762" s="668">
        <f t="shared" si="335"/>
        <v>11.990238655999987</v>
      </c>
      <c r="N1762" s="624">
        <f t="shared" si="333"/>
        <v>4536.2987235207811</v>
      </c>
    </row>
    <row r="1763" spans="1:14" x14ac:dyDescent="0.2">
      <c r="A1763" s="624">
        <v>1760</v>
      </c>
      <c r="B1763" s="624">
        <v>0</v>
      </c>
      <c r="C1763" s="628">
        <f t="shared" si="326"/>
        <v>0</v>
      </c>
      <c r="D1763" s="665">
        <f t="shared" si="324"/>
        <v>0</v>
      </c>
      <c r="E1763" s="629">
        <f t="shared" si="327"/>
        <v>0</v>
      </c>
      <c r="F1763" s="665">
        <f t="shared" si="325"/>
        <v>0</v>
      </c>
      <c r="G1763" s="629">
        <f t="shared" si="328"/>
        <v>0</v>
      </c>
      <c r="H1763" s="666">
        <f t="shared" si="329"/>
        <v>0</v>
      </c>
      <c r="I1763" s="667">
        <f t="shared" si="330"/>
        <v>0</v>
      </c>
      <c r="J1763" s="624">
        <f t="shared" si="331"/>
        <v>0</v>
      </c>
      <c r="K1763" s="624">
        <f t="shared" si="332"/>
        <v>0</v>
      </c>
      <c r="L1763" s="624">
        <f t="shared" si="334"/>
        <v>54391.304309922263</v>
      </c>
      <c r="M1763" s="668">
        <f t="shared" si="335"/>
        <v>11.990238655999987</v>
      </c>
      <c r="N1763" s="624">
        <f t="shared" si="333"/>
        <v>4536.2987235207811</v>
      </c>
    </row>
    <row r="1764" spans="1:14" x14ac:dyDescent="0.2">
      <c r="A1764" s="624">
        <v>1761</v>
      </c>
      <c r="B1764" s="624">
        <v>0</v>
      </c>
      <c r="C1764" s="628">
        <f t="shared" si="326"/>
        <v>0</v>
      </c>
      <c r="D1764" s="665">
        <f t="shared" si="324"/>
        <v>0</v>
      </c>
      <c r="E1764" s="629">
        <f t="shared" si="327"/>
        <v>0</v>
      </c>
      <c r="F1764" s="665">
        <f t="shared" si="325"/>
        <v>0</v>
      </c>
      <c r="G1764" s="629">
        <f t="shared" si="328"/>
        <v>0</v>
      </c>
      <c r="H1764" s="666">
        <f t="shared" si="329"/>
        <v>0</v>
      </c>
      <c r="I1764" s="667">
        <f t="shared" si="330"/>
        <v>0</v>
      </c>
      <c r="J1764" s="624">
        <f t="shared" si="331"/>
        <v>0</v>
      </c>
      <c r="K1764" s="624">
        <f t="shared" si="332"/>
        <v>0</v>
      </c>
      <c r="L1764" s="624">
        <f t="shared" si="334"/>
        <v>54391.304309922263</v>
      </c>
      <c r="M1764" s="668">
        <f t="shared" si="335"/>
        <v>11.990238655999987</v>
      </c>
      <c r="N1764" s="624">
        <f t="shared" si="333"/>
        <v>4536.2987235207811</v>
      </c>
    </row>
    <row r="1765" spans="1:14" x14ac:dyDescent="0.2">
      <c r="A1765" s="624">
        <v>1762</v>
      </c>
      <c r="B1765" s="624">
        <v>0</v>
      </c>
      <c r="C1765" s="628">
        <f t="shared" si="326"/>
        <v>0</v>
      </c>
      <c r="D1765" s="665">
        <f t="shared" si="324"/>
        <v>0</v>
      </c>
      <c r="E1765" s="629">
        <f t="shared" si="327"/>
        <v>0</v>
      </c>
      <c r="F1765" s="665">
        <f t="shared" si="325"/>
        <v>0</v>
      </c>
      <c r="G1765" s="629">
        <f t="shared" si="328"/>
        <v>0</v>
      </c>
      <c r="H1765" s="666">
        <f t="shared" si="329"/>
        <v>0</v>
      </c>
      <c r="I1765" s="667">
        <f t="shared" si="330"/>
        <v>0</v>
      </c>
      <c r="J1765" s="624">
        <f t="shared" si="331"/>
        <v>0</v>
      </c>
      <c r="K1765" s="624">
        <f t="shared" si="332"/>
        <v>0</v>
      </c>
      <c r="L1765" s="624">
        <f t="shared" si="334"/>
        <v>54391.304309922263</v>
      </c>
      <c r="M1765" s="668">
        <f t="shared" si="335"/>
        <v>11.990238655999987</v>
      </c>
      <c r="N1765" s="624">
        <f t="shared" si="333"/>
        <v>4536.2987235207811</v>
      </c>
    </row>
    <row r="1766" spans="1:14" x14ac:dyDescent="0.2">
      <c r="A1766" s="624">
        <v>1763</v>
      </c>
      <c r="B1766" s="624">
        <v>0</v>
      </c>
      <c r="C1766" s="628">
        <f t="shared" si="326"/>
        <v>0</v>
      </c>
      <c r="D1766" s="665">
        <f t="shared" si="324"/>
        <v>0</v>
      </c>
      <c r="E1766" s="629">
        <f t="shared" si="327"/>
        <v>0</v>
      </c>
      <c r="F1766" s="665">
        <f t="shared" si="325"/>
        <v>0</v>
      </c>
      <c r="G1766" s="629">
        <f t="shared" si="328"/>
        <v>0</v>
      </c>
      <c r="H1766" s="666">
        <f t="shared" si="329"/>
        <v>0</v>
      </c>
      <c r="I1766" s="667">
        <f t="shared" si="330"/>
        <v>0</v>
      </c>
      <c r="J1766" s="624">
        <f t="shared" si="331"/>
        <v>0</v>
      </c>
      <c r="K1766" s="624">
        <f t="shared" si="332"/>
        <v>0</v>
      </c>
      <c r="L1766" s="624">
        <f t="shared" si="334"/>
        <v>54391.304309922263</v>
      </c>
      <c r="M1766" s="668">
        <f t="shared" si="335"/>
        <v>11.990238655999987</v>
      </c>
      <c r="N1766" s="624">
        <f t="shared" si="333"/>
        <v>4536.2987235207811</v>
      </c>
    </row>
    <row r="1767" spans="1:14" x14ac:dyDescent="0.2">
      <c r="A1767" s="624">
        <v>1764</v>
      </c>
      <c r="B1767" s="624">
        <v>0</v>
      </c>
      <c r="C1767" s="628">
        <f t="shared" si="326"/>
        <v>0</v>
      </c>
      <c r="D1767" s="665">
        <f t="shared" si="324"/>
        <v>0</v>
      </c>
      <c r="E1767" s="629">
        <f t="shared" si="327"/>
        <v>0</v>
      </c>
      <c r="F1767" s="665">
        <f t="shared" si="325"/>
        <v>0</v>
      </c>
      <c r="G1767" s="629">
        <f t="shared" si="328"/>
        <v>0</v>
      </c>
      <c r="H1767" s="666">
        <f t="shared" si="329"/>
        <v>0</v>
      </c>
      <c r="I1767" s="667">
        <f t="shared" si="330"/>
        <v>0</v>
      </c>
      <c r="J1767" s="624">
        <f t="shared" si="331"/>
        <v>0</v>
      </c>
      <c r="K1767" s="624">
        <f t="shared" si="332"/>
        <v>0</v>
      </c>
      <c r="L1767" s="624">
        <f t="shared" si="334"/>
        <v>54391.304309922263</v>
      </c>
      <c r="M1767" s="668">
        <f t="shared" si="335"/>
        <v>11.990238655999987</v>
      </c>
      <c r="N1767" s="624">
        <f t="shared" si="333"/>
        <v>4536.2987235207811</v>
      </c>
    </row>
    <row r="1768" spans="1:14" x14ac:dyDescent="0.2">
      <c r="A1768" s="624">
        <v>1765</v>
      </c>
      <c r="B1768" s="624">
        <v>0</v>
      </c>
      <c r="C1768" s="628">
        <f t="shared" si="326"/>
        <v>0</v>
      </c>
      <c r="D1768" s="665">
        <f t="shared" si="324"/>
        <v>0</v>
      </c>
      <c r="E1768" s="629">
        <f t="shared" si="327"/>
        <v>0</v>
      </c>
      <c r="F1768" s="665">
        <f t="shared" si="325"/>
        <v>0</v>
      </c>
      <c r="G1768" s="629">
        <f t="shared" si="328"/>
        <v>0</v>
      </c>
      <c r="H1768" s="666">
        <f t="shared" si="329"/>
        <v>0</v>
      </c>
      <c r="I1768" s="667">
        <f t="shared" si="330"/>
        <v>0</v>
      </c>
      <c r="J1768" s="624">
        <f t="shared" si="331"/>
        <v>0</v>
      </c>
      <c r="K1768" s="624">
        <f t="shared" si="332"/>
        <v>0</v>
      </c>
      <c r="L1768" s="624">
        <f t="shared" si="334"/>
        <v>54391.304309922263</v>
      </c>
      <c r="M1768" s="668">
        <f t="shared" si="335"/>
        <v>11.990238655999987</v>
      </c>
      <c r="N1768" s="624">
        <f t="shared" si="333"/>
        <v>4536.2987235207811</v>
      </c>
    </row>
    <row r="1769" spans="1:14" x14ac:dyDescent="0.2">
      <c r="A1769" s="624">
        <v>1766</v>
      </c>
      <c r="B1769" s="624">
        <v>0</v>
      </c>
      <c r="C1769" s="628">
        <f t="shared" si="326"/>
        <v>0</v>
      </c>
      <c r="D1769" s="665">
        <f t="shared" si="324"/>
        <v>0</v>
      </c>
      <c r="E1769" s="629">
        <f t="shared" si="327"/>
        <v>0</v>
      </c>
      <c r="F1769" s="665">
        <f t="shared" si="325"/>
        <v>0</v>
      </c>
      <c r="G1769" s="629">
        <f t="shared" si="328"/>
        <v>0</v>
      </c>
      <c r="H1769" s="666">
        <f t="shared" si="329"/>
        <v>0</v>
      </c>
      <c r="I1769" s="667">
        <f t="shared" si="330"/>
        <v>0</v>
      </c>
      <c r="J1769" s="624">
        <f t="shared" si="331"/>
        <v>0</v>
      </c>
      <c r="K1769" s="624">
        <f t="shared" si="332"/>
        <v>0</v>
      </c>
      <c r="L1769" s="624">
        <f t="shared" si="334"/>
        <v>54391.304309922263</v>
      </c>
      <c r="M1769" s="668">
        <f t="shared" si="335"/>
        <v>11.990238655999987</v>
      </c>
      <c r="N1769" s="624">
        <f t="shared" si="333"/>
        <v>4536.2987235207811</v>
      </c>
    </row>
    <row r="1770" spans="1:14" x14ac:dyDescent="0.2">
      <c r="A1770" s="624">
        <v>1767</v>
      </c>
      <c r="B1770" s="624">
        <v>0</v>
      </c>
      <c r="C1770" s="628">
        <f t="shared" si="326"/>
        <v>0</v>
      </c>
      <c r="D1770" s="665">
        <f t="shared" si="324"/>
        <v>0</v>
      </c>
      <c r="E1770" s="629">
        <f t="shared" si="327"/>
        <v>0</v>
      </c>
      <c r="F1770" s="665">
        <f t="shared" si="325"/>
        <v>0</v>
      </c>
      <c r="G1770" s="629">
        <f t="shared" si="328"/>
        <v>0</v>
      </c>
      <c r="H1770" s="666">
        <f t="shared" si="329"/>
        <v>0</v>
      </c>
      <c r="I1770" s="667">
        <f t="shared" si="330"/>
        <v>0</v>
      </c>
      <c r="J1770" s="624">
        <f t="shared" si="331"/>
        <v>0</v>
      </c>
      <c r="K1770" s="624">
        <f t="shared" si="332"/>
        <v>0</v>
      </c>
      <c r="L1770" s="624">
        <f t="shared" si="334"/>
        <v>54391.304309922263</v>
      </c>
      <c r="M1770" s="668">
        <f t="shared" si="335"/>
        <v>11.990238655999987</v>
      </c>
      <c r="N1770" s="624">
        <f t="shared" si="333"/>
        <v>4536.2987235207811</v>
      </c>
    </row>
    <row r="1771" spans="1:14" x14ac:dyDescent="0.2">
      <c r="A1771" s="624">
        <v>1768</v>
      </c>
      <c r="B1771" s="624">
        <v>0</v>
      </c>
      <c r="C1771" s="628">
        <f t="shared" si="326"/>
        <v>0</v>
      </c>
      <c r="D1771" s="665">
        <f t="shared" si="324"/>
        <v>0</v>
      </c>
      <c r="E1771" s="629">
        <f t="shared" si="327"/>
        <v>0</v>
      </c>
      <c r="F1771" s="665">
        <f t="shared" si="325"/>
        <v>0</v>
      </c>
      <c r="G1771" s="629">
        <f t="shared" si="328"/>
        <v>0</v>
      </c>
      <c r="H1771" s="666">
        <f t="shared" si="329"/>
        <v>0</v>
      </c>
      <c r="I1771" s="667">
        <f t="shared" si="330"/>
        <v>0</v>
      </c>
      <c r="J1771" s="624">
        <f t="shared" si="331"/>
        <v>0</v>
      </c>
      <c r="K1771" s="624">
        <f t="shared" si="332"/>
        <v>0</v>
      </c>
      <c r="L1771" s="624">
        <f t="shared" si="334"/>
        <v>54391.304309922263</v>
      </c>
      <c r="M1771" s="668">
        <f t="shared" si="335"/>
        <v>11.990238655999987</v>
      </c>
      <c r="N1771" s="624">
        <f t="shared" si="333"/>
        <v>4536.2987235207811</v>
      </c>
    </row>
    <row r="1772" spans="1:14" x14ac:dyDescent="0.2">
      <c r="A1772" s="624">
        <v>1769</v>
      </c>
      <c r="B1772" s="624">
        <v>0</v>
      </c>
      <c r="C1772" s="628">
        <f t="shared" si="326"/>
        <v>0</v>
      </c>
      <c r="D1772" s="665">
        <f t="shared" si="324"/>
        <v>0</v>
      </c>
      <c r="E1772" s="629">
        <f t="shared" si="327"/>
        <v>0</v>
      </c>
      <c r="F1772" s="665">
        <f t="shared" si="325"/>
        <v>0</v>
      </c>
      <c r="G1772" s="629">
        <f t="shared" si="328"/>
        <v>0</v>
      </c>
      <c r="H1772" s="666">
        <f t="shared" si="329"/>
        <v>0</v>
      </c>
      <c r="I1772" s="667">
        <f t="shared" si="330"/>
        <v>0</v>
      </c>
      <c r="J1772" s="624">
        <f t="shared" si="331"/>
        <v>0</v>
      </c>
      <c r="K1772" s="624">
        <f t="shared" si="332"/>
        <v>0</v>
      </c>
      <c r="L1772" s="624">
        <f t="shared" si="334"/>
        <v>54391.304309922263</v>
      </c>
      <c r="M1772" s="668">
        <f t="shared" si="335"/>
        <v>11.990238655999987</v>
      </c>
      <c r="N1772" s="624">
        <f t="shared" si="333"/>
        <v>4536.2987235207811</v>
      </c>
    </row>
    <row r="1773" spans="1:14" x14ac:dyDescent="0.2">
      <c r="A1773" s="624">
        <v>1770</v>
      </c>
      <c r="B1773" s="624">
        <v>0</v>
      </c>
      <c r="C1773" s="628">
        <f t="shared" si="326"/>
        <v>0</v>
      </c>
      <c r="D1773" s="665">
        <f t="shared" si="324"/>
        <v>0</v>
      </c>
      <c r="E1773" s="629">
        <f t="shared" si="327"/>
        <v>0</v>
      </c>
      <c r="F1773" s="665">
        <f t="shared" si="325"/>
        <v>0</v>
      </c>
      <c r="G1773" s="629">
        <f t="shared" si="328"/>
        <v>0</v>
      </c>
      <c r="H1773" s="666">
        <f t="shared" si="329"/>
        <v>0</v>
      </c>
      <c r="I1773" s="667">
        <f t="shared" si="330"/>
        <v>0</v>
      </c>
      <c r="J1773" s="624">
        <f t="shared" si="331"/>
        <v>0</v>
      </c>
      <c r="K1773" s="624">
        <f t="shared" si="332"/>
        <v>0</v>
      </c>
      <c r="L1773" s="624">
        <f t="shared" si="334"/>
        <v>54391.304309922263</v>
      </c>
      <c r="M1773" s="668">
        <f t="shared" si="335"/>
        <v>11.990238655999987</v>
      </c>
      <c r="N1773" s="624">
        <f t="shared" si="333"/>
        <v>4536.2987235207811</v>
      </c>
    </row>
    <row r="1774" spans="1:14" x14ac:dyDescent="0.2">
      <c r="A1774" s="624">
        <v>1771</v>
      </c>
      <c r="B1774" s="624">
        <v>0</v>
      </c>
      <c r="C1774" s="628">
        <f t="shared" si="326"/>
        <v>0</v>
      </c>
      <c r="D1774" s="665">
        <f t="shared" si="324"/>
        <v>0</v>
      </c>
      <c r="E1774" s="629">
        <f t="shared" si="327"/>
        <v>0</v>
      </c>
      <c r="F1774" s="665">
        <f t="shared" si="325"/>
        <v>0</v>
      </c>
      <c r="G1774" s="629">
        <f t="shared" si="328"/>
        <v>0</v>
      </c>
      <c r="H1774" s="666">
        <f t="shared" si="329"/>
        <v>0</v>
      </c>
      <c r="I1774" s="667">
        <f t="shared" si="330"/>
        <v>0</v>
      </c>
      <c r="J1774" s="624">
        <f t="shared" si="331"/>
        <v>0</v>
      </c>
      <c r="K1774" s="624">
        <f t="shared" si="332"/>
        <v>0</v>
      </c>
      <c r="L1774" s="624">
        <f t="shared" si="334"/>
        <v>54391.304309922263</v>
      </c>
      <c r="M1774" s="668">
        <f t="shared" si="335"/>
        <v>11.990238655999987</v>
      </c>
      <c r="N1774" s="624">
        <f t="shared" si="333"/>
        <v>4536.2987235207811</v>
      </c>
    </row>
    <row r="1775" spans="1:14" x14ac:dyDescent="0.2">
      <c r="A1775" s="624">
        <v>1772</v>
      </c>
      <c r="B1775" s="624">
        <v>0</v>
      </c>
      <c r="C1775" s="628">
        <f t="shared" si="326"/>
        <v>0</v>
      </c>
      <c r="D1775" s="665">
        <f t="shared" si="324"/>
        <v>0</v>
      </c>
      <c r="E1775" s="629">
        <f t="shared" si="327"/>
        <v>0</v>
      </c>
      <c r="F1775" s="665">
        <f t="shared" si="325"/>
        <v>0</v>
      </c>
      <c r="G1775" s="629">
        <f t="shared" si="328"/>
        <v>0</v>
      </c>
      <c r="H1775" s="666">
        <f t="shared" si="329"/>
        <v>0</v>
      </c>
      <c r="I1775" s="667">
        <f t="shared" si="330"/>
        <v>0</v>
      </c>
      <c r="J1775" s="624">
        <f t="shared" si="331"/>
        <v>0</v>
      </c>
      <c r="K1775" s="624">
        <f t="shared" si="332"/>
        <v>0</v>
      </c>
      <c r="L1775" s="624">
        <f t="shared" si="334"/>
        <v>54391.304309922263</v>
      </c>
      <c r="M1775" s="668">
        <f t="shared" si="335"/>
        <v>11.990238655999987</v>
      </c>
      <c r="N1775" s="624">
        <f t="shared" si="333"/>
        <v>4536.2987235207811</v>
      </c>
    </row>
    <row r="1776" spans="1:14" x14ac:dyDescent="0.2">
      <c r="A1776" s="624">
        <v>1773</v>
      </c>
      <c r="B1776" s="624">
        <v>0</v>
      </c>
      <c r="C1776" s="628">
        <f t="shared" si="326"/>
        <v>0</v>
      </c>
      <c r="D1776" s="665">
        <f t="shared" si="324"/>
        <v>0</v>
      </c>
      <c r="E1776" s="629">
        <f t="shared" si="327"/>
        <v>0</v>
      </c>
      <c r="F1776" s="665">
        <f t="shared" si="325"/>
        <v>0</v>
      </c>
      <c r="G1776" s="629">
        <f t="shared" si="328"/>
        <v>0</v>
      </c>
      <c r="H1776" s="666">
        <f t="shared" si="329"/>
        <v>0</v>
      </c>
      <c r="I1776" s="667">
        <f t="shared" si="330"/>
        <v>0</v>
      </c>
      <c r="J1776" s="624">
        <f t="shared" si="331"/>
        <v>0</v>
      </c>
      <c r="K1776" s="624">
        <f t="shared" si="332"/>
        <v>0</v>
      </c>
      <c r="L1776" s="624">
        <f t="shared" si="334"/>
        <v>54391.304309922263</v>
      </c>
      <c r="M1776" s="668">
        <f t="shared" si="335"/>
        <v>11.990238655999987</v>
      </c>
      <c r="N1776" s="624">
        <f t="shared" si="333"/>
        <v>4536.2987235207811</v>
      </c>
    </row>
    <row r="1777" spans="1:14" x14ac:dyDescent="0.2">
      <c r="A1777" s="624">
        <v>1774</v>
      </c>
      <c r="B1777" s="624">
        <v>0</v>
      </c>
      <c r="C1777" s="628">
        <f t="shared" si="326"/>
        <v>0</v>
      </c>
      <c r="D1777" s="665">
        <f t="shared" si="324"/>
        <v>0</v>
      </c>
      <c r="E1777" s="629">
        <f t="shared" si="327"/>
        <v>0</v>
      </c>
      <c r="F1777" s="665">
        <f t="shared" si="325"/>
        <v>0</v>
      </c>
      <c r="G1777" s="629">
        <f t="shared" si="328"/>
        <v>0</v>
      </c>
      <c r="H1777" s="666">
        <f t="shared" si="329"/>
        <v>0</v>
      </c>
      <c r="I1777" s="667">
        <f t="shared" si="330"/>
        <v>0</v>
      </c>
      <c r="J1777" s="624">
        <f t="shared" si="331"/>
        <v>0</v>
      </c>
      <c r="K1777" s="624">
        <f t="shared" si="332"/>
        <v>0</v>
      </c>
      <c r="L1777" s="624">
        <f t="shared" si="334"/>
        <v>54391.304309922263</v>
      </c>
      <c r="M1777" s="668">
        <f t="shared" si="335"/>
        <v>11.990238655999987</v>
      </c>
      <c r="N1777" s="624">
        <f t="shared" si="333"/>
        <v>4536.2987235207811</v>
      </c>
    </row>
    <row r="1778" spans="1:14" x14ac:dyDescent="0.2">
      <c r="A1778" s="624">
        <v>1775</v>
      </c>
      <c r="B1778" s="624">
        <v>0</v>
      </c>
      <c r="C1778" s="628">
        <f t="shared" si="326"/>
        <v>0</v>
      </c>
      <c r="D1778" s="665">
        <f t="shared" si="324"/>
        <v>0</v>
      </c>
      <c r="E1778" s="629">
        <f t="shared" si="327"/>
        <v>0</v>
      </c>
      <c r="F1778" s="665">
        <f t="shared" si="325"/>
        <v>0</v>
      </c>
      <c r="G1778" s="629">
        <f t="shared" si="328"/>
        <v>0</v>
      </c>
      <c r="H1778" s="666">
        <f t="shared" si="329"/>
        <v>0</v>
      </c>
      <c r="I1778" s="667">
        <f t="shared" si="330"/>
        <v>0</v>
      </c>
      <c r="J1778" s="624">
        <f t="shared" si="331"/>
        <v>0</v>
      </c>
      <c r="K1778" s="624">
        <f t="shared" si="332"/>
        <v>0</v>
      </c>
      <c r="L1778" s="624">
        <f t="shared" si="334"/>
        <v>54391.304309922263</v>
      </c>
      <c r="M1778" s="668">
        <f t="shared" si="335"/>
        <v>11.990238655999987</v>
      </c>
      <c r="N1778" s="624">
        <f t="shared" si="333"/>
        <v>4536.2987235207811</v>
      </c>
    </row>
    <row r="1779" spans="1:14" x14ac:dyDescent="0.2">
      <c r="A1779" s="624">
        <v>1776</v>
      </c>
      <c r="B1779" s="624">
        <v>0</v>
      </c>
      <c r="C1779" s="628">
        <f t="shared" si="326"/>
        <v>0</v>
      </c>
      <c r="D1779" s="665">
        <f t="shared" si="324"/>
        <v>0</v>
      </c>
      <c r="E1779" s="629">
        <f t="shared" si="327"/>
        <v>0</v>
      </c>
      <c r="F1779" s="665">
        <f t="shared" si="325"/>
        <v>0</v>
      </c>
      <c r="G1779" s="629">
        <f t="shared" si="328"/>
        <v>0</v>
      </c>
      <c r="H1779" s="666">
        <f t="shared" si="329"/>
        <v>0</v>
      </c>
      <c r="I1779" s="667">
        <f t="shared" si="330"/>
        <v>0</v>
      </c>
      <c r="J1779" s="624">
        <f t="shared" si="331"/>
        <v>0</v>
      </c>
      <c r="K1779" s="624">
        <f t="shared" si="332"/>
        <v>0</v>
      </c>
      <c r="L1779" s="624">
        <f t="shared" si="334"/>
        <v>54391.304309922263</v>
      </c>
      <c r="M1779" s="668">
        <f t="shared" si="335"/>
        <v>11.990238655999987</v>
      </c>
      <c r="N1779" s="624">
        <f t="shared" si="333"/>
        <v>4536.2987235207811</v>
      </c>
    </row>
    <row r="1780" spans="1:14" x14ac:dyDescent="0.2">
      <c r="A1780" s="624">
        <v>1777</v>
      </c>
      <c r="B1780" s="624">
        <v>0</v>
      </c>
      <c r="C1780" s="628">
        <f t="shared" si="326"/>
        <v>0</v>
      </c>
      <c r="D1780" s="665">
        <f t="shared" si="324"/>
        <v>0</v>
      </c>
      <c r="E1780" s="629">
        <f t="shared" si="327"/>
        <v>0</v>
      </c>
      <c r="F1780" s="665">
        <f t="shared" si="325"/>
        <v>0</v>
      </c>
      <c r="G1780" s="629">
        <f t="shared" si="328"/>
        <v>0</v>
      </c>
      <c r="H1780" s="666">
        <f t="shared" si="329"/>
        <v>0</v>
      </c>
      <c r="I1780" s="667">
        <f t="shared" si="330"/>
        <v>0</v>
      </c>
      <c r="J1780" s="624">
        <f t="shared" si="331"/>
        <v>0</v>
      </c>
      <c r="K1780" s="624">
        <f t="shared" si="332"/>
        <v>0</v>
      </c>
      <c r="L1780" s="624">
        <f t="shared" si="334"/>
        <v>54391.304309922263</v>
      </c>
      <c r="M1780" s="668">
        <f t="shared" si="335"/>
        <v>11.990238655999987</v>
      </c>
      <c r="N1780" s="624">
        <f t="shared" si="333"/>
        <v>4536.2987235207811</v>
      </c>
    </row>
    <row r="1781" spans="1:14" x14ac:dyDescent="0.2">
      <c r="A1781" s="624">
        <v>1778</v>
      </c>
      <c r="B1781" s="624">
        <v>0</v>
      </c>
      <c r="C1781" s="628">
        <f t="shared" si="326"/>
        <v>0</v>
      </c>
      <c r="D1781" s="665">
        <f t="shared" si="324"/>
        <v>0</v>
      </c>
      <c r="E1781" s="629">
        <f t="shared" si="327"/>
        <v>0</v>
      </c>
      <c r="F1781" s="665">
        <f t="shared" si="325"/>
        <v>0</v>
      </c>
      <c r="G1781" s="629">
        <f t="shared" si="328"/>
        <v>0</v>
      </c>
      <c r="H1781" s="666">
        <f t="shared" si="329"/>
        <v>0</v>
      </c>
      <c r="I1781" s="667">
        <f t="shared" si="330"/>
        <v>0</v>
      </c>
      <c r="J1781" s="624">
        <f t="shared" si="331"/>
        <v>0</v>
      </c>
      <c r="K1781" s="624">
        <f t="shared" si="332"/>
        <v>0</v>
      </c>
      <c r="L1781" s="624">
        <f t="shared" si="334"/>
        <v>54391.304309922263</v>
      </c>
      <c r="M1781" s="668">
        <f t="shared" si="335"/>
        <v>11.990238655999987</v>
      </c>
      <c r="N1781" s="624">
        <f t="shared" si="333"/>
        <v>4536.2987235207811</v>
      </c>
    </row>
    <row r="1782" spans="1:14" x14ac:dyDescent="0.2">
      <c r="A1782" s="624">
        <v>1779</v>
      </c>
      <c r="B1782" s="624">
        <v>0</v>
      </c>
      <c r="C1782" s="628">
        <f t="shared" si="326"/>
        <v>0</v>
      </c>
      <c r="D1782" s="665">
        <f t="shared" si="324"/>
        <v>0</v>
      </c>
      <c r="E1782" s="629">
        <f t="shared" si="327"/>
        <v>0</v>
      </c>
      <c r="F1782" s="665">
        <f t="shared" si="325"/>
        <v>0</v>
      </c>
      <c r="G1782" s="629">
        <f t="shared" si="328"/>
        <v>0</v>
      </c>
      <c r="H1782" s="666">
        <f t="shared" si="329"/>
        <v>0</v>
      </c>
      <c r="I1782" s="667">
        <f t="shared" si="330"/>
        <v>0</v>
      </c>
      <c r="J1782" s="624">
        <f t="shared" si="331"/>
        <v>0</v>
      </c>
      <c r="K1782" s="624">
        <f t="shared" si="332"/>
        <v>0</v>
      </c>
      <c r="L1782" s="624">
        <f t="shared" si="334"/>
        <v>54391.304309922263</v>
      </c>
      <c r="M1782" s="668">
        <f t="shared" si="335"/>
        <v>11.990238655999987</v>
      </c>
      <c r="N1782" s="624">
        <f t="shared" si="333"/>
        <v>4536.2987235207811</v>
      </c>
    </row>
    <row r="1783" spans="1:14" x14ac:dyDescent="0.2">
      <c r="A1783" s="624">
        <v>1780</v>
      </c>
      <c r="B1783" s="624">
        <v>0</v>
      </c>
      <c r="C1783" s="628">
        <f t="shared" si="326"/>
        <v>0</v>
      </c>
      <c r="D1783" s="665">
        <f t="shared" si="324"/>
        <v>0</v>
      </c>
      <c r="E1783" s="629">
        <f t="shared" si="327"/>
        <v>0</v>
      </c>
      <c r="F1783" s="665">
        <f t="shared" si="325"/>
        <v>0</v>
      </c>
      <c r="G1783" s="629">
        <f t="shared" si="328"/>
        <v>0</v>
      </c>
      <c r="H1783" s="666">
        <f t="shared" si="329"/>
        <v>0</v>
      </c>
      <c r="I1783" s="667">
        <f t="shared" si="330"/>
        <v>0</v>
      </c>
      <c r="J1783" s="624">
        <f t="shared" si="331"/>
        <v>0</v>
      </c>
      <c r="K1783" s="624">
        <f t="shared" si="332"/>
        <v>0</v>
      </c>
      <c r="L1783" s="624">
        <f t="shared" si="334"/>
        <v>54391.304309922263</v>
      </c>
      <c r="M1783" s="668">
        <f t="shared" si="335"/>
        <v>11.990238655999987</v>
      </c>
      <c r="N1783" s="624">
        <f t="shared" si="333"/>
        <v>4536.2987235207811</v>
      </c>
    </row>
    <row r="1784" spans="1:14" x14ac:dyDescent="0.2">
      <c r="A1784" s="624">
        <v>1781</v>
      </c>
      <c r="B1784" s="624">
        <v>0</v>
      </c>
      <c r="C1784" s="628">
        <f t="shared" si="326"/>
        <v>0</v>
      </c>
      <c r="D1784" s="665">
        <f t="shared" si="324"/>
        <v>0</v>
      </c>
      <c r="E1784" s="629">
        <f t="shared" si="327"/>
        <v>0</v>
      </c>
      <c r="F1784" s="665">
        <f t="shared" si="325"/>
        <v>0</v>
      </c>
      <c r="G1784" s="629">
        <f t="shared" si="328"/>
        <v>0</v>
      </c>
      <c r="H1784" s="666">
        <f t="shared" si="329"/>
        <v>0</v>
      </c>
      <c r="I1784" s="667">
        <f t="shared" si="330"/>
        <v>0</v>
      </c>
      <c r="J1784" s="624">
        <f t="shared" si="331"/>
        <v>0</v>
      </c>
      <c r="K1784" s="624">
        <f t="shared" si="332"/>
        <v>0</v>
      </c>
      <c r="L1784" s="624">
        <f t="shared" si="334"/>
        <v>54391.304309922263</v>
      </c>
      <c r="M1784" s="668">
        <f t="shared" si="335"/>
        <v>11.990238655999987</v>
      </c>
      <c r="N1784" s="624">
        <f t="shared" si="333"/>
        <v>4536.2987235207811</v>
      </c>
    </row>
    <row r="1785" spans="1:14" x14ac:dyDescent="0.2">
      <c r="A1785" s="624">
        <v>1782</v>
      </c>
      <c r="B1785" s="624">
        <v>0</v>
      </c>
      <c r="C1785" s="628">
        <f t="shared" si="326"/>
        <v>0</v>
      </c>
      <c r="D1785" s="665">
        <f t="shared" si="324"/>
        <v>0</v>
      </c>
      <c r="E1785" s="629">
        <f t="shared" si="327"/>
        <v>0</v>
      </c>
      <c r="F1785" s="665">
        <f t="shared" si="325"/>
        <v>0</v>
      </c>
      <c r="G1785" s="629">
        <f t="shared" si="328"/>
        <v>0</v>
      </c>
      <c r="H1785" s="666">
        <f t="shared" si="329"/>
        <v>0</v>
      </c>
      <c r="I1785" s="667">
        <f t="shared" si="330"/>
        <v>0</v>
      </c>
      <c r="J1785" s="624">
        <f t="shared" si="331"/>
        <v>0</v>
      </c>
      <c r="K1785" s="624">
        <f t="shared" si="332"/>
        <v>0</v>
      </c>
      <c r="L1785" s="624">
        <f t="shared" si="334"/>
        <v>54391.304309922263</v>
      </c>
      <c r="M1785" s="668">
        <f t="shared" si="335"/>
        <v>11.990238655999987</v>
      </c>
      <c r="N1785" s="624">
        <f t="shared" si="333"/>
        <v>4536.2987235207811</v>
      </c>
    </row>
    <row r="1786" spans="1:14" x14ac:dyDescent="0.2">
      <c r="A1786" s="624">
        <v>1783</v>
      </c>
      <c r="B1786" s="624">
        <v>0</v>
      </c>
      <c r="C1786" s="628">
        <f t="shared" si="326"/>
        <v>0</v>
      </c>
      <c r="D1786" s="665">
        <f t="shared" si="324"/>
        <v>0</v>
      </c>
      <c r="E1786" s="629">
        <f t="shared" si="327"/>
        <v>0</v>
      </c>
      <c r="F1786" s="665">
        <f t="shared" si="325"/>
        <v>0</v>
      </c>
      <c r="G1786" s="629">
        <f t="shared" si="328"/>
        <v>0</v>
      </c>
      <c r="H1786" s="666">
        <f t="shared" si="329"/>
        <v>0</v>
      </c>
      <c r="I1786" s="667">
        <f t="shared" si="330"/>
        <v>0</v>
      </c>
      <c r="J1786" s="624">
        <f t="shared" si="331"/>
        <v>0</v>
      </c>
      <c r="K1786" s="624">
        <f t="shared" si="332"/>
        <v>0</v>
      </c>
      <c r="L1786" s="624">
        <f t="shared" si="334"/>
        <v>54391.304309922263</v>
      </c>
      <c r="M1786" s="668">
        <f t="shared" si="335"/>
        <v>11.990238655999987</v>
      </c>
      <c r="N1786" s="624">
        <f t="shared" si="333"/>
        <v>4536.2987235207811</v>
      </c>
    </row>
    <row r="1787" spans="1:14" x14ac:dyDescent="0.2">
      <c r="A1787" s="624">
        <v>1784</v>
      </c>
      <c r="B1787" s="624">
        <v>0</v>
      </c>
      <c r="C1787" s="628">
        <f t="shared" si="326"/>
        <v>0</v>
      </c>
      <c r="D1787" s="665">
        <f t="shared" si="324"/>
        <v>0</v>
      </c>
      <c r="E1787" s="629">
        <f t="shared" si="327"/>
        <v>0</v>
      </c>
      <c r="F1787" s="665">
        <f t="shared" si="325"/>
        <v>0</v>
      </c>
      <c r="G1787" s="629">
        <f t="shared" si="328"/>
        <v>0</v>
      </c>
      <c r="H1787" s="666">
        <f t="shared" si="329"/>
        <v>0</v>
      </c>
      <c r="I1787" s="667">
        <f t="shared" si="330"/>
        <v>0</v>
      </c>
      <c r="J1787" s="624">
        <f t="shared" si="331"/>
        <v>0</v>
      </c>
      <c r="K1787" s="624">
        <f t="shared" si="332"/>
        <v>0</v>
      </c>
      <c r="L1787" s="624">
        <f t="shared" si="334"/>
        <v>54391.304309922263</v>
      </c>
      <c r="M1787" s="668">
        <f t="shared" si="335"/>
        <v>11.990238655999987</v>
      </c>
      <c r="N1787" s="624">
        <f t="shared" si="333"/>
        <v>4536.2987235207811</v>
      </c>
    </row>
    <row r="1788" spans="1:14" x14ac:dyDescent="0.2">
      <c r="A1788" s="624">
        <v>1785</v>
      </c>
      <c r="B1788" s="624">
        <v>0</v>
      </c>
      <c r="C1788" s="628">
        <f t="shared" si="326"/>
        <v>0</v>
      </c>
      <c r="D1788" s="665">
        <f t="shared" si="324"/>
        <v>0</v>
      </c>
      <c r="E1788" s="629">
        <f t="shared" si="327"/>
        <v>0</v>
      </c>
      <c r="F1788" s="665">
        <f t="shared" si="325"/>
        <v>0</v>
      </c>
      <c r="G1788" s="629">
        <f t="shared" si="328"/>
        <v>0</v>
      </c>
      <c r="H1788" s="666">
        <f t="shared" si="329"/>
        <v>0</v>
      </c>
      <c r="I1788" s="667">
        <f t="shared" si="330"/>
        <v>0</v>
      </c>
      <c r="J1788" s="624">
        <f t="shared" si="331"/>
        <v>0</v>
      </c>
      <c r="K1788" s="624">
        <f t="shared" si="332"/>
        <v>0</v>
      </c>
      <c r="L1788" s="624">
        <f t="shared" si="334"/>
        <v>54391.304309922263</v>
      </c>
      <c r="M1788" s="668">
        <f t="shared" si="335"/>
        <v>11.990238655999987</v>
      </c>
      <c r="N1788" s="624">
        <f t="shared" si="333"/>
        <v>4536.2987235207811</v>
      </c>
    </row>
    <row r="1789" spans="1:14" x14ac:dyDescent="0.2">
      <c r="A1789" s="624">
        <v>1786</v>
      </c>
      <c r="B1789" s="624">
        <v>0</v>
      </c>
      <c r="C1789" s="628">
        <f t="shared" si="326"/>
        <v>0</v>
      </c>
      <c r="D1789" s="665">
        <f t="shared" si="324"/>
        <v>0</v>
      </c>
      <c r="E1789" s="629">
        <f t="shared" si="327"/>
        <v>0</v>
      </c>
      <c r="F1789" s="665">
        <f t="shared" si="325"/>
        <v>0</v>
      </c>
      <c r="G1789" s="629">
        <f t="shared" si="328"/>
        <v>0</v>
      </c>
      <c r="H1789" s="666">
        <f t="shared" si="329"/>
        <v>0</v>
      </c>
      <c r="I1789" s="667">
        <f t="shared" si="330"/>
        <v>0</v>
      </c>
      <c r="J1789" s="624">
        <f t="shared" si="331"/>
        <v>0</v>
      </c>
      <c r="K1789" s="624">
        <f t="shared" si="332"/>
        <v>0</v>
      </c>
      <c r="L1789" s="624">
        <f t="shared" si="334"/>
        <v>54391.304309922263</v>
      </c>
      <c r="M1789" s="668">
        <f t="shared" si="335"/>
        <v>11.990238655999987</v>
      </c>
      <c r="N1789" s="624">
        <f t="shared" si="333"/>
        <v>4536.2987235207811</v>
      </c>
    </row>
    <row r="1790" spans="1:14" x14ac:dyDescent="0.2">
      <c r="A1790" s="624">
        <v>1787</v>
      </c>
      <c r="B1790" s="624">
        <v>0</v>
      </c>
      <c r="C1790" s="628">
        <f t="shared" si="326"/>
        <v>0</v>
      </c>
      <c r="D1790" s="665">
        <f t="shared" si="324"/>
        <v>0</v>
      </c>
      <c r="E1790" s="629">
        <f t="shared" si="327"/>
        <v>0</v>
      </c>
      <c r="F1790" s="665">
        <f t="shared" si="325"/>
        <v>0</v>
      </c>
      <c r="G1790" s="629">
        <f t="shared" si="328"/>
        <v>0</v>
      </c>
      <c r="H1790" s="666">
        <f t="shared" si="329"/>
        <v>0</v>
      </c>
      <c r="I1790" s="667">
        <f t="shared" si="330"/>
        <v>0</v>
      </c>
      <c r="J1790" s="624">
        <f t="shared" si="331"/>
        <v>0</v>
      </c>
      <c r="K1790" s="624">
        <f t="shared" si="332"/>
        <v>0</v>
      </c>
      <c r="L1790" s="624">
        <f t="shared" si="334"/>
        <v>54391.304309922263</v>
      </c>
      <c r="M1790" s="668">
        <f t="shared" si="335"/>
        <v>11.990238655999987</v>
      </c>
      <c r="N1790" s="624">
        <f t="shared" si="333"/>
        <v>4536.2987235207811</v>
      </c>
    </row>
    <row r="1791" spans="1:14" x14ac:dyDescent="0.2">
      <c r="A1791" s="624">
        <v>1788</v>
      </c>
      <c r="B1791" s="624">
        <v>0</v>
      </c>
      <c r="C1791" s="628">
        <f t="shared" si="326"/>
        <v>0</v>
      </c>
      <c r="D1791" s="665">
        <f t="shared" si="324"/>
        <v>0</v>
      </c>
      <c r="E1791" s="629">
        <f t="shared" si="327"/>
        <v>0</v>
      </c>
      <c r="F1791" s="665">
        <f t="shared" si="325"/>
        <v>0</v>
      </c>
      <c r="G1791" s="629">
        <f t="shared" si="328"/>
        <v>0</v>
      </c>
      <c r="H1791" s="666">
        <f t="shared" si="329"/>
        <v>0</v>
      </c>
      <c r="I1791" s="667">
        <f t="shared" si="330"/>
        <v>0</v>
      </c>
      <c r="J1791" s="624">
        <f t="shared" si="331"/>
        <v>0</v>
      </c>
      <c r="K1791" s="624">
        <f t="shared" si="332"/>
        <v>0</v>
      </c>
      <c r="L1791" s="624">
        <f t="shared" si="334"/>
        <v>54391.304309922263</v>
      </c>
      <c r="M1791" s="668">
        <f t="shared" si="335"/>
        <v>11.990238655999987</v>
      </c>
      <c r="N1791" s="624">
        <f t="shared" si="333"/>
        <v>4536.2987235207811</v>
      </c>
    </row>
    <row r="1792" spans="1:14" x14ac:dyDescent="0.2">
      <c r="A1792" s="624">
        <v>1789</v>
      </c>
      <c r="B1792" s="624">
        <v>0</v>
      </c>
      <c r="C1792" s="628">
        <f t="shared" si="326"/>
        <v>0</v>
      </c>
      <c r="D1792" s="665">
        <f t="shared" si="324"/>
        <v>0</v>
      </c>
      <c r="E1792" s="629">
        <f t="shared" si="327"/>
        <v>0</v>
      </c>
      <c r="F1792" s="665">
        <f t="shared" si="325"/>
        <v>0</v>
      </c>
      <c r="G1792" s="629">
        <f t="shared" si="328"/>
        <v>0</v>
      </c>
      <c r="H1792" s="666">
        <f t="shared" si="329"/>
        <v>0</v>
      </c>
      <c r="I1792" s="667">
        <f t="shared" si="330"/>
        <v>0</v>
      </c>
      <c r="J1792" s="624">
        <f t="shared" si="331"/>
        <v>0</v>
      </c>
      <c r="K1792" s="624">
        <f t="shared" si="332"/>
        <v>0</v>
      </c>
      <c r="L1792" s="624">
        <f t="shared" si="334"/>
        <v>54391.304309922263</v>
      </c>
      <c r="M1792" s="668">
        <f t="shared" si="335"/>
        <v>11.990238655999987</v>
      </c>
      <c r="N1792" s="624">
        <f t="shared" si="333"/>
        <v>4536.2987235207811</v>
      </c>
    </row>
    <row r="1793" spans="1:14" x14ac:dyDescent="0.2">
      <c r="A1793" s="624">
        <v>1790</v>
      </c>
      <c r="B1793" s="624">
        <v>0</v>
      </c>
      <c r="C1793" s="628">
        <f t="shared" si="326"/>
        <v>0</v>
      </c>
      <c r="D1793" s="665">
        <f t="shared" si="324"/>
        <v>0</v>
      </c>
      <c r="E1793" s="629">
        <f t="shared" si="327"/>
        <v>0</v>
      </c>
      <c r="F1793" s="665">
        <f t="shared" si="325"/>
        <v>0</v>
      </c>
      <c r="G1793" s="629">
        <f t="shared" si="328"/>
        <v>0</v>
      </c>
      <c r="H1793" s="666">
        <f t="shared" si="329"/>
        <v>0</v>
      </c>
      <c r="I1793" s="667">
        <f t="shared" si="330"/>
        <v>0</v>
      </c>
      <c r="J1793" s="624">
        <f t="shared" si="331"/>
        <v>0</v>
      </c>
      <c r="K1793" s="624">
        <f t="shared" si="332"/>
        <v>0</v>
      </c>
      <c r="L1793" s="624">
        <f t="shared" si="334"/>
        <v>54391.304309922263</v>
      </c>
      <c r="M1793" s="668">
        <f t="shared" si="335"/>
        <v>11.990238655999987</v>
      </c>
      <c r="N1793" s="624">
        <f t="shared" si="333"/>
        <v>4536.2987235207811</v>
      </c>
    </row>
    <row r="1794" spans="1:14" x14ac:dyDescent="0.2">
      <c r="A1794" s="624">
        <v>1791</v>
      </c>
      <c r="B1794" s="624">
        <v>0</v>
      </c>
      <c r="C1794" s="628">
        <f t="shared" si="326"/>
        <v>0</v>
      </c>
      <c r="D1794" s="665">
        <f t="shared" si="324"/>
        <v>0</v>
      </c>
      <c r="E1794" s="629">
        <f t="shared" si="327"/>
        <v>0</v>
      </c>
      <c r="F1794" s="665">
        <f t="shared" si="325"/>
        <v>0</v>
      </c>
      <c r="G1794" s="629">
        <f t="shared" si="328"/>
        <v>0</v>
      </c>
      <c r="H1794" s="666">
        <f t="shared" si="329"/>
        <v>0</v>
      </c>
      <c r="I1794" s="667">
        <f t="shared" si="330"/>
        <v>0</v>
      </c>
      <c r="J1794" s="624">
        <f t="shared" si="331"/>
        <v>0</v>
      </c>
      <c r="K1794" s="624">
        <f t="shared" si="332"/>
        <v>0</v>
      </c>
      <c r="L1794" s="624">
        <f t="shared" si="334"/>
        <v>54391.304309922263</v>
      </c>
      <c r="M1794" s="668">
        <f t="shared" si="335"/>
        <v>11.990238655999987</v>
      </c>
      <c r="N1794" s="624">
        <f t="shared" si="333"/>
        <v>4536.2987235207811</v>
      </c>
    </row>
    <row r="1795" spans="1:14" x14ac:dyDescent="0.2">
      <c r="A1795" s="624">
        <v>1792</v>
      </c>
      <c r="B1795" s="624">
        <v>0</v>
      </c>
      <c r="C1795" s="628">
        <f t="shared" si="326"/>
        <v>0</v>
      </c>
      <c r="D1795" s="665">
        <f t="shared" si="324"/>
        <v>0</v>
      </c>
      <c r="E1795" s="629">
        <f t="shared" si="327"/>
        <v>0</v>
      </c>
      <c r="F1795" s="665">
        <f t="shared" si="325"/>
        <v>0</v>
      </c>
      <c r="G1795" s="629">
        <f t="shared" si="328"/>
        <v>0</v>
      </c>
      <c r="H1795" s="666">
        <f t="shared" si="329"/>
        <v>0</v>
      </c>
      <c r="I1795" s="667">
        <f t="shared" si="330"/>
        <v>0</v>
      </c>
      <c r="J1795" s="624">
        <f t="shared" si="331"/>
        <v>0</v>
      </c>
      <c r="K1795" s="624">
        <f t="shared" si="332"/>
        <v>0</v>
      </c>
      <c r="L1795" s="624">
        <f t="shared" si="334"/>
        <v>54391.304309922263</v>
      </c>
      <c r="M1795" s="668">
        <f t="shared" si="335"/>
        <v>11.990238655999987</v>
      </c>
      <c r="N1795" s="624">
        <f t="shared" si="333"/>
        <v>4536.2987235207811</v>
      </c>
    </row>
    <row r="1796" spans="1:14" x14ac:dyDescent="0.2">
      <c r="A1796" s="624">
        <v>1793</v>
      </c>
      <c r="B1796" s="624">
        <v>0</v>
      </c>
      <c r="C1796" s="628">
        <f t="shared" si="326"/>
        <v>0</v>
      </c>
      <c r="D1796" s="665">
        <f t="shared" ref="D1796:D1859" si="336">C1796</f>
        <v>0</v>
      </c>
      <c r="E1796" s="629">
        <f t="shared" si="327"/>
        <v>0</v>
      </c>
      <c r="F1796" s="665">
        <f t="shared" ref="F1796:F1859" si="337">C1797</f>
        <v>0</v>
      </c>
      <c r="G1796" s="629">
        <f t="shared" si="328"/>
        <v>0</v>
      </c>
      <c r="H1796" s="666">
        <f t="shared" si="329"/>
        <v>0</v>
      </c>
      <c r="I1796" s="667">
        <f t="shared" si="330"/>
        <v>0</v>
      </c>
      <c r="J1796" s="624">
        <f t="shared" si="331"/>
        <v>0</v>
      </c>
      <c r="K1796" s="624">
        <f t="shared" si="332"/>
        <v>0</v>
      </c>
      <c r="L1796" s="624">
        <f t="shared" si="334"/>
        <v>54391.304309922263</v>
      </c>
      <c r="M1796" s="668">
        <f t="shared" si="335"/>
        <v>11.990238655999987</v>
      </c>
      <c r="N1796" s="624">
        <f t="shared" si="333"/>
        <v>4536.2987235207811</v>
      </c>
    </row>
    <row r="1797" spans="1:14" x14ac:dyDescent="0.2">
      <c r="A1797" s="624">
        <v>1794</v>
      </c>
      <c r="B1797" s="624">
        <v>0</v>
      </c>
      <c r="C1797" s="628">
        <f t="shared" ref="C1797:C1860" si="338">B1797*1.609344</f>
        <v>0</v>
      </c>
      <c r="D1797" s="665">
        <f t="shared" si="336"/>
        <v>0</v>
      </c>
      <c r="E1797" s="629">
        <f t="shared" ref="E1797:E1860" si="339">(D1797)^2</f>
        <v>0</v>
      </c>
      <c r="F1797" s="665">
        <f t="shared" si="337"/>
        <v>0</v>
      </c>
      <c r="G1797" s="629">
        <f t="shared" ref="G1797:G1860" si="340">(F1797)^2</f>
        <v>0</v>
      </c>
      <c r="H1797" s="666">
        <f t="shared" ref="H1797:H1860" si="341">(D1797+F1797)/2</f>
        <v>0</v>
      </c>
      <c r="I1797" s="667">
        <f t="shared" ref="I1797:I1860" si="342">H1797/3600</f>
        <v>0</v>
      </c>
      <c r="J1797" s="624">
        <f t="shared" ref="J1797:J1860" si="343">IF(I1797=0,0,(G1797-E1797))</f>
        <v>0</v>
      </c>
      <c r="K1797" s="624">
        <f t="shared" ref="K1797:K1860" si="344">MAX(0,J1797)</f>
        <v>0</v>
      </c>
      <c r="L1797" s="624">
        <f t="shared" si="334"/>
        <v>54391.304309922263</v>
      </c>
      <c r="M1797" s="668">
        <f t="shared" si="335"/>
        <v>11.990238655999987</v>
      </c>
      <c r="N1797" s="624">
        <f t="shared" ref="N1797:N1860" si="345">IF(M1797=0,0,(L1797)/M1797)</f>
        <v>4536.2987235207811</v>
      </c>
    </row>
    <row r="1798" spans="1:14" x14ac:dyDescent="0.2">
      <c r="A1798" s="624">
        <v>1795</v>
      </c>
      <c r="B1798" s="624">
        <v>0</v>
      </c>
      <c r="C1798" s="628">
        <f t="shared" si="338"/>
        <v>0</v>
      </c>
      <c r="D1798" s="665">
        <f t="shared" si="336"/>
        <v>0</v>
      </c>
      <c r="E1798" s="629">
        <f t="shared" si="339"/>
        <v>0</v>
      </c>
      <c r="F1798" s="665">
        <f t="shared" si="337"/>
        <v>0</v>
      </c>
      <c r="G1798" s="629">
        <f t="shared" si="340"/>
        <v>0</v>
      </c>
      <c r="H1798" s="666">
        <f t="shared" si="341"/>
        <v>0</v>
      </c>
      <c r="I1798" s="667">
        <f t="shared" si="342"/>
        <v>0</v>
      </c>
      <c r="J1798" s="624">
        <f t="shared" si="343"/>
        <v>0</v>
      </c>
      <c r="K1798" s="624">
        <f t="shared" si="344"/>
        <v>0</v>
      </c>
      <c r="L1798" s="624">
        <f t="shared" ref="L1798:L1861" si="346">L1797+K1798</f>
        <v>54391.304309922263</v>
      </c>
      <c r="M1798" s="668">
        <f t="shared" ref="M1798:M1861" si="347">M1797+I1798</f>
        <v>11.990238655999987</v>
      </c>
      <c r="N1798" s="624">
        <f t="shared" si="345"/>
        <v>4536.2987235207811</v>
      </c>
    </row>
    <row r="1799" spans="1:14" x14ac:dyDescent="0.2">
      <c r="A1799" s="624">
        <v>1796</v>
      </c>
      <c r="B1799" s="624">
        <v>0</v>
      </c>
      <c r="C1799" s="628">
        <f t="shared" si="338"/>
        <v>0</v>
      </c>
      <c r="D1799" s="665">
        <f t="shared" si="336"/>
        <v>0</v>
      </c>
      <c r="E1799" s="629">
        <f t="shared" si="339"/>
        <v>0</v>
      </c>
      <c r="F1799" s="665">
        <f t="shared" si="337"/>
        <v>0</v>
      </c>
      <c r="G1799" s="629">
        <f t="shared" si="340"/>
        <v>0</v>
      </c>
      <c r="H1799" s="666">
        <f t="shared" si="341"/>
        <v>0</v>
      </c>
      <c r="I1799" s="667">
        <f t="shared" si="342"/>
        <v>0</v>
      </c>
      <c r="J1799" s="624">
        <f t="shared" si="343"/>
        <v>0</v>
      </c>
      <c r="K1799" s="624">
        <f t="shared" si="344"/>
        <v>0</v>
      </c>
      <c r="L1799" s="624">
        <f t="shared" si="346"/>
        <v>54391.304309922263</v>
      </c>
      <c r="M1799" s="668">
        <f t="shared" si="347"/>
        <v>11.990238655999987</v>
      </c>
      <c r="N1799" s="624">
        <f t="shared" si="345"/>
        <v>4536.2987235207811</v>
      </c>
    </row>
    <row r="1800" spans="1:14" x14ac:dyDescent="0.2">
      <c r="A1800" s="624">
        <v>1797</v>
      </c>
      <c r="B1800" s="624">
        <v>0</v>
      </c>
      <c r="C1800" s="628">
        <f t="shared" si="338"/>
        <v>0</v>
      </c>
      <c r="D1800" s="665">
        <f t="shared" si="336"/>
        <v>0</v>
      </c>
      <c r="E1800" s="629">
        <f t="shared" si="339"/>
        <v>0</v>
      </c>
      <c r="F1800" s="665">
        <f t="shared" si="337"/>
        <v>0</v>
      </c>
      <c r="G1800" s="629">
        <f t="shared" si="340"/>
        <v>0</v>
      </c>
      <c r="H1800" s="666">
        <f t="shared" si="341"/>
        <v>0</v>
      </c>
      <c r="I1800" s="667">
        <f t="shared" si="342"/>
        <v>0</v>
      </c>
      <c r="J1800" s="624">
        <f t="shared" si="343"/>
        <v>0</v>
      </c>
      <c r="K1800" s="624">
        <f t="shared" si="344"/>
        <v>0</v>
      </c>
      <c r="L1800" s="624">
        <f t="shared" si="346"/>
        <v>54391.304309922263</v>
      </c>
      <c r="M1800" s="668">
        <f t="shared" si="347"/>
        <v>11.990238655999987</v>
      </c>
      <c r="N1800" s="624">
        <f t="shared" si="345"/>
        <v>4536.2987235207811</v>
      </c>
    </row>
    <row r="1801" spans="1:14" x14ac:dyDescent="0.2">
      <c r="A1801" s="624">
        <v>1798</v>
      </c>
      <c r="B1801" s="624">
        <v>0</v>
      </c>
      <c r="C1801" s="628">
        <f t="shared" si="338"/>
        <v>0</v>
      </c>
      <c r="D1801" s="665">
        <f t="shared" si="336"/>
        <v>0</v>
      </c>
      <c r="E1801" s="629">
        <f t="shared" si="339"/>
        <v>0</v>
      </c>
      <c r="F1801" s="665">
        <f t="shared" si="337"/>
        <v>0</v>
      </c>
      <c r="G1801" s="629">
        <f t="shared" si="340"/>
        <v>0</v>
      </c>
      <c r="H1801" s="666">
        <f t="shared" si="341"/>
        <v>0</v>
      </c>
      <c r="I1801" s="667">
        <f t="shared" si="342"/>
        <v>0</v>
      </c>
      <c r="J1801" s="624">
        <f t="shared" si="343"/>
        <v>0</v>
      </c>
      <c r="K1801" s="624">
        <f t="shared" si="344"/>
        <v>0</v>
      </c>
      <c r="L1801" s="624">
        <f t="shared" si="346"/>
        <v>54391.304309922263</v>
      </c>
      <c r="M1801" s="668">
        <f t="shared" si="347"/>
        <v>11.990238655999987</v>
      </c>
      <c r="N1801" s="624">
        <f t="shared" si="345"/>
        <v>4536.2987235207811</v>
      </c>
    </row>
    <row r="1802" spans="1:14" x14ac:dyDescent="0.2">
      <c r="A1802" s="624">
        <v>1799</v>
      </c>
      <c r="B1802" s="624">
        <v>0</v>
      </c>
      <c r="C1802" s="628">
        <f t="shared" si="338"/>
        <v>0</v>
      </c>
      <c r="D1802" s="665">
        <f t="shared" si="336"/>
        <v>0</v>
      </c>
      <c r="E1802" s="629">
        <f t="shared" si="339"/>
        <v>0</v>
      </c>
      <c r="F1802" s="665">
        <f t="shared" si="337"/>
        <v>0</v>
      </c>
      <c r="G1802" s="629">
        <f t="shared" si="340"/>
        <v>0</v>
      </c>
      <c r="H1802" s="666">
        <f t="shared" si="341"/>
        <v>0</v>
      </c>
      <c r="I1802" s="667">
        <f t="shared" si="342"/>
        <v>0</v>
      </c>
      <c r="J1802" s="624">
        <f t="shared" si="343"/>
        <v>0</v>
      </c>
      <c r="K1802" s="624">
        <f t="shared" si="344"/>
        <v>0</v>
      </c>
      <c r="L1802" s="624">
        <f t="shared" si="346"/>
        <v>54391.304309922263</v>
      </c>
      <c r="M1802" s="668">
        <f t="shared" si="347"/>
        <v>11.990238655999987</v>
      </c>
      <c r="N1802" s="624">
        <f t="shared" si="345"/>
        <v>4536.2987235207811</v>
      </c>
    </row>
    <row r="1803" spans="1:14" x14ac:dyDescent="0.2">
      <c r="A1803" s="624">
        <v>1800</v>
      </c>
      <c r="B1803" s="624">
        <v>0</v>
      </c>
      <c r="C1803" s="628">
        <f t="shared" si="338"/>
        <v>0</v>
      </c>
      <c r="D1803" s="665">
        <f t="shared" si="336"/>
        <v>0</v>
      </c>
      <c r="E1803" s="629">
        <f t="shared" si="339"/>
        <v>0</v>
      </c>
      <c r="F1803" s="665">
        <f t="shared" si="337"/>
        <v>0</v>
      </c>
      <c r="G1803" s="629">
        <f t="shared" si="340"/>
        <v>0</v>
      </c>
      <c r="H1803" s="666">
        <f t="shared" si="341"/>
        <v>0</v>
      </c>
      <c r="I1803" s="667">
        <f t="shared" si="342"/>
        <v>0</v>
      </c>
      <c r="J1803" s="624">
        <f t="shared" si="343"/>
        <v>0</v>
      </c>
      <c r="K1803" s="624">
        <f t="shared" si="344"/>
        <v>0</v>
      </c>
      <c r="L1803" s="624">
        <f t="shared" si="346"/>
        <v>54391.304309922263</v>
      </c>
      <c r="M1803" s="668">
        <f t="shared" si="347"/>
        <v>11.990238655999987</v>
      </c>
      <c r="N1803" s="624">
        <f t="shared" si="345"/>
        <v>4536.2987235207811</v>
      </c>
    </row>
    <row r="1804" spans="1:14" x14ac:dyDescent="0.2">
      <c r="A1804" s="624">
        <v>1801</v>
      </c>
      <c r="B1804" s="624">
        <v>0</v>
      </c>
      <c r="C1804" s="628">
        <f t="shared" si="338"/>
        <v>0</v>
      </c>
      <c r="D1804" s="665">
        <f t="shared" si="336"/>
        <v>0</v>
      </c>
      <c r="E1804" s="629">
        <f t="shared" si="339"/>
        <v>0</v>
      </c>
      <c r="F1804" s="665">
        <f t="shared" si="337"/>
        <v>0</v>
      </c>
      <c r="G1804" s="629">
        <f t="shared" si="340"/>
        <v>0</v>
      </c>
      <c r="H1804" s="666">
        <f t="shared" si="341"/>
        <v>0</v>
      </c>
      <c r="I1804" s="667">
        <f t="shared" si="342"/>
        <v>0</v>
      </c>
      <c r="J1804" s="624">
        <f t="shared" si="343"/>
        <v>0</v>
      </c>
      <c r="K1804" s="624">
        <f t="shared" si="344"/>
        <v>0</v>
      </c>
      <c r="L1804" s="624">
        <f t="shared" si="346"/>
        <v>54391.304309922263</v>
      </c>
      <c r="M1804" s="668">
        <f t="shared" si="347"/>
        <v>11.990238655999987</v>
      </c>
      <c r="N1804" s="624">
        <f t="shared" si="345"/>
        <v>4536.2987235207811</v>
      </c>
    </row>
    <row r="1805" spans="1:14" x14ac:dyDescent="0.2">
      <c r="A1805" s="624">
        <v>1802</v>
      </c>
      <c r="B1805" s="624">
        <v>0</v>
      </c>
      <c r="C1805" s="628">
        <f t="shared" si="338"/>
        <v>0</v>
      </c>
      <c r="D1805" s="665">
        <f t="shared" si="336"/>
        <v>0</v>
      </c>
      <c r="E1805" s="629">
        <f t="shared" si="339"/>
        <v>0</v>
      </c>
      <c r="F1805" s="665">
        <f t="shared" si="337"/>
        <v>0</v>
      </c>
      <c r="G1805" s="629">
        <f t="shared" si="340"/>
        <v>0</v>
      </c>
      <c r="H1805" s="666">
        <f t="shared" si="341"/>
        <v>0</v>
      </c>
      <c r="I1805" s="667">
        <f t="shared" si="342"/>
        <v>0</v>
      </c>
      <c r="J1805" s="624">
        <f t="shared" si="343"/>
        <v>0</v>
      </c>
      <c r="K1805" s="624">
        <f t="shared" si="344"/>
        <v>0</v>
      </c>
      <c r="L1805" s="624">
        <f t="shared" si="346"/>
        <v>54391.304309922263</v>
      </c>
      <c r="M1805" s="668">
        <f t="shared" si="347"/>
        <v>11.990238655999987</v>
      </c>
      <c r="N1805" s="624">
        <f t="shared" si="345"/>
        <v>4536.2987235207811</v>
      </c>
    </row>
    <row r="1806" spans="1:14" x14ac:dyDescent="0.2">
      <c r="A1806" s="624">
        <v>1803</v>
      </c>
      <c r="B1806" s="624">
        <v>0</v>
      </c>
      <c r="C1806" s="628">
        <f t="shared" si="338"/>
        <v>0</v>
      </c>
      <c r="D1806" s="665">
        <f t="shared" si="336"/>
        <v>0</v>
      </c>
      <c r="E1806" s="629">
        <f t="shared" si="339"/>
        <v>0</v>
      </c>
      <c r="F1806" s="665">
        <f t="shared" si="337"/>
        <v>0</v>
      </c>
      <c r="G1806" s="629">
        <f t="shared" si="340"/>
        <v>0</v>
      </c>
      <c r="H1806" s="666">
        <f t="shared" si="341"/>
        <v>0</v>
      </c>
      <c r="I1806" s="667">
        <f t="shared" si="342"/>
        <v>0</v>
      </c>
      <c r="J1806" s="624">
        <f t="shared" si="343"/>
        <v>0</v>
      </c>
      <c r="K1806" s="624">
        <f t="shared" si="344"/>
        <v>0</v>
      </c>
      <c r="L1806" s="624">
        <f t="shared" si="346"/>
        <v>54391.304309922263</v>
      </c>
      <c r="M1806" s="668">
        <f t="shared" si="347"/>
        <v>11.990238655999987</v>
      </c>
      <c r="N1806" s="624">
        <f t="shared" si="345"/>
        <v>4536.2987235207811</v>
      </c>
    </row>
    <row r="1807" spans="1:14" x14ac:dyDescent="0.2">
      <c r="A1807" s="624">
        <v>1804</v>
      </c>
      <c r="B1807" s="624">
        <v>0</v>
      </c>
      <c r="C1807" s="628">
        <f t="shared" si="338"/>
        <v>0</v>
      </c>
      <c r="D1807" s="665">
        <f t="shared" si="336"/>
        <v>0</v>
      </c>
      <c r="E1807" s="629">
        <f t="shared" si="339"/>
        <v>0</v>
      </c>
      <c r="F1807" s="665">
        <f t="shared" si="337"/>
        <v>0</v>
      </c>
      <c r="G1807" s="629">
        <f t="shared" si="340"/>
        <v>0</v>
      </c>
      <c r="H1807" s="666">
        <f t="shared" si="341"/>
        <v>0</v>
      </c>
      <c r="I1807" s="667">
        <f t="shared" si="342"/>
        <v>0</v>
      </c>
      <c r="J1807" s="624">
        <f t="shared" si="343"/>
        <v>0</v>
      </c>
      <c r="K1807" s="624">
        <f t="shared" si="344"/>
        <v>0</v>
      </c>
      <c r="L1807" s="624">
        <f t="shared" si="346"/>
        <v>54391.304309922263</v>
      </c>
      <c r="M1807" s="668">
        <f t="shared" si="347"/>
        <v>11.990238655999987</v>
      </c>
      <c r="N1807" s="624">
        <f t="shared" si="345"/>
        <v>4536.2987235207811</v>
      </c>
    </row>
    <row r="1808" spans="1:14" x14ac:dyDescent="0.2">
      <c r="A1808" s="624">
        <v>1805</v>
      </c>
      <c r="B1808" s="624">
        <v>0</v>
      </c>
      <c r="C1808" s="628">
        <f t="shared" si="338"/>
        <v>0</v>
      </c>
      <c r="D1808" s="665">
        <f t="shared" si="336"/>
        <v>0</v>
      </c>
      <c r="E1808" s="629">
        <f t="shared" si="339"/>
        <v>0</v>
      </c>
      <c r="F1808" s="665">
        <f t="shared" si="337"/>
        <v>0</v>
      </c>
      <c r="G1808" s="629">
        <f t="shared" si="340"/>
        <v>0</v>
      </c>
      <c r="H1808" s="666">
        <f t="shared" si="341"/>
        <v>0</v>
      </c>
      <c r="I1808" s="667">
        <f t="shared" si="342"/>
        <v>0</v>
      </c>
      <c r="J1808" s="624">
        <f t="shared" si="343"/>
        <v>0</v>
      </c>
      <c r="K1808" s="624">
        <f t="shared" si="344"/>
        <v>0</v>
      </c>
      <c r="L1808" s="624">
        <f t="shared" si="346"/>
        <v>54391.304309922263</v>
      </c>
      <c r="M1808" s="668">
        <f t="shared" si="347"/>
        <v>11.990238655999987</v>
      </c>
      <c r="N1808" s="624">
        <f t="shared" si="345"/>
        <v>4536.2987235207811</v>
      </c>
    </row>
    <row r="1809" spans="1:14" x14ac:dyDescent="0.2">
      <c r="A1809" s="624">
        <v>1806</v>
      </c>
      <c r="B1809" s="624">
        <v>0</v>
      </c>
      <c r="C1809" s="628">
        <f t="shared" si="338"/>
        <v>0</v>
      </c>
      <c r="D1809" s="665">
        <f t="shared" si="336"/>
        <v>0</v>
      </c>
      <c r="E1809" s="629">
        <f t="shared" si="339"/>
        <v>0</v>
      </c>
      <c r="F1809" s="665">
        <f t="shared" si="337"/>
        <v>0</v>
      </c>
      <c r="G1809" s="629">
        <f t="shared" si="340"/>
        <v>0</v>
      </c>
      <c r="H1809" s="666">
        <f t="shared" si="341"/>
        <v>0</v>
      </c>
      <c r="I1809" s="667">
        <f t="shared" si="342"/>
        <v>0</v>
      </c>
      <c r="J1809" s="624">
        <f t="shared" si="343"/>
        <v>0</v>
      </c>
      <c r="K1809" s="624">
        <f t="shared" si="344"/>
        <v>0</v>
      </c>
      <c r="L1809" s="624">
        <f t="shared" si="346"/>
        <v>54391.304309922263</v>
      </c>
      <c r="M1809" s="668">
        <f t="shared" si="347"/>
        <v>11.990238655999987</v>
      </c>
      <c r="N1809" s="624">
        <f t="shared" si="345"/>
        <v>4536.2987235207811</v>
      </c>
    </row>
    <row r="1810" spans="1:14" x14ac:dyDescent="0.2">
      <c r="A1810" s="624">
        <v>1807</v>
      </c>
      <c r="B1810" s="624">
        <v>0</v>
      </c>
      <c r="C1810" s="628">
        <f t="shared" si="338"/>
        <v>0</v>
      </c>
      <c r="D1810" s="665">
        <f t="shared" si="336"/>
        <v>0</v>
      </c>
      <c r="E1810" s="629">
        <f t="shared" si="339"/>
        <v>0</v>
      </c>
      <c r="F1810" s="665">
        <f t="shared" si="337"/>
        <v>0</v>
      </c>
      <c r="G1810" s="629">
        <f t="shared" si="340"/>
        <v>0</v>
      </c>
      <c r="H1810" s="666">
        <f t="shared" si="341"/>
        <v>0</v>
      </c>
      <c r="I1810" s="667">
        <f t="shared" si="342"/>
        <v>0</v>
      </c>
      <c r="J1810" s="624">
        <f t="shared" si="343"/>
        <v>0</v>
      </c>
      <c r="K1810" s="624">
        <f t="shared" si="344"/>
        <v>0</v>
      </c>
      <c r="L1810" s="624">
        <f t="shared" si="346"/>
        <v>54391.304309922263</v>
      </c>
      <c r="M1810" s="668">
        <f t="shared" si="347"/>
        <v>11.990238655999987</v>
      </c>
      <c r="N1810" s="624">
        <f t="shared" si="345"/>
        <v>4536.2987235207811</v>
      </c>
    </row>
    <row r="1811" spans="1:14" x14ac:dyDescent="0.2">
      <c r="A1811" s="624">
        <v>1808</v>
      </c>
      <c r="B1811" s="624">
        <v>0</v>
      </c>
      <c r="C1811" s="628">
        <f t="shared" si="338"/>
        <v>0</v>
      </c>
      <c r="D1811" s="665">
        <f t="shared" si="336"/>
        <v>0</v>
      </c>
      <c r="E1811" s="629">
        <f t="shared" si="339"/>
        <v>0</v>
      </c>
      <c r="F1811" s="665">
        <f t="shared" si="337"/>
        <v>0</v>
      </c>
      <c r="G1811" s="629">
        <f t="shared" si="340"/>
        <v>0</v>
      </c>
      <c r="H1811" s="666">
        <f t="shared" si="341"/>
        <v>0</v>
      </c>
      <c r="I1811" s="667">
        <f t="shared" si="342"/>
        <v>0</v>
      </c>
      <c r="J1811" s="624">
        <f t="shared" si="343"/>
        <v>0</v>
      </c>
      <c r="K1811" s="624">
        <f t="shared" si="344"/>
        <v>0</v>
      </c>
      <c r="L1811" s="624">
        <f t="shared" si="346"/>
        <v>54391.304309922263</v>
      </c>
      <c r="M1811" s="668">
        <f t="shared" si="347"/>
        <v>11.990238655999987</v>
      </c>
      <c r="N1811" s="624">
        <f t="shared" si="345"/>
        <v>4536.2987235207811</v>
      </c>
    </row>
    <row r="1812" spans="1:14" x14ac:dyDescent="0.2">
      <c r="A1812" s="624">
        <v>1809</v>
      </c>
      <c r="B1812" s="624">
        <v>0</v>
      </c>
      <c r="C1812" s="628">
        <f t="shared" si="338"/>
        <v>0</v>
      </c>
      <c r="D1812" s="665">
        <f t="shared" si="336"/>
        <v>0</v>
      </c>
      <c r="E1812" s="629">
        <f t="shared" si="339"/>
        <v>0</v>
      </c>
      <c r="F1812" s="665">
        <f t="shared" si="337"/>
        <v>0</v>
      </c>
      <c r="G1812" s="629">
        <f t="shared" si="340"/>
        <v>0</v>
      </c>
      <c r="H1812" s="666">
        <f t="shared" si="341"/>
        <v>0</v>
      </c>
      <c r="I1812" s="667">
        <f t="shared" si="342"/>
        <v>0</v>
      </c>
      <c r="J1812" s="624">
        <f t="shared" si="343"/>
        <v>0</v>
      </c>
      <c r="K1812" s="624">
        <f t="shared" si="344"/>
        <v>0</v>
      </c>
      <c r="L1812" s="624">
        <f t="shared" si="346"/>
        <v>54391.304309922263</v>
      </c>
      <c r="M1812" s="668">
        <f t="shared" si="347"/>
        <v>11.990238655999987</v>
      </c>
      <c r="N1812" s="624">
        <f t="shared" si="345"/>
        <v>4536.2987235207811</v>
      </c>
    </row>
    <row r="1813" spans="1:14" x14ac:dyDescent="0.2">
      <c r="A1813" s="624">
        <v>1810</v>
      </c>
      <c r="B1813" s="624">
        <v>0</v>
      </c>
      <c r="C1813" s="628">
        <f t="shared" si="338"/>
        <v>0</v>
      </c>
      <c r="D1813" s="665">
        <f t="shared" si="336"/>
        <v>0</v>
      </c>
      <c r="E1813" s="629">
        <f t="shared" si="339"/>
        <v>0</v>
      </c>
      <c r="F1813" s="665">
        <f t="shared" si="337"/>
        <v>0</v>
      </c>
      <c r="G1813" s="629">
        <f t="shared" si="340"/>
        <v>0</v>
      </c>
      <c r="H1813" s="666">
        <f t="shared" si="341"/>
        <v>0</v>
      </c>
      <c r="I1813" s="667">
        <f t="shared" si="342"/>
        <v>0</v>
      </c>
      <c r="J1813" s="624">
        <f t="shared" si="343"/>
        <v>0</v>
      </c>
      <c r="K1813" s="624">
        <f t="shared" si="344"/>
        <v>0</v>
      </c>
      <c r="L1813" s="624">
        <f t="shared" si="346"/>
        <v>54391.304309922263</v>
      </c>
      <c r="M1813" s="668">
        <f t="shared" si="347"/>
        <v>11.990238655999987</v>
      </c>
      <c r="N1813" s="624">
        <f t="shared" si="345"/>
        <v>4536.2987235207811</v>
      </c>
    </row>
    <row r="1814" spans="1:14" x14ac:dyDescent="0.2">
      <c r="A1814" s="624">
        <v>1811</v>
      </c>
      <c r="B1814" s="624">
        <v>0</v>
      </c>
      <c r="C1814" s="628">
        <f t="shared" si="338"/>
        <v>0</v>
      </c>
      <c r="D1814" s="665">
        <f t="shared" si="336"/>
        <v>0</v>
      </c>
      <c r="E1814" s="629">
        <f t="shared" si="339"/>
        <v>0</v>
      </c>
      <c r="F1814" s="665">
        <f t="shared" si="337"/>
        <v>0</v>
      </c>
      <c r="G1814" s="629">
        <f t="shared" si="340"/>
        <v>0</v>
      </c>
      <c r="H1814" s="666">
        <f t="shared" si="341"/>
        <v>0</v>
      </c>
      <c r="I1814" s="667">
        <f t="shared" si="342"/>
        <v>0</v>
      </c>
      <c r="J1814" s="624">
        <f t="shared" si="343"/>
        <v>0</v>
      </c>
      <c r="K1814" s="624">
        <f t="shared" si="344"/>
        <v>0</v>
      </c>
      <c r="L1814" s="624">
        <f t="shared" si="346"/>
        <v>54391.304309922263</v>
      </c>
      <c r="M1814" s="668">
        <f t="shared" si="347"/>
        <v>11.990238655999987</v>
      </c>
      <c r="N1814" s="624">
        <f t="shared" si="345"/>
        <v>4536.2987235207811</v>
      </c>
    </row>
    <row r="1815" spans="1:14" x14ac:dyDescent="0.2">
      <c r="A1815" s="624">
        <v>1812</v>
      </c>
      <c r="B1815" s="624">
        <v>0</v>
      </c>
      <c r="C1815" s="628">
        <f t="shared" si="338"/>
        <v>0</v>
      </c>
      <c r="D1815" s="665">
        <f t="shared" si="336"/>
        <v>0</v>
      </c>
      <c r="E1815" s="629">
        <f t="shared" si="339"/>
        <v>0</v>
      </c>
      <c r="F1815" s="665">
        <f t="shared" si="337"/>
        <v>0</v>
      </c>
      <c r="G1815" s="629">
        <f t="shared" si="340"/>
        <v>0</v>
      </c>
      <c r="H1815" s="666">
        <f t="shared" si="341"/>
        <v>0</v>
      </c>
      <c r="I1815" s="667">
        <f t="shared" si="342"/>
        <v>0</v>
      </c>
      <c r="J1815" s="624">
        <f t="shared" si="343"/>
        <v>0</v>
      </c>
      <c r="K1815" s="624">
        <f t="shared" si="344"/>
        <v>0</v>
      </c>
      <c r="L1815" s="624">
        <f t="shared" si="346"/>
        <v>54391.304309922263</v>
      </c>
      <c r="M1815" s="668">
        <f t="shared" si="347"/>
        <v>11.990238655999987</v>
      </c>
      <c r="N1815" s="624">
        <f t="shared" si="345"/>
        <v>4536.2987235207811</v>
      </c>
    </row>
    <row r="1816" spans="1:14" x14ac:dyDescent="0.2">
      <c r="A1816" s="624">
        <v>1813</v>
      </c>
      <c r="B1816" s="624">
        <v>0</v>
      </c>
      <c r="C1816" s="628">
        <f t="shared" si="338"/>
        <v>0</v>
      </c>
      <c r="D1816" s="665">
        <f t="shared" si="336"/>
        <v>0</v>
      </c>
      <c r="E1816" s="629">
        <f t="shared" si="339"/>
        <v>0</v>
      </c>
      <c r="F1816" s="665">
        <f t="shared" si="337"/>
        <v>0</v>
      </c>
      <c r="G1816" s="629">
        <f t="shared" si="340"/>
        <v>0</v>
      </c>
      <c r="H1816" s="666">
        <f t="shared" si="341"/>
        <v>0</v>
      </c>
      <c r="I1816" s="667">
        <f t="shared" si="342"/>
        <v>0</v>
      </c>
      <c r="J1816" s="624">
        <f t="shared" si="343"/>
        <v>0</v>
      </c>
      <c r="K1816" s="624">
        <f t="shared" si="344"/>
        <v>0</v>
      </c>
      <c r="L1816" s="624">
        <f t="shared" si="346"/>
        <v>54391.304309922263</v>
      </c>
      <c r="M1816" s="668">
        <f t="shared" si="347"/>
        <v>11.990238655999987</v>
      </c>
      <c r="N1816" s="624">
        <f t="shared" si="345"/>
        <v>4536.2987235207811</v>
      </c>
    </row>
    <row r="1817" spans="1:14" x14ac:dyDescent="0.2">
      <c r="A1817" s="624">
        <v>1814</v>
      </c>
      <c r="B1817" s="624">
        <v>0</v>
      </c>
      <c r="C1817" s="628">
        <f t="shared" si="338"/>
        <v>0</v>
      </c>
      <c r="D1817" s="665">
        <f t="shared" si="336"/>
        <v>0</v>
      </c>
      <c r="E1817" s="629">
        <f t="shared" si="339"/>
        <v>0</v>
      </c>
      <c r="F1817" s="665">
        <f t="shared" si="337"/>
        <v>0</v>
      </c>
      <c r="G1817" s="629">
        <f t="shared" si="340"/>
        <v>0</v>
      </c>
      <c r="H1817" s="666">
        <f t="shared" si="341"/>
        <v>0</v>
      </c>
      <c r="I1817" s="667">
        <f t="shared" si="342"/>
        <v>0</v>
      </c>
      <c r="J1817" s="624">
        <f t="shared" si="343"/>
        <v>0</v>
      </c>
      <c r="K1817" s="624">
        <f t="shared" si="344"/>
        <v>0</v>
      </c>
      <c r="L1817" s="624">
        <f t="shared" si="346"/>
        <v>54391.304309922263</v>
      </c>
      <c r="M1817" s="668">
        <f t="shared" si="347"/>
        <v>11.990238655999987</v>
      </c>
      <c r="N1817" s="624">
        <f t="shared" si="345"/>
        <v>4536.2987235207811</v>
      </c>
    </row>
    <row r="1818" spans="1:14" x14ac:dyDescent="0.2">
      <c r="A1818" s="624">
        <v>1815</v>
      </c>
      <c r="B1818" s="624">
        <v>0</v>
      </c>
      <c r="C1818" s="628">
        <f t="shared" si="338"/>
        <v>0</v>
      </c>
      <c r="D1818" s="665">
        <f t="shared" si="336"/>
        <v>0</v>
      </c>
      <c r="E1818" s="629">
        <f t="shared" si="339"/>
        <v>0</v>
      </c>
      <c r="F1818" s="665">
        <f t="shared" si="337"/>
        <v>0</v>
      </c>
      <c r="G1818" s="629">
        <f t="shared" si="340"/>
        <v>0</v>
      </c>
      <c r="H1818" s="666">
        <f t="shared" si="341"/>
        <v>0</v>
      </c>
      <c r="I1818" s="667">
        <f t="shared" si="342"/>
        <v>0</v>
      </c>
      <c r="J1818" s="624">
        <f t="shared" si="343"/>
        <v>0</v>
      </c>
      <c r="K1818" s="624">
        <f t="shared" si="344"/>
        <v>0</v>
      </c>
      <c r="L1818" s="624">
        <f t="shared" si="346"/>
        <v>54391.304309922263</v>
      </c>
      <c r="M1818" s="668">
        <f t="shared" si="347"/>
        <v>11.990238655999987</v>
      </c>
      <c r="N1818" s="624">
        <f t="shared" si="345"/>
        <v>4536.2987235207811</v>
      </c>
    </row>
    <row r="1819" spans="1:14" x14ac:dyDescent="0.2">
      <c r="A1819" s="624">
        <v>1816</v>
      </c>
      <c r="B1819" s="624">
        <v>0</v>
      </c>
      <c r="C1819" s="628">
        <f t="shared" si="338"/>
        <v>0</v>
      </c>
      <c r="D1819" s="665">
        <f t="shared" si="336"/>
        <v>0</v>
      </c>
      <c r="E1819" s="629">
        <f t="shared" si="339"/>
        <v>0</v>
      </c>
      <c r="F1819" s="665">
        <f t="shared" si="337"/>
        <v>0</v>
      </c>
      <c r="G1819" s="629">
        <f t="shared" si="340"/>
        <v>0</v>
      </c>
      <c r="H1819" s="666">
        <f t="shared" si="341"/>
        <v>0</v>
      </c>
      <c r="I1819" s="667">
        <f t="shared" si="342"/>
        <v>0</v>
      </c>
      <c r="J1819" s="624">
        <f t="shared" si="343"/>
        <v>0</v>
      </c>
      <c r="K1819" s="624">
        <f t="shared" si="344"/>
        <v>0</v>
      </c>
      <c r="L1819" s="624">
        <f t="shared" si="346"/>
        <v>54391.304309922263</v>
      </c>
      <c r="M1819" s="668">
        <f t="shared" si="347"/>
        <v>11.990238655999987</v>
      </c>
      <c r="N1819" s="624">
        <f t="shared" si="345"/>
        <v>4536.2987235207811</v>
      </c>
    </row>
    <row r="1820" spans="1:14" x14ac:dyDescent="0.2">
      <c r="A1820" s="624">
        <v>1817</v>
      </c>
      <c r="B1820" s="624">
        <v>0</v>
      </c>
      <c r="C1820" s="628">
        <f t="shared" si="338"/>
        <v>0</v>
      </c>
      <c r="D1820" s="665">
        <f t="shared" si="336"/>
        <v>0</v>
      </c>
      <c r="E1820" s="629">
        <f t="shared" si="339"/>
        <v>0</v>
      </c>
      <c r="F1820" s="665">
        <f t="shared" si="337"/>
        <v>0</v>
      </c>
      <c r="G1820" s="629">
        <f t="shared" si="340"/>
        <v>0</v>
      </c>
      <c r="H1820" s="666">
        <f t="shared" si="341"/>
        <v>0</v>
      </c>
      <c r="I1820" s="667">
        <f t="shared" si="342"/>
        <v>0</v>
      </c>
      <c r="J1820" s="624">
        <f t="shared" si="343"/>
        <v>0</v>
      </c>
      <c r="K1820" s="624">
        <f t="shared" si="344"/>
        <v>0</v>
      </c>
      <c r="L1820" s="624">
        <f t="shared" si="346"/>
        <v>54391.304309922263</v>
      </c>
      <c r="M1820" s="668">
        <f t="shared" si="347"/>
        <v>11.990238655999987</v>
      </c>
      <c r="N1820" s="624">
        <f t="shared" si="345"/>
        <v>4536.2987235207811</v>
      </c>
    </row>
    <row r="1821" spans="1:14" x14ac:dyDescent="0.2">
      <c r="A1821" s="624">
        <v>1818</v>
      </c>
      <c r="B1821" s="624">
        <v>0</v>
      </c>
      <c r="C1821" s="628">
        <f t="shared" si="338"/>
        <v>0</v>
      </c>
      <c r="D1821" s="665">
        <f t="shared" si="336"/>
        <v>0</v>
      </c>
      <c r="E1821" s="629">
        <f t="shared" si="339"/>
        <v>0</v>
      </c>
      <c r="F1821" s="665">
        <f t="shared" si="337"/>
        <v>0</v>
      </c>
      <c r="G1821" s="629">
        <f t="shared" si="340"/>
        <v>0</v>
      </c>
      <c r="H1821" s="666">
        <f t="shared" si="341"/>
        <v>0</v>
      </c>
      <c r="I1821" s="667">
        <f t="shared" si="342"/>
        <v>0</v>
      </c>
      <c r="J1821" s="624">
        <f t="shared" si="343"/>
        <v>0</v>
      </c>
      <c r="K1821" s="624">
        <f t="shared" si="344"/>
        <v>0</v>
      </c>
      <c r="L1821" s="624">
        <f t="shared" si="346"/>
        <v>54391.304309922263</v>
      </c>
      <c r="M1821" s="668">
        <f t="shared" si="347"/>
        <v>11.990238655999987</v>
      </c>
      <c r="N1821" s="624">
        <f t="shared" si="345"/>
        <v>4536.2987235207811</v>
      </c>
    </row>
    <row r="1822" spans="1:14" x14ac:dyDescent="0.2">
      <c r="A1822" s="624">
        <v>1819</v>
      </c>
      <c r="B1822" s="624">
        <v>0</v>
      </c>
      <c r="C1822" s="628">
        <f t="shared" si="338"/>
        <v>0</v>
      </c>
      <c r="D1822" s="665">
        <f t="shared" si="336"/>
        <v>0</v>
      </c>
      <c r="E1822" s="629">
        <f t="shared" si="339"/>
        <v>0</v>
      </c>
      <c r="F1822" s="665">
        <f t="shared" si="337"/>
        <v>0</v>
      </c>
      <c r="G1822" s="629">
        <f t="shared" si="340"/>
        <v>0</v>
      </c>
      <c r="H1822" s="666">
        <f t="shared" si="341"/>
        <v>0</v>
      </c>
      <c r="I1822" s="667">
        <f t="shared" si="342"/>
        <v>0</v>
      </c>
      <c r="J1822" s="624">
        <f t="shared" si="343"/>
        <v>0</v>
      </c>
      <c r="K1822" s="624">
        <f t="shared" si="344"/>
        <v>0</v>
      </c>
      <c r="L1822" s="624">
        <f t="shared" si="346"/>
        <v>54391.304309922263</v>
      </c>
      <c r="M1822" s="668">
        <f t="shared" si="347"/>
        <v>11.990238655999987</v>
      </c>
      <c r="N1822" s="624">
        <f t="shared" si="345"/>
        <v>4536.2987235207811</v>
      </c>
    </row>
    <row r="1823" spans="1:14" x14ac:dyDescent="0.2">
      <c r="A1823" s="624">
        <v>1820</v>
      </c>
      <c r="B1823" s="624">
        <v>0</v>
      </c>
      <c r="C1823" s="628">
        <f t="shared" si="338"/>
        <v>0</v>
      </c>
      <c r="D1823" s="665">
        <f t="shared" si="336"/>
        <v>0</v>
      </c>
      <c r="E1823" s="629">
        <f t="shared" si="339"/>
        <v>0</v>
      </c>
      <c r="F1823" s="665">
        <f t="shared" si="337"/>
        <v>0</v>
      </c>
      <c r="G1823" s="629">
        <f t="shared" si="340"/>
        <v>0</v>
      </c>
      <c r="H1823" s="666">
        <f t="shared" si="341"/>
        <v>0</v>
      </c>
      <c r="I1823" s="667">
        <f t="shared" si="342"/>
        <v>0</v>
      </c>
      <c r="J1823" s="624">
        <f t="shared" si="343"/>
        <v>0</v>
      </c>
      <c r="K1823" s="624">
        <f t="shared" si="344"/>
        <v>0</v>
      </c>
      <c r="L1823" s="624">
        <f t="shared" si="346"/>
        <v>54391.304309922263</v>
      </c>
      <c r="M1823" s="668">
        <f t="shared" si="347"/>
        <v>11.990238655999987</v>
      </c>
      <c r="N1823" s="624">
        <f t="shared" si="345"/>
        <v>4536.2987235207811</v>
      </c>
    </row>
    <row r="1824" spans="1:14" x14ac:dyDescent="0.2">
      <c r="A1824" s="624">
        <v>1821</v>
      </c>
      <c r="B1824" s="624">
        <v>0</v>
      </c>
      <c r="C1824" s="628">
        <f t="shared" si="338"/>
        <v>0</v>
      </c>
      <c r="D1824" s="665">
        <f t="shared" si="336"/>
        <v>0</v>
      </c>
      <c r="E1824" s="629">
        <f t="shared" si="339"/>
        <v>0</v>
      </c>
      <c r="F1824" s="665">
        <f t="shared" si="337"/>
        <v>0</v>
      </c>
      <c r="G1824" s="629">
        <f t="shared" si="340"/>
        <v>0</v>
      </c>
      <c r="H1824" s="666">
        <f t="shared" si="341"/>
        <v>0</v>
      </c>
      <c r="I1824" s="667">
        <f t="shared" si="342"/>
        <v>0</v>
      </c>
      <c r="J1824" s="624">
        <f t="shared" si="343"/>
        <v>0</v>
      </c>
      <c r="K1824" s="624">
        <f t="shared" si="344"/>
        <v>0</v>
      </c>
      <c r="L1824" s="624">
        <f t="shared" si="346"/>
        <v>54391.304309922263</v>
      </c>
      <c r="M1824" s="668">
        <f t="shared" si="347"/>
        <v>11.990238655999987</v>
      </c>
      <c r="N1824" s="624">
        <f t="shared" si="345"/>
        <v>4536.2987235207811</v>
      </c>
    </row>
    <row r="1825" spans="1:14" x14ac:dyDescent="0.2">
      <c r="A1825" s="624">
        <v>1822</v>
      </c>
      <c r="B1825" s="624">
        <v>0</v>
      </c>
      <c r="C1825" s="628">
        <f t="shared" si="338"/>
        <v>0</v>
      </c>
      <c r="D1825" s="665">
        <f t="shared" si="336"/>
        <v>0</v>
      </c>
      <c r="E1825" s="629">
        <f t="shared" si="339"/>
        <v>0</v>
      </c>
      <c r="F1825" s="665">
        <f t="shared" si="337"/>
        <v>0</v>
      </c>
      <c r="G1825" s="629">
        <f t="shared" si="340"/>
        <v>0</v>
      </c>
      <c r="H1825" s="666">
        <f t="shared" si="341"/>
        <v>0</v>
      </c>
      <c r="I1825" s="667">
        <f t="shared" si="342"/>
        <v>0</v>
      </c>
      <c r="J1825" s="624">
        <f t="shared" si="343"/>
        <v>0</v>
      </c>
      <c r="K1825" s="624">
        <f t="shared" si="344"/>
        <v>0</v>
      </c>
      <c r="L1825" s="624">
        <f t="shared" si="346"/>
        <v>54391.304309922263</v>
      </c>
      <c r="M1825" s="668">
        <f t="shared" si="347"/>
        <v>11.990238655999987</v>
      </c>
      <c r="N1825" s="624">
        <f t="shared" si="345"/>
        <v>4536.2987235207811</v>
      </c>
    </row>
    <row r="1826" spans="1:14" x14ac:dyDescent="0.2">
      <c r="A1826" s="624">
        <v>1823</v>
      </c>
      <c r="B1826" s="624">
        <v>0</v>
      </c>
      <c r="C1826" s="628">
        <f t="shared" si="338"/>
        <v>0</v>
      </c>
      <c r="D1826" s="665">
        <f t="shared" si="336"/>
        <v>0</v>
      </c>
      <c r="E1826" s="629">
        <f t="shared" si="339"/>
        <v>0</v>
      </c>
      <c r="F1826" s="665">
        <f t="shared" si="337"/>
        <v>0</v>
      </c>
      <c r="G1826" s="629">
        <f t="shared" si="340"/>
        <v>0</v>
      </c>
      <c r="H1826" s="666">
        <f t="shared" si="341"/>
        <v>0</v>
      </c>
      <c r="I1826" s="667">
        <f t="shared" si="342"/>
        <v>0</v>
      </c>
      <c r="J1826" s="624">
        <f t="shared" si="343"/>
        <v>0</v>
      </c>
      <c r="K1826" s="624">
        <f t="shared" si="344"/>
        <v>0</v>
      </c>
      <c r="L1826" s="624">
        <f t="shared" si="346"/>
        <v>54391.304309922263</v>
      </c>
      <c r="M1826" s="668">
        <f t="shared" si="347"/>
        <v>11.990238655999987</v>
      </c>
      <c r="N1826" s="624">
        <f t="shared" si="345"/>
        <v>4536.2987235207811</v>
      </c>
    </row>
    <row r="1827" spans="1:14" x14ac:dyDescent="0.2">
      <c r="A1827" s="624">
        <v>1824</v>
      </c>
      <c r="B1827" s="624">
        <v>0</v>
      </c>
      <c r="C1827" s="628">
        <f t="shared" si="338"/>
        <v>0</v>
      </c>
      <c r="D1827" s="665">
        <f t="shared" si="336"/>
        <v>0</v>
      </c>
      <c r="E1827" s="629">
        <f t="shared" si="339"/>
        <v>0</v>
      </c>
      <c r="F1827" s="665">
        <f t="shared" si="337"/>
        <v>0</v>
      </c>
      <c r="G1827" s="629">
        <f t="shared" si="340"/>
        <v>0</v>
      </c>
      <c r="H1827" s="666">
        <f t="shared" si="341"/>
        <v>0</v>
      </c>
      <c r="I1827" s="667">
        <f t="shared" si="342"/>
        <v>0</v>
      </c>
      <c r="J1827" s="624">
        <f t="shared" si="343"/>
        <v>0</v>
      </c>
      <c r="K1827" s="624">
        <f t="shared" si="344"/>
        <v>0</v>
      </c>
      <c r="L1827" s="624">
        <f t="shared" si="346"/>
        <v>54391.304309922263</v>
      </c>
      <c r="M1827" s="668">
        <f t="shared" si="347"/>
        <v>11.990238655999987</v>
      </c>
      <c r="N1827" s="624">
        <f t="shared" si="345"/>
        <v>4536.2987235207811</v>
      </c>
    </row>
    <row r="1828" spans="1:14" x14ac:dyDescent="0.2">
      <c r="A1828" s="624">
        <v>1825</v>
      </c>
      <c r="B1828" s="624">
        <v>0</v>
      </c>
      <c r="C1828" s="628">
        <f t="shared" si="338"/>
        <v>0</v>
      </c>
      <c r="D1828" s="665">
        <f t="shared" si="336"/>
        <v>0</v>
      </c>
      <c r="E1828" s="629">
        <f t="shared" si="339"/>
        <v>0</v>
      </c>
      <c r="F1828" s="665">
        <f t="shared" si="337"/>
        <v>0</v>
      </c>
      <c r="G1828" s="629">
        <f t="shared" si="340"/>
        <v>0</v>
      </c>
      <c r="H1828" s="666">
        <f t="shared" si="341"/>
        <v>0</v>
      </c>
      <c r="I1828" s="667">
        <f t="shared" si="342"/>
        <v>0</v>
      </c>
      <c r="J1828" s="624">
        <f t="shared" si="343"/>
        <v>0</v>
      </c>
      <c r="K1828" s="624">
        <f t="shared" si="344"/>
        <v>0</v>
      </c>
      <c r="L1828" s="624">
        <f t="shared" si="346"/>
        <v>54391.304309922263</v>
      </c>
      <c r="M1828" s="668">
        <f t="shared" si="347"/>
        <v>11.990238655999987</v>
      </c>
      <c r="N1828" s="624">
        <f t="shared" si="345"/>
        <v>4536.2987235207811</v>
      </c>
    </row>
    <row r="1829" spans="1:14" x14ac:dyDescent="0.2">
      <c r="A1829" s="624">
        <v>1826</v>
      </c>
      <c r="B1829" s="624">
        <v>0</v>
      </c>
      <c r="C1829" s="628">
        <f t="shared" si="338"/>
        <v>0</v>
      </c>
      <c r="D1829" s="665">
        <f t="shared" si="336"/>
        <v>0</v>
      </c>
      <c r="E1829" s="629">
        <f t="shared" si="339"/>
        <v>0</v>
      </c>
      <c r="F1829" s="665">
        <f t="shared" si="337"/>
        <v>0</v>
      </c>
      <c r="G1829" s="629">
        <f t="shared" si="340"/>
        <v>0</v>
      </c>
      <c r="H1829" s="666">
        <f t="shared" si="341"/>
        <v>0</v>
      </c>
      <c r="I1829" s="667">
        <f t="shared" si="342"/>
        <v>0</v>
      </c>
      <c r="J1829" s="624">
        <f t="shared" si="343"/>
        <v>0</v>
      </c>
      <c r="K1829" s="624">
        <f t="shared" si="344"/>
        <v>0</v>
      </c>
      <c r="L1829" s="624">
        <f t="shared" si="346"/>
        <v>54391.304309922263</v>
      </c>
      <c r="M1829" s="668">
        <f t="shared" si="347"/>
        <v>11.990238655999987</v>
      </c>
      <c r="N1829" s="624">
        <f t="shared" si="345"/>
        <v>4536.2987235207811</v>
      </c>
    </row>
    <row r="1830" spans="1:14" x14ac:dyDescent="0.2">
      <c r="A1830" s="624">
        <v>1827</v>
      </c>
      <c r="B1830" s="624">
        <v>0</v>
      </c>
      <c r="C1830" s="628">
        <f t="shared" si="338"/>
        <v>0</v>
      </c>
      <c r="D1830" s="665">
        <f t="shared" si="336"/>
        <v>0</v>
      </c>
      <c r="E1830" s="629">
        <f t="shared" si="339"/>
        <v>0</v>
      </c>
      <c r="F1830" s="665">
        <f t="shared" si="337"/>
        <v>0</v>
      </c>
      <c r="G1830" s="629">
        <f t="shared" si="340"/>
        <v>0</v>
      </c>
      <c r="H1830" s="666">
        <f t="shared" si="341"/>
        <v>0</v>
      </c>
      <c r="I1830" s="667">
        <f t="shared" si="342"/>
        <v>0</v>
      </c>
      <c r="J1830" s="624">
        <f t="shared" si="343"/>
        <v>0</v>
      </c>
      <c r="K1830" s="624">
        <f t="shared" si="344"/>
        <v>0</v>
      </c>
      <c r="L1830" s="624">
        <f t="shared" si="346"/>
        <v>54391.304309922263</v>
      </c>
      <c r="M1830" s="668">
        <f t="shared" si="347"/>
        <v>11.990238655999987</v>
      </c>
      <c r="N1830" s="624">
        <f t="shared" si="345"/>
        <v>4536.2987235207811</v>
      </c>
    </row>
    <row r="1831" spans="1:14" x14ac:dyDescent="0.2">
      <c r="A1831" s="624">
        <v>1828</v>
      </c>
      <c r="B1831" s="624">
        <v>0</v>
      </c>
      <c r="C1831" s="628">
        <f t="shared" si="338"/>
        <v>0</v>
      </c>
      <c r="D1831" s="665">
        <f t="shared" si="336"/>
        <v>0</v>
      </c>
      <c r="E1831" s="629">
        <f t="shared" si="339"/>
        <v>0</v>
      </c>
      <c r="F1831" s="665">
        <f t="shared" si="337"/>
        <v>0</v>
      </c>
      <c r="G1831" s="629">
        <f t="shared" si="340"/>
        <v>0</v>
      </c>
      <c r="H1831" s="666">
        <f t="shared" si="341"/>
        <v>0</v>
      </c>
      <c r="I1831" s="667">
        <f t="shared" si="342"/>
        <v>0</v>
      </c>
      <c r="J1831" s="624">
        <f t="shared" si="343"/>
        <v>0</v>
      </c>
      <c r="K1831" s="624">
        <f t="shared" si="344"/>
        <v>0</v>
      </c>
      <c r="L1831" s="624">
        <f t="shared" si="346"/>
        <v>54391.304309922263</v>
      </c>
      <c r="M1831" s="668">
        <f t="shared" si="347"/>
        <v>11.990238655999987</v>
      </c>
      <c r="N1831" s="624">
        <f t="shared" si="345"/>
        <v>4536.2987235207811</v>
      </c>
    </row>
    <row r="1832" spans="1:14" x14ac:dyDescent="0.2">
      <c r="A1832" s="624">
        <v>1829</v>
      </c>
      <c r="B1832" s="624">
        <v>0</v>
      </c>
      <c r="C1832" s="628">
        <f t="shared" si="338"/>
        <v>0</v>
      </c>
      <c r="D1832" s="665">
        <f t="shared" si="336"/>
        <v>0</v>
      </c>
      <c r="E1832" s="629">
        <f t="shared" si="339"/>
        <v>0</v>
      </c>
      <c r="F1832" s="665">
        <f t="shared" si="337"/>
        <v>0</v>
      </c>
      <c r="G1832" s="629">
        <f t="shared" si="340"/>
        <v>0</v>
      </c>
      <c r="H1832" s="666">
        <f t="shared" si="341"/>
        <v>0</v>
      </c>
      <c r="I1832" s="667">
        <f t="shared" si="342"/>
        <v>0</v>
      </c>
      <c r="J1832" s="624">
        <f t="shared" si="343"/>
        <v>0</v>
      </c>
      <c r="K1832" s="624">
        <f t="shared" si="344"/>
        <v>0</v>
      </c>
      <c r="L1832" s="624">
        <f t="shared" si="346"/>
        <v>54391.304309922263</v>
      </c>
      <c r="M1832" s="668">
        <f t="shared" si="347"/>
        <v>11.990238655999987</v>
      </c>
      <c r="N1832" s="624">
        <f t="shared" si="345"/>
        <v>4536.2987235207811</v>
      </c>
    </row>
    <row r="1833" spans="1:14" x14ac:dyDescent="0.2">
      <c r="A1833" s="624">
        <v>1830</v>
      </c>
      <c r="B1833" s="624">
        <v>0</v>
      </c>
      <c r="C1833" s="628">
        <f t="shared" si="338"/>
        <v>0</v>
      </c>
      <c r="D1833" s="665">
        <f t="shared" si="336"/>
        <v>0</v>
      </c>
      <c r="E1833" s="629">
        <f t="shared" si="339"/>
        <v>0</v>
      </c>
      <c r="F1833" s="665">
        <f t="shared" si="337"/>
        <v>0</v>
      </c>
      <c r="G1833" s="629">
        <f t="shared" si="340"/>
        <v>0</v>
      </c>
      <c r="H1833" s="666">
        <f t="shared" si="341"/>
        <v>0</v>
      </c>
      <c r="I1833" s="667">
        <f t="shared" si="342"/>
        <v>0</v>
      </c>
      <c r="J1833" s="624">
        <f t="shared" si="343"/>
        <v>0</v>
      </c>
      <c r="K1833" s="624">
        <f t="shared" si="344"/>
        <v>0</v>
      </c>
      <c r="L1833" s="624">
        <f t="shared" si="346"/>
        <v>54391.304309922263</v>
      </c>
      <c r="M1833" s="668">
        <f t="shared" si="347"/>
        <v>11.990238655999987</v>
      </c>
      <c r="N1833" s="624">
        <f t="shared" si="345"/>
        <v>4536.2987235207811</v>
      </c>
    </row>
    <row r="1834" spans="1:14" x14ac:dyDescent="0.2">
      <c r="A1834" s="624">
        <v>1831</v>
      </c>
      <c r="B1834" s="624">
        <v>0</v>
      </c>
      <c r="C1834" s="628">
        <f t="shared" si="338"/>
        <v>0</v>
      </c>
      <c r="D1834" s="665">
        <f t="shared" si="336"/>
        <v>0</v>
      </c>
      <c r="E1834" s="629">
        <f t="shared" si="339"/>
        <v>0</v>
      </c>
      <c r="F1834" s="665">
        <f t="shared" si="337"/>
        <v>0</v>
      </c>
      <c r="G1834" s="629">
        <f t="shared" si="340"/>
        <v>0</v>
      </c>
      <c r="H1834" s="666">
        <f t="shared" si="341"/>
        <v>0</v>
      </c>
      <c r="I1834" s="667">
        <f t="shared" si="342"/>
        <v>0</v>
      </c>
      <c r="J1834" s="624">
        <f t="shared" si="343"/>
        <v>0</v>
      </c>
      <c r="K1834" s="624">
        <f t="shared" si="344"/>
        <v>0</v>
      </c>
      <c r="L1834" s="624">
        <f t="shared" si="346"/>
        <v>54391.304309922263</v>
      </c>
      <c r="M1834" s="668">
        <f t="shared" si="347"/>
        <v>11.990238655999987</v>
      </c>
      <c r="N1834" s="624">
        <f t="shared" si="345"/>
        <v>4536.2987235207811</v>
      </c>
    </row>
    <row r="1835" spans="1:14" x14ac:dyDescent="0.2">
      <c r="A1835" s="624">
        <v>1832</v>
      </c>
      <c r="B1835" s="624">
        <v>0</v>
      </c>
      <c r="C1835" s="628">
        <f t="shared" si="338"/>
        <v>0</v>
      </c>
      <c r="D1835" s="665">
        <f t="shared" si="336"/>
        <v>0</v>
      </c>
      <c r="E1835" s="629">
        <f t="shared" si="339"/>
        <v>0</v>
      </c>
      <c r="F1835" s="665">
        <f t="shared" si="337"/>
        <v>0</v>
      </c>
      <c r="G1835" s="629">
        <f t="shared" si="340"/>
        <v>0</v>
      </c>
      <c r="H1835" s="666">
        <f t="shared" si="341"/>
        <v>0</v>
      </c>
      <c r="I1835" s="667">
        <f t="shared" si="342"/>
        <v>0</v>
      </c>
      <c r="J1835" s="624">
        <f t="shared" si="343"/>
        <v>0</v>
      </c>
      <c r="K1835" s="624">
        <f t="shared" si="344"/>
        <v>0</v>
      </c>
      <c r="L1835" s="624">
        <f t="shared" si="346"/>
        <v>54391.304309922263</v>
      </c>
      <c r="M1835" s="668">
        <f t="shared" si="347"/>
        <v>11.990238655999987</v>
      </c>
      <c r="N1835" s="624">
        <f t="shared" si="345"/>
        <v>4536.2987235207811</v>
      </c>
    </row>
    <row r="1836" spans="1:14" x14ac:dyDescent="0.2">
      <c r="A1836" s="624">
        <v>1833</v>
      </c>
      <c r="B1836" s="624">
        <v>0</v>
      </c>
      <c r="C1836" s="628">
        <f t="shared" si="338"/>
        <v>0</v>
      </c>
      <c r="D1836" s="665">
        <f t="shared" si="336"/>
        <v>0</v>
      </c>
      <c r="E1836" s="629">
        <f t="shared" si="339"/>
        <v>0</v>
      </c>
      <c r="F1836" s="665">
        <f t="shared" si="337"/>
        <v>0</v>
      </c>
      <c r="G1836" s="629">
        <f t="shared" si="340"/>
        <v>0</v>
      </c>
      <c r="H1836" s="666">
        <f t="shared" si="341"/>
        <v>0</v>
      </c>
      <c r="I1836" s="667">
        <f t="shared" si="342"/>
        <v>0</v>
      </c>
      <c r="J1836" s="624">
        <f t="shared" si="343"/>
        <v>0</v>
      </c>
      <c r="K1836" s="624">
        <f t="shared" si="344"/>
        <v>0</v>
      </c>
      <c r="L1836" s="624">
        <f t="shared" si="346"/>
        <v>54391.304309922263</v>
      </c>
      <c r="M1836" s="668">
        <f t="shared" si="347"/>
        <v>11.990238655999987</v>
      </c>
      <c r="N1836" s="624">
        <f t="shared" si="345"/>
        <v>4536.2987235207811</v>
      </c>
    </row>
    <row r="1837" spans="1:14" x14ac:dyDescent="0.2">
      <c r="A1837" s="624">
        <v>1834</v>
      </c>
      <c r="B1837" s="624">
        <v>0</v>
      </c>
      <c r="C1837" s="628">
        <f t="shared" si="338"/>
        <v>0</v>
      </c>
      <c r="D1837" s="665">
        <f t="shared" si="336"/>
        <v>0</v>
      </c>
      <c r="E1837" s="629">
        <f t="shared" si="339"/>
        <v>0</v>
      </c>
      <c r="F1837" s="665">
        <f t="shared" si="337"/>
        <v>0</v>
      </c>
      <c r="G1837" s="629">
        <f t="shared" si="340"/>
        <v>0</v>
      </c>
      <c r="H1837" s="666">
        <f t="shared" si="341"/>
        <v>0</v>
      </c>
      <c r="I1837" s="667">
        <f t="shared" si="342"/>
        <v>0</v>
      </c>
      <c r="J1837" s="624">
        <f t="shared" si="343"/>
        <v>0</v>
      </c>
      <c r="K1837" s="624">
        <f t="shared" si="344"/>
        <v>0</v>
      </c>
      <c r="L1837" s="624">
        <f t="shared" si="346"/>
        <v>54391.304309922263</v>
      </c>
      <c r="M1837" s="668">
        <f t="shared" si="347"/>
        <v>11.990238655999987</v>
      </c>
      <c r="N1837" s="624">
        <f t="shared" si="345"/>
        <v>4536.2987235207811</v>
      </c>
    </row>
    <row r="1838" spans="1:14" x14ac:dyDescent="0.2">
      <c r="A1838" s="624">
        <v>1835</v>
      </c>
      <c r="B1838" s="624">
        <v>0</v>
      </c>
      <c r="C1838" s="628">
        <f t="shared" si="338"/>
        <v>0</v>
      </c>
      <c r="D1838" s="665">
        <f t="shared" si="336"/>
        <v>0</v>
      </c>
      <c r="E1838" s="629">
        <f t="shared" si="339"/>
        <v>0</v>
      </c>
      <c r="F1838" s="665">
        <f t="shared" si="337"/>
        <v>0</v>
      </c>
      <c r="G1838" s="629">
        <f t="shared" si="340"/>
        <v>0</v>
      </c>
      <c r="H1838" s="666">
        <f t="shared" si="341"/>
        <v>0</v>
      </c>
      <c r="I1838" s="667">
        <f t="shared" si="342"/>
        <v>0</v>
      </c>
      <c r="J1838" s="624">
        <f t="shared" si="343"/>
        <v>0</v>
      </c>
      <c r="K1838" s="624">
        <f t="shared" si="344"/>
        <v>0</v>
      </c>
      <c r="L1838" s="624">
        <f t="shared" si="346"/>
        <v>54391.304309922263</v>
      </c>
      <c r="M1838" s="668">
        <f t="shared" si="347"/>
        <v>11.990238655999987</v>
      </c>
      <c r="N1838" s="624">
        <f t="shared" si="345"/>
        <v>4536.2987235207811</v>
      </c>
    </row>
    <row r="1839" spans="1:14" x14ac:dyDescent="0.2">
      <c r="A1839" s="624">
        <v>1836</v>
      </c>
      <c r="B1839" s="624">
        <v>0</v>
      </c>
      <c r="C1839" s="628">
        <f t="shared" si="338"/>
        <v>0</v>
      </c>
      <c r="D1839" s="665">
        <f t="shared" si="336"/>
        <v>0</v>
      </c>
      <c r="E1839" s="629">
        <f t="shared" si="339"/>
        <v>0</v>
      </c>
      <c r="F1839" s="665">
        <f t="shared" si="337"/>
        <v>0</v>
      </c>
      <c r="G1839" s="629">
        <f t="shared" si="340"/>
        <v>0</v>
      </c>
      <c r="H1839" s="666">
        <f t="shared" si="341"/>
        <v>0</v>
      </c>
      <c r="I1839" s="667">
        <f t="shared" si="342"/>
        <v>0</v>
      </c>
      <c r="J1839" s="624">
        <f t="shared" si="343"/>
        <v>0</v>
      </c>
      <c r="K1839" s="624">
        <f t="shared" si="344"/>
        <v>0</v>
      </c>
      <c r="L1839" s="624">
        <f t="shared" si="346"/>
        <v>54391.304309922263</v>
      </c>
      <c r="M1839" s="668">
        <f t="shared" si="347"/>
        <v>11.990238655999987</v>
      </c>
      <c r="N1839" s="624">
        <f t="shared" si="345"/>
        <v>4536.2987235207811</v>
      </c>
    </row>
    <row r="1840" spans="1:14" x14ac:dyDescent="0.2">
      <c r="A1840" s="624">
        <v>1837</v>
      </c>
      <c r="B1840" s="624">
        <v>0</v>
      </c>
      <c r="C1840" s="628">
        <f t="shared" si="338"/>
        <v>0</v>
      </c>
      <c r="D1840" s="665">
        <f t="shared" si="336"/>
        <v>0</v>
      </c>
      <c r="E1840" s="629">
        <f t="shared" si="339"/>
        <v>0</v>
      </c>
      <c r="F1840" s="665">
        <f t="shared" si="337"/>
        <v>0</v>
      </c>
      <c r="G1840" s="629">
        <f t="shared" si="340"/>
        <v>0</v>
      </c>
      <c r="H1840" s="666">
        <f t="shared" si="341"/>
        <v>0</v>
      </c>
      <c r="I1840" s="667">
        <f t="shared" si="342"/>
        <v>0</v>
      </c>
      <c r="J1840" s="624">
        <f t="shared" si="343"/>
        <v>0</v>
      </c>
      <c r="K1840" s="624">
        <f t="shared" si="344"/>
        <v>0</v>
      </c>
      <c r="L1840" s="624">
        <f t="shared" si="346"/>
        <v>54391.304309922263</v>
      </c>
      <c r="M1840" s="668">
        <f t="shared" si="347"/>
        <v>11.990238655999987</v>
      </c>
      <c r="N1840" s="624">
        <f t="shared" si="345"/>
        <v>4536.2987235207811</v>
      </c>
    </row>
    <row r="1841" spans="1:14" x14ac:dyDescent="0.2">
      <c r="A1841" s="624">
        <v>1838</v>
      </c>
      <c r="B1841" s="624">
        <v>0</v>
      </c>
      <c r="C1841" s="628">
        <f t="shared" si="338"/>
        <v>0</v>
      </c>
      <c r="D1841" s="665">
        <f t="shared" si="336"/>
        <v>0</v>
      </c>
      <c r="E1841" s="629">
        <f t="shared" si="339"/>
        <v>0</v>
      </c>
      <c r="F1841" s="665">
        <f t="shared" si="337"/>
        <v>0</v>
      </c>
      <c r="G1841" s="629">
        <f t="shared" si="340"/>
        <v>0</v>
      </c>
      <c r="H1841" s="666">
        <f t="shared" si="341"/>
        <v>0</v>
      </c>
      <c r="I1841" s="667">
        <f t="shared" si="342"/>
        <v>0</v>
      </c>
      <c r="J1841" s="624">
        <f t="shared" si="343"/>
        <v>0</v>
      </c>
      <c r="K1841" s="624">
        <f t="shared" si="344"/>
        <v>0</v>
      </c>
      <c r="L1841" s="624">
        <f t="shared" si="346"/>
        <v>54391.304309922263</v>
      </c>
      <c r="M1841" s="668">
        <f t="shared" si="347"/>
        <v>11.990238655999987</v>
      </c>
      <c r="N1841" s="624">
        <f t="shared" si="345"/>
        <v>4536.2987235207811</v>
      </c>
    </row>
    <row r="1842" spans="1:14" x14ac:dyDescent="0.2">
      <c r="A1842" s="624">
        <v>1839</v>
      </c>
      <c r="B1842" s="624">
        <v>0</v>
      </c>
      <c r="C1842" s="628">
        <f t="shared" si="338"/>
        <v>0</v>
      </c>
      <c r="D1842" s="665">
        <f t="shared" si="336"/>
        <v>0</v>
      </c>
      <c r="E1842" s="629">
        <f t="shared" si="339"/>
        <v>0</v>
      </c>
      <c r="F1842" s="665">
        <f t="shared" si="337"/>
        <v>0</v>
      </c>
      <c r="G1842" s="629">
        <f t="shared" si="340"/>
        <v>0</v>
      </c>
      <c r="H1842" s="666">
        <f t="shared" si="341"/>
        <v>0</v>
      </c>
      <c r="I1842" s="667">
        <f t="shared" si="342"/>
        <v>0</v>
      </c>
      <c r="J1842" s="624">
        <f t="shared" si="343"/>
        <v>0</v>
      </c>
      <c r="K1842" s="624">
        <f t="shared" si="344"/>
        <v>0</v>
      </c>
      <c r="L1842" s="624">
        <f t="shared" si="346"/>
        <v>54391.304309922263</v>
      </c>
      <c r="M1842" s="668">
        <f t="shared" si="347"/>
        <v>11.990238655999987</v>
      </c>
      <c r="N1842" s="624">
        <f t="shared" si="345"/>
        <v>4536.2987235207811</v>
      </c>
    </row>
    <row r="1843" spans="1:14" x14ac:dyDescent="0.2">
      <c r="A1843" s="624">
        <v>1840</v>
      </c>
      <c r="B1843" s="624">
        <v>0</v>
      </c>
      <c r="C1843" s="628">
        <f t="shared" si="338"/>
        <v>0</v>
      </c>
      <c r="D1843" s="665">
        <f t="shared" si="336"/>
        <v>0</v>
      </c>
      <c r="E1843" s="629">
        <f t="shared" si="339"/>
        <v>0</v>
      </c>
      <c r="F1843" s="665">
        <f t="shared" si="337"/>
        <v>0</v>
      </c>
      <c r="G1843" s="629">
        <f t="shared" si="340"/>
        <v>0</v>
      </c>
      <c r="H1843" s="666">
        <f t="shared" si="341"/>
        <v>0</v>
      </c>
      <c r="I1843" s="667">
        <f t="shared" si="342"/>
        <v>0</v>
      </c>
      <c r="J1843" s="624">
        <f t="shared" si="343"/>
        <v>0</v>
      </c>
      <c r="K1843" s="624">
        <f t="shared" si="344"/>
        <v>0</v>
      </c>
      <c r="L1843" s="624">
        <f t="shared" si="346"/>
        <v>54391.304309922263</v>
      </c>
      <c r="M1843" s="668">
        <f t="shared" si="347"/>
        <v>11.990238655999987</v>
      </c>
      <c r="N1843" s="624">
        <f t="shared" si="345"/>
        <v>4536.2987235207811</v>
      </c>
    </row>
    <row r="1844" spans="1:14" x14ac:dyDescent="0.2">
      <c r="A1844" s="624">
        <v>1841</v>
      </c>
      <c r="B1844" s="624">
        <v>0</v>
      </c>
      <c r="C1844" s="628">
        <f t="shared" si="338"/>
        <v>0</v>
      </c>
      <c r="D1844" s="665">
        <f t="shared" si="336"/>
        <v>0</v>
      </c>
      <c r="E1844" s="629">
        <f t="shared" si="339"/>
        <v>0</v>
      </c>
      <c r="F1844" s="665">
        <f t="shared" si="337"/>
        <v>0</v>
      </c>
      <c r="G1844" s="629">
        <f t="shared" si="340"/>
        <v>0</v>
      </c>
      <c r="H1844" s="666">
        <f t="shared" si="341"/>
        <v>0</v>
      </c>
      <c r="I1844" s="667">
        <f t="shared" si="342"/>
        <v>0</v>
      </c>
      <c r="J1844" s="624">
        <f t="shared" si="343"/>
        <v>0</v>
      </c>
      <c r="K1844" s="624">
        <f t="shared" si="344"/>
        <v>0</v>
      </c>
      <c r="L1844" s="624">
        <f t="shared" si="346"/>
        <v>54391.304309922263</v>
      </c>
      <c r="M1844" s="668">
        <f t="shared" si="347"/>
        <v>11.990238655999987</v>
      </c>
      <c r="N1844" s="624">
        <f t="shared" si="345"/>
        <v>4536.2987235207811</v>
      </c>
    </row>
    <row r="1845" spans="1:14" x14ac:dyDescent="0.2">
      <c r="A1845" s="624">
        <v>1842</v>
      </c>
      <c r="B1845" s="624">
        <v>0</v>
      </c>
      <c r="C1845" s="628">
        <f t="shared" si="338"/>
        <v>0</v>
      </c>
      <c r="D1845" s="665">
        <f t="shared" si="336"/>
        <v>0</v>
      </c>
      <c r="E1845" s="629">
        <f t="shared" si="339"/>
        <v>0</v>
      </c>
      <c r="F1845" s="665">
        <f t="shared" si="337"/>
        <v>0</v>
      </c>
      <c r="G1845" s="629">
        <f t="shared" si="340"/>
        <v>0</v>
      </c>
      <c r="H1845" s="666">
        <f t="shared" si="341"/>
        <v>0</v>
      </c>
      <c r="I1845" s="667">
        <f t="shared" si="342"/>
        <v>0</v>
      </c>
      <c r="J1845" s="624">
        <f t="shared" si="343"/>
        <v>0</v>
      </c>
      <c r="K1845" s="624">
        <f t="shared" si="344"/>
        <v>0</v>
      </c>
      <c r="L1845" s="624">
        <f t="shared" si="346"/>
        <v>54391.304309922263</v>
      </c>
      <c r="M1845" s="668">
        <f t="shared" si="347"/>
        <v>11.990238655999987</v>
      </c>
      <c r="N1845" s="624">
        <f t="shared" si="345"/>
        <v>4536.2987235207811</v>
      </c>
    </row>
    <row r="1846" spans="1:14" x14ac:dyDescent="0.2">
      <c r="A1846" s="624">
        <v>1843</v>
      </c>
      <c r="B1846" s="624">
        <v>0</v>
      </c>
      <c r="C1846" s="628">
        <f t="shared" si="338"/>
        <v>0</v>
      </c>
      <c r="D1846" s="665">
        <f t="shared" si="336"/>
        <v>0</v>
      </c>
      <c r="E1846" s="629">
        <f t="shared" si="339"/>
        <v>0</v>
      </c>
      <c r="F1846" s="665">
        <f t="shared" si="337"/>
        <v>0</v>
      </c>
      <c r="G1846" s="629">
        <f t="shared" si="340"/>
        <v>0</v>
      </c>
      <c r="H1846" s="666">
        <f t="shared" si="341"/>
        <v>0</v>
      </c>
      <c r="I1846" s="667">
        <f t="shared" si="342"/>
        <v>0</v>
      </c>
      <c r="J1846" s="624">
        <f t="shared" si="343"/>
        <v>0</v>
      </c>
      <c r="K1846" s="624">
        <f t="shared" si="344"/>
        <v>0</v>
      </c>
      <c r="L1846" s="624">
        <f t="shared" si="346"/>
        <v>54391.304309922263</v>
      </c>
      <c r="M1846" s="668">
        <f t="shared" si="347"/>
        <v>11.990238655999987</v>
      </c>
      <c r="N1846" s="624">
        <f t="shared" si="345"/>
        <v>4536.2987235207811</v>
      </c>
    </row>
    <row r="1847" spans="1:14" x14ac:dyDescent="0.2">
      <c r="A1847" s="624">
        <v>1844</v>
      </c>
      <c r="B1847" s="624">
        <v>0</v>
      </c>
      <c r="C1847" s="628">
        <f t="shared" si="338"/>
        <v>0</v>
      </c>
      <c r="D1847" s="665">
        <f t="shared" si="336"/>
        <v>0</v>
      </c>
      <c r="E1847" s="629">
        <f t="shared" si="339"/>
        <v>0</v>
      </c>
      <c r="F1847" s="665">
        <f t="shared" si="337"/>
        <v>0</v>
      </c>
      <c r="G1847" s="629">
        <f t="shared" si="340"/>
        <v>0</v>
      </c>
      <c r="H1847" s="666">
        <f t="shared" si="341"/>
        <v>0</v>
      </c>
      <c r="I1847" s="667">
        <f t="shared" si="342"/>
        <v>0</v>
      </c>
      <c r="J1847" s="624">
        <f t="shared" si="343"/>
        <v>0</v>
      </c>
      <c r="K1847" s="624">
        <f t="shared" si="344"/>
        <v>0</v>
      </c>
      <c r="L1847" s="624">
        <f t="shared" si="346"/>
        <v>54391.304309922263</v>
      </c>
      <c r="M1847" s="668">
        <f t="shared" si="347"/>
        <v>11.990238655999987</v>
      </c>
      <c r="N1847" s="624">
        <f t="shared" si="345"/>
        <v>4536.2987235207811</v>
      </c>
    </row>
    <row r="1848" spans="1:14" x14ac:dyDescent="0.2">
      <c r="A1848" s="624">
        <v>1845</v>
      </c>
      <c r="B1848" s="624">
        <v>0</v>
      </c>
      <c r="C1848" s="628">
        <f t="shared" si="338"/>
        <v>0</v>
      </c>
      <c r="D1848" s="665">
        <f t="shared" si="336"/>
        <v>0</v>
      </c>
      <c r="E1848" s="629">
        <f t="shared" si="339"/>
        <v>0</v>
      </c>
      <c r="F1848" s="665">
        <f t="shared" si="337"/>
        <v>0</v>
      </c>
      <c r="G1848" s="629">
        <f t="shared" si="340"/>
        <v>0</v>
      </c>
      <c r="H1848" s="666">
        <f t="shared" si="341"/>
        <v>0</v>
      </c>
      <c r="I1848" s="667">
        <f t="shared" si="342"/>
        <v>0</v>
      </c>
      <c r="J1848" s="624">
        <f t="shared" si="343"/>
        <v>0</v>
      </c>
      <c r="K1848" s="624">
        <f t="shared" si="344"/>
        <v>0</v>
      </c>
      <c r="L1848" s="624">
        <f t="shared" si="346"/>
        <v>54391.304309922263</v>
      </c>
      <c r="M1848" s="668">
        <f t="shared" si="347"/>
        <v>11.990238655999987</v>
      </c>
      <c r="N1848" s="624">
        <f t="shared" si="345"/>
        <v>4536.2987235207811</v>
      </c>
    </row>
    <row r="1849" spans="1:14" x14ac:dyDescent="0.2">
      <c r="A1849" s="624">
        <v>1846</v>
      </c>
      <c r="B1849" s="624">
        <v>0</v>
      </c>
      <c r="C1849" s="628">
        <f t="shared" si="338"/>
        <v>0</v>
      </c>
      <c r="D1849" s="665">
        <f t="shared" si="336"/>
        <v>0</v>
      </c>
      <c r="E1849" s="629">
        <f t="shared" si="339"/>
        <v>0</v>
      </c>
      <c r="F1849" s="665">
        <f t="shared" si="337"/>
        <v>0</v>
      </c>
      <c r="G1849" s="629">
        <f t="shared" si="340"/>
        <v>0</v>
      </c>
      <c r="H1849" s="666">
        <f t="shared" si="341"/>
        <v>0</v>
      </c>
      <c r="I1849" s="667">
        <f t="shared" si="342"/>
        <v>0</v>
      </c>
      <c r="J1849" s="624">
        <f t="shared" si="343"/>
        <v>0</v>
      </c>
      <c r="K1849" s="624">
        <f t="shared" si="344"/>
        <v>0</v>
      </c>
      <c r="L1849" s="624">
        <f t="shared" si="346"/>
        <v>54391.304309922263</v>
      </c>
      <c r="M1849" s="668">
        <f t="shared" si="347"/>
        <v>11.990238655999987</v>
      </c>
      <c r="N1849" s="624">
        <f t="shared" si="345"/>
        <v>4536.2987235207811</v>
      </c>
    </row>
    <row r="1850" spans="1:14" x14ac:dyDescent="0.2">
      <c r="A1850" s="624">
        <v>1847</v>
      </c>
      <c r="B1850" s="624">
        <v>0</v>
      </c>
      <c r="C1850" s="628">
        <f t="shared" si="338"/>
        <v>0</v>
      </c>
      <c r="D1850" s="665">
        <f t="shared" si="336"/>
        <v>0</v>
      </c>
      <c r="E1850" s="629">
        <f t="shared" si="339"/>
        <v>0</v>
      </c>
      <c r="F1850" s="665">
        <f t="shared" si="337"/>
        <v>0</v>
      </c>
      <c r="G1850" s="629">
        <f t="shared" si="340"/>
        <v>0</v>
      </c>
      <c r="H1850" s="666">
        <f t="shared" si="341"/>
        <v>0</v>
      </c>
      <c r="I1850" s="667">
        <f t="shared" si="342"/>
        <v>0</v>
      </c>
      <c r="J1850" s="624">
        <f t="shared" si="343"/>
        <v>0</v>
      </c>
      <c r="K1850" s="624">
        <f t="shared" si="344"/>
        <v>0</v>
      </c>
      <c r="L1850" s="624">
        <f t="shared" si="346"/>
        <v>54391.304309922263</v>
      </c>
      <c r="M1850" s="668">
        <f t="shared" si="347"/>
        <v>11.990238655999987</v>
      </c>
      <c r="N1850" s="624">
        <f t="shared" si="345"/>
        <v>4536.2987235207811</v>
      </c>
    </row>
    <row r="1851" spans="1:14" x14ac:dyDescent="0.2">
      <c r="A1851" s="624">
        <v>1848</v>
      </c>
      <c r="B1851" s="624">
        <v>0</v>
      </c>
      <c r="C1851" s="628">
        <f t="shared" si="338"/>
        <v>0</v>
      </c>
      <c r="D1851" s="665">
        <f t="shared" si="336"/>
        <v>0</v>
      </c>
      <c r="E1851" s="629">
        <f t="shared" si="339"/>
        <v>0</v>
      </c>
      <c r="F1851" s="665">
        <f t="shared" si="337"/>
        <v>0</v>
      </c>
      <c r="G1851" s="629">
        <f t="shared" si="340"/>
        <v>0</v>
      </c>
      <c r="H1851" s="666">
        <f t="shared" si="341"/>
        <v>0</v>
      </c>
      <c r="I1851" s="667">
        <f t="shared" si="342"/>
        <v>0</v>
      </c>
      <c r="J1851" s="624">
        <f t="shared" si="343"/>
        <v>0</v>
      </c>
      <c r="K1851" s="624">
        <f t="shared" si="344"/>
        <v>0</v>
      </c>
      <c r="L1851" s="624">
        <f t="shared" si="346"/>
        <v>54391.304309922263</v>
      </c>
      <c r="M1851" s="668">
        <f t="shared" si="347"/>
        <v>11.990238655999987</v>
      </c>
      <c r="N1851" s="624">
        <f t="shared" si="345"/>
        <v>4536.2987235207811</v>
      </c>
    </row>
    <row r="1852" spans="1:14" x14ac:dyDescent="0.2">
      <c r="A1852" s="624">
        <v>1849</v>
      </c>
      <c r="B1852" s="624">
        <v>0</v>
      </c>
      <c r="C1852" s="628">
        <f t="shared" si="338"/>
        <v>0</v>
      </c>
      <c r="D1852" s="665">
        <f t="shared" si="336"/>
        <v>0</v>
      </c>
      <c r="E1852" s="629">
        <f t="shared" si="339"/>
        <v>0</v>
      </c>
      <c r="F1852" s="665">
        <f t="shared" si="337"/>
        <v>0</v>
      </c>
      <c r="G1852" s="629">
        <f t="shared" si="340"/>
        <v>0</v>
      </c>
      <c r="H1852" s="666">
        <f t="shared" si="341"/>
        <v>0</v>
      </c>
      <c r="I1852" s="667">
        <f t="shared" si="342"/>
        <v>0</v>
      </c>
      <c r="J1852" s="624">
        <f t="shared" si="343"/>
        <v>0</v>
      </c>
      <c r="K1852" s="624">
        <f t="shared" si="344"/>
        <v>0</v>
      </c>
      <c r="L1852" s="624">
        <f t="shared" si="346"/>
        <v>54391.304309922263</v>
      </c>
      <c r="M1852" s="668">
        <f t="shared" si="347"/>
        <v>11.990238655999987</v>
      </c>
      <c r="N1852" s="624">
        <f t="shared" si="345"/>
        <v>4536.2987235207811</v>
      </c>
    </row>
    <row r="1853" spans="1:14" x14ac:dyDescent="0.2">
      <c r="A1853" s="624">
        <v>1850</v>
      </c>
      <c r="B1853" s="624">
        <v>0</v>
      </c>
      <c r="C1853" s="628">
        <f t="shared" si="338"/>
        <v>0</v>
      </c>
      <c r="D1853" s="665">
        <f t="shared" si="336"/>
        <v>0</v>
      </c>
      <c r="E1853" s="629">
        <f t="shared" si="339"/>
        <v>0</v>
      </c>
      <c r="F1853" s="665">
        <f t="shared" si="337"/>
        <v>0</v>
      </c>
      <c r="G1853" s="629">
        <f t="shared" si="340"/>
        <v>0</v>
      </c>
      <c r="H1853" s="666">
        <f t="shared" si="341"/>
        <v>0</v>
      </c>
      <c r="I1853" s="667">
        <f t="shared" si="342"/>
        <v>0</v>
      </c>
      <c r="J1853" s="624">
        <f t="shared" si="343"/>
        <v>0</v>
      </c>
      <c r="K1853" s="624">
        <f t="shared" si="344"/>
        <v>0</v>
      </c>
      <c r="L1853" s="624">
        <f t="shared" si="346"/>
        <v>54391.304309922263</v>
      </c>
      <c r="M1853" s="668">
        <f t="shared" si="347"/>
        <v>11.990238655999987</v>
      </c>
      <c r="N1853" s="624">
        <f t="shared" si="345"/>
        <v>4536.2987235207811</v>
      </c>
    </row>
    <row r="1854" spans="1:14" x14ac:dyDescent="0.2">
      <c r="A1854" s="624">
        <v>1851</v>
      </c>
      <c r="B1854" s="624">
        <v>0</v>
      </c>
      <c r="C1854" s="628">
        <f t="shared" si="338"/>
        <v>0</v>
      </c>
      <c r="D1854" s="665">
        <f t="shared" si="336"/>
        <v>0</v>
      </c>
      <c r="E1854" s="629">
        <f t="shared" si="339"/>
        <v>0</v>
      </c>
      <c r="F1854" s="665">
        <f t="shared" si="337"/>
        <v>0</v>
      </c>
      <c r="G1854" s="629">
        <f t="shared" si="340"/>
        <v>0</v>
      </c>
      <c r="H1854" s="666">
        <f t="shared" si="341"/>
        <v>0</v>
      </c>
      <c r="I1854" s="667">
        <f t="shared" si="342"/>
        <v>0</v>
      </c>
      <c r="J1854" s="624">
        <f t="shared" si="343"/>
        <v>0</v>
      </c>
      <c r="K1854" s="624">
        <f t="shared" si="344"/>
        <v>0</v>
      </c>
      <c r="L1854" s="624">
        <f t="shared" si="346"/>
        <v>54391.304309922263</v>
      </c>
      <c r="M1854" s="668">
        <f t="shared" si="347"/>
        <v>11.990238655999987</v>
      </c>
      <c r="N1854" s="624">
        <f t="shared" si="345"/>
        <v>4536.2987235207811</v>
      </c>
    </row>
    <row r="1855" spans="1:14" x14ac:dyDescent="0.2">
      <c r="A1855" s="624">
        <v>1852</v>
      </c>
      <c r="B1855" s="624">
        <v>0</v>
      </c>
      <c r="C1855" s="628">
        <f t="shared" si="338"/>
        <v>0</v>
      </c>
      <c r="D1855" s="665">
        <f t="shared" si="336"/>
        <v>0</v>
      </c>
      <c r="E1855" s="629">
        <f t="shared" si="339"/>
        <v>0</v>
      </c>
      <c r="F1855" s="665">
        <f t="shared" si="337"/>
        <v>0</v>
      </c>
      <c r="G1855" s="629">
        <f t="shared" si="340"/>
        <v>0</v>
      </c>
      <c r="H1855" s="666">
        <f t="shared" si="341"/>
        <v>0</v>
      </c>
      <c r="I1855" s="667">
        <f t="shared" si="342"/>
        <v>0</v>
      </c>
      <c r="J1855" s="624">
        <f t="shared" si="343"/>
        <v>0</v>
      </c>
      <c r="K1855" s="624">
        <f t="shared" si="344"/>
        <v>0</v>
      </c>
      <c r="L1855" s="624">
        <f t="shared" si="346"/>
        <v>54391.304309922263</v>
      </c>
      <c r="M1855" s="668">
        <f t="shared" si="347"/>
        <v>11.990238655999987</v>
      </c>
      <c r="N1855" s="624">
        <f t="shared" si="345"/>
        <v>4536.2987235207811</v>
      </c>
    </row>
    <row r="1856" spans="1:14" x14ac:dyDescent="0.2">
      <c r="A1856" s="624">
        <v>1853</v>
      </c>
      <c r="B1856" s="624">
        <v>0</v>
      </c>
      <c r="C1856" s="628">
        <f t="shared" si="338"/>
        <v>0</v>
      </c>
      <c r="D1856" s="665">
        <f t="shared" si="336"/>
        <v>0</v>
      </c>
      <c r="E1856" s="629">
        <f t="shared" si="339"/>
        <v>0</v>
      </c>
      <c r="F1856" s="665">
        <f t="shared" si="337"/>
        <v>0</v>
      </c>
      <c r="G1856" s="629">
        <f t="shared" si="340"/>
        <v>0</v>
      </c>
      <c r="H1856" s="666">
        <f t="shared" si="341"/>
        <v>0</v>
      </c>
      <c r="I1856" s="667">
        <f t="shared" si="342"/>
        <v>0</v>
      </c>
      <c r="J1856" s="624">
        <f t="shared" si="343"/>
        <v>0</v>
      </c>
      <c r="K1856" s="624">
        <f t="shared" si="344"/>
        <v>0</v>
      </c>
      <c r="L1856" s="624">
        <f t="shared" si="346"/>
        <v>54391.304309922263</v>
      </c>
      <c r="M1856" s="668">
        <f t="shared" si="347"/>
        <v>11.990238655999987</v>
      </c>
      <c r="N1856" s="624">
        <f t="shared" si="345"/>
        <v>4536.2987235207811</v>
      </c>
    </row>
    <row r="1857" spans="1:14" x14ac:dyDescent="0.2">
      <c r="A1857" s="624">
        <v>1854</v>
      </c>
      <c r="B1857" s="624">
        <v>0</v>
      </c>
      <c r="C1857" s="628">
        <f t="shared" si="338"/>
        <v>0</v>
      </c>
      <c r="D1857" s="665">
        <f t="shared" si="336"/>
        <v>0</v>
      </c>
      <c r="E1857" s="629">
        <f t="shared" si="339"/>
        <v>0</v>
      </c>
      <c r="F1857" s="665">
        <f t="shared" si="337"/>
        <v>0</v>
      </c>
      <c r="G1857" s="629">
        <f t="shared" si="340"/>
        <v>0</v>
      </c>
      <c r="H1857" s="666">
        <f t="shared" si="341"/>
        <v>0</v>
      </c>
      <c r="I1857" s="667">
        <f t="shared" si="342"/>
        <v>0</v>
      </c>
      <c r="J1857" s="624">
        <f t="shared" si="343"/>
        <v>0</v>
      </c>
      <c r="K1857" s="624">
        <f t="shared" si="344"/>
        <v>0</v>
      </c>
      <c r="L1857" s="624">
        <f t="shared" si="346"/>
        <v>54391.304309922263</v>
      </c>
      <c r="M1857" s="668">
        <f t="shared" si="347"/>
        <v>11.990238655999987</v>
      </c>
      <c r="N1857" s="624">
        <f t="shared" si="345"/>
        <v>4536.2987235207811</v>
      </c>
    </row>
    <row r="1858" spans="1:14" x14ac:dyDescent="0.2">
      <c r="A1858" s="624">
        <v>1855</v>
      </c>
      <c r="B1858" s="624">
        <v>0</v>
      </c>
      <c r="C1858" s="628">
        <f t="shared" si="338"/>
        <v>0</v>
      </c>
      <c r="D1858" s="665">
        <f t="shared" si="336"/>
        <v>0</v>
      </c>
      <c r="E1858" s="629">
        <f t="shared" si="339"/>
        <v>0</v>
      </c>
      <c r="F1858" s="665">
        <f t="shared" si="337"/>
        <v>0</v>
      </c>
      <c r="G1858" s="629">
        <f t="shared" si="340"/>
        <v>0</v>
      </c>
      <c r="H1858" s="666">
        <f t="shared" si="341"/>
        <v>0</v>
      </c>
      <c r="I1858" s="667">
        <f t="shared" si="342"/>
        <v>0</v>
      </c>
      <c r="J1858" s="624">
        <f t="shared" si="343"/>
        <v>0</v>
      </c>
      <c r="K1858" s="624">
        <f t="shared" si="344"/>
        <v>0</v>
      </c>
      <c r="L1858" s="624">
        <f t="shared" si="346"/>
        <v>54391.304309922263</v>
      </c>
      <c r="M1858" s="668">
        <f t="shared" si="347"/>
        <v>11.990238655999987</v>
      </c>
      <c r="N1858" s="624">
        <f t="shared" si="345"/>
        <v>4536.2987235207811</v>
      </c>
    </row>
    <row r="1859" spans="1:14" x14ac:dyDescent="0.2">
      <c r="A1859" s="624">
        <v>1856</v>
      </c>
      <c r="B1859" s="624">
        <v>0</v>
      </c>
      <c r="C1859" s="628">
        <f t="shared" si="338"/>
        <v>0</v>
      </c>
      <c r="D1859" s="665">
        <f t="shared" si="336"/>
        <v>0</v>
      </c>
      <c r="E1859" s="629">
        <f t="shared" si="339"/>
        <v>0</v>
      </c>
      <c r="F1859" s="665">
        <f t="shared" si="337"/>
        <v>0</v>
      </c>
      <c r="G1859" s="629">
        <f t="shared" si="340"/>
        <v>0</v>
      </c>
      <c r="H1859" s="666">
        <f t="shared" si="341"/>
        <v>0</v>
      </c>
      <c r="I1859" s="667">
        <f t="shared" si="342"/>
        <v>0</v>
      </c>
      <c r="J1859" s="624">
        <f t="shared" si="343"/>
        <v>0</v>
      </c>
      <c r="K1859" s="624">
        <f t="shared" si="344"/>
        <v>0</v>
      </c>
      <c r="L1859" s="624">
        <f t="shared" si="346"/>
        <v>54391.304309922263</v>
      </c>
      <c r="M1859" s="668">
        <f t="shared" si="347"/>
        <v>11.990238655999987</v>
      </c>
      <c r="N1859" s="624">
        <f t="shared" si="345"/>
        <v>4536.2987235207811</v>
      </c>
    </row>
    <row r="1860" spans="1:14" x14ac:dyDescent="0.2">
      <c r="A1860" s="624">
        <v>1857</v>
      </c>
      <c r="B1860" s="624">
        <v>0</v>
      </c>
      <c r="C1860" s="628">
        <f t="shared" si="338"/>
        <v>0</v>
      </c>
      <c r="D1860" s="665">
        <f t="shared" ref="D1860:D1923" si="348">C1860</f>
        <v>0</v>
      </c>
      <c r="E1860" s="629">
        <f t="shared" si="339"/>
        <v>0</v>
      </c>
      <c r="F1860" s="665">
        <f t="shared" ref="F1860:F1923" si="349">C1861</f>
        <v>0</v>
      </c>
      <c r="G1860" s="629">
        <f t="shared" si="340"/>
        <v>0</v>
      </c>
      <c r="H1860" s="666">
        <f t="shared" si="341"/>
        <v>0</v>
      </c>
      <c r="I1860" s="667">
        <f t="shared" si="342"/>
        <v>0</v>
      </c>
      <c r="J1860" s="624">
        <f t="shared" si="343"/>
        <v>0</v>
      </c>
      <c r="K1860" s="624">
        <f t="shared" si="344"/>
        <v>0</v>
      </c>
      <c r="L1860" s="624">
        <f t="shared" si="346"/>
        <v>54391.304309922263</v>
      </c>
      <c r="M1860" s="668">
        <f t="shared" si="347"/>
        <v>11.990238655999987</v>
      </c>
      <c r="N1860" s="624">
        <f t="shared" si="345"/>
        <v>4536.2987235207811</v>
      </c>
    </row>
    <row r="1861" spans="1:14" x14ac:dyDescent="0.2">
      <c r="A1861" s="624">
        <v>1858</v>
      </c>
      <c r="B1861" s="624">
        <v>0</v>
      </c>
      <c r="C1861" s="628">
        <f t="shared" ref="C1861:C1924" si="350">B1861*1.609344</f>
        <v>0</v>
      </c>
      <c r="D1861" s="665">
        <f t="shared" si="348"/>
        <v>0</v>
      </c>
      <c r="E1861" s="629">
        <f t="shared" ref="E1861:E1924" si="351">(D1861)^2</f>
        <v>0</v>
      </c>
      <c r="F1861" s="665">
        <f t="shared" si="349"/>
        <v>0</v>
      </c>
      <c r="G1861" s="629">
        <f t="shared" ref="G1861:G1924" si="352">(F1861)^2</f>
        <v>0</v>
      </c>
      <c r="H1861" s="666">
        <f t="shared" ref="H1861:H1924" si="353">(D1861+F1861)/2</f>
        <v>0</v>
      </c>
      <c r="I1861" s="667">
        <f t="shared" ref="I1861:I1924" si="354">H1861/3600</f>
        <v>0</v>
      </c>
      <c r="J1861" s="624">
        <f t="shared" ref="J1861:J1924" si="355">IF(I1861=0,0,(G1861-E1861))</f>
        <v>0</v>
      </c>
      <c r="K1861" s="624">
        <f t="shared" ref="K1861:K1924" si="356">MAX(0,J1861)</f>
        <v>0</v>
      </c>
      <c r="L1861" s="624">
        <f t="shared" si="346"/>
        <v>54391.304309922263</v>
      </c>
      <c r="M1861" s="668">
        <f t="shared" si="347"/>
        <v>11.990238655999987</v>
      </c>
      <c r="N1861" s="624">
        <f t="shared" ref="N1861:N1924" si="357">IF(M1861=0,0,(L1861)/M1861)</f>
        <v>4536.2987235207811</v>
      </c>
    </row>
    <row r="1862" spans="1:14" x14ac:dyDescent="0.2">
      <c r="A1862" s="624">
        <v>1859</v>
      </c>
      <c r="B1862" s="624">
        <v>0</v>
      </c>
      <c r="C1862" s="628">
        <f t="shared" si="350"/>
        <v>0</v>
      </c>
      <c r="D1862" s="665">
        <f t="shared" si="348"/>
        <v>0</v>
      </c>
      <c r="E1862" s="629">
        <f t="shared" si="351"/>
        <v>0</v>
      </c>
      <c r="F1862" s="665">
        <f t="shared" si="349"/>
        <v>0</v>
      </c>
      <c r="G1862" s="629">
        <f t="shared" si="352"/>
        <v>0</v>
      </c>
      <c r="H1862" s="666">
        <f t="shared" si="353"/>
        <v>0</v>
      </c>
      <c r="I1862" s="667">
        <f t="shared" si="354"/>
        <v>0</v>
      </c>
      <c r="J1862" s="624">
        <f t="shared" si="355"/>
        <v>0</v>
      </c>
      <c r="K1862" s="624">
        <f t="shared" si="356"/>
        <v>0</v>
      </c>
      <c r="L1862" s="624">
        <f t="shared" ref="L1862:L1925" si="358">L1861+K1862</f>
        <v>54391.304309922263</v>
      </c>
      <c r="M1862" s="668">
        <f t="shared" ref="M1862:M1925" si="359">M1861+I1862</f>
        <v>11.990238655999987</v>
      </c>
      <c r="N1862" s="624">
        <f t="shared" si="357"/>
        <v>4536.2987235207811</v>
      </c>
    </row>
    <row r="1863" spans="1:14" x14ac:dyDescent="0.2">
      <c r="A1863" s="624">
        <v>1860</v>
      </c>
      <c r="B1863" s="624">
        <v>0</v>
      </c>
      <c r="C1863" s="628">
        <f t="shared" si="350"/>
        <v>0</v>
      </c>
      <c r="D1863" s="665">
        <f t="shared" si="348"/>
        <v>0</v>
      </c>
      <c r="E1863" s="629">
        <f t="shared" si="351"/>
        <v>0</v>
      </c>
      <c r="F1863" s="665">
        <f t="shared" si="349"/>
        <v>0</v>
      </c>
      <c r="G1863" s="629">
        <f t="shared" si="352"/>
        <v>0</v>
      </c>
      <c r="H1863" s="666">
        <f t="shared" si="353"/>
        <v>0</v>
      </c>
      <c r="I1863" s="667">
        <f t="shared" si="354"/>
        <v>0</v>
      </c>
      <c r="J1863" s="624">
        <f t="shared" si="355"/>
        <v>0</v>
      </c>
      <c r="K1863" s="624">
        <f t="shared" si="356"/>
        <v>0</v>
      </c>
      <c r="L1863" s="624">
        <f t="shared" si="358"/>
        <v>54391.304309922263</v>
      </c>
      <c r="M1863" s="668">
        <f t="shared" si="359"/>
        <v>11.990238655999987</v>
      </c>
      <c r="N1863" s="624">
        <f t="shared" si="357"/>
        <v>4536.2987235207811</v>
      </c>
    </row>
    <row r="1864" spans="1:14" x14ac:dyDescent="0.2">
      <c r="A1864" s="624">
        <v>1861</v>
      </c>
      <c r="B1864" s="624">
        <v>0</v>
      </c>
      <c r="C1864" s="628">
        <f t="shared" si="350"/>
        <v>0</v>
      </c>
      <c r="D1864" s="665">
        <f t="shared" si="348"/>
        <v>0</v>
      </c>
      <c r="E1864" s="629">
        <f t="shared" si="351"/>
        <v>0</v>
      </c>
      <c r="F1864" s="665">
        <f t="shared" si="349"/>
        <v>0</v>
      </c>
      <c r="G1864" s="629">
        <f t="shared" si="352"/>
        <v>0</v>
      </c>
      <c r="H1864" s="666">
        <f t="shared" si="353"/>
        <v>0</v>
      </c>
      <c r="I1864" s="667">
        <f t="shared" si="354"/>
        <v>0</v>
      </c>
      <c r="J1864" s="624">
        <f t="shared" si="355"/>
        <v>0</v>
      </c>
      <c r="K1864" s="624">
        <f t="shared" si="356"/>
        <v>0</v>
      </c>
      <c r="L1864" s="624">
        <f t="shared" si="358"/>
        <v>54391.304309922263</v>
      </c>
      <c r="M1864" s="668">
        <f t="shared" si="359"/>
        <v>11.990238655999987</v>
      </c>
      <c r="N1864" s="624">
        <f t="shared" si="357"/>
        <v>4536.2987235207811</v>
      </c>
    </row>
    <row r="1865" spans="1:14" x14ac:dyDescent="0.2">
      <c r="A1865" s="624">
        <v>1862</v>
      </c>
      <c r="B1865" s="624">
        <v>0</v>
      </c>
      <c r="C1865" s="628">
        <f t="shared" si="350"/>
        <v>0</v>
      </c>
      <c r="D1865" s="665">
        <f t="shared" si="348"/>
        <v>0</v>
      </c>
      <c r="E1865" s="629">
        <f t="shared" si="351"/>
        <v>0</v>
      </c>
      <c r="F1865" s="665">
        <f t="shared" si="349"/>
        <v>0</v>
      </c>
      <c r="G1865" s="629">
        <f t="shared" si="352"/>
        <v>0</v>
      </c>
      <c r="H1865" s="666">
        <f t="shared" si="353"/>
        <v>0</v>
      </c>
      <c r="I1865" s="667">
        <f t="shared" si="354"/>
        <v>0</v>
      </c>
      <c r="J1865" s="624">
        <f t="shared" si="355"/>
        <v>0</v>
      </c>
      <c r="K1865" s="624">
        <f t="shared" si="356"/>
        <v>0</v>
      </c>
      <c r="L1865" s="624">
        <f t="shared" si="358"/>
        <v>54391.304309922263</v>
      </c>
      <c r="M1865" s="668">
        <f t="shared" si="359"/>
        <v>11.990238655999987</v>
      </c>
      <c r="N1865" s="624">
        <f t="shared" si="357"/>
        <v>4536.2987235207811</v>
      </c>
    </row>
    <row r="1866" spans="1:14" x14ac:dyDescent="0.2">
      <c r="A1866" s="624">
        <v>1863</v>
      </c>
      <c r="B1866" s="624">
        <v>0</v>
      </c>
      <c r="C1866" s="628">
        <f t="shared" si="350"/>
        <v>0</v>
      </c>
      <c r="D1866" s="665">
        <f t="shared" si="348"/>
        <v>0</v>
      </c>
      <c r="E1866" s="629">
        <f t="shared" si="351"/>
        <v>0</v>
      </c>
      <c r="F1866" s="665">
        <f t="shared" si="349"/>
        <v>0</v>
      </c>
      <c r="G1866" s="629">
        <f t="shared" si="352"/>
        <v>0</v>
      </c>
      <c r="H1866" s="666">
        <f t="shared" si="353"/>
        <v>0</v>
      </c>
      <c r="I1866" s="667">
        <f t="shared" si="354"/>
        <v>0</v>
      </c>
      <c r="J1866" s="624">
        <f t="shared" si="355"/>
        <v>0</v>
      </c>
      <c r="K1866" s="624">
        <f t="shared" si="356"/>
        <v>0</v>
      </c>
      <c r="L1866" s="624">
        <f t="shared" si="358"/>
        <v>54391.304309922263</v>
      </c>
      <c r="M1866" s="668">
        <f t="shared" si="359"/>
        <v>11.990238655999987</v>
      </c>
      <c r="N1866" s="624">
        <f t="shared" si="357"/>
        <v>4536.2987235207811</v>
      </c>
    </row>
    <row r="1867" spans="1:14" x14ac:dyDescent="0.2">
      <c r="A1867" s="624">
        <v>1864</v>
      </c>
      <c r="B1867" s="624">
        <v>0</v>
      </c>
      <c r="C1867" s="628">
        <f t="shared" si="350"/>
        <v>0</v>
      </c>
      <c r="D1867" s="665">
        <f t="shared" si="348"/>
        <v>0</v>
      </c>
      <c r="E1867" s="629">
        <f t="shared" si="351"/>
        <v>0</v>
      </c>
      <c r="F1867" s="665">
        <f t="shared" si="349"/>
        <v>0</v>
      </c>
      <c r="G1867" s="629">
        <f t="shared" si="352"/>
        <v>0</v>
      </c>
      <c r="H1867" s="666">
        <f t="shared" si="353"/>
        <v>0</v>
      </c>
      <c r="I1867" s="667">
        <f t="shared" si="354"/>
        <v>0</v>
      </c>
      <c r="J1867" s="624">
        <f t="shared" si="355"/>
        <v>0</v>
      </c>
      <c r="K1867" s="624">
        <f t="shared" si="356"/>
        <v>0</v>
      </c>
      <c r="L1867" s="624">
        <f t="shared" si="358"/>
        <v>54391.304309922263</v>
      </c>
      <c r="M1867" s="668">
        <f t="shared" si="359"/>
        <v>11.990238655999987</v>
      </c>
      <c r="N1867" s="624">
        <f t="shared" si="357"/>
        <v>4536.2987235207811</v>
      </c>
    </row>
    <row r="1868" spans="1:14" x14ac:dyDescent="0.2">
      <c r="A1868" s="624">
        <v>1865</v>
      </c>
      <c r="B1868" s="624">
        <v>0</v>
      </c>
      <c r="C1868" s="628">
        <f t="shared" si="350"/>
        <v>0</v>
      </c>
      <c r="D1868" s="665">
        <f t="shared" si="348"/>
        <v>0</v>
      </c>
      <c r="E1868" s="629">
        <f t="shared" si="351"/>
        <v>0</v>
      </c>
      <c r="F1868" s="665">
        <f t="shared" si="349"/>
        <v>0</v>
      </c>
      <c r="G1868" s="629">
        <f t="shared" si="352"/>
        <v>0</v>
      </c>
      <c r="H1868" s="666">
        <f t="shared" si="353"/>
        <v>0</v>
      </c>
      <c r="I1868" s="667">
        <f t="shared" si="354"/>
        <v>0</v>
      </c>
      <c r="J1868" s="624">
        <f t="shared" si="355"/>
        <v>0</v>
      </c>
      <c r="K1868" s="624">
        <f t="shared" si="356"/>
        <v>0</v>
      </c>
      <c r="L1868" s="624">
        <f t="shared" si="358"/>
        <v>54391.304309922263</v>
      </c>
      <c r="M1868" s="668">
        <f t="shared" si="359"/>
        <v>11.990238655999987</v>
      </c>
      <c r="N1868" s="624">
        <f t="shared" si="357"/>
        <v>4536.2987235207811</v>
      </c>
    </row>
    <row r="1869" spans="1:14" x14ac:dyDescent="0.2">
      <c r="A1869" s="624">
        <v>1866</v>
      </c>
      <c r="B1869" s="624">
        <v>0</v>
      </c>
      <c r="C1869" s="628">
        <f t="shared" si="350"/>
        <v>0</v>
      </c>
      <c r="D1869" s="665">
        <f t="shared" si="348"/>
        <v>0</v>
      </c>
      <c r="E1869" s="629">
        <f t="shared" si="351"/>
        <v>0</v>
      </c>
      <c r="F1869" s="665">
        <f t="shared" si="349"/>
        <v>0</v>
      </c>
      <c r="G1869" s="629">
        <f t="shared" si="352"/>
        <v>0</v>
      </c>
      <c r="H1869" s="666">
        <f t="shared" si="353"/>
        <v>0</v>
      </c>
      <c r="I1869" s="667">
        <f t="shared" si="354"/>
        <v>0</v>
      </c>
      <c r="J1869" s="624">
        <f t="shared" si="355"/>
        <v>0</v>
      </c>
      <c r="K1869" s="624">
        <f t="shared" si="356"/>
        <v>0</v>
      </c>
      <c r="L1869" s="624">
        <f t="shared" si="358"/>
        <v>54391.304309922263</v>
      </c>
      <c r="M1869" s="668">
        <f t="shared" si="359"/>
        <v>11.990238655999987</v>
      </c>
      <c r="N1869" s="624">
        <f t="shared" si="357"/>
        <v>4536.2987235207811</v>
      </c>
    </row>
    <row r="1870" spans="1:14" x14ac:dyDescent="0.2">
      <c r="A1870" s="624">
        <v>1867</v>
      </c>
      <c r="B1870" s="624">
        <v>0</v>
      </c>
      <c r="C1870" s="628">
        <f t="shared" si="350"/>
        <v>0</v>
      </c>
      <c r="D1870" s="665">
        <f t="shared" si="348"/>
        <v>0</v>
      </c>
      <c r="E1870" s="629">
        <f t="shared" si="351"/>
        <v>0</v>
      </c>
      <c r="F1870" s="665">
        <f t="shared" si="349"/>
        <v>0</v>
      </c>
      <c r="G1870" s="629">
        <f t="shared" si="352"/>
        <v>0</v>
      </c>
      <c r="H1870" s="666">
        <f t="shared" si="353"/>
        <v>0</v>
      </c>
      <c r="I1870" s="667">
        <f t="shared" si="354"/>
        <v>0</v>
      </c>
      <c r="J1870" s="624">
        <f t="shared" si="355"/>
        <v>0</v>
      </c>
      <c r="K1870" s="624">
        <f t="shared" si="356"/>
        <v>0</v>
      </c>
      <c r="L1870" s="624">
        <f t="shared" si="358"/>
        <v>54391.304309922263</v>
      </c>
      <c r="M1870" s="668">
        <f t="shared" si="359"/>
        <v>11.990238655999987</v>
      </c>
      <c r="N1870" s="624">
        <f t="shared" si="357"/>
        <v>4536.2987235207811</v>
      </c>
    </row>
    <row r="1871" spans="1:14" x14ac:dyDescent="0.2">
      <c r="A1871" s="624">
        <v>1868</v>
      </c>
      <c r="B1871" s="624">
        <v>0</v>
      </c>
      <c r="C1871" s="628">
        <f t="shared" si="350"/>
        <v>0</v>
      </c>
      <c r="D1871" s="665">
        <f t="shared" si="348"/>
        <v>0</v>
      </c>
      <c r="E1871" s="629">
        <f t="shared" si="351"/>
        <v>0</v>
      </c>
      <c r="F1871" s="665">
        <f t="shared" si="349"/>
        <v>0</v>
      </c>
      <c r="G1871" s="629">
        <f t="shared" si="352"/>
        <v>0</v>
      </c>
      <c r="H1871" s="666">
        <f t="shared" si="353"/>
        <v>0</v>
      </c>
      <c r="I1871" s="667">
        <f t="shared" si="354"/>
        <v>0</v>
      </c>
      <c r="J1871" s="624">
        <f t="shared" si="355"/>
        <v>0</v>
      </c>
      <c r="K1871" s="624">
        <f t="shared" si="356"/>
        <v>0</v>
      </c>
      <c r="L1871" s="624">
        <f t="shared" si="358"/>
        <v>54391.304309922263</v>
      </c>
      <c r="M1871" s="668">
        <f t="shared" si="359"/>
        <v>11.990238655999987</v>
      </c>
      <c r="N1871" s="624">
        <f t="shared" si="357"/>
        <v>4536.2987235207811</v>
      </c>
    </row>
    <row r="1872" spans="1:14" x14ac:dyDescent="0.2">
      <c r="A1872" s="624">
        <v>1869</v>
      </c>
      <c r="B1872" s="624">
        <v>0</v>
      </c>
      <c r="C1872" s="628">
        <f t="shared" si="350"/>
        <v>0</v>
      </c>
      <c r="D1872" s="665">
        <f t="shared" si="348"/>
        <v>0</v>
      </c>
      <c r="E1872" s="629">
        <f t="shared" si="351"/>
        <v>0</v>
      </c>
      <c r="F1872" s="665">
        <f t="shared" si="349"/>
        <v>0</v>
      </c>
      <c r="G1872" s="629">
        <f t="shared" si="352"/>
        <v>0</v>
      </c>
      <c r="H1872" s="666">
        <f t="shared" si="353"/>
        <v>0</v>
      </c>
      <c r="I1872" s="667">
        <f t="shared" si="354"/>
        <v>0</v>
      </c>
      <c r="J1872" s="624">
        <f t="shared" si="355"/>
        <v>0</v>
      </c>
      <c r="K1872" s="624">
        <f t="shared" si="356"/>
        <v>0</v>
      </c>
      <c r="L1872" s="624">
        <f t="shared" si="358"/>
        <v>54391.304309922263</v>
      </c>
      <c r="M1872" s="668">
        <f t="shared" si="359"/>
        <v>11.990238655999987</v>
      </c>
      <c r="N1872" s="624">
        <f t="shared" si="357"/>
        <v>4536.2987235207811</v>
      </c>
    </row>
    <row r="1873" spans="1:14" x14ac:dyDescent="0.2">
      <c r="A1873" s="624">
        <v>1870</v>
      </c>
      <c r="B1873" s="624">
        <v>0</v>
      </c>
      <c r="C1873" s="628">
        <f t="shared" si="350"/>
        <v>0</v>
      </c>
      <c r="D1873" s="665">
        <f t="shared" si="348"/>
        <v>0</v>
      </c>
      <c r="E1873" s="629">
        <f t="shared" si="351"/>
        <v>0</v>
      </c>
      <c r="F1873" s="665">
        <f t="shared" si="349"/>
        <v>0</v>
      </c>
      <c r="G1873" s="629">
        <f t="shared" si="352"/>
        <v>0</v>
      </c>
      <c r="H1873" s="666">
        <f t="shared" si="353"/>
        <v>0</v>
      </c>
      <c r="I1873" s="667">
        <f t="shared" si="354"/>
        <v>0</v>
      </c>
      <c r="J1873" s="624">
        <f t="shared" si="355"/>
        <v>0</v>
      </c>
      <c r="K1873" s="624">
        <f t="shared" si="356"/>
        <v>0</v>
      </c>
      <c r="L1873" s="624">
        <f t="shared" si="358"/>
        <v>54391.304309922263</v>
      </c>
      <c r="M1873" s="668">
        <f t="shared" si="359"/>
        <v>11.990238655999987</v>
      </c>
      <c r="N1873" s="624">
        <f t="shared" si="357"/>
        <v>4536.2987235207811</v>
      </c>
    </row>
    <row r="1874" spans="1:14" x14ac:dyDescent="0.2">
      <c r="A1874" s="624">
        <v>1871</v>
      </c>
      <c r="B1874" s="624">
        <v>0</v>
      </c>
      <c r="C1874" s="628">
        <f t="shared" si="350"/>
        <v>0</v>
      </c>
      <c r="D1874" s="665">
        <f t="shared" si="348"/>
        <v>0</v>
      </c>
      <c r="E1874" s="629">
        <f t="shared" si="351"/>
        <v>0</v>
      </c>
      <c r="F1874" s="665">
        <f t="shared" si="349"/>
        <v>0</v>
      </c>
      <c r="G1874" s="629">
        <f t="shared" si="352"/>
        <v>0</v>
      </c>
      <c r="H1874" s="666">
        <f t="shared" si="353"/>
        <v>0</v>
      </c>
      <c r="I1874" s="667">
        <f t="shared" si="354"/>
        <v>0</v>
      </c>
      <c r="J1874" s="624">
        <f t="shared" si="355"/>
        <v>0</v>
      </c>
      <c r="K1874" s="624">
        <f t="shared" si="356"/>
        <v>0</v>
      </c>
      <c r="L1874" s="624">
        <f t="shared" si="358"/>
        <v>54391.304309922263</v>
      </c>
      <c r="M1874" s="668">
        <f t="shared" si="359"/>
        <v>11.990238655999987</v>
      </c>
      <c r="N1874" s="624">
        <f t="shared" si="357"/>
        <v>4536.2987235207811</v>
      </c>
    </row>
    <row r="1875" spans="1:14" x14ac:dyDescent="0.2">
      <c r="A1875" s="624">
        <v>1872</v>
      </c>
      <c r="B1875" s="624">
        <v>0</v>
      </c>
      <c r="C1875" s="628">
        <f t="shared" si="350"/>
        <v>0</v>
      </c>
      <c r="D1875" s="665">
        <f t="shared" si="348"/>
        <v>0</v>
      </c>
      <c r="E1875" s="629">
        <f t="shared" si="351"/>
        <v>0</v>
      </c>
      <c r="F1875" s="665">
        <f t="shared" si="349"/>
        <v>0</v>
      </c>
      <c r="G1875" s="629">
        <f t="shared" si="352"/>
        <v>0</v>
      </c>
      <c r="H1875" s="666">
        <f t="shared" si="353"/>
        <v>0</v>
      </c>
      <c r="I1875" s="667">
        <f t="shared" si="354"/>
        <v>0</v>
      </c>
      <c r="J1875" s="624">
        <f t="shared" si="355"/>
        <v>0</v>
      </c>
      <c r="K1875" s="624">
        <f t="shared" si="356"/>
        <v>0</v>
      </c>
      <c r="L1875" s="624">
        <f t="shared" si="358"/>
        <v>54391.304309922263</v>
      </c>
      <c r="M1875" s="668">
        <f t="shared" si="359"/>
        <v>11.990238655999987</v>
      </c>
      <c r="N1875" s="624">
        <f t="shared" si="357"/>
        <v>4536.2987235207811</v>
      </c>
    </row>
    <row r="1876" spans="1:14" x14ac:dyDescent="0.2">
      <c r="A1876" s="624">
        <v>1873</v>
      </c>
      <c r="B1876" s="624">
        <v>0</v>
      </c>
      <c r="C1876" s="628">
        <f t="shared" si="350"/>
        <v>0</v>
      </c>
      <c r="D1876" s="665">
        <f t="shared" si="348"/>
        <v>0</v>
      </c>
      <c r="E1876" s="629">
        <f t="shared" si="351"/>
        <v>0</v>
      </c>
      <c r="F1876" s="665">
        <f t="shared" si="349"/>
        <v>0</v>
      </c>
      <c r="G1876" s="629">
        <f t="shared" si="352"/>
        <v>0</v>
      </c>
      <c r="H1876" s="666">
        <f t="shared" si="353"/>
        <v>0</v>
      </c>
      <c r="I1876" s="667">
        <f t="shared" si="354"/>
        <v>0</v>
      </c>
      <c r="J1876" s="624">
        <f t="shared" si="355"/>
        <v>0</v>
      </c>
      <c r="K1876" s="624">
        <f t="shared" si="356"/>
        <v>0</v>
      </c>
      <c r="L1876" s="624">
        <f t="shared" si="358"/>
        <v>54391.304309922263</v>
      </c>
      <c r="M1876" s="668">
        <f t="shared" si="359"/>
        <v>11.990238655999987</v>
      </c>
      <c r="N1876" s="624">
        <f t="shared" si="357"/>
        <v>4536.2987235207811</v>
      </c>
    </row>
    <row r="1877" spans="1:14" x14ac:dyDescent="0.2">
      <c r="A1877" s="624">
        <v>1874</v>
      </c>
      <c r="B1877" s="624">
        <v>0</v>
      </c>
      <c r="C1877" s="628">
        <f t="shared" si="350"/>
        <v>0</v>
      </c>
      <c r="D1877" s="665">
        <f t="shared" si="348"/>
        <v>0</v>
      </c>
      <c r="E1877" s="629">
        <f t="shared" si="351"/>
        <v>0</v>
      </c>
      <c r="F1877" s="665">
        <f t="shared" si="349"/>
        <v>0</v>
      </c>
      <c r="G1877" s="629">
        <f t="shared" si="352"/>
        <v>0</v>
      </c>
      <c r="H1877" s="666">
        <f t="shared" si="353"/>
        <v>0</v>
      </c>
      <c r="I1877" s="667">
        <f t="shared" si="354"/>
        <v>0</v>
      </c>
      <c r="J1877" s="624">
        <f t="shared" si="355"/>
        <v>0</v>
      </c>
      <c r="K1877" s="624">
        <f t="shared" si="356"/>
        <v>0</v>
      </c>
      <c r="L1877" s="624">
        <f t="shared" si="358"/>
        <v>54391.304309922263</v>
      </c>
      <c r="M1877" s="668">
        <f t="shared" si="359"/>
        <v>11.990238655999987</v>
      </c>
      <c r="N1877" s="624">
        <f t="shared" si="357"/>
        <v>4536.2987235207811</v>
      </c>
    </row>
    <row r="1878" spans="1:14" x14ac:dyDescent="0.2">
      <c r="A1878" s="624">
        <v>1875</v>
      </c>
      <c r="B1878" s="624">
        <v>0</v>
      </c>
      <c r="C1878" s="628">
        <f t="shared" si="350"/>
        <v>0</v>
      </c>
      <c r="D1878" s="665">
        <f t="shared" si="348"/>
        <v>0</v>
      </c>
      <c r="E1878" s="629">
        <f t="shared" si="351"/>
        <v>0</v>
      </c>
      <c r="F1878" s="665">
        <f t="shared" si="349"/>
        <v>0</v>
      </c>
      <c r="G1878" s="629">
        <f t="shared" si="352"/>
        <v>0</v>
      </c>
      <c r="H1878" s="666">
        <f t="shared" si="353"/>
        <v>0</v>
      </c>
      <c r="I1878" s="667">
        <f t="shared" si="354"/>
        <v>0</v>
      </c>
      <c r="J1878" s="624">
        <f t="shared" si="355"/>
        <v>0</v>
      </c>
      <c r="K1878" s="624">
        <f t="shared" si="356"/>
        <v>0</v>
      </c>
      <c r="L1878" s="624">
        <f t="shared" si="358"/>
        <v>54391.304309922263</v>
      </c>
      <c r="M1878" s="668">
        <f t="shared" si="359"/>
        <v>11.990238655999987</v>
      </c>
      <c r="N1878" s="624">
        <f t="shared" si="357"/>
        <v>4536.2987235207811</v>
      </c>
    </row>
    <row r="1879" spans="1:14" x14ac:dyDescent="0.2">
      <c r="A1879" s="624">
        <v>1876</v>
      </c>
      <c r="B1879" s="624">
        <v>0</v>
      </c>
      <c r="C1879" s="628">
        <f t="shared" si="350"/>
        <v>0</v>
      </c>
      <c r="D1879" s="665">
        <f t="shared" si="348"/>
        <v>0</v>
      </c>
      <c r="E1879" s="629">
        <f t="shared" si="351"/>
        <v>0</v>
      </c>
      <c r="F1879" s="665">
        <f t="shared" si="349"/>
        <v>0</v>
      </c>
      <c r="G1879" s="629">
        <f t="shared" si="352"/>
        <v>0</v>
      </c>
      <c r="H1879" s="666">
        <f t="shared" si="353"/>
        <v>0</v>
      </c>
      <c r="I1879" s="667">
        <f t="shared" si="354"/>
        <v>0</v>
      </c>
      <c r="J1879" s="624">
        <f t="shared" si="355"/>
        <v>0</v>
      </c>
      <c r="K1879" s="624">
        <f t="shared" si="356"/>
        <v>0</v>
      </c>
      <c r="L1879" s="624">
        <f t="shared" si="358"/>
        <v>54391.304309922263</v>
      </c>
      <c r="M1879" s="668">
        <f t="shared" si="359"/>
        <v>11.990238655999987</v>
      </c>
      <c r="N1879" s="624">
        <f t="shared" si="357"/>
        <v>4536.2987235207811</v>
      </c>
    </row>
    <row r="1880" spans="1:14" x14ac:dyDescent="0.2">
      <c r="A1880" s="624">
        <v>1877</v>
      </c>
      <c r="B1880" s="624">
        <v>0</v>
      </c>
      <c r="C1880" s="628">
        <f t="shared" si="350"/>
        <v>0</v>
      </c>
      <c r="D1880" s="665">
        <f t="shared" si="348"/>
        <v>0</v>
      </c>
      <c r="E1880" s="629">
        <f t="shared" si="351"/>
        <v>0</v>
      </c>
      <c r="F1880" s="665">
        <f t="shared" si="349"/>
        <v>0</v>
      </c>
      <c r="G1880" s="629">
        <f t="shared" si="352"/>
        <v>0</v>
      </c>
      <c r="H1880" s="666">
        <f t="shared" si="353"/>
        <v>0</v>
      </c>
      <c r="I1880" s="667">
        <f t="shared" si="354"/>
        <v>0</v>
      </c>
      <c r="J1880" s="624">
        <f t="shared" si="355"/>
        <v>0</v>
      </c>
      <c r="K1880" s="624">
        <f t="shared" si="356"/>
        <v>0</v>
      </c>
      <c r="L1880" s="624">
        <f t="shared" si="358"/>
        <v>54391.304309922263</v>
      </c>
      <c r="M1880" s="668">
        <f t="shared" si="359"/>
        <v>11.990238655999987</v>
      </c>
      <c r="N1880" s="624">
        <f t="shared" si="357"/>
        <v>4536.2987235207811</v>
      </c>
    </row>
    <row r="1881" spans="1:14" x14ac:dyDescent="0.2">
      <c r="A1881" s="624">
        <v>1878</v>
      </c>
      <c r="B1881" s="624">
        <v>0</v>
      </c>
      <c r="C1881" s="628">
        <f t="shared" si="350"/>
        <v>0</v>
      </c>
      <c r="D1881" s="665">
        <f t="shared" si="348"/>
        <v>0</v>
      </c>
      <c r="E1881" s="629">
        <f t="shared" si="351"/>
        <v>0</v>
      </c>
      <c r="F1881" s="665">
        <f t="shared" si="349"/>
        <v>0</v>
      </c>
      <c r="G1881" s="629">
        <f t="shared" si="352"/>
        <v>0</v>
      </c>
      <c r="H1881" s="666">
        <f t="shared" si="353"/>
        <v>0</v>
      </c>
      <c r="I1881" s="667">
        <f t="shared" si="354"/>
        <v>0</v>
      </c>
      <c r="J1881" s="624">
        <f t="shared" si="355"/>
        <v>0</v>
      </c>
      <c r="K1881" s="624">
        <f t="shared" si="356"/>
        <v>0</v>
      </c>
      <c r="L1881" s="624">
        <f t="shared" si="358"/>
        <v>54391.304309922263</v>
      </c>
      <c r="M1881" s="668">
        <f t="shared" si="359"/>
        <v>11.990238655999987</v>
      </c>
      <c r="N1881" s="624">
        <f t="shared" si="357"/>
        <v>4536.2987235207811</v>
      </c>
    </row>
    <row r="1882" spans="1:14" x14ac:dyDescent="0.2">
      <c r="A1882" s="624">
        <v>1879</v>
      </c>
      <c r="B1882" s="624">
        <v>0</v>
      </c>
      <c r="C1882" s="628">
        <f t="shared" si="350"/>
        <v>0</v>
      </c>
      <c r="D1882" s="665">
        <f t="shared" si="348"/>
        <v>0</v>
      </c>
      <c r="E1882" s="629">
        <f t="shared" si="351"/>
        <v>0</v>
      </c>
      <c r="F1882" s="665">
        <f t="shared" si="349"/>
        <v>0</v>
      </c>
      <c r="G1882" s="629">
        <f t="shared" si="352"/>
        <v>0</v>
      </c>
      <c r="H1882" s="666">
        <f t="shared" si="353"/>
        <v>0</v>
      </c>
      <c r="I1882" s="667">
        <f t="shared" si="354"/>
        <v>0</v>
      </c>
      <c r="J1882" s="624">
        <f t="shared" si="355"/>
        <v>0</v>
      </c>
      <c r="K1882" s="624">
        <f t="shared" si="356"/>
        <v>0</v>
      </c>
      <c r="L1882" s="624">
        <f t="shared" si="358"/>
        <v>54391.304309922263</v>
      </c>
      <c r="M1882" s="668">
        <f t="shared" si="359"/>
        <v>11.990238655999987</v>
      </c>
      <c r="N1882" s="624">
        <f t="shared" si="357"/>
        <v>4536.2987235207811</v>
      </c>
    </row>
    <row r="1883" spans="1:14" x14ac:dyDescent="0.2">
      <c r="A1883" s="624">
        <v>1880</v>
      </c>
      <c r="B1883" s="624">
        <v>0</v>
      </c>
      <c r="C1883" s="628">
        <f t="shared" si="350"/>
        <v>0</v>
      </c>
      <c r="D1883" s="665">
        <f t="shared" si="348"/>
        <v>0</v>
      </c>
      <c r="E1883" s="629">
        <f t="shared" si="351"/>
        <v>0</v>
      </c>
      <c r="F1883" s="665">
        <f t="shared" si="349"/>
        <v>0</v>
      </c>
      <c r="G1883" s="629">
        <f t="shared" si="352"/>
        <v>0</v>
      </c>
      <c r="H1883" s="666">
        <f t="shared" si="353"/>
        <v>0</v>
      </c>
      <c r="I1883" s="667">
        <f t="shared" si="354"/>
        <v>0</v>
      </c>
      <c r="J1883" s="624">
        <f t="shared" si="355"/>
        <v>0</v>
      </c>
      <c r="K1883" s="624">
        <f t="shared" si="356"/>
        <v>0</v>
      </c>
      <c r="L1883" s="624">
        <f t="shared" si="358"/>
        <v>54391.304309922263</v>
      </c>
      <c r="M1883" s="668">
        <f t="shared" si="359"/>
        <v>11.990238655999987</v>
      </c>
      <c r="N1883" s="624">
        <f t="shared" si="357"/>
        <v>4536.2987235207811</v>
      </c>
    </row>
    <row r="1884" spans="1:14" x14ac:dyDescent="0.2">
      <c r="A1884" s="624">
        <v>1881</v>
      </c>
      <c r="B1884" s="624">
        <v>0</v>
      </c>
      <c r="C1884" s="628">
        <f t="shared" si="350"/>
        <v>0</v>
      </c>
      <c r="D1884" s="665">
        <f t="shared" si="348"/>
        <v>0</v>
      </c>
      <c r="E1884" s="629">
        <f t="shared" si="351"/>
        <v>0</v>
      </c>
      <c r="F1884" s="665">
        <f t="shared" si="349"/>
        <v>0</v>
      </c>
      <c r="G1884" s="629">
        <f t="shared" si="352"/>
        <v>0</v>
      </c>
      <c r="H1884" s="666">
        <f t="shared" si="353"/>
        <v>0</v>
      </c>
      <c r="I1884" s="667">
        <f t="shared" si="354"/>
        <v>0</v>
      </c>
      <c r="J1884" s="624">
        <f t="shared" si="355"/>
        <v>0</v>
      </c>
      <c r="K1884" s="624">
        <f t="shared" si="356"/>
        <v>0</v>
      </c>
      <c r="L1884" s="624">
        <f t="shared" si="358"/>
        <v>54391.304309922263</v>
      </c>
      <c r="M1884" s="668">
        <f t="shared" si="359"/>
        <v>11.990238655999987</v>
      </c>
      <c r="N1884" s="624">
        <f t="shared" si="357"/>
        <v>4536.2987235207811</v>
      </c>
    </row>
    <row r="1885" spans="1:14" x14ac:dyDescent="0.2">
      <c r="A1885" s="624">
        <v>1882</v>
      </c>
      <c r="B1885" s="624">
        <v>0</v>
      </c>
      <c r="C1885" s="628">
        <f t="shared" si="350"/>
        <v>0</v>
      </c>
      <c r="D1885" s="665">
        <f t="shared" si="348"/>
        <v>0</v>
      </c>
      <c r="E1885" s="629">
        <f t="shared" si="351"/>
        <v>0</v>
      </c>
      <c r="F1885" s="665">
        <f t="shared" si="349"/>
        <v>0</v>
      </c>
      <c r="G1885" s="629">
        <f t="shared" si="352"/>
        <v>0</v>
      </c>
      <c r="H1885" s="666">
        <f t="shared" si="353"/>
        <v>0</v>
      </c>
      <c r="I1885" s="667">
        <f t="shared" si="354"/>
        <v>0</v>
      </c>
      <c r="J1885" s="624">
        <f t="shared" si="355"/>
        <v>0</v>
      </c>
      <c r="K1885" s="624">
        <f t="shared" si="356"/>
        <v>0</v>
      </c>
      <c r="L1885" s="624">
        <f t="shared" si="358"/>
        <v>54391.304309922263</v>
      </c>
      <c r="M1885" s="668">
        <f t="shared" si="359"/>
        <v>11.990238655999987</v>
      </c>
      <c r="N1885" s="624">
        <f t="shared" si="357"/>
        <v>4536.2987235207811</v>
      </c>
    </row>
    <row r="1886" spans="1:14" x14ac:dyDescent="0.2">
      <c r="A1886" s="624">
        <v>1883</v>
      </c>
      <c r="B1886" s="624">
        <v>0</v>
      </c>
      <c r="C1886" s="628">
        <f t="shared" si="350"/>
        <v>0</v>
      </c>
      <c r="D1886" s="665">
        <f t="shared" si="348"/>
        <v>0</v>
      </c>
      <c r="E1886" s="629">
        <f t="shared" si="351"/>
        <v>0</v>
      </c>
      <c r="F1886" s="665">
        <f t="shared" si="349"/>
        <v>0</v>
      </c>
      <c r="G1886" s="629">
        <f t="shared" si="352"/>
        <v>0</v>
      </c>
      <c r="H1886" s="666">
        <f t="shared" si="353"/>
        <v>0</v>
      </c>
      <c r="I1886" s="667">
        <f t="shared" si="354"/>
        <v>0</v>
      </c>
      <c r="J1886" s="624">
        <f t="shared" si="355"/>
        <v>0</v>
      </c>
      <c r="K1886" s="624">
        <f t="shared" si="356"/>
        <v>0</v>
      </c>
      <c r="L1886" s="624">
        <f t="shared" si="358"/>
        <v>54391.304309922263</v>
      </c>
      <c r="M1886" s="668">
        <f t="shared" si="359"/>
        <v>11.990238655999987</v>
      </c>
      <c r="N1886" s="624">
        <f t="shared" si="357"/>
        <v>4536.2987235207811</v>
      </c>
    </row>
    <row r="1887" spans="1:14" x14ac:dyDescent="0.2">
      <c r="A1887" s="624">
        <v>1884</v>
      </c>
      <c r="B1887" s="624">
        <v>0</v>
      </c>
      <c r="C1887" s="628">
        <f t="shared" si="350"/>
        <v>0</v>
      </c>
      <c r="D1887" s="665">
        <f t="shared" si="348"/>
        <v>0</v>
      </c>
      <c r="E1887" s="629">
        <f t="shared" si="351"/>
        <v>0</v>
      </c>
      <c r="F1887" s="665">
        <f t="shared" si="349"/>
        <v>0</v>
      </c>
      <c r="G1887" s="629">
        <f t="shared" si="352"/>
        <v>0</v>
      </c>
      <c r="H1887" s="666">
        <f t="shared" si="353"/>
        <v>0</v>
      </c>
      <c r="I1887" s="667">
        <f t="shared" si="354"/>
        <v>0</v>
      </c>
      <c r="J1887" s="624">
        <f t="shared" si="355"/>
        <v>0</v>
      </c>
      <c r="K1887" s="624">
        <f t="shared" si="356"/>
        <v>0</v>
      </c>
      <c r="L1887" s="624">
        <f t="shared" si="358"/>
        <v>54391.304309922263</v>
      </c>
      <c r="M1887" s="668">
        <f t="shared" si="359"/>
        <v>11.990238655999987</v>
      </c>
      <c r="N1887" s="624">
        <f t="shared" si="357"/>
        <v>4536.2987235207811</v>
      </c>
    </row>
    <row r="1888" spans="1:14" x14ac:dyDescent="0.2">
      <c r="A1888" s="624">
        <v>1885</v>
      </c>
      <c r="B1888" s="624">
        <v>0</v>
      </c>
      <c r="C1888" s="628">
        <f t="shared" si="350"/>
        <v>0</v>
      </c>
      <c r="D1888" s="665">
        <f t="shared" si="348"/>
        <v>0</v>
      </c>
      <c r="E1888" s="629">
        <f t="shared" si="351"/>
        <v>0</v>
      </c>
      <c r="F1888" s="665">
        <f t="shared" si="349"/>
        <v>0</v>
      </c>
      <c r="G1888" s="629">
        <f t="shared" si="352"/>
        <v>0</v>
      </c>
      <c r="H1888" s="666">
        <f t="shared" si="353"/>
        <v>0</v>
      </c>
      <c r="I1888" s="667">
        <f t="shared" si="354"/>
        <v>0</v>
      </c>
      <c r="J1888" s="624">
        <f t="shared" si="355"/>
        <v>0</v>
      </c>
      <c r="K1888" s="624">
        <f t="shared" si="356"/>
        <v>0</v>
      </c>
      <c r="L1888" s="624">
        <f t="shared" si="358"/>
        <v>54391.304309922263</v>
      </c>
      <c r="M1888" s="668">
        <f t="shared" si="359"/>
        <v>11.990238655999987</v>
      </c>
      <c r="N1888" s="624">
        <f t="shared" si="357"/>
        <v>4536.2987235207811</v>
      </c>
    </row>
    <row r="1889" spans="1:14" x14ac:dyDescent="0.2">
      <c r="A1889" s="624">
        <v>1886</v>
      </c>
      <c r="B1889" s="624">
        <v>0</v>
      </c>
      <c r="C1889" s="628">
        <f t="shared" si="350"/>
        <v>0</v>
      </c>
      <c r="D1889" s="665">
        <f t="shared" si="348"/>
        <v>0</v>
      </c>
      <c r="E1889" s="629">
        <f t="shared" si="351"/>
        <v>0</v>
      </c>
      <c r="F1889" s="665">
        <f t="shared" si="349"/>
        <v>0</v>
      </c>
      <c r="G1889" s="629">
        <f t="shared" si="352"/>
        <v>0</v>
      </c>
      <c r="H1889" s="666">
        <f t="shared" si="353"/>
        <v>0</v>
      </c>
      <c r="I1889" s="667">
        <f t="shared" si="354"/>
        <v>0</v>
      </c>
      <c r="J1889" s="624">
        <f t="shared" si="355"/>
        <v>0</v>
      </c>
      <c r="K1889" s="624">
        <f t="shared" si="356"/>
        <v>0</v>
      </c>
      <c r="L1889" s="624">
        <f t="shared" si="358"/>
        <v>54391.304309922263</v>
      </c>
      <c r="M1889" s="668">
        <f t="shared" si="359"/>
        <v>11.990238655999987</v>
      </c>
      <c r="N1889" s="624">
        <f t="shared" si="357"/>
        <v>4536.2987235207811</v>
      </c>
    </row>
    <row r="1890" spans="1:14" x14ac:dyDescent="0.2">
      <c r="A1890" s="624">
        <v>1887</v>
      </c>
      <c r="B1890" s="624">
        <v>0</v>
      </c>
      <c r="C1890" s="628">
        <f t="shared" si="350"/>
        <v>0</v>
      </c>
      <c r="D1890" s="665">
        <f t="shared" si="348"/>
        <v>0</v>
      </c>
      <c r="E1890" s="629">
        <f t="shared" si="351"/>
        <v>0</v>
      </c>
      <c r="F1890" s="665">
        <f t="shared" si="349"/>
        <v>0</v>
      </c>
      <c r="G1890" s="629">
        <f t="shared" si="352"/>
        <v>0</v>
      </c>
      <c r="H1890" s="666">
        <f t="shared" si="353"/>
        <v>0</v>
      </c>
      <c r="I1890" s="667">
        <f t="shared" si="354"/>
        <v>0</v>
      </c>
      <c r="J1890" s="624">
        <f t="shared" si="355"/>
        <v>0</v>
      </c>
      <c r="K1890" s="624">
        <f t="shared" si="356"/>
        <v>0</v>
      </c>
      <c r="L1890" s="624">
        <f t="shared" si="358"/>
        <v>54391.304309922263</v>
      </c>
      <c r="M1890" s="668">
        <f t="shared" si="359"/>
        <v>11.990238655999987</v>
      </c>
      <c r="N1890" s="624">
        <f t="shared" si="357"/>
        <v>4536.2987235207811</v>
      </c>
    </row>
    <row r="1891" spans="1:14" x14ac:dyDescent="0.2">
      <c r="A1891" s="624">
        <v>1888</v>
      </c>
      <c r="B1891" s="624">
        <v>0</v>
      </c>
      <c r="C1891" s="628">
        <f t="shared" si="350"/>
        <v>0</v>
      </c>
      <c r="D1891" s="665">
        <f t="shared" si="348"/>
        <v>0</v>
      </c>
      <c r="E1891" s="629">
        <f t="shared" si="351"/>
        <v>0</v>
      </c>
      <c r="F1891" s="665">
        <f t="shared" si="349"/>
        <v>0</v>
      </c>
      <c r="G1891" s="629">
        <f t="shared" si="352"/>
        <v>0</v>
      </c>
      <c r="H1891" s="666">
        <f t="shared" si="353"/>
        <v>0</v>
      </c>
      <c r="I1891" s="667">
        <f t="shared" si="354"/>
        <v>0</v>
      </c>
      <c r="J1891" s="624">
        <f t="shared" si="355"/>
        <v>0</v>
      </c>
      <c r="K1891" s="624">
        <f t="shared" si="356"/>
        <v>0</v>
      </c>
      <c r="L1891" s="624">
        <f t="shared" si="358"/>
        <v>54391.304309922263</v>
      </c>
      <c r="M1891" s="668">
        <f t="shared" si="359"/>
        <v>11.990238655999987</v>
      </c>
      <c r="N1891" s="624">
        <f t="shared" si="357"/>
        <v>4536.2987235207811</v>
      </c>
    </row>
    <row r="1892" spans="1:14" x14ac:dyDescent="0.2">
      <c r="A1892" s="624">
        <v>1889</v>
      </c>
      <c r="B1892" s="624">
        <v>0</v>
      </c>
      <c r="C1892" s="628">
        <f t="shared" si="350"/>
        <v>0</v>
      </c>
      <c r="D1892" s="665">
        <f t="shared" si="348"/>
        <v>0</v>
      </c>
      <c r="E1892" s="629">
        <f t="shared" si="351"/>
        <v>0</v>
      </c>
      <c r="F1892" s="665">
        <f t="shared" si="349"/>
        <v>0</v>
      </c>
      <c r="G1892" s="629">
        <f t="shared" si="352"/>
        <v>0</v>
      </c>
      <c r="H1892" s="666">
        <f t="shared" si="353"/>
        <v>0</v>
      </c>
      <c r="I1892" s="667">
        <f t="shared" si="354"/>
        <v>0</v>
      </c>
      <c r="J1892" s="624">
        <f t="shared" si="355"/>
        <v>0</v>
      </c>
      <c r="K1892" s="624">
        <f t="shared" si="356"/>
        <v>0</v>
      </c>
      <c r="L1892" s="624">
        <f t="shared" si="358"/>
        <v>54391.304309922263</v>
      </c>
      <c r="M1892" s="668">
        <f t="shared" si="359"/>
        <v>11.990238655999987</v>
      </c>
      <c r="N1892" s="624">
        <f t="shared" si="357"/>
        <v>4536.2987235207811</v>
      </c>
    </row>
    <row r="1893" spans="1:14" x14ac:dyDescent="0.2">
      <c r="A1893" s="624">
        <v>1890</v>
      </c>
      <c r="B1893" s="624">
        <v>0</v>
      </c>
      <c r="C1893" s="628">
        <f t="shared" si="350"/>
        <v>0</v>
      </c>
      <c r="D1893" s="665">
        <f t="shared" si="348"/>
        <v>0</v>
      </c>
      <c r="E1893" s="629">
        <f t="shared" si="351"/>
        <v>0</v>
      </c>
      <c r="F1893" s="665">
        <f t="shared" si="349"/>
        <v>0</v>
      </c>
      <c r="G1893" s="629">
        <f t="shared" si="352"/>
        <v>0</v>
      </c>
      <c r="H1893" s="666">
        <f t="shared" si="353"/>
        <v>0</v>
      </c>
      <c r="I1893" s="667">
        <f t="shared" si="354"/>
        <v>0</v>
      </c>
      <c r="J1893" s="624">
        <f t="shared" si="355"/>
        <v>0</v>
      </c>
      <c r="K1893" s="624">
        <f t="shared" si="356"/>
        <v>0</v>
      </c>
      <c r="L1893" s="624">
        <f t="shared" si="358"/>
        <v>54391.304309922263</v>
      </c>
      <c r="M1893" s="668">
        <f t="shared" si="359"/>
        <v>11.990238655999987</v>
      </c>
      <c r="N1893" s="624">
        <f t="shared" si="357"/>
        <v>4536.2987235207811</v>
      </c>
    </row>
    <row r="1894" spans="1:14" x14ac:dyDescent="0.2">
      <c r="A1894" s="624">
        <v>1891</v>
      </c>
      <c r="B1894" s="624">
        <v>0</v>
      </c>
      <c r="C1894" s="628">
        <f t="shared" si="350"/>
        <v>0</v>
      </c>
      <c r="D1894" s="665">
        <f t="shared" si="348"/>
        <v>0</v>
      </c>
      <c r="E1894" s="629">
        <f t="shared" si="351"/>
        <v>0</v>
      </c>
      <c r="F1894" s="665">
        <f t="shared" si="349"/>
        <v>0</v>
      </c>
      <c r="G1894" s="629">
        <f t="shared" si="352"/>
        <v>0</v>
      </c>
      <c r="H1894" s="666">
        <f t="shared" si="353"/>
        <v>0</v>
      </c>
      <c r="I1894" s="667">
        <f t="shared" si="354"/>
        <v>0</v>
      </c>
      <c r="J1894" s="624">
        <f t="shared" si="355"/>
        <v>0</v>
      </c>
      <c r="K1894" s="624">
        <f t="shared" si="356"/>
        <v>0</v>
      </c>
      <c r="L1894" s="624">
        <f t="shared" si="358"/>
        <v>54391.304309922263</v>
      </c>
      <c r="M1894" s="668">
        <f t="shared" si="359"/>
        <v>11.990238655999987</v>
      </c>
      <c r="N1894" s="624">
        <f t="shared" si="357"/>
        <v>4536.2987235207811</v>
      </c>
    </row>
    <row r="1895" spans="1:14" x14ac:dyDescent="0.2">
      <c r="A1895" s="624">
        <v>1892</v>
      </c>
      <c r="B1895" s="624">
        <v>0</v>
      </c>
      <c r="C1895" s="628">
        <f t="shared" si="350"/>
        <v>0</v>
      </c>
      <c r="D1895" s="665">
        <f t="shared" si="348"/>
        <v>0</v>
      </c>
      <c r="E1895" s="629">
        <f t="shared" si="351"/>
        <v>0</v>
      </c>
      <c r="F1895" s="665">
        <f t="shared" si="349"/>
        <v>0</v>
      </c>
      <c r="G1895" s="629">
        <f t="shared" si="352"/>
        <v>0</v>
      </c>
      <c r="H1895" s="666">
        <f t="shared" si="353"/>
        <v>0</v>
      </c>
      <c r="I1895" s="667">
        <f t="shared" si="354"/>
        <v>0</v>
      </c>
      <c r="J1895" s="624">
        <f t="shared" si="355"/>
        <v>0</v>
      </c>
      <c r="K1895" s="624">
        <f t="shared" si="356"/>
        <v>0</v>
      </c>
      <c r="L1895" s="624">
        <f t="shared" si="358"/>
        <v>54391.304309922263</v>
      </c>
      <c r="M1895" s="668">
        <f t="shared" si="359"/>
        <v>11.990238655999987</v>
      </c>
      <c r="N1895" s="624">
        <f t="shared" si="357"/>
        <v>4536.2987235207811</v>
      </c>
    </row>
    <row r="1896" spans="1:14" x14ac:dyDescent="0.2">
      <c r="A1896" s="624">
        <v>1893</v>
      </c>
      <c r="B1896" s="624">
        <v>0</v>
      </c>
      <c r="C1896" s="628">
        <f t="shared" si="350"/>
        <v>0</v>
      </c>
      <c r="D1896" s="665">
        <f t="shared" si="348"/>
        <v>0</v>
      </c>
      <c r="E1896" s="629">
        <f t="shared" si="351"/>
        <v>0</v>
      </c>
      <c r="F1896" s="665">
        <f t="shared" si="349"/>
        <v>0</v>
      </c>
      <c r="G1896" s="629">
        <f t="shared" si="352"/>
        <v>0</v>
      </c>
      <c r="H1896" s="666">
        <f t="shared" si="353"/>
        <v>0</v>
      </c>
      <c r="I1896" s="667">
        <f t="shared" si="354"/>
        <v>0</v>
      </c>
      <c r="J1896" s="624">
        <f t="shared" si="355"/>
        <v>0</v>
      </c>
      <c r="K1896" s="624">
        <f t="shared" si="356"/>
        <v>0</v>
      </c>
      <c r="L1896" s="624">
        <f t="shared" si="358"/>
        <v>54391.304309922263</v>
      </c>
      <c r="M1896" s="668">
        <f t="shared" si="359"/>
        <v>11.990238655999987</v>
      </c>
      <c r="N1896" s="624">
        <f t="shared" si="357"/>
        <v>4536.2987235207811</v>
      </c>
    </row>
    <row r="1897" spans="1:14" x14ac:dyDescent="0.2">
      <c r="A1897" s="624">
        <v>1894</v>
      </c>
      <c r="B1897" s="624">
        <v>0</v>
      </c>
      <c r="C1897" s="628">
        <f t="shared" si="350"/>
        <v>0</v>
      </c>
      <c r="D1897" s="665">
        <f t="shared" si="348"/>
        <v>0</v>
      </c>
      <c r="E1897" s="629">
        <f t="shared" si="351"/>
        <v>0</v>
      </c>
      <c r="F1897" s="665">
        <f t="shared" si="349"/>
        <v>0</v>
      </c>
      <c r="G1897" s="629">
        <f t="shared" si="352"/>
        <v>0</v>
      </c>
      <c r="H1897" s="666">
        <f t="shared" si="353"/>
        <v>0</v>
      </c>
      <c r="I1897" s="667">
        <f t="shared" si="354"/>
        <v>0</v>
      </c>
      <c r="J1897" s="624">
        <f t="shared" si="355"/>
        <v>0</v>
      </c>
      <c r="K1897" s="624">
        <f t="shared" si="356"/>
        <v>0</v>
      </c>
      <c r="L1897" s="624">
        <f t="shared" si="358"/>
        <v>54391.304309922263</v>
      </c>
      <c r="M1897" s="668">
        <f t="shared" si="359"/>
        <v>11.990238655999987</v>
      </c>
      <c r="N1897" s="624">
        <f t="shared" si="357"/>
        <v>4536.2987235207811</v>
      </c>
    </row>
    <row r="1898" spans="1:14" x14ac:dyDescent="0.2">
      <c r="A1898" s="624">
        <v>1895</v>
      </c>
      <c r="B1898" s="624">
        <v>0</v>
      </c>
      <c r="C1898" s="628">
        <f t="shared" si="350"/>
        <v>0</v>
      </c>
      <c r="D1898" s="665">
        <f t="shared" si="348"/>
        <v>0</v>
      </c>
      <c r="E1898" s="629">
        <f t="shared" si="351"/>
        <v>0</v>
      </c>
      <c r="F1898" s="665">
        <f t="shared" si="349"/>
        <v>0</v>
      </c>
      <c r="G1898" s="629">
        <f t="shared" si="352"/>
        <v>0</v>
      </c>
      <c r="H1898" s="666">
        <f t="shared" si="353"/>
        <v>0</v>
      </c>
      <c r="I1898" s="667">
        <f t="shared" si="354"/>
        <v>0</v>
      </c>
      <c r="J1898" s="624">
        <f t="shared" si="355"/>
        <v>0</v>
      </c>
      <c r="K1898" s="624">
        <f t="shared" si="356"/>
        <v>0</v>
      </c>
      <c r="L1898" s="624">
        <f t="shared" si="358"/>
        <v>54391.304309922263</v>
      </c>
      <c r="M1898" s="668">
        <f t="shared" si="359"/>
        <v>11.990238655999987</v>
      </c>
      <c r="N1898" s="624">
        <f t="shared" si="357"/>
        <v>4536.2987235207811</v>
      </c>
    </row>
    <row r="1899" spans="1:14" x14ac:dyDescent="0.2">
      <c r="A1899" s="624">
        <v>1896</v>
      </c>
      <c r="B1899" s="624">
        <v>0</v>
      </c>
      <c r="C1899" s="628">
        <f t="shared" si="350"/>
        <v>0</v>
      </c>
      <c r="D1899" s="665">
        <f t="shared" si="348"/>
        <v>0</v>
      </c>
      <c r="E1899" s="629">
        <f t="shared" si="351"/>
        <v>0</v>
      </c>
      <c r="F1899" s="665">
        <f t="shared" si="349"/>
        <v>0</v>
      </c>
      <c r="G1899" s="629">
        <f t="shared" si="352"/>
        <v>0</v>
      </c>
      <c r="H1899" s="666">
        <f t="shared" si="353"/>
        <v>0</v>
      </c>
      <c r="I1899" s="667">
        <f t="shared" si="354"/>
        <v>0</v>
      </c>
      <c r="J1899" s="624">
        <f t="shared" si="355"/>
        <v>0</v>
      </c>
      <c r="K1899" s="624">
        <f t="shared" si="356"/>
        <v>0</v>
      </c>
      <c r="L1899" s="624">
        <f t="shared" si="358"/>
        <v>54391.304309922263</v>
      </c>
      <c r="M1899" s="668">
        <f t="shared" si="359"/>
        <v>11.990238655999987</v>
      </c>
      <c r="N1899" s="624">
        <f t="shared" si="357"/>
        <v>4536.2987235207811</v>
      </c>
    </row>
    <row r="1900" spans="1:14" x14ac:dyDescent="0.2">
      <c r="A1900" s="624">
        <v>1897</v>
      </c>
      <c r="B1900" s="624">
        <v>0</v>
      </c>
      <c r="C1900" s="628">
        <f t="shared" si="350"/>
        <v>0</v>
      </c>
      <c r="D1900" s="665">
        <f t="shared" si="348"/>
        <v>0</v>
      </c>
      <c r="E1900" s="629">
        <f t="shared" si="351"/>
        <v>0</v>
      </c>
      <c r="F1900" s="665">
        <f t="shared" si="349"/>
        <v>0</v>
      </c>
      <c r="G1900" s="629">
        <f t="shared" si="352"/>
        <v>0</v>
      </c>
      <c r="H1900" s="666">
        <f t="shared" si="353"/>
        <v>0</v>
      </c>
      <c r="I1900" s="667">
        <f t="shared" si="354"/>
        <v>0</v>
      </c>
      <c r="J1900" s="624">
        <f t="shared" si="355"/>
        <v>0</v>
      </c>
      <c r="K1900" s="624">
        <f t="shared" si="356"/>
        <v>0</v>
      </c>
      <c r="L1900" s="624">
        <f t="shared" si="358"/>
        <v>54391.304309922263</v>
      </c>
      <c r="M1900" s="668">
        <f t="shared" si="359"/>
        <v>11.990238655999987</v>
      </c>
      <c r="N1900" s="624">
        <f t="shared" si="357"/>
        <v>4536.2987235207811</v>
      </c>
    </row>
    <row r="1901" spans="1:14" x14ac:dyDescent="0.2">
      <c r="A1901" s="624">
        <v>1898</v>
      </c>
      <c r="B1901" s="624">
        <v>0</v>
      </c>
      <c r="C1901" s="628">
        <f t="shared" si="350"/>
        <v>0</v>
      </c>
      <c r="D1901" s="665">
        <f t="shared" si="348"/>
        <v>0</v>
      </c>
      <c r="E1901" s="629">
        <f t="shared" si="351"/>
        <v>0</v>
      </c>
      <c r="F1901" s="665">
        <f t="shared" si="349"/>
        <v>0</v>
      </c>
      <c r="G1901" s="629">
        <f t="shared" si="352"/>
        <v>0</v>
      </c>
      <c r="H1901" s="666">
        <f t="shared" si="353"/>
        <v>0</v>
      </c>
      <c r="I1901" s="667">
        <f t="shared" si="354"/>
        <v>0</v>
      </c>
      <c r="J1901" s="624">
        <f t="shared" si="355"/>
        <v>0</v>
      </c>
      <c r="K1901" s="624">
        <f t="shared" si="356"/>
        <v>0</v>
      </c>
      <c r="L1901" s="624">
        <f t="shared" si="358"/>
        <v>54391.304309922263</v>
      </c>
      <c r="M1901" s="668">
        <f t="shared" si="359"/>
        <v>11.990238655999987</v>
      </c>
      <c r="N1901" s="624">
        <f t="shared" si="357"/>
        <v>4536.2987235207811</v>
      </c>
    </row>
    <row r="1902" spans="1:14" x14ac:dyDescent="0.2">
      <c r="A1902" s="624">
        <v>1899</v>
      </c>
      <c r="B1902" s="624">
        <v>0</v>
      </c>
      <c r="C1902" s="628">
        <f t="shared" si="350"/>
        <v>0</v>
      </c>
      <c r="D1902" s="665">
        <f t="shared" si="348"/>
        <v>0</v>
      </c>
      <c r="E1902" s="629">
        <f t="shared" si="351"/>
        <v>0</v>
      </c>
      <c r="F1902" s="665">
        <f t="shared" si="349"/>
        <v>0</v>
      </c>
      <c r="G1902" s="629">
        <f t="shared" si="352"/>
        <v>0</v>
      </c>
      <c r="H1902" s="666">
        <f t="shared" si="353"/>
        <v>0</v>
      </c>
      <c r="I1902" s="667">
        <f t="shared" si="354"/>
        <v>0</v>
      </c>
      <c r="J1902" s="624">
        <f t="shared" si="355"/>
        <v>0</v>
      </c>
      <c r="K1902" s="624">
        <f t="shared" si="356"/>
        <v>0</v>
      </c>
      <c r="L1902" s="624">
        <f t="shared" si="358"/>
        <v>54391.304309922263</v>
      </c>
      <c r="M1902" s="668">
        <f t="shared" si="359"/>
        <v>11.990238655999987</v>
      </c>
      <c r="N1902" s="624">
        <f t="shared" si="357"/>
        <v>4536.2987235207811</v>
      </c>
    </row>
    <row r="1903" spans="1:14" x14ac:dyDescent="0.2">
      <c r="A1903" s="624">
        <v>1900</v>
      </c>
      <c r="B1903" s="624">
        <v>0</v>
      </c>
      <c r="C1903" s="628">
        <f t="shared" si="350"/>
        <v>0</v>
      </c>
      <c r="D1903" s="665">
        <f t="shared" si="348"/>
        <v>0</v>
      </c>
      <c r="E1903" s="629">
        <f t="shared" si="351"/>
        <v>0</v>
      </c>
      <c r="F1903" s="665">
        <f t="shared" si="349"/>
        <v>0</v>
      </c>
      <c r="G1903" s="629">
        <f t="shared" si="352"/>
        <v>0</v>
      </c>
      <c r="H1903" s="666">
        <f t="shared" si="353"/>
        <v>0</v>
      </c>
      <c r="I1903" s="667">
        <f t="shared" si="354"/>
        <v>0</v>
      </c>
      <c r="J1903" s="624">
        <f t="shared" si="355"/>
        <v>0</v>
      </c>
      <c r="K1903" s="624">
        <f t="shared" si="356"/>
        <v>0</v>
      </c>
      <c r="L1903" s="624">
        <f t="shared" si="358"/>
        <v>54391.304309922263</v>
      </c>
      <c r="M1903" s="668">
        <f t="shared" si="359"/>
        <v>11.990238655999987</v>
      </c>
      <c r="N1903" s="624">
        <f t="shared" si="357"/>
        <v>4536.2987235207811</v>
      </c>
    </row>
    <row r="1904" spans="1:14" x14ac:dyDescent="0.2">
      <c r="A1904" s="624">
        <v>1901</v>
      </c>
      <c r="B1904" s="624">
        <v>0</v>
      </c>
      <c r="C1904" s="628">
        <f t="shared" si="350"/>
        <v>0</v>
      </c>
      <c r="D1904" s="665">
        <f t="shared" si="348"/>
        <v>0</v>
      </c>
      <c r="E1904" s="629">
        <f t="shared" si="351"/>
        <v>0</v>
      </c>
      <c r="F1904" s="665">
        <f t="shared" si="349"/>
        <v>0</v>
      </c>
      <c r="G1904" s="629">
        <f t="shared" si="352"/>
        <v>0</v>
      </c>
      <c r="H1904" s="666">
        <f t="shared" si="353"/>
        <v>0</v>
      </c>
      <c r="I1904" s="667">
        <f t="shared" si="354"/>
        <v>0</v>
      </c>
      <c r="J1904" s="624">
        <f t="shared" si="355"/>
        <v>0</v>
      </c>
      <c r="K1904" s="624">
        <f t="shared" si="356"/>
        <v>0</v>
      </c>
      <c r="L1904" s="624">
        <f t="shared" si="358"/>
        <v>54391.304309922263</v>
      </c>
      <c r="M1904" s="668">
        <f t="shared" si="359"/>
        <v>11.990238655999987</v>
      </c>
      <c r="N1904" s="624">
        <f t="shared" si="357"/>
        <v>4536.2987235207811</v>
      </c>
    </row>
    <row r="1905" spans="1:14" x14ac:dyDescent="0.2">
      <c r="A1905" s="624">
        <v>1902</v>
      </c>
      <c r="B1905" s="624">
        <v>0</v>
      </c>
      <c r="C1905" s="628">
        <f t="shared" si="350"/>
        <v>0</v>
      </c>
      <c r="D1905" s="665">
        <f t="shared" si="348"/>
        <v>0</v>
      </c>
      <c r="E1905" s="629">
        <f t="shared" si="351"/>
        <v>0</v>
      </c>
      <c r="F1905" s="665">
        <f t="shared" si="349"/>
        <v>0</v>
      </c>
      <c r="G1905" s="629">
        <f t="shared" si="352"/>
        <v>0</v>
      </c>
      <c r="H1905" s="666">
        <f t="shared" si="353"/>
        <v>0</v>
      </c>
      <c r="I1905" s="667">
        <f t="shared" si="354"/>
        <v>0</v>
      </c>
      <c r="J1905" s="624">
        <f t="shared" si="355"/>
        <v>0</v>
      </c>
      <c r="K1905" s="624">
        <f t="shared" si="356"/>
        <v>0</v>
      </c>
      <c r="L1905" s="624">
        <f t="shared" si="358"/>
        <v>54391.304309922263</v>
      </c>
      <c r="M1905" s="668">
        <f t="shared" si="359"/>
        <v>11.990238655999987</v>
      </c>
      <c r="N1905" s="624">
        <f t="shared" si="357"/>
        <v>4536.2987235207811</v>
      </c>
    </row>
    <row r="1906" spans="1:14" x14ac:dyDescent="0.2">
      <c r="A1906" s="624">
        <v>1903</v>
      </c>
      <c r="B1906" s="624">
        <v>0</v>
      </c>
      <c r="C1906" s="628">
        <f t="shared" si="350"/>
        <v>0</v>
      </c>
      <c r="D1906" s="665">
        <f t="shared" si="348"/>
        <v>0</v>
      </c>
      <c r="E1906" s="629">
        <f t="shared" si="351"/>
        <v>0</v>
      </c>
      <c r="F1906" s="665">
        <f t="shared" si="349"/>
        <v>0</v>
      </c>
      <c r="G1906" s="629">
        <f t="shared" si="352"/>
        <v>0</v>
      </c>
      <c r="H1906" s="666">
        <f t="shared" si="353"/>
        <v>0</v>
      </c>
      <c r="I1906" s="667">
        <f t="shared" si="354"/>
        <v>0</v>
      </c>
      <c r="J1906" s="624">
        <f t="shared" si="355"/>
        <v>0</v>
      </c>
      <c r="K1906" s="624">
        <f t="shared" si="356"/>
        <v>0</v>
      </c>
      <c r="L1906" s="624">
        <f t="shared" si="358"/>
        <v>54391.304309922263</v>
      </c>
      <c r="M1906" s="668">
        <f t="shared" si="359"/>
        <v>11.990238655999987</v>
      </c>
      <c r="N1906" s="624">
        <f t="shared" si="357"/>
        <v>4536.2987235207811</v>
      </c>
    </row>
    <row r="1907" spans="1:14" x14ac:dyDescent="0.2">
      <c r="A1907" s="624">
        <v>1904</v>
      </c>
      <c r="B1907" s="624">
        <v>0</v>
      </c>
      <c r="C1907" s="628">
        <f t="shared" si="350"/>
        <v>0</v>
      </c>
      <c r="D1907" s="665">
        <f t="shared" si="348"/>
        <v>0</v>
      </c>
      <c r="E1907" s="629">
        <f t="shared" si="351"/>
        <v>0</v>
      </c>
      <c r="F1907" s="665">
        <f t="shared" si="349"/>
        <v>0</v>
      </c>
      <c r="G1907" s="629">
        <f t="shared" si="352"/>
        <v>0</v>
      </c>
      <c r="H1907" s="666">
        <f t="shared" si="353"/>
        <v>0</v>
      </c>
      <c r="I1907" s="667">
        <f t="shared" si="354"/>
        <v>0</v>
      </c>
      <c r="J1907" s="624">
        <f t="shared" si="355"/>
        <v>0</v>
      </c>
      <c r="K1907" s="624">
        <f t="shared" si="356"/>
        <v>0</v>
      </c>
      <c r="L1907" s="624">
        <f t="shared" si="358"/>
        <v>54391.304309922263</v>
      </c>
      <c r="M1907" s="668">
        <f t="shared" si="359"/>
        <v>11.990238655999987</v>
      </c>
      <c r="N1907" s="624">
        <f t="shared" si="357"/>
        <v>4536.2987235207811</v>
      </c>
    </row>
    <row r="1908" spans="1:14" x14ac:dyDescent="0.2">
      <c r="A1908" s="624">
        <v>1905</v>
      </c>
      <c r="B1908" s="624">
        <v>0</v>
      </c>
      <c r="C1908" s="628">
        <f t="shared" si="350"/>
        <v>0</v>
      </c>
      <c r="D1908" s="665">
        <f t="shared" si="348"/>
        <v>0</v>
      </c>
      <c r="E1908" s="629">
        <f t="shared" si="351"/>
        <v>0</v>
      </c>
      <c r="F1908" s="665">
        <f t="shared" si="349"/>
        <v>0</v>
      </c>
      <c r="G1908" s="629">
        <f t="shared" si="352"/>
        <v>0</v>
      </c>
      <c r="H1908" s="666">
        <f t="shared" si="353"/>
        <v>0</v>
      </c>
      <c r="I1908" s="667">
        <f t="shared" si="354"/>
        <v>0</v>
      </c>
      <c r="J1908" s="624">
        <f t="shared" si="355"/>
        <v>0</v>
      </c>
      <c r="K1908" s="624">
        <f t="shared" si="356"/>
        <v>0</v>
      </c>
      <c r="L1908" s="624">
        <f t="shared" si="358"/>
        <v>54391.304309922263</v>
      </c>
      <c r="M1908" s="668">
        <f t="shared" si="359"/>
        <v>11.990238655999987</v>
      </c>
      <c r="N1908" s="624">
        <f t="shared" si="357"/>
        <v>4536.2987235207811</v>
      </c>
    </row>
    <row r="1909" spans="1:14" x14ac:dyDescent="0.2">
      <c r="A1909" s="624">
        <v>1906</v>
      </c>
      <c r="B1909" s="624">
        <v>0</v>
      </c>
      <c r="C1909" s="628">
        <f t="shared" si="350"/>
        <v>0</v>
      </c>
      <c r="D1909" s="665">
        <f t="shared" si="348"/>
        <v>0</v>
      </c>
      <c r="E1909" s="629">
        <f t="shared" si="351"/>
        <v>0</v>
      </c>
      <c r="F1909" s="665">
        <f t="shared" si="349"/>
        <v>0</v>
      </c>
      <c r="G1909" s="629">
        <f t="shared" si="352"/>
        <v>0</v>
      </c>
      <c r="H1909" s="666">
        <f t="shared" si="353"/>
        <v>0</v>
      </c>
      <c r="I1909" s="667">
        <f t="shared" si="354"/>
        <v>0</v>
      </c>
      <c r="J1909" s="624">
        <f t="shared" si="355"/>
        <v>0</v>
      </c>
      <c r="K1909" s="624">
        <f t="shared" si="356"/>
        <v>0</v>
      </c>
      <c r="L1909" s="624">
        <f t="shared" si="358"/>
        <v>54391.304309922263</v>
      </c>
      <c r="M1909" s="668">
        <f t="shared" si="359"/>
        <v>11.990238655999987</v>
      </c>
      <c r="N1909" s="624">
        <f t="shared" si="357"/>
        <v>4536.2987235207811</v>
      </c>
    </row>
    <row r="1910" spans="1:14" x14ac:dyDescent="0.2">
      <c r="A1910" s="624">
        <v>1907</v>
      </c>
      <c r="B1910" s="624">
        <v>0</v>
      </c>
      <c r="C1910" s="628">
        <f t="shared" si="350"/>
        <v>0</v>
      </c>
      <c r="D1910" s="665">
        <f t="shared" si="348"/>
        <v>0</v>
      </c>
      <c r="E1910" s="629">
        <f t="shared" si="351"/>
        <v>0</v>
      </c>
      <c r="F1910" s="665">
        <f t="shared" si="349"/>
        <v>0</v>
      </c>
      <c r="G1910" s="629">
        <f t="shared" si="352"/>
        <v>0</v>
      </c>
      <c r="H1910" s="666">
        <f t="shared" si="353"/>
        <v>0</v>
      </c>
      <c r="I1910" s="667">
        <f t="shared" si="354"/>
        <v>0</v>
      </c>
      <c r="J1910" s="624">
        <f t="shared" si="355"/>
        <v>0</v>
      </c>
      <c r="K1910" s="624">
        <f t="shared" si="356"/>
        <v>0</v>
      </c>
      <c r="L1910" s="624">
        <f t="shared" si="358"/>
        <v>54391.304309922263</v>
      </c>
      <c r="M1910" s="668">
        <f t="shared" si="359"/>
        <v>11.990238655999987</v>
      </c>
      <c r="N1910" s="624">
        <f t="shared" si="357"/>
        <v>4536.2987235207811</v>
      </c>
    </row>
    <row r="1911" spans="1:14" x14ac:dyDescent="0.2">
      <c r="A1911" s="624">
        <v>1908</v>
      </c>
      <c r="B1911" s="624">
        <v>0</v>
      </c>
      <c r="C1911" s="628">
        <f t="shared" si="350"/>
        <v>0</v>
      </c>
      <c r="D1911" s="665">
        <f t="shared" si="348"/>
        <v>0</v>
      </c>
      <c r="E1911" s="629">
        <f t="shared" si="351"/>
        <v>0</v>
      </c>
      <c r="F1911" s="665">
        <f t="shared" si="349"/>
        <v>0</v>
      </c>
      <c r="G1911" s="629">
        <f t="shared" si="352"/>
        <v>0</v>
      </c>
      <c r="H1911" s="666">
        <f t="shared" si="353"/>
        <v>0</v>
      </c>
      <c r="I1911" s="667">
        <f t="shared" si="354"/>
        <v>0</v>
      </c>
      <c r="J1911" s="624">
        <f t="shared" si="355"/>
        <v>0</v>
      </c>
      <c r="K1911" s="624">
        <f t="shared" si="356"/>
        <v>0</v>
      </c>
      <c r="L1911" s="624">
        <f t="shared" si="358"/>
        <v>54391.304309922263</v>
      </c>
      <c r="M1911" s="668">
        <f t="shared" si="359"/>
        <v>11.990238655999987</v>
      </c>
      <c r="N1911" s="624">
        <f t="shared" si="357"/>
        <v>4536.2987235207811</v>
      </c>
    </row>
    <row r="1912" spans="1:14" x14ac:dyDescent="0.2">
      <c r="A1912" s="624">
        <v>1909</v>
      </c>
      <c r="B1912" s="624">
        <v>0</v>
      </c>
      <c r="C1912" s="628">
        <f t="shared" si="350"/>
        <v>0</v>
      </c>
      <c r="D1912" s="665">
        <f t="shared" si="348"/>
        <v>0</v>
      </c>
      <c r="E1912" s="629">
        <f t="shared" si="351"/>
        <v>0</v>
      </c>
      <c r="F1912" s="665">
        <f t="shared" si="349"/>
        <v>0</v>
      </c>
      <c r="G1912" s="629">
        <f t="shared" si="352"/>
        <v>0</v>
      </c>
      <c r="H1912" s="666">
        <f t="shared" si="353"/>
        <v>0</v>
      </c>
      <c r="I1912" s="667">
        <f t="shared" si="354"/>
        <v>0</v>
      </c>
      <c r="J1912" s="624">
        <f t="shared" si="355"/>
        <v>0</v>
      </c>
      <c r="K1912" s="624">
        <f t="shared" si="356"/>
        <v>0</v>
      </c>
      <c r="L1912" s="624">
        <f t="shared" si="358"/>
        <v>54391.304309922263</v>
      </c>
      <c r="M1912" s="668">
        <f t="shared" si="359"/>
        <v>11.990238655999987</v>
      </c>
      <c r="N1912" s="624">
        <f t="shared" si="357"/>
        <v>4536.2987235207811</v>
      </c>
    </row>
    <row r="1913" spans="1:14" x14ac:dyDescent="0.2">
      <c r="A1913" s="624">
        <v>1910</v>
      </c>
      <c r="B1913" s="624">
        <v>0</v>
      </c>
      <c r="C1913" s="628">
        <f t="shared" si="350"/>
        <v>0</v>
      </c>
      <c r="D1913" s="665">
        <f t="shared" si="348"/>
        <v>0</v>
      </c>
      <c r="E1913" s="629">
        <f t="shared" si="351"/>
        <v>0</v>
      </c>
      <c r="F1913" s="665">
        <f t="shared" si="349"/>
        <v>0</v>
      </c>
      <c r="G1913" s="629">
        <f t="shared" si="352"/>
        <v>0</v>
      </c>
      <c r="H1913" s="666">
        <f t="shared" si="353"/>
        <v>0</v>
      </c>
      <c r="I1913" s="667">
        <f t="shared" si="354"/>
        <v>0</v>
      </c>
      <c r="J1913" s="624">
        <f t="shared" si="355"/>
        <v>0</v>
      </c>
      <c r="K1913" s="624">
        <f t="shared" si="356"/>
        <v>0</v>
      </c>
      <c r="L1913" s="624">
        <f t="shared" si="358"/>
        <v>54391.304309922263</v>
      </c>
      <c r="M1913" s="668">
        <f t="shared" si="359"/>
        <v>11.990238655999987</v>
      </c>
      <c r="N1913" s="624">
        <f t="shared" si="357"/>
        <v>4536.2987235207811</v>
      </c>
    </row>
    <row r="1914" spans="1:14" x14ac:dyDescent="0.2">
      <c r="A1914" s="624">
        <v>1911</v>
      </c>
      <c r="B1914" s="624">
        <v>0</v>
      </c>
      <c r="C1914" s="628">
        <f t="shared" si="350"/>
        <v>0</v>
      </c>
      <c r="D1914" s="665">
        <f t="shared" si="348"/>
        <v>0</v>
      </c>
      <c r="E1914" s="629">
        <f t="shared" si="351"/>
        <v>0</v>
      </c>
      <c r="F1914" s="665">
        <f t="shared" si="349"/>
        <v>0</v>
      </c>
      <c r="G1914" s="629">
        <f t="shared" si="352"/>
        <v>0</v>
      </c>
      <c r="H1914" s="666">
        <f t="shared" si="353"/>
        <v>0</v>
      </c>
      <c r="I1914" s="667">
        <f t="shared" si="354"/>
        <v>0</v>
      </c>
      <c r="J1914" s="624">
        <f t="shared" si="355"/>
        <v>0</v>
      </c>
      <c r="K1914" s="624">
        <f t="shared" si="356"/>
        <v>0</v>
      </c>
      <c r="L1914" s="624">
        <f t="shared" si="358"/>
        <v>54391.304309922263</v>
      </c>
      <c r="M1914" s="668">
        <f t="shared" si="359"/>
        <v>11.990238655999987</v>
      </c>
      <c r="N1914" s="624">
        <f t="shared" si="357"/>
        <v>4536.2987235207811</v>
      </c>
    </row>
    <row r="1915" spans="1:14" x14ac:dyDescent="0.2">
      <c r="A1915" s="624">
        <v>1912</v>
      </c>
      <c r="B1915" s="624">
        <v>0</v>
      </c>
      <c r="C1915" s="628">
        <f t="shared" si="350"/>
        <v>0</v>
      </c>
      <c r="D1915" s="665">
        <f t="shared" si="348"/>
        <v>0</v>
      </c>
      <c r="E1915" s="629">
        <f t="shared" si="351"/>
        <v>0</v>
      </c>
      <c r="F1915" s="665">
        <f t="shared" si="349"/>
        <v>0</v>
      </c>
      <c r="G1915" s="629">
        <f t="shared" si="352"/>
        <v>0</v>
      </c>
      <c r="H1915" s="666">
        <f t="shared" si="353"/>
        <v>0</v>
      </c>
      <c r="I1915" s="667">
        <f t="shared" si="354"/>
        <v>0</v>
      </c>
      <c r="J1915" s="624">
        <f t="shared" si="355"/>
        <v>0</v>
      </c>
      <c r="K1915" s="624">
        <f t="shared" si="356"/>
        <v>0</v>
      </c>
      <c r="L1915" s="624">
        <f t="shared" si="358"/>
        <v>54391.304309922263</v>
      </c>
      <c r="M1915" s="668">
        <f t="shared" si="359"/>
        <v>11.990238655999987</v>
      </c>
      <c r="N1915" s="624">
        <f t="shared" si="357"/>
        <v>4536.2987235207811</v>
      </c>
    </row>
    <row r="1916" spans="1:14" x14ac:dyDescent="0.2">
      <c r="A1916" s="624">
        <v>1913</v>
      </c>
      <c r="B1916" s="624">
        <v>0</v>
      </c>
      <c r="C1916" s="628">
        <f t="shared" si="350"/>
        <v>0</v>
      </c>
      <c r="D1916" s="665">
        <f t="shared" si="348"/>
        <v>0</v>
      </c>
      <c r="E1916" s="629">
        <f t="shared" si="351"/>
        <v>0</v>
      </c>
      <c r="F1916" s="665">
        <f t="shared" si="349"/>
        <v>0</v>
      </c>
      <c r="G1916" s="629">
        <f t="shared" si="352"/>
        <v>0</v>
      </c>
      <c r="H1916" s="666">
        <f t="shared" si="353"/>
        <v>0</v>
      </c>
      <c r="I1916" s="667">
        <f t="shared" si="354"/>
        <v>0</v>
      </c>
      <c r="J1916" s="624">
        <f t="shared" si="355"/>
        <v>0</v>
      </c>
      <c r="K1916" s="624">
        <f t="shared" si="356"/>
        <v>0</v>
      </c>
      <c r="L1916" s="624">
        <f t="shared" si="358"/>
        <v>54391.304309922263</v>
      </c>
      <c r="M1916" s="668">
        <f t="shared" si="359"/>
        <v>11.990238655999987</v>
      </c>
      <c r="N1916" s="624">
        <f t="shared" si="357"/>
        <v>4536.2987235207811</v>
      </c>
    </row>
    <row r="1917" spans="1:14" x14ac:dyDescent="0.2">
      <c r="A1917" s="624">
        <v>1914</v>
      </c>
      <c r="B1917" s="624">
        <v>0</v>
      </c>
      <c r="C1917" s="628">
        <f t="shared" si="350"/>
        <v>0</v>
      </c>
      <c r="D1917" s="665">
        <f t="shared" si="348"/>
        <v>0</v>
      </c>
      <c r="E1917" s="629">
        <f t="shared" si="351"/>
        <v>0</v>
      </c>
      <c r="F1917" s="665">
        <f t="shared" si="349"/>
        <v>0</v>
      </c>
      <c r="G1917" s="629">
        <f t="shared" si="352"/>
        <v>0</v>
      </c>
      <c r="H1917" s="666">
        <f t="shared" si="353"/>
        <v>0</v>
      </c>
      <c r="I1917" s="667">
        <f t="shared" si="354"/>
        <v>0</v>
      </c>
      <c r="J1917" s="624">
        <f t="shared" si="355"/>
        <v>0</v>
      </c>
      <c r="K1917" s="624">
        <f t="shared" si="356"/>
        <v>0</v>
      </c>
      <c r="L1917" s="624">
        <f t="shared" si="358"/>
        <v>54391.304309922263</v>
      </c>
      <c r="M1917" s="668">
        <f t="shared" si="359"/>
        <v>11.990238655999987</v>
      </c>
      <c r="N1917" s="624">
        <f t="shared" si="357"/>
        <v>4536.2987235207811</v>
      </c>
    </row>
    <row r="1918" spans="1:14" x14ac:dyDescent="0.2">
      <c r="A1918" s="624">
        <v>1915</v>
      </c>
      <c r="B1918" s="624">
        <v>0</v>
      </c>
      <c r="C1918" s="628">
        <f t="shared" si="350"/>
        <v>0</v>
      </c>
      <c r="D1918" s="665">
        <f t="shared" si="348"/>
        <v>0</v>
      </c>
      <c r="E1918" s="629">
        <f t="shared" si="351"/>
        <v>0</v>
      </c>
      <c r="F1918" s="665">
        <f t="shared" si="349"/>
        <v>0</v>
      </c>
      <c r="G1918" s="629">
        <f t="shared" si="352"/>
        <v>0</v>
      </c>
      <c r="H1918" s="666">
        <f t="shared" si="353"/>
        <v>0</v>
      </c>
      <c r="I1918" s="667">
        <f t="shared" si="354"/>
        <v>0</v>
      </c>
      <c r="J1918" s="624">
        <f t="shared" si="355"/>
        <v>0</v>
      </c>
      <c r="K1918" s="624">
        <f t="shared" si="356"/>
        <v>0</v>
      </c>
      <c r="L1918" s="624">
        <f t="shared" si="358"/>
        <v>54391.304309922263</v>
      </c>
      <c r="M1918" s="668">
        <f t="shared" si="359"/>
        <v>11.990238655999987</v>
      </c>
      <c r="N1918" s="624">
        <f t="shared" si="357"/>
        <v>4536.2987235207811</v>
      </c>
    </row>
    <row r="1919" spans="1:14" x14ac:dyDescent="0.2">
      <c r="A1919" s="624">
        <v>1916</v>
      </c>
      <c r="B1919" s="624">
        <v>0</v>
      </c>
      <c r="C1919" s="628">
        <f t="shared" si="350"/>
        <v>0</v>
      </c>
      <c r="D1919" s="665">
        <f t="shared" si="348"/>
        <v>0</v>
      </c>
      <c r="E1919" s="629">
        <f t="shared" si="351"/>
        <v>0</v>
      </c>
      <c r="F1919" s="665">
        <f t="shared" si="349"/>
        <v>0</v>
      </c>
      <c r="G1919" s="629">
        <f t="shared" si="352"/>
        <v>0</v>
      </c>
      <c r="H1919" s="666">
        <f t="shared" si="353"/>
        <v>0</v>
      </c>
      <c r="I1919" s="667">
        <f t="shared" si="354"/>
        <v>0</v>
      </c>
      <c r="J1919" s="624">
        <f t="shared" si="355"/>
        <v>0</v>
      </c>
      <c r="K1919" s="624">
        <f t="shared" si="356"/>
        <v>0</v>
      </c>
      <c r="L1919" s="624">
        <f t="shared" si="358"/>
        <v>54391.304309922263</v>
      </c>
      <c r="M1919" s="668">
        <f t="shared" si="359"/>
        <v>11.990238655999987</v>
      </c>
      <c r="N1919" s="624">
        <f t="shared" si="357"/>
        <v>4536.2987235207811</v>
      </c>
    </row>
    <row r="1920" spans="1:14" x14ac:dyDescent="0.2">
      <c r="A1920" s="624">
        <v>1917</v>
      </c>
      <c r="B1920" s="624">
        <v>0</v>
      </c>
      <c r="C1920" s="628">
        <f t="shared" si="350"/>
        <v>0</v>
      </c>
      <c r="D1920" s="665">
        <f t="shared" si="348"/>
        <v>0</v>
      </c>
      <c r="E1920" s="629">
        <f t="shared" si="351"/>
        <v>0</v>
      </c>
      <c r="F1920" s="665">
        <f t="shared" si="349"/>
        <v>0</v>
      </c>
      <c r="G1920" s="629">
        <f t="shared" si="352"/>
        <v>0</v>
      </c>
      <c r="H1920" s="666">
        <f t="shared" si="353"/>
        <v>0</v>
      </c>
      <c r="I1920" s="667">
        <f t="shared" si="354"/>
        <v>0</v>
      </c>
      <c r="J1920" s="624">
        <f t="shared" si="355"/>
        <v>0</v>
      </c>
      <c r="K1920" s="624">
        <f t="shared" si="356"/>
        <v>0</v>
      </c>
      <c r="L1920" s="624">
        <f t="shared" si="358"/>
        <v>54391.304309922263</v>
      </c>
      <c r="M1920" s="668">
        <f t="shared" si="359"/>
        <v>11.990238655999987</v>
      </c>
      <c r="N1920" s="624">
        <f t="shared" si="357"/>
        <v>4536.2987235207811</v>
      </c>
    </row>
    <row r="1921" spans="1:14" x14ac:dyDescent="0.2">
      <c r="A1921" s="624">
        <v>1918</v>
      </c>
      <c r="B1921" s="624">
        <v>0</v>
      </c>
      <c r="C1921" s="628">
        <f t="shared" si="350"/>
        <v>0</v>
      </c>
      <c r="D1921" s="665">
        <f t="shared" si="348"/>
        <v>0</v>
      </c>
      <c r="E1921" s="629">
        <f t="shared" si="351"/>
        <v>0</v>
      </c>
      <c r="F1921" s="665">
        <f t="shared" si="349"/>
        <v>0</v>
      </c>
      <c r="G1921" s="629">
        <f t="shared" si="352"/>
        <v>0</v>
      </c>
      <c r="H1921" s="666">
        <f t="shared" si="353"/>
        <v>0</v>
      </c>
      <c r="I1921" s="667">
        <f t="shared" si="354"/>
        <v>0</v>
      </c>
      <c r="J1921" s="624">
        <f t="shared" si="355"/>
        <v>0</v>
      </c>
      <c r="K1921" s="624">
        <f t="shared" si="356"/>
        <v>0</v>
      </c>
      <c r="L1921" s="624">
        <f t="shared" si="358"/>
        <v>54391.304309922263</v>
      </c>
      <c r="M1921" s="668">
        <f t="shared" si="359"/>
        <v>11.990238655999987</v>
      </c>
      <c r="N1921" s="624">
        <f t="shared" si="357"/>
        <v>4536.2987235207811</v>
      </c>
    </row>
    <row r="1922" spans="1:14" x14ac:dyDescent="0.2">
      <c r="A1922" s="624">
        <v>1919</v>
      </c>
      <c r="B1922" s="624">
        <v>0</v>
      </c>
      <c r="C1922" s="628">
        <f t="shared" si="350"/>
        <v>0</v>
      </c>
      <c r="D1922" s="665">
        <f t="shared" si="348"/>
        <v>0</v>
      </c>
      <c r="E1922" s="629">
        <f t="shared" si="351"/>
        <v>0</v>
      </c>
      <c r="F1922" s="665">
        <f t="shared" si="349"/>
        <v>0</v>
      </c>
      <c r="G1922" s="629">
        <f t="shared" si="352"/>
        <v>0</v>
      </c>
      <c r="H1922" s="666">
        <f t="shared" si="353"/>
        <v>0</v>
      </c>
      <c r="I1922" s="667">
        <f t="shared" si="354"/>
        <v>0</v>
      </c>
      <c r="J1922" s="624">
        <f t="shared" si="355"/>
        <v>0</v>
      </c>
      <c r="K1922" s="624">
        <f t="shared" si="356"/>
        <v>0</v>
      </c>
      <c r="L1922" s="624">
        <f t="shared" si="358"/>
        <v>54391.304309922263</v>
      </c>
      <c r="M1922" s="668">
        <f t="shared" si="359"/>
        <v>11.990238655999987</v>
      </c>
      <c r="N1922" s="624">
        <f t="shared" si="357"/>
        <v>4536.2987235207811</v>
      </c>
    </row>
    <row r="1923" spans="1:14" x14ac:dyDescent="0.2">
      <c r="A1923" s="624">
        <v>1920</v>
      </c>
      <c r="B1923" s="624">
        <v>0</v>
      </c>
      <c r="C1923" s="628">
        <f t="shared" si="350"/>
        <v>0</v>
      </c>
      <c r="D1923" s="665">
        <f t="shared" si="348"/>
        <v>0</v>
      </c>
      <c r="E1923" s="629">
        <f t="shared" si="351"/>
        <v>0</v>
      </c>
      <c r="F1923" s="665">
        <f t="shared" si="349"/>
        <v>0</v>
      </c>
      <c r="G1923" s="629">
        <f t="shared" si="352"/>
        <v>0</v>
      </c>
      <c r="H1923" s="666">
        <f t="shared" si="353"/>
        <v>0</v>
      </c>
      <c r="I1923" s="667">
        <f t="shared" si="354"/>
        <v>0</v>
      </c>
      <c r="J1923" s="624">
        <f t="shared" si="355"/>
        <v>0</v>
      </c>
      <c r="K1923" s="624">
        <f t="shared" si="356"/>
        <v>0</v>
      </c>
      <c r="L1923" s="624">
        <f t="shared" si="358"/>
        <v>54391.304309922263</v>
      </c>
      <c r="M1923" s="668">
        <f t="shared" si="359"/>
        <v>11.990238655999987</v>
      </c>
      <c r="N1923" s="624">
        <f t="shared" si="357"/>
        <v>4536.2987235207811</v>
      </c>
    </row>
    <row r="1924" spans="1:14" x14ac:dyDescent="0.2">
      <c r="A1924" s="624">
        <v>1921</v>
      </c>
      <c r="B1924" s="624">
        <v>0</v>
      </c>
      <c r="C1924" s="628">
        <f t="shared" si="350"/>
        <v>0</v>
      </c>
      <c r="D1924" s="665">
        <f t="shared" ref="D1924:D1987" si="360">C1924</f>
        <v>0</v>
      </c>
      <c r="E1924" s="629">
        <f t="shared" si="351"/>
        <v>0</v>
      </c>
      <c r="F1924" s="665">
        <f t="shared" ref="F1924:F1987" si="361">C1925</f>
        <v>0</v>
      </c>
      <c r="G1924" s="629">
        <f t="shared" si="352"/>
        <v>0</v>
      </c>
      <c r="H1924" s="666">
        <f t="shared" si="353"/>
        <v>0</v>
      </c>
      <c r="I1924" s="667">
        <f t="shared" si="354"/>
        <v>0</v>
      </c>
      <c r="J1924" s="624">
        <f t="shared" si="355"/>
        <v>0</v>
      </c>
      <c r="K1924" s="624">
        <f t="shared" si="356"/>
        <v>0</v>
      </c>
      <c r="L1924" s="624">
        <f t="shared" si="358"/>
        <v>54391.304309922263</v>
      </c>
      <c r="M1924" s="668">
        <f t="shared" si="359"/>
        <v>11.990238655999987</v>
      </c>
      <c r="N1924" s="624">
        <f t="shared" si="357"/>
        <v>4536.2987235207811</v>
      </c>
    </row>
    <row r="1925" spans="1:14" x14ac:dyDescent="0.2">
      <c r="A1925" s="624">
        <v>1922</v>
      </c>
      <c r="B1925" s="624">
        <v>0</v>
      </c>
      <c r="C1925" s="628">
        <f t="shared" ref="C1925:C1988" si="362">B1925*1.609344</f>
        <v>0</v>
      </c>
      <c r="D1925" s="665">
        <f t="shared" si="360"/>
        <v>0</v>
      </c>
      <c r="E1925" s="629">
        <f t="shared" ref="E1925:E1988" si="363">(D1925)^2</f>
        <v>0</v>
      </c>
      <c r="F1925" s="665">
        <f t="shared" si="361"/>
        <v>0</v>
      </c>
      <c r="G1925" s="629">
        <f t="shared" ref="G1925:G1988" si="364">(F1925)^2</f>
        <v>0</v>
      </c>
      <c r="H1925" s="666">
        <f t="shared" ref="H1925:H1988" si="365">(D1925+F1925)/2</f>
        <v>0</v>
      </c>
      <c r="I1925" s="667">
        <f t="shared" ref="I1925:I1988" si="366">H1925/3600</f>
        <v>0</v>
      </c>
      <c r="J1925" s="624">
        <f t="shared" ref="J1925:J1988" si="367">IF(I1925=0,0,(G1925-E1925))</f>
        <v>0</v>
      </c>
      <c r="K1925" s="624">
        <f t="shared" ref="K1925:K1988" si="368">MAX(0,J1925)</f>
        <v>0</v>
      </c>
      <c r="L1925" s="624">
        <f t="shared" si="358"/>
        <v>54391.304309922263</v>
      </c>
      <c r="M1925" s="668">
        <f t="shared" si="359"/>
        <v>11.990238655999987</v>
      </c>
      <c r="N1925" s="624">
        <f t="shared" ref="N1925:N1988" si="369">IF(M1925=0,0,(L1925)/M1925)</f>
        <v>4536.2987235207811</v>
      </c>
    </row>
    <row r="1926" spans="1:14" x14ac:dyDescent="0.2">
      <c r="A1926" s="624">
        <v>1923</v>
      </c>
      <c r="B1926" s="624">
        <v>0</v>
      </c>
      <c r="C1926" s="628">
        <f t="shared" si="362"/>
        <v>0</v>
      </c>
      <c r="D1926" s="665">
        <f t="shared" si="360"/>
        <v>0</v>
      </c>
      <c r="E1926" s="629">
        <f t="shared" si="363"/>
        <v>0</v>
      </c>
      <c r="F1926" s="665">
        <f t="shared" si="361"/>
        <v>0</v>
      </c>
      <c r="G1926" s="629">
        <f t="shared" si="364"/>
        <v>0</v>
      </c>
      <c r="H1926" s="666">
        <f t="shared" si="365"/>
        <v>0</v>
      </c>
      <c r="I1926" s="667">
        <f t="shared" si="366"/>
        <v>0</v>
      </c>
      <c r="J1926" s="624">
        <f t="shared" si="367"/>
        <v>0</v>
      </c>
      <c r="K1926" s="624">
        <f t="shared" si="368"/>
        <v>0</v>
      </c>
      <c r="L1926" s="624">
        <f t="shared" ref="L1926:L1989" si="370">L1925+K1926</f>
        <v>54391.304309922263</v>
      </c>
      <c r="M1926" s="668">
        <f t="shared" ref="M1926:M1989" si="371">M1925+I1926</f>
        <v>11.990238655999987</v>
      </c>
      <c r="N1926" s="624">
        <f t="shared" si="369"/>
        <v>4536.2987235207811</v>
      </c>
    </row>
    <row r="1927" spans="1:14" x14ac:dyDescent="0.2">
      <c r="A1927" s="624">
        <v>1924</v>
      </c>
      <c r="B1927" s="624">
        <v>0</v>
      </c>
      <c r="C1927" s="628">
        <f t="shared" si="362"/>
        <v>0</v>
      </c>
      <c r="D1927" s="665">
        <f t="shared" si="360"/>
        <v>0</v>
      </c>
      <c r="E1927" s="629">
        <f t="shared" si="363"/>
        <v>0</v>
      </c>
      <c r="F1927" s="665">
        <f t="shared" si="361"/>
        <v>0</v>
      </c>
      <c r="G1927" s="629">
        <f t="shared" si="364"/>
        <v>0</v>
      </c>
      <c r="H1927" s="666">
        <f t="shared" si="365"/>
        <v>0</v>
      </c>
      <c r="I1927" s="667">
        <f t="shared" si="366"/>
        <v>0</v>
      </c>
      <c r="J1927" s="624">
        <f t="shared" si="367"/>
        <v>0</v>
      </c>
      <c r="K1927" s="624">
        <f t="shared" si="368"/>
        <v>0</v>
      </c>
      <c r="L1927" s="624">
        <f t="shared" si="370"/>
        <v>54391.304309922263</v>
      </c>
      <c r="M1927" s="668">
        <f t="shared" si="371"/>
        <v>11.990238655999987</v>
      </c>
      <c r="N1927" s="624">
        <f t="shared" si="369"/>
        <v>4536.2987235207811</v>
      </c>
    </row>
    <row r="1928" spans="1:14" x14ac:dyDescent="0.2">
      <c r="A1928" s="624">
        <v>1925</v>
      </c>
      <c r="B1928" s="624">
        <v>0</v>
      </c>
      <c r="C1928" s="628">
        <f t="shared" si="362"/>
        <v>0</v>
      </c>
      <c r="D1928" s="665">
        <f t="shared" si="360"/>
        <v>0</v>
      </c>
      <c r="E1928" s="629">
        <f t="shared" si="363"/>
        <v>0</v>
      </c>
      <c r="F1928" s="665">
        <f t="shared" si="361"/>
        <v>0</v>
      </c>
      <c r="G1928" s="629">
        <f t="shared" si="364"/>
        <v>0</v>
      </c>
      <c r="H1928" s="666">
        <f t="shared" si="365"/>
        <v>0</v>
      </c>
      <c r="I1928" s="667">
        <f t="shared" si="366"/>
        <v>0</v>
      </c>
      <c r="J1928" s="624">
        <f t="shared" si="367"/>
        <v>0</v>
      </c>
      <c r="K1928" s="624">
        <f t="shared" si="368"/>
        <v>0</v>
      </c>
      <c r="L1928" s="624">
        <f t="shared" si="370"/>
        <v>54391.304309922263</v>
      </c>
      <c r="M1928" s="668">
        <f t="shared" si="371"/>
        <v>11.990238655999987</v>
      </c>
      <c r="N1928" s="624">
        <f t="shared" si="369"/>
        <v>4536.2987235207811</v>
      </c>
    </row>
    <row r="1929" spans="1:14" x14ac:dyDescent="0.2">
      <c r="A1929" s="624">
        <v>1926</v>
      </c>
      <c r="B1929" s="624">
        <v>0</v>
      </c>
      <c r="C1929" s="628">
        <f t="shared" si="362"/>
        <v>0</v>
      </c>
      <c r="D1929" s="665">
        <f t="shared" si="360"/>
        <v>0</v>
      </c>
      <c r="E1929" s="629">
        <f t="shared" si="363"/>
        <v>0</v>
      </c>
      <c r="F1929" s="665">
        <f t="shared" si="361"/>
        <v>0</v>
      </c>
      <c r="G1929" s="629">
        <f t="shared" si="364"/>
        <v>0</v>
      </c>
      <c r="H1929" s="666">
        <f t="shared" si="365"/>
        <v>0</v>
      </c>
      <c r="I1929" s="667">
        <f t="shared" si="366"/>
        <v>0</v>
      </c>
      <c r="J1929" s="624">
        <f t="shared" si="367"/>
        <v>0</v>
      </c>
      <c r="K1929" s="624">
        <f t="shared" si="368"/>
        <v>0</v>
      </c>
      <c r="L1929" s="624">
        <f t="shared" si="370"/>
        <v>54391.304309922263</v>
      </c>
      <c r="M1929" s="668">
        <f t="shared" si="371"/>
        <v>11.990238655999987</v>
      </c>
      <c r="N1929" s="624">
        <f t="shared" si="369"/>
        <v>4536.2987235207811</v>
      </c>
    </row>
    <row r="1930" spans="1:14" x14ac:dyDescent="0.2">
      <c r="A1930" s="624">
        <v>1927</v>
      </c>
      <c r="B1930" s="624">
        <v>0</v>
      </c>
      <c r="C1930" s="628">
        <f t="shared" si="362"/>
        <v>0</v>
      </c>
      <c r="D1930" s="665">
        <f t="shared" si="360"/>
        <v>0</v>
      </c>
      <c r="E1930" s="629">
        <f t="shared" si="363"/>
        <v>0</v>
      </c>
      <c r="F1930" s="665">
        <f t="shared" si="361"/>
        <v>0</v>
      </c>
      <c r="G1930" s="629">
        <f t="shared" si="364"/>
        <v>0</v>
      </c>
      <c r="H1930" s="666">
        <f t="shared" si="365"/>
        <v>0</v>
      </c>
      <c r="I1930" s="667">
        <f t="shared" si="366"/>
        <v>0</v>
      </c>
      <c r="J1930" s="624">
        <f t="shared" si="367"/>
        <v>0</v>
      </c>
      <c r="K1930" s="624">
        <f t="shared" si="368"/>
        <v>0</v>
      </c>
      <c r="L1930" s="624">
        <f t="shared" si="370"/>
        <v>54391.304309922263</v>
      </c>
      <c r="M1930" s="668">
        <f t="shared" si="371"/>
        <v>11.990238655999987</v>
      </c>
      <c r="N1930" s="624">
        <f t="shared" si="369"/>
        <v>4536.2987235207811</v>
      </c>
    </row>
    <row r="1931" spans="1:14" x14ac:dyDescent="0.2">
      <c r="A1931" s="624">
        <v>1928</v>
      </c>
      <c r="B1931" s="624">
        <v>0</v>
      </c>
      <c r="C1931" s="628">
        <f t="shared" si="362"/>
        <v>0</v>
      </c>
      <c r="D1931" s="665">
        <f t="shared" si="360"/>
        <v>0</v>
      </c>
      <c r="E1931" s="629">
        <f t="shared" si="363"/>
        <v>0</v>
      </c>
      <c r="F1931" s="665">
        <f t="shared" si="361"/>
        <v>0</v>
      </c>
      <c r="G1931" s="629">
        <f t="shared" si="364"/>
        <v>0</v>
      </c>
      <c r="H1931" s="666">
        <f t="shared" si="365"/>
        <v>0</v>
      </c>
      <c r="I1931" s="667">
        <f t="shared" si="366"/>
        <v>0</v>
      </c>
      <c r="J1931" s="624">
        <f t="shared" si="367"/>
        <v>0</v>
      </c>
      <c r="K1931" s="624">
        <f t="shared" si="368"/>
        <v>0</v>
      </c>
      <c r="L1931" s="624">
        <f t="shared" si="370"/>
        <v>54391.304309922263</v>
      </c>
      <c r="M1931" s="668">
        <f t="shared" si="371"/>
        <v>11.990238655999987</v>
      </c>
      <c r="N1931" s="624">
        <f t="shared" si="369"/>
        <v>4536.2987235207811</v>
      </c>
    </row>
    <row r="1932" spans="1:14" x14ac:dyDescent="0.2">
      <c r="A1932" s="624">
        <v>1929</v>
      </c>
      <c r="B1932" s="624">
        <v>0</v>
      </c>
      <c r="C1932" s="628">
        <f t="shared" si="362"/>
        <v>0</v>
      </c>
      <c r="D1932" s="665">
        <f t="shared" si="360"/>
        <v>0</v>
      </c>
      <c r="E1932" s="629">
        <f t="shared" si="363"/>
        <v>0</v>
      </c>
      <c r="F1932" s="665">
        <f t="shared" si="361"/>
        <v>0</v>
      </c>
      <c r="G1932" s="629">
        <f t="shared" si="364"/>
        <v>0</v>
      </c>
      <c r="H1932" s="666">
        <f t="shared" si="365"/>
        <v>0</v>
      </c>
      <c r="I1932" s="667">
        <f t="shared" si="366"/>
        <v>0</v>
      </c>
      <c r="J1932" s="624">
        <f t="shared" si="367"/>
        <v>0</v>
      </c>
      <c r="K1932" s="624">
        <f t="shared" si="368"/>
        <v>0</v>
      </c>
      <c r="L1932" s="624">
        <f t="shared" si="370"/>
        <v>54391.304309922263</v>
      </c>
      <c r="M1932" s="668">
        <f t="shared" si="371"/>
        <v>11.990238655999987</v>
      </c>
      <c r="N1932" s="624">
        <f t="shared" si="369"/>
        <v>4536.2987235207811</v>
      </c>
    </row>
    <row r="1933" spans="1:14" x14ac:dyDescent="0.2">
      <c r="A1933" s="624">
        <v>1930</v>
      </c>
      <c r="B1933" s="624">
        <v>0</v>
      </c>
      <c r="C1933" s="628">
        <f t="shared" si="362"/>
        <v>0</v>
      </c>
      <c r="D1933" s="665">
        <f t="shared" si="360"/>
        <v>0</v>
      </c>
      <c r="E1933" s="629">
        <f t="shared" si="363"/>
        <v>0</v>
      </c>
      <c r="F1933" s="665">
        <f t="shared" si="361"/>
        <v>0</v>
      </c>
      <c r="G1933" s="629">
        <f t="shared" si="364"/>
        <v>0</v>
      </c>
      <c r="H1933" s="666">
        <f t="shared" si="365"/>
        <v>0</v>
      </c>
      <c r="I1933" s="667">
        <f t="shared" si="366"/>
        <v>0</v>
      </c>
      <c r="J1933" s="624">
        <f t="shared" si="367"/>
        <v>0</v>
      </c>
      <c r="K1933" s="624">
        <f t="shared" si="368"/>
        <v>0</v>
      </c>
      <c r="L1933" s="624">
        <f t="shared" si="370"/>
        <v>54391.304309922263</v>
      </c>
      <c r="M1933" s="668">
        <f t="shared" si="371"/>
        <v>11.990238655999987</v>
      </c>
      <c r="N1933" s="624">
        <f t="shared" si="369"/>
        <v>4536.2987235207811</v>
      </c>
    </row>
    <row r="1934" spans="1:14" x14ac:dyDescent="0.2">
      <c r="A1934" s="624">
        <v>1931</v>
      </c>
      <c r="B1934" s="624">
        <v>0</v>
      </c>
      <c r="C1934" s="628">
        <f t="shared" si="362"/>
        <v>0</v>
      </c>
      <c r="D1934" s="665">
        <f t="shared" si="360"/>
        <v>0</v>
      </c>
      <c r="E1934" s="629">
        <f t="shared" si="363"/>
        <v>0</v>
      </c>
      <c r="F1934" s="665">
        <f t="shared" si="361"/>
        <v>0</v>
      </c>
      <c r="G1934" s="629">
        <f t="shared" si="364"/>
        <v>0</v>
      </c>
      <c r="H1934" s="666">
        <f t="shared" si="365"/>
        <v>0</v>
      </c>
      <c r="I1934" s="667">
        <f t="shared" si="366"/>
        <v>0</v>
      </c>
      <c r="J1934" s="624">
        <f t="shared" si="367"/>
        <v>0</v>
      </c>
      <c r="K1934" s="624">
        <f t="shared" si="368"/>
        <v>0</v>
      </c>
      <c r="L1934" s="624">
        <f t="shared" si="370"/>
        <v>54391.304309922263</v>
      </c>
      <c r="M1934" s="668">
        <f t="shared" si="371"/>
        <v>11.990238655999987</v>
      </c>
      <c r="N1934" s="624">
        <f t="shared" si="369"/>
        <v>4536.2987235207811</v>
      </c>
    </row>
    <row r="1935" spans="1:14" x14ac:dyDescent="0.2">
      <c r="A1935" s="624">
        <v>1932</v>
      </c>
      <c r="B1935" s="624">
        <v>0</v>
      </c>
      <c r="C1935" s="628">
        <f t="shared" si="362"/>
        <v>0</v>
      </c>
      <c r="D1935" s="665">
        <f t="shared" si="360"/>
        <v>0</v>
      </c>
      <c r="E1935" s="629">
        <f t="shared" si="363"/>
        <v>0</v>
      </c>
      <c r="F1935" s="665">
        <f t="shared" si="361"/>
        <v>0</v>
      </c>
      <c r="G1935" s="629">
        <f t="shared" si="364"/>
        <v>0</v>
      </c>
      <c r="H1935" s="666">
        <f t="shared" si="365"/>
        <v>0</v>
      </c>
      <c r="I1935" s="667">
        <f t="shared" si="366"/>
        <v>0</v>
      </c>
      <c r="J1935" s="624">
        <f t="shared" si="367"/>
        <v>0</v>
      </c>
      <c r="K1935" s="624">
        <f t="shared" si="368"/>
        <v>0</v>
      </c>
      <c r="L1935" s="624">
        <f t="shared" si="370"/>
        <v>54391.304309922263</v>
      </c>
      <c r="M1935" s="668">
        <f t="shared" si="371"/>
        <v>11.990238655999987</v>
      </c>
      <c r="N1935" s="624">
        <f t="shared" si="369"/>
        <v>4536.2987235207811</v>
      </c>
    </row>
    <row r="1936" spans="1:14" x14ac:dyDescent="0.2">
      <c r="A1936" s="624">
        <v>1933</v>
      </c>
      <c r="B1936" s="624">
        <v>0</v>
      </c>
      <c r="C1936" s="628">
        <f t="shared" si="362"/>
        <v>0</v>
      </c>
      <c r="D1936" s="665">
        <f t="shared" si="360"/>
        <v>0</v>
      </c>
      <c r="E1936" s="629">
        <f t="shared" si="363"/>
        <v>0</v>
      </c>
      <c r="F1936" s="665">
        <f t="shared" si="361"/>
        <v>0</v>
      </c>
      <c r="G1936" s="629">
        <f t="shared" si="364"/>
        <v>0</v>
      </c>
      <c r="H1936" s="666">
        <f t="shared" si="365"/>
        <v>0</v>
      </c>
      <c r="I1936" s="667">
        <f t="shared" si="366"/>
        <v>0</v>
      </c>
      <c r="J1936" s="624">
        <f t="shared" si="367"/>
        <v>0</v>
      </c>
      <c r="K1936" s="624">
        <f t="shared" si="368"/>
        <v>0</v>
      </c>
      <c r="L1936" s="624">
        <f t="shared" si="370"/>
        <v>54391.304309922263</v>
      </c>
      <c r="M1936" s="668">
        <f t="shared" si="371"/>
        <v>11.990238655999987</v>
      </c>
      <c r="N1936" s="624">
        <f t="shared" si="369"/>
        <v>4536.2987235207811</v>
      </c>
    </row>
    <row r="1937" spans="1:14" x14ac:dyDescent="0.2">
      <c r="A1937" s="624">
        <v>1934</v>
      </c>
      <c r="B1937" s="624">
        <v>0</v>
      </c>
      <c r="C1937" s="628">
        <f t="shared" si="362"/>
        <v>0</v>
      </c>
      <c r="D1937" s="665">
        <f t="shared" si="360"/>
        <v>0</v>
      </c>
      <c r="E1937" s="629">
        <f t="shared" si="363"/>
        <v>0</v>
      </c>
      <c r="F1937" s="665">
        <f t="shared" si="361"/>
        <v>0</v>
      </c>
      <c r="G1937" s="629">
        <f t="shared" si="364"/>
        <v>0</v>
      </c>
      <c r="H1937" s="666">
        <f t="shared" si="365"/>
        <v>0</v>
      </c>
      <c r="I1937" s="667">
        <f t="shared" si="366"/>
        <v>0</v>
      </c>
      <c r="J1937" s="624">
        <f t="shared" si="367"/>
        <v>0</v>
      </c>
      <c r="K1937" s="624">
        <f t="shared" si="368"/>
        <v>0</v>
      </c>
      <c r="L1937" s="624">
        <f t="shared" si="370"/>
        <v>54391.304309922263</v>
      </c>
      <c r="M1937" s="668">
        <f t="shared" si="371"/>
        <v>11.990238655999987</v>
      </c>
      <c r="N1937" s="624">
        <f t="shared" si="369"/>
        <v>4536.2987235207811</v>
      </c>
    </row>
    <row r="1938" spans="1:14" x14ac:dyDescent="0.2">
      <c r="A1938" s="624">
        <v>1935</v>
      </c>
      <c r="B1938" s="624">
        <v>0</v>
      </c>
      <c r="C1938" s="628">
        <f t="shared" si="362"/>
        <v>0</v>
      </c>
      <c r="D1938" s="665">
        <f t="shared" si="360"/>
        <v>0</v>
      </c>
      <c r="E1938" s="629">
        <f t="shared" si="363"/>
        <v>0</v>
      </c>
      <c r="F1938" s="665">
        <f t="shared" si="361"/>
        <v>0</v>
      </c>
      <c r="G1938" s="629">
        <f t="shared" si="364"/>
        <v>0</v>
      </c>
      <c r="H1938" s="666">
        <f t="shared" si="365"/>
        <v>0</v>
      </c>
      <c r="I1938" s="667">
        <f t="shared" si="366"/>
        <v>0</v>
      </c>
      <c r="J1938" s="624">
        <f t="shared" si="367"/>
        <v>0</v>
      </c>
      <c r="K1938" s="624">
        <f t="shared" si="368"/>
        <v>0</v>
      </c>
      <c r="L1938" s="624">
        <f t="shared" si="370"/>
        <v>54391.304309922263</v>
      </c>
      <c r="M1938" s="668">
        <f t="shared" si="371"/>
        <v>11.990238655999987</v>
      </c>
      <c r="N1938" s="624">
        <f t="shared" si="369"/>
        <v>4536.2987235207811</v>
      </c>
    </row>
    <row r="1939" spans="1:14" x14ac:dyDescent="0.2">
      <c r="A1939" s="624">
        <v>1936</v>
      </c>
      <c r="B1939" s="624">
        <v>0</v>
      </c>
      <c r="C1939" s="628">
        <f t="shared" si="362"/>
        <v>0</v>
      </c>
      <c r="D1939" s="665">
        <f t="shared" si="360"/>
        <v>0</v>
      </c>
      <c r="E1939" s="629">
        <f t="shared" si="363"/>
        <v>0</v>
      </c>
      <c r="F1939" s="665">
        <f t="shared" si="361"/>
        <v>0</v>
      </c>
      <c r="G1939" s="629">
        <f t="shared" si="364"/>
        <v>0</v>
      </c>
      <c r="H1939" s="666">
        <f t="shared" si="365"/>
        <v>0</v>
      </c>
      <c r="I1939" s="667">
        <f t="shared" si="366"/>
        <v>0</v>
      </c>
      <c r="J1939" s="624">
        <f t="shared" si="367"/>
        <v>0</v>
      </c>
      <c r="K1939" s="624">
        <f t="shared" si="368"/>
        <v>0</v>
      </c>
      <c r="L1939" s="624">
        <f t="shared" si="370"/>
        <v>54391.304309922263</v>
      </c>
      <c r="M1939" s="668">
        <f t="shared" si="371"/>
        <v>11.990238655999987</v>
      </c>
      <c r="N1939" s="624">
        <f t="shared" si="369"/>
        <v>4536.2987235207811</v>
      </c>
    </row>
    <row r="1940" spans="1:14" x14ac:dyDescent="0.2">
      <c r="A1940" s="624">
        <v>1937</v>
      </c>
      <c r="B1940" s="624">
        <v>0</v>
      </c>
      <c r="C1940" s="628">
        <f t="shared" si="362"/>
        <v>0</v>
      </c>
      <c r="D1940" s="665">
        <f t="shared" si="360"/>
        <v>0</v>
      </c>
      <c r="E1940" s="629">
        <f t="shared" si="363"/>
        <v>0</v>
      </c>
      <c r="F1940" s="665">
        <f t="shared" si="361"/>
        <v>0</v>
      </c>
      <c r="G1940" s="629">
        <f t="shared" si="364"/>
        <v>0</v>
      </c>
      <c r="H1940" s="666">
        <f t="shared" si="365"/>
        <v>0</v>
      </c>
      <c r="I1940" s="667">
        <f t="shared" si="366"/>
        <v>0</v>
      </c>
      <c r="J1940" s="624">
        <f t="shared" si="367"/>
        <v>0</v>
      </c>
      <c r="K1940" s="624">
        <f t="shared" si="368"/>
        <v>0</v>
      </c>
      <c r="L1940" s="624">
        <f t="shared" si="370"/>
        <v>54391.304309922263</v>
      </c>
      <c r="M1940" s="668">
        <f t="shared" si="371"/>
        <v>11.990238655999987</v>
      </c>
      <c r="N1940" s="624">
        <f t="shared" si="369"/>
        <v>4536.2987235207811</v>
      </c>
    </row>
    <row r="1941" spans="1:14" x14ac:dyDescent="0.2">
      <c r="A1941" s="624">
        <v>1938</v>
      </c>
      <c r="B1941" s="624">
        <v>0</v>
      </c>
      <c r="C1941" s="628">
        <f t="shared" si="362"/>
        <v>0</v>
      </c>
      <c r="D1941" s="665">
        <f t="shared" si="360"/>
        <v>0</v>
      </c>
      <c r="E1941" s="629">
        <f t="shared" si="363"/>
        <v>0</v>
      </c>
      <c r="F1941" s="665">
        <f t="shared" si="361"/>
        <v>0</v>
      </c>
      <c r="G1941" s="629">
        <f t="shared" si="364"/>
        <v>0</v>
      </c>
      <c r="H1941" s="666">
        <f t="shared" si="365"/>
        <v>0</v>
      </c>
      <c r="I1941" s="667">
        <f t="shared" si="366"/>
        <v>0</v>
      </c>
      <c r="J1941" s="624">
        <f t="shared" si="367"/>
        <v>0</v>
      </c>
      <c r="K1941" s="624">
        <f t="shared" si="368"/>
        <v>0</v>
      </c>
      <c r="L1941" s="624">
        <f t="shared" si="370"/>
        <v>54391.304309922263</v>
      </c>
      <c r="M1941" s="668">
        <f t="shared" si="371"/>
        <v>11.990238655999987</v>
      </c>
      <c r="N1941" s="624">
        <f t="shared" si="369"/>
        <v>4536.2987235207811</v>
      </c>
    </row>
    <row r="1942" spans="1:14" x14ac:dyDescent="0.2">
      <c r="A1942" s="624">
        <v>1939</v>
      </c>
      <c r="B1942" s="624">
        <v>0</v>
      </c>
      <c r="C1942" s="628">
        <f t="shared" si="362"/>
        <v>0</v>
      </c>
      <c r="D1942" s="665">
        <f t="shared" si="360"/>
        <v>0</v>
      </c>
      <c r="E1942" s="629">
        <f t="shared" si="363"/>
        <v>0</v>
      </c>
      <c r="F1942" s="665">
        <f t="shared" si="361"/>
        <v>0</v>
      </c>
      <c r="G1942" s="629">
        <f t="shared" si="364"/>
        <v>0</v>
      </c>
      <c r="H1942" s="666">
        <f t="shared" si="365"/>
        <v>0</v>
      </c>
      <c r="I1942" s="667">
        <f t="shared" si="366"/>
        <v>0</v>
      </c>
      <c r="J1942" s="624">
        <f t="shared" si="367"/>
        <v>0</v>
      </c>
      <c r="K1942" s="624">
        <f t="shared" si="368"/>
        <v>0</v>
      </c>
      <c r="L1942" s="624">
        <f t="shared" si="370"/>
        <v>54391.304309922263</v>
      </c>
      <c r="M1942" s="668">
        <f t="shared" si="371"/>
        <v>11.990238655999987</v>
      </c>
      <c r="N1942" s="624">
        <f t="shared" si="369"/>
        <v>4536.2987235207811</v>
      </c>
    </row>
    <row r="1943" spans="1:14" x14ac:dyDescent="0.2">
      <c r="A1943" s="624">
        <v>1940</v>
      </c>
      <c r="B1943" s="624">
        <v>0</v>
      </c>
      <c r="C1943" s="628">
        <f t="shared" si="362"/>
        <v>0</v>
      </c>
      <c r="D1943" s="665">
        <f t="shared" si="360"/>
        <v>0</v>
      </c>
      <c r="E1943" s="629">
        <f t="shared" si="363"/>
        <v>0</v>
      </c>
      <c r="F1943" s="665">
        <f t="shared" si="361"/>
        <v>0</v>
      </c>
      <c r="G1943" s="629">
        <f t="shared" si="364"/>
        <v>0</v>
      </c>
      <c r="H1943" s="666">
        <f t="shared" si="365"/>
        <v>0</v>
      </c>
      <c r="I1943" s="667">
        <f t="shared" si="366"/>
        <v>0</v>
      </c>
      <c r="J1943" s="624">
        <f t="shared" si="367"/>
        <v>0</v>
      </c>
      <c r="K1943" s="624">
        <f t="shared" si="368"/>
        <v>0</v>
      </c>
      <c r="L1943" s="624">
        <f t="shared" si="370"/>
        <v>54391.304309922263</v>
      </c>
      <c r="M1943" s="668">
        <f t="shared" si="371"/>
        <v>11.990238655999987</v>
      </c>
      <c r="N1943" s="624">
        <f t="shared" si="369"/>
        <v>4536.2987235207811</v>
      </c>
    </row>
    <row r="1944" spans="1:14" x14ac:dyDescent="0.2">
      <c r="A1944" s="624">
        <v>1941</v>
      </c>
      <c r="B1944" s="624">
        <v>0</v>
      </c>
      <c r="C1944" s="628">
        <f t="shared" si="362"/>
        <v>0</v>
      </c>
      <c r="D1944" s="665">
        <f t="shared" si="360"/>
        <v>0</v>
      </c>
      <c r="E1944" s="629">
        <f t="shared" si="363"/>
        <v>0</v>
      </c>
      <c r="F1944" s="665">
        <f t="shared" si="361"/>
        <v>0</v>
      </c>
      <c r="G1944" s="629">
        <f t="shared" si="364"/>
        <v>0</v>
      </c>
      <c r="H1944" s="666">
        <f t="shared" si="365"/>
        <v>0</v>
      </c>
      <c r="I1944" s="667">
        <f t="shared" si="366"/>
        <v>0</v>
      </c>
      <c r="J1944" s="624">
        <f t="shared" si="367"/>
        <v>0</v>
      </c>
      <c r="K1944" s="624">
        <f t="shared" si="368"/>
        <v>0</v>
      </c>
      <c r="L1944" s="624">
        <f t="shared" si="370"/>
        <v>54391.304309922263</v>
      </c>
      <c r="M1944" s="668">
        <f t="shared" si="371"/>
        <v>11.990238655999987</v>
      </c>
      <c r="N1944" s="624">
        <f t="shared" si="369"/>
        <v>4536.2987235207811</v>
      </c>
    </row>
    <row r="1945" spans="1:14" x14ac:dyDescent="0.2">
      <c r="A1945" s="624">
        <v>1942</v>
      </c>
      <c r="B1945" s="624">
        <v>0</v>
      </c>
      <c r="C1945" s="628">
        <f t="shared" si="362"/>
        <v>0</v>
      </c>
      <c r="D1945" s="665">
        <f t="shared" si="360"/>
        <v>0</v>
      </c>
      <c r="E1945" s="629">
        <f t="shared" si="363"/>
        <v>0</v>
      </c>
      <c r="F1945" s="665">
        <f t="shared" si="361"/>
        <v>0</v>
      </c>
      <c r="G1945" s="629">
        <f t="shared" si="364"/>
        <v>0</v>
      </c>
      <c r="H1945" s="666">
        <f t="shared" si="365"/>
        <v>0</v>
      </c>
      <c r="I1945" s="667">
        <f t="shared" si="366"/>
        <v>0</v>
      </c>
      <c r="J1945" s="624">
        <f t="shared" si="367"/>
        <v>0</v>
      </c>
      <c r="K1945" s="624">
        <f t="shared" si="368"/>
        <v>0</v>
      </c>
      <c r="L1945" s="624">
        <f t="shared" si="370"/>
        <v>54391.304309922263</v>
      </c>
      <c r="M1945" s="668">
        <f t="shared" si="371"/>
        <v>11.990238655999987</v>
      </c>
      <c r="N1945" s="624">
        <f t="shared" si="369"/>
        <v>4536.2987235207811</v>
      </c>
    </row>
    <row r="1946" spans="1:14" x14ac:dyDescent="0.2">
      <c r="A1946" s="624">
        <v>1943</v>
      </c>
      <c r="B1946" s="624">
        <v>0</v>
      </c>
      <c r="C1946" s="628">
        <f t="shared" si="362"/>
        <v>0</v>
      </c>
      <c r="D1946" s="665">
        <f t="shared" si="360"/>
        <v>0</v>
      </c>
      <c r="E1946" s="629">
        <f t="shared" si="363"/>
        <v>0</v>
      </c>
      <c r="F1946" s="665">
        <f t="shared" si="361"/>
        <v>0</v>
      </c>
      <c r="G1946" s="629">
        <f t="shared" si="364"/>
        <v>0</v>
      </c>
      <c r="H1946" s="666">
        <f t="shared" si="365"/>
        <v>0</v>
      </c>
      <c r="I1946" s="667">
        <f t="shared" si="366"/>
        <v>0</v>
      </c>
      <c r="J1946" s="624">
        <f t="shared" si="367"/>
        <v>0</v>
      </c>
      <c r="K1946" s="624">
        <f t="shared" si="368"/>
        <v>0</v>
      </c>
      <c r="L1946" s="624">
        <f t="shared" si="370"/>
        <v>54391.304309922263</v>
      </c>
      <c r="M1946" s="668">
        <f t="shared" si="371"/>
        <v>11.990238655999987</v>
      </c>
      <c r="N1946" s="624">
        <f t="shared" si="369"/>
        <v>4536.2987235207811</v>
      </c>
    </row>
    <row r="1947" spans="1:14" x14ac:dyDescent="0.2">
      <c r="A1947" s="624">
        <v>1944</v>
      </c>
      <c r="B1947" s="624">
        <v>0</v>
      </c>
      <c r="C1947" s="628">
        <f t="shared" si="362"/>
        <v>0</v>
      </c>
      <c r="D1947" s="665">
        <f t="shared" si="360"/>
        <v>0</v>
      </c>
      <c r="E1947" s="629">
        <f t="shared" si="363"/>
        <v>0</v>
      </c>
      <c r="F1947" s="665">
        <f t="shared" si="361"/>
        <v>0</v>
      </c>
      <c r="G1947" s="629">
        <f t="shared" si="364"/>
        <v>0</v>
      </c>
      <c r="H1947" s="666">
        <f t="shared" si="365"/>
        <v>0</v>
      </c>
      <c r="I1947" s="667">
        <f t="shared" si="366"/>
        <v>0</v>
      </c>
      <c r="J1947" s="624">
        <f t="shared" si="367"/>
        <v>0</v>
      </c>
      <c r="K1947" s="624">
        <f t="shared" si="368"/>
        <v>0</v>
      </c>
      <c r="L1947" s="624">
        <f t="shared" si="370"/>
        <v>54391.304309922263</v>
      </c>
      <c r="M1947" s="668">
        <f t="shared" si="371"/>
        <v>11.990238655999987</v>
      </c>
      <c r="N1947" s="624">
        <f t="shared" si="369"/>
        <v>4536.2987235207811</v>
      </c>
    </row>
    <row r="1948" spans="1:14" x14ac:dyDescent="0.2">
      <c r="A1948" s="624">
        <v>1945</v>
      </c>
      <c r="B1948" s="624">
        <v>0</v>
      </c>
      <c r="C1948" s="628">
        <f t="shared" si="362"/>
        <v>0</v>
      </c>
      <c r="D1948" s="665">
        <f t="shared" si="360"/>
        <v>0</v>
      </c>
      <c r="E1948" s="629">
        <f t="shared" si="363"/>
        <v>0</v>
      </c>
      <c r="F1948" s="665">
        <f t="shared" si="361"/>
        <v>0</v>
      </c>
      <c r="G1948" s="629">
        <f t="shared" si="364"/>
        <v>0</v>
      </c>
      <c r="H1948" s="666">
        <f t="shared" si="365"/>
        <v>0</v>
      </c>
      <c r="I1948" s="667">
        <f t="shared" si="366"/>
        <v>0</v>
      </c>
      <c r="J1948" s="624">
        <f t="shared" si="367"/>
        <v>0</v>
      </c>
      <c r="K1948" s="624">
        <f t="shared" si="368"/>
        <v>0</v>
      </c>
      <c r="L1948" s="624">
        <f t="shared" si="370"/>
        <v>54391.304309922263</v>
      </c>
      <c r="M1948" s="668">
        <f t="shared" si="371"/>
        <v>11.990238655999987</v>
      </c>
      <c r="N1948" s="624">
        <f t="shared" si="369"/>
        <v>4536.2987235207811</v>
      </c>
    </row>
    <row r="1949" spans="1:14" x14ac:dyDescent="0.2">
      <c r="A1949" s="624">
        <v>1946</v>
      </c>
      <c r="B1949" s="624">
        <v>0</v>
      </c>
      <c r="C1949" s="628">
        <f t="shared" si="362"/>
        <v>0</v>
      </c>
      <c r="D1949" s="665">
        <f t="shared" si="360"/>
        <v>0</v>
      </c>
      <c r="E1949" s="629">
        <f t="shared" si="363"/>
        <v>0</v>
      </c>
      <c r="F1949" s="665">
        <f t="shared" si="361"/>
        <v>0</v>
      </c>
      <c r="G1949" s="629">
        <f t="shared" si="364"/>
        <v>0</v>
      </c>
      <c r="H1949" s="666">
        <f t="shared" si="365"/>
        <v>0</v>
      </c>
      <c r="I1949" s="667">
        <f t="shared" si="366"/>
        <v>0</v>
      </c>
      <c r="J1949" s="624">
        <f t="shared" si="367"/>
        <v>0</v>
      </c>
      <c r="K1949" s="624">
        <f t="shared" si="368"/>
        <v>0</v>
      </c>
      <c r="L1949" s="624">
        <f t="shared" si="370"/>
        <v>54391.304309922263</v>
      </c>
      <c r="M1949" s="668">
        <f t="shared" si="371"/>
        <v>11.990238655999987</v>
      </c>
      <c r="N1949" s="624">
        <f t="shared" si="369"/>
        <v>4536.2987235207811</v>
      </c>
    </row>
    <row r="1950" spans="1:14" x14ac:dyDescent="0.2">
      <c r="A1950" s="624">
        <v>1947</v>
      </c>
      <c r="B1950" s="624">
        <v>0</v>
      </c>
      <c r="C1950" s="628">
        <f t="shared" si="362"/>
        <v>0</v>
      </c>
      <c r="D1950" s="665">
        <f t="shared" si="360"/>
        <v>0</v>
      </c>
      <c r="E1950" s="629">
        <f t="shared" si="363"/>
        <v>0</v>
      </c>
      <c r="F1950" s="665">
        <f t="shared" si="361"/>
        <v>0</v>
      </c>
      <c r="G1950" s="629">
        <f t="shared" si="364"/>
        <v>0</v>
      </c>
      <c r="H1950" s="666">
        <f t="shared" si="365"/>
        <v>0</v>
      </c>
      <c r="I1950" s="667">
        <f t="shared" si="366"/>
        <v>0</v>
      </c>
      <c r="J1950" s="624">
        <f t="shared" si="367"/>
        <v>0</v>
      </c>
      <c r="K1950" s="624">
        <f t="shared" si="368"/>
        <v>0</v>
      </c>
      <c r="L1950" s="624">
        <f t="shared" si="370"/>
        <v>54391.304309922263</v>
      </c>
      <c r="M1950" s="668">
        <f t="shared" si="371"/>
        <v>11.990238655999987</v>
      </c>
      <c r="N1950" s="624">
        <f t="shared" si="369"/>
        <v>4536.2987235207811</v>
      </c>
    </row>
    <row r="1951" spans="1:14" x14ac:dyDescent="0.2">
      <c r="A1951" s="624">
        <v>1948</v>
      </c>
      <c r="B1951" s="624">
        <v>0</v>
      </c>
      <c r="C1951" s="628">
        <f t="shared" si="362"/>
        <v>0</v>
      </c>
      <c r="D1951" s="665">
        <f t="shared" si="360"/>
        <v>0</v>
      </c>
      <c r="E1951" s="629">
        <f t="shared" si="363"/>
        <v>0</v>
      </c>
      <c r="F1951" s="665">
        <f t="shared" si="361"/>
        <v>0</v>
      </c>
      <c r="G1951" s="629">
        <f t="shared" si="364"/>
        <v>0</v>
      </c>
      <c r="H1951" s="666">
        <f t="shared" si="365"/>
        <v>0</v>
      </c>
      <c r="I1951" s="667">
        <f t="shared" si="366"/>
        <v>0</v>
      </c>
      <c r="J1951" s="624">
        <f t="shared" si="367"/>
        <v>0</v>
      </c>
      <c r="K1951" s="624">
        <f t="shared" si="368"/>
        <v>0</v>
      </c>
      <c r="L1951" s="624">
        <f t="shared" si="370"/>
        <v>54391.304309922263</v>
      </c>
      <c r="M1951" s="668">
        <f t="shared" si="371"/>
        <v>11.990238655999987</v>
      </c>
      <c r="N1951" s="624">
        <f t="shared" si="369"/>
        <v>4536.2987235207811</v>
      </c>
    </row>
    <row r="1952" spans="1:14" x14ac:dyDescent="0.2">
      <c r="A1952" s="624">
        <v>1949</v>
      </c>
      <c r="B1952" s="624">
        <v>0</v>
      </c>
      <c r="C1952" s="628">
        <f t="shared" si="362"/>
        <v>0</v>
      </c>
      <c r="D1952" s="665">
        <f t="shared" si="360"/>
        <v>0</v>
      </c>
      <c r="E1952" s="629">
        <f t="shared" si="363"/>
        <v>0</v>
      </c>
      <c r="F1952" s="665">
        <f t="shared" si="361"/>
        <v>0</v>
      </c>
      <c r="G1952" s="629">
        <f t="shared" si="364"/>
        <v>0</v>
      </c>
      <c r="H1952" s="666">
        <f t="shared" si="365"/>
        <v>0</v>
      </c>
      <c r="I1952" s="667">
        <f t="shared" si="366"/>
        <v>0</v>
      </c>
      <c r="J1952" s="624">
        <f t="shared" si="367"/>
        <v>0</v>
      </c>
      <c r="K1952" s="624">
        <f t="shared" si="368"/>
        <v>0</v>
      </c>
      <c r="L1952" s="624">
        <f t="shared" si="370"/>
        <v>54391.304309922263</v>
      </c>
      <c r="M1952" s="668">
        <f t="shared" si="371"/>
        <v>11.990238655999987</v>
      </c>
      <c r="N1952" s="624">
        <f t="shared" si="369"/>
        <v>4536.2987235207811</v>
      </c>
    </row>
    <row r="1953" spans="1:14" x14ac:dyDescent="0.2">
      <c r="A1953" s="624">
        <v>1950</v>
      </c>
      <c r="B1953" s="624">
        <v>0</v>
      </c>
      <c r="C1953" s="628">
        <f t="shared" si="362"/>
        <v>0</v>
      </c>
      <c r="D1953" s="665">
        <f t="shared" si="360"/>
        <v>0</v>
      </c>
      <c r="E1953" s="629">
        <f t="shared" si="363"/>
        <v>0</v>
      </c>
      <c r="F1953" s="665">
        <f t="shared" si="361"/>
        <v>0</v>
      </c>
      <c r="G1953" s="629">
        <f t="shared" si="364"/>
        <v>0</v>
      </c>
      <c r="H1953" s="666">
        <f t="shared" si="365"/>
        <v>0</v>
      </c>
      <c r="I1953" s="667">
        <f t="shared" si="366"/>
        <v>0</v>
      </c>
      <c r="J1953" s="624">
        <f t="shared" si="367"/>
        <v>0</v>
      </c>
      <c r="K1953" s="624">
        <f t="shared" si="368"/>
        <v>0</v>
      </c>
      <c r="L1953" s="624">
        <f t="shared" si="370"/>
        <v>54391.304309922263</v>
      </c>
      <c r="M1953" s="668">
        <f t="shared" si="371"/>
        <v>11.990238655999987</v>
      </c>
      <c r="N1953" s="624">
        <f t="shared" si="369"/>
        <v>4536.2987235207811</v>
      </c>
    </row>
    <row r="1954" spans="1:14" x14ac:dyDescent="0.2">
      <c r="A1954" s="624">
        <v>1951</v>
      </c>
      <c r="B1954" s="624">
        <v>0</v>
      </c>
      <c r="C1954" s="628">
        <f t="shared" si="362"/>
        <v>0</v>
      </c>
      <c r="D1954" s="665">
        <f t="shared" si="360"/>
        <v>0</v>
      </c>
      <c r="E1954" s="629">
        <f t="shared" si="363"/>
        <v>0</v>
      </c>
      <c r="F1954" s="665">
        <f t="shared" si="361"/>
        <v>0</v>
      </c>
      <c r="G1954" s="629">
        <f t="shared" si="364"/>
        <v>0</v>
      </c>
      <c r="H1954" s="666">
        <f t="shared" si="365"/>
        <v>0</v>
      </c>
      <c r="I1954" s="667">
        <f t="shared" si="366"/>
        <v>0</v>
      </c>
      <c r="J1954" s="624">
        <f t="shared" si="367"/>
        <v>0</v>
      </c>
      <c r="K1954" s="624">
        <f t="shared" si="368"/>
        <v>0</v>
      </c>
      <c r="L1954" s="624">
        <f t="shared" si="370"/>
        <v>54391.304309922263</v>
      </c>
      <c r="M1954" s="668">
        <f t="shared" si="371"/>
        <v>11.990238655999987</v>
      </c>
      <c r="N1954" s="624">
        <f t="shared" si="369"/>
        <v>4536.2987235207811</v>
      </c>
    </row>
    <row r="1955" spans="1:14" x14ac:dyDescent="0.2">
      <c r="A1955" s="624">
        <v>1952</v>
      </c>
      <c r="B1955" s="624">
        <v>0</v>
      </c>
      <c r="C1955" s="628">
        <f t="shared" si="362"/>
        <v>0</v>
      </c>
      <c r="D1955" s="665">
        <f t="shared" si="360"/>
        <v>0</v>
      </c>
      <c r="E1955" s="629">
        <f t="shared" si="363"/>
        <v>0</v>
      </c>
      <c r="F1955" s="665">
        <f t="shared" si="361"/>
        <v>0</v>
      </c>
      <c r="G1955" s="629">
        <f t="shared" si="364"/>
        <v>0</v>
      </c>
      <c r="H1955" s="666">
        <f t="shared" si="365"/>
        <v>0</v>
      </c>
      <c r="I1955" s="667">
        <f t="shared" si="366"/>
        <v>0</v>
      </c>
      <c r="J1955" s="624">
        <f t="shared" si="367"/>
        <v>0</v>
      </c>
      <c r="K1955" s="624">
        <f t="shared" si="368"/>
        <v>0</v>
      </c>
      <c r="L1955" s="624">
        <f t="shared" si="370"/>
        <v>54391.304309922263</v>
      </c>
      <c r="M1955" s="668">
        <f t="shared" si="371"/>
        <v>11.990238655999987</v>
      </c>
      <c r="N1955" s="624">
        <f t="shared" si="369"/>
        <v>4536.2987235207811</v>
      </c>
    </row>
    <row r="1956" spans="1:14" x14ac:dyDescent="0.2">
      <c r="A1956" s="624">
        <v>1953</v>
      </c>
      <c r="B1956" s="624">
        <v>0</v>
      </c>
      <c r="C1956" s="628">
        <f t="shared" si="362"/>
        <v>0</v>
      </c>
      <c r="D1956" s="665">
        <f t="shared" si="360"/>
        <v>0</v>
      </c>
      <c r="E1956" s="629">
        <f t="shared" si="363"/>
        <v>0</v>
      </c>
      <c r="F1956" s="665">
        <f t="shared" si="361"/>
        <v>0</v>
      </c>
      <c r="G1956" s="629">
        <f t="shared" si="364"/>
        <v>0</v>
      </c>
      <c r="H1956" s="666">
        <f t="shared" si="365"/>
        <v>0</v>
      </c>
      <c r="I1956" s="667">
        <f t="shared" si="366"/>
        <v>0</v>
      </c>
      <c r="J1956" s="624">
        <f t="shared" si="367"/>
        <v>0</v>
      </c>
      <c r="K1956" s="624">
        <f t="shared" si="368"/>
        <v>0</v>
      </c>
      <c r="L1956" s="624">
        <f t="shared" si="370"/>
        <v>54391.304309922263</v>
      </c>
      <c r="M1956" s="668">
        <f t="shared" si="371"/>
        <v>11.990238655999987</v>
      </c>
      <c r="N1956" s="624">
        <f t="shared" si="369"/>
        <v>4536.2987235207811</v>
      </c>
    </row>
    <row r="1957" spans="1:14" x14ac:dyDescent="0.2">
      <c r="A1957" s="624">
        <v>1954</v>
      </c>
      <c r="B1957" s="624">
        <v>0</v>
      </c>
      <c r="C1957" s="628">
        <f t="shared" si="362"/>
        <v>0</v>
      </c>
      <c r="D1957" s="665">
        <f t="shared" si="360"/>
        <v>0</v>
      </c>
      <c r="E1957" s="629">
        <f t="shared" si="363"/>
        <v>0</v>
      </c>
      <c r="F1957" s="665">
        <f t="shared" si="361"/>
        <v>0</v>
      </c>
      <c r="G1957" s="629">
        <f t="shared" si="364"/>
        <v>0</v>
      </c>
      <c r="H1957" s="666">
        <f t="shared" si="365"/>
        <v>0</v>
      </c>
      <c r="I1957" s="667">
        <f t="shared" si="366"/>
        <v>0</v>
      </c>
      <c r="J1957" s="624">
        <f t="shared" si="367"/>
        <v>0</v>
      </c>
      <c r="K1957" s="624">
        <f t="shared" si="368"/>
        <v>0</v>
      </c>
      <c r="L1957" s="624">
        <f t="shared" si="370"/>
        <v>54391.304309922263</v>
      </c>
      <c r="M1957" s="668">
        <f t="shared" si="371"/>
        <v>11.990238655999987</v>
      </c>
      <c r="N1957" s="624">
        <f t="shared" si="369"/>
        <v>4536.2987235207811</v>
      </c>
    </row>
    <row r="1958" spans="1:14" x14ac:dyDescent="0.2">
      <c r="A1958" s="624">
        <v>1955</v>
      </c>
      <c r="B1958" s="624">
        <v>0</v>
      </c>
      <c r="C1958" s="628">
        <f t="shared" si="362"/>
        <v>0</v>
      </c>
      <c r="D1958" s="665">
        <f t="shared" si="360"/>
        <v>0</v>
      </c>
      <c r="E1958" s="629">
        <f t="shared" si="363"/>
        <v>0</v>
      </c>
      <c r="F1958" s="665">
        <f t="shared" si="361"/>
        <v>0</v>
      </c>
      <c r="G1958" s="629">
        <f t="shared" si="364"/>
        <v>0</v>
      </c>
      <c r="H1958" s="666">
        <f t="shared" si="365"/>
        <v>0</v>
      </c>
      <c r="I1958" s="667">
        <f t="shared" si="366"/>
        <v>0</v>
      </c>
      <c r="J1958" s="624">
        <f t="shared" si="367"/>
        <v>0</v>
      </c>
      <c r="K1958" s="624">
        <f t="shared" si="368"/>
        <v>0</v>
      </c>
      <c r="L1958" s="624">
        <f t="shared" si="370"/>
        <v>54391.304309922263</v>
      </c>
      <c r="M1958" s="668">
        <f t="shared" si="371"/>
        <v>11.990238655999987</v>
      </c>
      <c r="N1958" s="624">
        <f t="shared" si="369"/>
        <v>4536.2987235207811</v>
      </c>
    </row>
    <row r="1959" spans="1:14" x14ac:dyDescent="0.2">
      <c r="A1959" s="624">
        <v>1956</v>
      </c>
      <c r="B1959" s="624">
        <v>0</v>
      </c>
      <c r="C1959" s="628">
        <f t="shared" si="362"/>
        <v>0</v>
      </c>
      <c r="D1959" s="665">
        <f t="shared" si="360"/>
        <v>0</v>
      </c>
      <c r="E1959" s="629">
        <f t="shared" si="363"/>
        <v>0</v>
      </c>
      <c r="F1959" s="665">
        <f t="shared" si="361"/>
        <v>0</v>
      </c>
      <c r="G1959" s="629">
        <f t="shared" si="364"/>
        <v>0</v>
      </c>
      <c r="H1959" s="666">
        <f t="shared" si="365"/>
        <v>0</v>
      </c>
      <c r="I1959" s="667">
        <f t="shared" si="366"/>
        <v>0</v>
      </c>
      <c r="J1959" s="624">
        <f t="shared" si="367"/>
        <v>0</v>
      </c>
      <c r="K1959" s="624">
        <f t="shared" si="368"/>
        <v>0</v>
      </c>
      <c r="L1959" s="624">
        <f t="shared" si="370"/>
        <v>54391.304309922263</v>
      </c>
      <c r="M1959" s="668">
        <f t="shared" si="371"/>
        <v>11.990238655999987</v>
      </c>
      <c r="N1959" s="624">
        <f t="shared" si="369"/>
        <v>4536.2987235207811</v>
      </c>
    </row>
    <row r="1960" spans="1:14" x14ac:dyDescent="0.2">
      <c r="A1960" s="624">
        <v>1957</v>
      </c>
      <c r="B1960" s="624">
        <v>0</v>
      </c>
      <c r="C1960" s="628">
        <f t="shared" si="362"/>
        <v>0</v>
      </c>
      <c r="D1960" s="665">
        <f t="shared" si="360"/>
        <v>0</v>
      </c>
      <c r="E1960" s="629">
        <f t="shared" si="363"/>
        <v>0</v>
      </c>
      <c r="F1960" s="665">
        <f t="shared" si="361"/>
        <v>0</v>
      </c>
      <c r="G1960" s="629">
        <f t="shared" si="364"/>
        <v>0</v>
      </c>
      <c r="H1960" s="666">
        <f t="shared" si="365"/>
        <v>0</v>
      </c>
      <c r="I1960" s="667">
        <f t="shared" si="366"/>
        <v>0</v>
      </c>
      <c r="J1960" s="624">
        <f t="shared" si="367"/>
        <v>0</v>
      </c>
      <c r="K1960" s="624">
        <f t="shared" si="368"/>
        <v>0</v>
      </c>
      <c r="L1960" s="624">
        <f t="shared" si="370"/>
        <v>54391.304309922263</v>
      </c>
      <c r="M1960" s="668">
        <f t="shared" si="371"/>
        <v>11.990238655999987</v>
      </c>
      <c r="N1960" s="624">
        <f t="shared" si="369"/>
        <v>4536.2987235207811</v>
      </c>
    </row>
    <row r="1961" spans="1:14" x14ac:dyDescent="0.2">
      <c r="A1961" s="624">
        <v>1958</v>
      </c>
      <c r="B1961" s="624">
        <v>0</v>
      </c>
      <c r="C1961" s="628">
        <f t="shared" si="362"/>
        <v>0</v>
      </c>
      <c r="D1961" s="665">
        <f t="shared" si="360"/>
        <v>0</v>
      </c>
      <c r="E1961" s="629">
        <f t="shared" si="363"/>
        <v>0</v>
      </c>
      <c r="F1961" s="665">
        <f t="shared" si="361"/>
        <v>0</v>
      </c>
      <c r="G1961" s="629">
        <f t="shared" si="364"/>
        <v>0</v>
      </c>
      <c r="H1961" s="666">
        <f t="shared" si="365"/>
        <v>0</v>
      </c>
      <c r="I1961" s="667">
        <f t="shared" si="366"/>
        <v>0</v>
      </c>
      <c r="J1961" s="624">
        <f t="shared" si="367"/>
        <v>0</v>
      </c>
      <c r="K1961" s="624">
        <f t="shared" si="368"/>
        <v>0</v>
      </c>
      <c r="L1961" s="624">
        <f t="shared" si="370"/>
        <v>54391.304309922263</v>
      </c>
      <c r="M1961" s="668">
        <f t="shared" si="371"/>
        <v>11.990238655999987</v>
      </c>
      <c r="N1961" s="624">
        <f t="shared" si="369"/>
        <v>4536.2987235207811</v>
      </c>
    </row>
    <row r="1962" spans="1:14" x14ac:dyDescent="0.2">
      <c r="A1962" s="624">
        <v>1959</v>
      </c>
      <c r="B1962" s="624">
        <v>0</v>
      </c>
      <c r="C1962" s="628">
        <f t="shared" si="362"/>
        <v>0</v>
      </c>
      <c r="D1962" s="665">
        <f t="shared" si="360"/>
        <v>0</v>
      </c>
      <c r="E1962" s="629">
        <f t="shared" si="363"/>
        <v>0</v>
      </c>
      <c r="F1962" s="665">
        <f t="shared" si="361"/>
        <v>0</v>
      </c>
      <c r="G1962" s="629">
        <f t="shared" si="364"/>
        <v>0</v>
      </c>
      <c r="H1962" s="666">
        <f t="shared" si="365"/>
        <v>0</v>
      </c>
      <c r="I1962" s="667">
        <f t="shared" si="366"/>
        <v>0</v>
      </c>
      <c r="J1962" s="624">
        <f t="shared" si="367"/>
        <v>0</v>
      </c>
      <c r="K1962" s="624">
        <f t="shared" si="368"/>
        <v>0</v>
      </c>
      <c r="L1962" s="624">
        <f t="shared" si="370"/>
        <v>54391.304309922263</v>
      </c>
      <c r="M1962" s="668">
        <f t="shared" si="371"/>
        <v>11.990238655999987</v>
      </c>
      <c r="N1962" s="624">
        <f t="shared" si="369"/>
        <v>4536.2987235207811</v>
      </c>
    </row>
    <row r="1963" spans="1:14" x14ac:dyDescent="0.2">
      <c r="A1963" s="624">
        <v>1960</v>
      </c>
      <c r="B1963" s="624">
        <v>0</v>
      </c>
      <c r="C1963" s="628">
        <f t="shared" si="362"/>
        <v>0</v>
      </c>
      <c r="D1963" s="665">
        <f t="shared" si="360"/>
        <v>0</v>
      </c>
      <c r="E1963" s="629">
        <f t="shared" si="363"/>
        <v>0</v>
      </c>
      <c r="F1963" s="665">
        <f t="shared" si="361"/>
        <v>0</v>
      </c>
      <c r="G1963" s="629">
        <f t="shared" si="364"/>
        <v>0</v>
      </c>
      <c r="H1963" s="666">
        <f t="shared" si="365"/>
        <v>0</v>
      </c>
      <c r="I1963" s="667">
        <f t="shared" si="366"/>
        <v>0</v>
      </c>
      <c r="J1963" s="624">
        <f t="shared" si="367"/>
        <v>0</v>
      </c>
      <c r="K1963" s="624">
        <f t="shared" si="368"/>
        <v>0</v>
      </c>
      <c r="L1963" s="624">
        <f t="shared" si="370"/>
        <v>54391.304309922263</v>
      </c>
      <c r="M1963" s="668">
        <f t="shared" si="371"/>
        <v>11.990238655999987</v>
      </c>
      <c r="N1963" s="624">
        <f t="shared" si="369"/>
        <v>4536.2987235207811</v>
      </c>
    </row>
    <row r="1964" spans="1:14" x14ac:dyDescent="0.2">
      <c r="A1964" s="624">
        <v>1961</v>
      </c>
      <c r="B1964" s="624">
        <v>0</v>
      </c>
      <c r="C1964" s="628">
        <f t="shared" si="362"/>
        <v>0</v>
      </c>
      <c r="D1964" s="665">
        <f t="shared" si="360"/>
        <v>0</v>
      </c>
      <c r="E1964" s="629">
        <f t="shared" si="363"/>
        <v>0</v>
      </c>
      <c r="F1964" s="665">
        <f t="shared" si="361"/>
        <v>0</v>
      </c>
      <c r="G1964" s="629">
        <f t="shared" si="364"/>
        <v>0</v>
      </c>
      <c r="H1964" s="666">
        <f t="shared" si="365"/>
        <v>0</v>
      </c>
      <c r="I1964" s="667">
        <f t="shared" si="366"/>
        <v>0</v>
      </c>
      <c r="J1964" s="624">
        <f t="shared" si="367"/>
        <v>0</v>
      </c>
      <c r="K1964" s="624">
        <f t="shared" si="368"/>
        <v>0</v>
      </c>
      <c r="L1964" s="624">
        <f t="shared" si="370"/>
        <v>54391.304309922263</v>
      </c>
      <c r="M1964" s="668">
        <f t="shared" si="371"/>
        <v>11.990238655999987</v>
      </c>
      <c r="N1964" s="624">
        <f t="shared" si="369"/>
        <v>4536.2987235207811</v>
      </c>
    </row>
    <row r="1965" spans="1:14" x14ac:dyDescent="0.2">
      <c r="A1965" s="624">
        <v>1962</v>
      </c>
      <c r="B1965" s="624">
        <v>0</v>
      </c>
      <c r="C1965" s="628">
        <f t="shared" si="362"/>
        <v>0</v>
      </c>
      <c r="D1965" s="665">
        <f t="shared" si="360"/>
        <v>0</v>
      </c>
      <c r="E1965" s="629">
        <f t="shared" si="363"/>
        <v>0</v>
      </c>
      <c r="F1965" s="665">
        <f t="shared" si="361"/>
        <v>0</v>
      </c>
      <c r="G1965" s="629">
        <f t="shared" si="364"/>
        <v>0</v>
      </c>
      <c r="H1965" s="666">
        <f t="shared" si="365"/>
        <v>0</v>
      </c>
      <c r="I1965" s="667">
        <f t="shared" si="366"/>
        <v>0</v>
      </c>
      <c r="J1965" s="624">
        <f t="shared" si="367"/>
        <v>0</v>
      </c>
      <c r="K1965" s="624">
        <f t="shared" si="368"/>
        <v>0</v>
      </c>
      <c r="L1965" s="624">
        <f t="shared" si="370"/>
        <v>54391.304309922263</v>
      </c>
      <c r="M1965" s="668">
        <f t="shared" si="371"/>
        <v>11.990238655999987</v>
      </c>
      <c r="N1965" s="624">
        <f t="shared" si="369"/>
        <v>4536.2987235207811</v>
      </c>
    </row>
    <row r="1966" spans="1:14" x14ac:dyDescent="0.2">
      <c r="A1966" s="624">
        <v>1963</v>
      </c>
      <c r="B1966" s="624">
        <v>0</v>
      </c>
      <c r="C1966" s="628">
        <f t="shared" si="362"/>
        <v>0</v>
      </c>
      <c r="D1966" s="665">
        <f t="shared" si="360"/>
        <v>0</v>
      </c>
      <c r="E1966" s="629">
        <f t="shared" si="363"/>
        <v>0</v>
      </c>
      <c r="F1966" s="665">
        <f t="shared" si="361"/>
        <v>0</v>
      </c>
      <c r="G1966" s="629">
        <f t="shared" si="364"/>
        <v>0</v>
      </c>
      <c r="H1966" s="666">
        <f t="shared" si="365"/>
        <v>0</v>
      </c>
      <c r="I1966" s="667">
        <f t="shared" si="366"/>
        <v>0</v>
      </c>
      <c r="J1966" s="624">
        <f t="shared" si="367"/>
        <v>0</v>
      </c>
      <c r="K1966" s="624">
        <f t="shared" si="368"/>
        <v>0</v>
      </c>
      <c r="L1966" s="624">
        <f t="shared" si="370"/>
        <v>54391.304309922263</v>
      </c>
      <c r="M1966" s="668">
        <f t="shared" si="371"/>
        <v>11.990238655999987</v>
      </c>
      <c r="N1966" s="624">
        <f t="shared" si="369"/>
        <v>4536.2987235207811</v>
      </c>
    </row>
    <row r="1967" spans="1:14" x14ac:dyDescent="0.2">
      <c r="A1967" s="624">
        <v>1964</v>
      </c>
      <c r="B1967" s="624">
        <v>0</v>
      </c>
      <c r="C1967" s="628">
        <f t="shared" si="362"/>
        <v>0</v>
      </c>
      <c r="D1967" s="665">
        <f t="shared" si="360"/>
        <v>0</v>
      </c>
      <c r="E1967" s="629">
        <f t="shared" si="363"/>
        <v>0</v>
      </c>
      <c r="F1967" s="665">
        <f t="shared" si="361"/>
        <v>0</v>
      </c>
      <c r="G1967" s="629">
        <f t="shared" si="364"/>
        <v>0</v>
      </c>
      <c r="H1967" s="666">
        <f t="shared" si="365"/>
        <v>0</v>
      </c>
      <c r="I1967" s="667">
        <f t="shared" si="366"/>
        <v>0</v>
      </c>
      <c r="J1967" s="624">
        <f t="shared" si="367"/>
        <v>0</v>
      </c>
      <c r="K1967" s="624">
        <f t="shared" si="368"/>
        <v>0</v>
      </c>
      <c r="L1967" s="624">
        <f t="shared" si="370"/>
        <v>54391.304309922263</v>
      </c>
      <c r="M1967" s="668">
        <f t="shared" si="371"/>
        <v>11.990238655999987</v>
      </c>
      <c r="N1967" s="624">
        <f t="shared" si="369"/>
        <v>4536.2987235207811</v>
      </c>
    </row>
    <row r="1968" spans="1:14" x14ac:dyDescent="0.2">
      <c r="A1968" s="624">
        <v>1965</v>
      </c>
      <c r="B1968" s="624">
        <v>0</v>
      </c>
      <c r="C1968" s="628">
        <f t="shared" si="362"/>
        <v>0</v>
      </c>
      <c r="D1968" s="665">
        <f t="shared" si="360"/>
        <v>0</v>
      </c>
      <c r="E1968" s="629">
        <f t="shared" si="363"/>
        <v>0</v>
      </c>
      <c r="F1968" s="665">
        <f t="shared" si="361"/>
        <v>0</v>
      </c>
      <c r="G1968" s="629">
        <f t="shared" si="364"/>
        <v>0</v>
      </c>
      <c r="H1968" s="666">
        <f t="shared" si="365"/>
        <v>0</v>
      </c>
      <c r="I1968" s="667">
        <f t="shared" si="366"/>
        <v>0</v>
      </c>
      <c r="J1968" s="624">
        <f t="shared" si="367"/>
        <v>0</v>
      </c>
      <c r="K1968" s="624">
        <f t="shared" si="368"/>
        <v>0</v>
      </c>
      <c r="L1968" s="624">
        <f t="shared" si="370"/>
        <v>54391.304309922263</v>
      </c>
      <c r="M1968" s="668">
        <f t="shared" si="371"/>
        <v>11.990238655999987</v>
      </c>
      <c r="N1968" s="624">
        <f t="shared" si="369"/>
        <v>4536.2987235207811</v>
      </c>
    </row>
    <row r="1969" spans="1:14" x14ac:dyDescent="0.2">
      <c r="A1969" s="624">
        <v>1966</v>
      </c>
      <c r="B1969" s="624">
        <v>0</v>
      </c>
      <c r="C1969" s="628">
        <f t="shared" si="362"/>
        <v>0</v>
      </c>
      <c r="D1969" s="665">
        <f t="shared" si="360"/>
        <v>0</v>
      </c>
      <c r="E1969" s="629">
        <f t="shared" si="363"/>
        <v>0</v>
      </c>
      <c r="F1969" s="665">
        <f t="shared" si="361"/>
        <v>0</v>
      </c>
      <c r="G1969" s="629">
        <f t="shared" si="364"/>
        <v>0</v>
      </c>
      <c r="H1969" s="666">
        <f t="shared" si="365"/>
        <v>0</v>
      </c>
      <c r="I1969" s="667">
        <f t="shared" si="366"/>
        <v>0</v>
      </c>
      <c r="J1969" s="624">
        <f t="shared" si="367"/>
        <v>0</v>
      </c>
      <c r="K1969" s="624">
        <f t="shared" si="368"/>
        <v>0</v>
      </c>
      <c r="L1969" s="624">
        <f t="shared" si="370"/>
        <v>54391.304309922263</v>
      </c>
      <c r="M1969" s="668">
        <f t="shared" si="371"/>
        <v>11.990238655999987</v>
      </c>
      <c r="N1969" s="624">
        <f t="shared" si="369"/>
        <v>4536.2987235207811</v>
      </c>
    </row>
    <row r="1970" spans="1:14" x14ac:dyDescent="0.2">
      <c r="A1970" s="624">
        <v>1967</v>
      </c>
      <c r="B1970" s="624">
        <v>0</v>
      </c>
      <c r="C1970" s="628">
        <f t="shared" si="362"/>
        <v>0</v>
      </c>
      <c r="D1970" s="665">
        <f t="shared" si="360"/>
        <v>0</v>
      </c>
      <c r="E1970" s="629">
        <f t="shared" si="363"/>
        <v>0</v>
      </c>
      <c r="F1970" s="665">
        <f t="shared" si="361"/>
        <v>0</v>
      </c>
      <c r="G1970" s="629">
        <f t="shared" si="364"/>
        <v>0</v>
      </c>
      <c r="H1970" s="666">
        <f t="shared" si="365"/>
        <v>0</v>
      </c>
      <c r="I1970" s="667">
        <f t="shared" si="366"/>
        <v>0</v>
      </c>
      <c r="J1970" s="624">
        <f t="shared" si="367"/>
        <v>0</v>
      </c>
      <c r="K1970" s="624">
        <f t="shared" si="368"/>
        <v>0</v>
      </c>
      <c r="L1970" s="624">
        <f t="shared" si="370"/>
        <v>54391.304309922263</v>
      </c>
      <c r="M1970" s="668">
        <f t="shared" si="371"/>
        <v>11.990238655999987</v>
      </c>
      <c r="N1970" s="624">
        <f t="shared" si="369"/>
        <v>4536.2987235207811</v>
      </c>
    </row>
    <row r="1971" spans="1:14" x14ac:dyDescent="0.2">
      <c r="A1971" s="624">
        <v>1968</v>
      </c>
      <c r="B1971" s="624">
        <v>0</v>
      </c>
      <c r="C1971" s="628">
        <f t="shared" si="362"/>
        <v>0</v>
      </c>
      <c r="D1971" s="665">
        <f t="shared" si="360"/>
        <v>0</v>
      </c>
      <c r="E1971" s="629">
        <f t="shared" si="363"/>
        <v>0</v>
      </c>
      <c r="F1971" s="665">
        <f t="shared" si="361"/>
        <v>0</v>
      </c>
      <c r="G1971" s="629">
        <f t="shared" si="364"/>
        <v>0</v>
      </c>
      <c r="H1971" s="666">
        <f t="shared" si="365"/>
        <v>0</v>
      </c>
      <c r="I1971" s="667">
        <f t="shared" si="366"/>
        <v>0</v>
      </c>
      <c r="J1971" s="624">
        <f t="shared" si="367"/>
        <v>0</v>
      </c>
      <c r="K1971" s="624">
        <f t="shared" si="368"/>
        <v>0</v>
      </c>
      <c r="L1971" s="624">
        <f t="shared" si="370"/>
        <v>54391.304309922263</v>
      </c>
      <c r="M1971" s="668">
        <f t="shared" si="371"/>
        <v>11.990238655999987</v>
      </c>
      <c r="N1971" s="624">
        <f t="shared" si="369"/>
        <v>4536.2987235207811</v>
      </c>
    </row>
    <row r="1972" spans="1:14" x14ac:dyDescent="0.2">
      <c r="A1972" s="624">
        <v>1969</v>
      </c>
      <c r="B1972" s="624">
        <v>0</v>
      </c>
      <c r="C1972" s="628">
        <f t="shared" si="362"/>
        <v>0</v>
      </c>
      <c r="D1972" s="665">
        <f t="shared" si="360"/>
        <v>0</v>
      </c>
      <c r="E1972" s="629">
        <f t="shared" si="363"/>
        <v>0</v>
      </c>
      <c r="F1972" s="665">
        <f t="shared" si="361"/>
        <v>0</v>
      </c>
      <c r="G1972" s="629">
        <f t="shared" si="364"/>
        <v>0</v>
      </c>
      <c r="H1972" s="666">
        <f t="shared" si="365"/>
        <v>0</v>
      </c>
      <c r="I1972" s="667">
        <f t="shared" si="366"/>
        <v>0</v>
      </c>
      <c r="J1972" s="624">
        <f t="shared" si="367"/>
        <v>0</v>
      </c>
      <c r="K1972" s="624">
        <f t="shared" si="368"/>
        <v>0</v>
      </c>
      <c r="L1972" s="624">
        <f t="shared" si="370"/>
        <v>54391.304309922263</v>
      </c>
      <c r="M1972" s="668">
        <f t="shared" si="371"/>
        <v>11.990238655999987</v>
      </c>
      <c r="N1972" s="624">
        <f t="shared" si="369"/>
        <v>4536.2987235207811</v>
      </c>
    </row>
    <row r="1973" spans="1:14" x14ac:dyDescent="0.2">
      <c r="A1973" s="624">
        <v>1970</v>
      </c>
      <c r="B1973" s="624">
        <v>0</v>
      </c>
      <c r="C1973" s="628">
        <f t="shared" si="362"/>
        <v>0</v>
      </c>
      <c r="D1973" s="665">
        <f t="shared" si="360"/>
        <v>0</v>
      </c>
      <c r="E1973" s="629">
        <f t="shared" si="363"/>
        <v>0</v>
      </c>
      <c r="F1973" s="665">
        <f t="shared" si="361"/>
        <v>0</v>
      </c>
      <c r="G1973" s="629">
        <f t="shared" si="364"/>
        <v>0</v>
      </c>
      <c r="H1973" s="666">
        <f t="shared" si="365"/>
        <v>0</v>
      </c>
      <c r="I1973" s="667">
        <f t="shared" si="366"/>
        <v>0</v>
      </c>
      <c r="J1973" s="624">
        <f t="shared" si="367"/>
        <v>0</v>
      </c>
      <c r="K1973" s="624">
        <f t="shared" si="368"/>
        <v>0</v>
      </c>
      <c r="L1973" s="624">
        <f t="shared" si="370"/>
        <v>54391.304309922263</v>
      </c>
      <c r="M1973" s="668">
        <f t="shared" si="371"/>
        <v>11.990238655999987</v>
      </c>
      <c r="N1973" s="624">
        <f t="shared" si="369"/>
        <v>4536.2987235207811</v>
      </c>
    </row>
    <row r="1974" spans="1:14" x14ac:dyDescent="0.2">
      <c r="A1974" s="624">
        <v>1971</v>
      </c>
      <c r="B1974" s="624">
        <v>0</v>
      </c>
      <c r="C1974" s="628">
        <f t="shared" si="362"/>
        <v>0</v>
      </c>
      <c r="D1974" s="665">
        <f t="shared" si="360"/>
        <v>0</v>
      </c>
      <c r="E1974" s="629">
        <f t="shared" si="363"/>
        <v>0</v>
      </c>
      <c r="F1974" s="665">
        <f t="shared" si="361"/>
        <v>0</v>
      </c>
      <c r="G1974" s="629">
        <f t="shared" si="364"/>
        <v>0</v>
      </c>
      <c r="H1974" s="666">
        <f t="shared" si="365"/>
        <v>0</v>
      </c>
      <c r="I1974" s="667">
        <f t="shared" si="366"/>
        <v>0</v>
      </c>
      <c r="J1974" s="624">
        <f t="shared" si="367"/>
        <v>0</v>
      </c>
      <c r="K1974" s="624">
        <f t="shared" si="368"/>
        <v>0</v>
      </c>
      <c r="L1974" s="624">
        <f t="shared" si="370"/>
        <v>54391.304309922263</v>
      </c>
      <c r="M1974" s="668">
        <f t="shared" si="371"/>
        <v>11.990238655999987</v>
      </c>
      <c r="N1974" s="624">
        <f t="shared" si="369"/>
        <v>4536.2987235207811</v>
      </c>
    </row>
    <row r="1975" spans="1:14" x14ac:dyDescent="0.2">
      <c r="A1975" s="624">
        <v>1972</v>
      </c>
      <c r="B1975" s="624">
        <v>0</v>
      </c>
      <c r="C1975" s="628">
        <f t="shared" si="362"/>
        <v>0</v>
      </c>
      <c r="D1975" s="665">
        <f t="shared" si="360"/>
        <v>0</v>
      </c>
      <c r="E1975" s="629">
        <f t="shared" si="363"/>
        <v>0</v>
      </c>
      <c r="F1975" s="665">
        <f t="shared" si="361"/>
        <v>0</v>
      </c>
      <c r="G1975" s="629">
        <f t="shared" si="364"/>
        <v>0</v>
      </c>
      <c r="H1975" s="666">
        <f t="shared" si="365"/>
        <v>0</v>
      </c>
      <c r="I1975" s="667">
        <f t="shared" si="366"/>
        <v>0</v>
      </c>
      <c r="J1975" s="624">
        <f t="shared" si="367"/>
        <v>0</v>
      </c>
      <c r="K1975" s="624">
        <f t="shared" si="368"/>
        <v>0</v>
      </c>
      <c r="L1975" s="624">
        <f t="shared" si="370"/>
        <v>54391.304309922263</v>
      </c>
      <c r="M1975" s="668">
        <f t="shared" si="371"/>
        <v>11.990238655999987</v>
      </c>
      <c r="N1975" s="624">
        <f t="shared" si="369"/>
        <v>4536.2987235207811</v>
      </c>
    </row>
    <row r="1976" spans="1:14" x14ac:dyDescent="0.2">
      <c r="A1976" s="624">
        <v>1973</v>
      </c>
      <c r="B1976" s="624">
        <v>0</v>
      </c>
      <c r="C1976" s="628">
        <f t="shared" si="362"/>
        <v>0</v>
      </c>
      <c r="D1976" s="665">
        <f t="shared" si="360"/>
        <v>0</v>
      </c>
      <c r="E1976" s="629">
        <f t="shared" si="363"/>
        <v>0</v>
      </c>
      <c r="F1976" s="665">
        <f t="shared" si="361"/>
        <v>0</v>
      </c>
      <c r="G1976" s="629">
        <f t="shared" si="364"/>
        <v>0</v>
      </c>
      <c r="H1976" s="666">
        <f t="shared" si="365"/>
        <v>0</v>
      </c>
      <c r="I1976" s="667">
        <f t="shared" si="366"/>
        <v>0</v>
      </c>
      <c r="J1976" s="624">
        <f t="shared" si="367"/>
        <v>0</v>
      </c>
      <c r="K1976" s="624">
        <f t="shared" si="368"/>
        <v>0</v>
      </c>
      <c r="L1976" s="624">
        <f t="shared" si="370"/>
        <v>54391.304309922263</v>
      </c>
      <c r="M1976" s="668">
        <f t="shared" si="371"/>
        <v>11.990238655999987</v>
      </c>
      <c r="N1976" s="624">
        <f t="shared" si="369"/>
        <v>4536.2987235207811</v>
      </c>
    </row>
    <row r="1977" spans="1:14" x14ac:dyDescent="0.2">
      <c r="A1977" s="624">
        <v>1974</v>
      </c>
      <c r="B1977" s="624">
        <v>0</v>
      </c>
      <c r="C1977" s="628">
        <f t="shared" si="362"/>
        <v>0</v>
      </c>
      <c r="D1977" s="665">
        <f t="shared" si="360"/>
        <v>0</v>
      </c>
      <c r="E1977" s="629">
        <f t="shared" si="363"/>
        <v>0</v>
      </c>
      <c r="F1977" s="665">
        <f t="shared" si="361"/>
        <v>0</v>
      </c>
      <c r="G1977" s="629">
        <f t="shared" si="364"/>
        <v>0</v>
      </c>
      <c r="H1977" s="666">
        <f t="shared" si="365"/>
        <v>0</v>
      </c>
      <c r="I1977" s="667">
        <f t="shared" si="366"/>
        <v>0</v>
      </c>
      <c r="J1977" s="624">
        <f t="shared" si="367"/>
        <v>0</v>
      </c>
      <c r="K1977" s="624">
        <f t="shared" si="368"/>
        <v>0</v>
      </c>
      <c r="L1977" s="624">
        <f t="shared" si="370"/>
        <v>54391.304309922263</v>
      </c>
      <c r="M1977" s="668">
        <f t="shared" si="371"/>
        <v>11.990238655999987</v>
      </c>
      <c r="N1977" s="624">
        <f t="shared" si="369"/>
        <v>4536.2987235207811</v>
      </c>
    </row>
    <row r="1978" spans="1:14" x14ac:dyDescent="0.2">
      <c r="A1978" s="624">
        <v>1975</v>
      </c>
      <c r="B1978" s="624">
        <v>0</v>
      </c>
      <c r="C1978" s="628">
        <f t="shared" si="362"/>
        <v>0</v>
      </c>
      <c r="D1978" s="665">
        <f t="shared" si="360"/>
        <v>0</v>
      </c>
      <c r="E1978" s="629">
        <f t="shared" si="363"/>
        <v>0</v>
      </c>
      <c r="F1978" s="665">
        <f t="shared" si="361"/>
        <v>0</v>
      </c>
      <c r="G1978" s="629">
        <f t="shared" si="364"/>
        <v>0</v>
      </c>
      <c r="H1978" s="666">
        <f t="shared" si="365"/>
        <v>0</v>
      </c>
      <c r="I1978" s="667">
        <f t="shared" si="366"/>
        <v>0</v>
      </c>
      <c r="J1978" s="624">
        <f t="shared" si="367"/>
        <v>0</v>
      </c>
      <c r="K1978" s="624">
        <f t="shared" si="368"/>
        <v>0</v>
      </c>
      <c r="L1978" s="624">
        <f t="shared" si="370"/>
        <v>54391.304309922263</v>
      </c>
      <c r="M1978" s="668">
        <f t="shared" si="371"/>
        <v>11.990238655999987</v>
      </c>
      <c r="N1978" s="624">
        <f t="shared" si="369"/>
        <v>4536.2987235207811</v>
      </c>
    </row>
    <row r="1979" spans="1:14" x14ac:dyDescent="0.2">
      <c r="A1979" s="624">
        <v>1976</v>
      </c>
      <c r="B1979" s="624">
        <v>0</v>
      </c>
      <c r="C1979" s="628">
        <f t="shared" si="362"/>
        <v>0</v>
      </c>
      <c r="D1979" s="665">
        <f t="shared" si="360"/>
        <v>0</v>
      </c>
      <c r="E1979" s="629">
        <f t="shared" si="363"/>
        <v>0</v>
      </c>
      <c r="F1979" s="665">
        <f t="shared" si="361"/>
        <v>0</v>
      </c>
      <c r="G1979" s="629">
        <f t="shared" si="364"/>
        <v>0</v>
      </c>
      <c r="H1979" s="666">
        <f t="shared" si="365"/>
        <v>0</v>
      </c>
      <c r="I1979" s="667">
        <f t="shared" si="366"/>
        <v>0</v>
      </c>
      <c r="J1979" s="624">
        <f t="shared" si="367"/>
        <v>0</v>
      </c>
      <c r="K1979" s="624">
        <f t="shared" si="368"/>
        <v>0</v>
      </c>
      <c r="L1979" s="624">
        <f t="shared" si="370"/>
        <v>54391.304309922263</v>
      </c>
      <c r="M1979" s="668">
        <f t="shared" si="371"/>
        <v>11.990238655999987</v>
      </c>
      <c r="N1979" s="624">
        <f t="shared" si="369"/>
        <v>4536.2987235207811</v>
      </c>
    </row>
    <row r="1980" spans="1:14" x14ac:dyDescent="0.2">
      <c r="A1980" s="624">
        <v>1977</v>
      </c>
      <c r="B1980" s="624">
        <v>0</v>
      </c>
      <c r="C1980" s="628">
        <f t="shared" si="362"/>
        <v>0</v>
      </c>
      <c r="D1980" s="665">
        <f t="shared" si="360"/>
        <v>0</v>
      </c>
      <c r="E1980" s="629">
        <f t="shared" si="363"/>
        <v>0</v>
      </c>
      <c r="F1980" s="665">
        <f t="shared" si="361"/>
        <v>0</v>
      </c>
      <c r="G1980" s="629">
        <f t="shared" si="364"/>
        <v>0</v>
      </c>
      <c r="H1980" s="666">
        <f t="shared" si="365"/>
        <v>0</v>
      </c>
      <c r="I1980" s="667">
        <f t="shared" si="366"/>
        <v>0</v>
      </c>
      <c r="J1980" s="624">
        <f t="shared" si="367"/>
        <v>0</v>
      </c>
      <c r="K1980" s="624">
        <f t="shared" si="368"/>
        <v>0</v>
      </c>
      <c r="L1980" s="624">
        <f t="shared" si="370"/>
        <v>54391.304309922263</v>
      </c>
      <c r="M1980" s="668">
        <f t="shared" si="371"/>
        <v>11.990238655999987</v>
      </c>
      <c r="N1980" s="624">
        <f t="shared" si="369"/>
        <v>4536.2987235207811</v>
      </c>
    </row>
    <row r="1981" spans="1:14" x14ac:dyDescent="0.2">
      <c r="A1981" s="624">
        <v>1978</v>
      </c>
      <c r="B1981" s="624">
        <v>0</v>
      </c>
      <c r="C1981" s="628">
        <f t="shared" si="362"/>
        <v>0</v>
      </c>
      <c r="D1981" s="665">
        <f t="shared" si="360"/>
        <v>0</v>
      </c>
      <c r="E1981" s="629">
        <f t="shared" si="363"/>
        <v>0</v>
      </c>
      <c r="F1981" s="665">
        <f t="shared" si="361"/>
        <v>0</v>
      </c>
      <c r="G1981" s="629">
        <f t="shared" si="364"/>
        <v>0</v>
      </c>
      <c r="H1981" s="666">
        <f t="shared" si="365"/>
        <v>0</v>
      </c>
      <c r="I1981" s="667">
        <f t="shared" si="366"/>
        <v>0</v>
      </c>
      <c r="J1981" s="624">
        <f t="shared" si="367"/>
        <v>0</v>
      </c>
      <c r="K1981" s="624">
        <f t="shared" si="368"/>
        <v>0</v>
      </c>
      <c r="L1981" s="624">
        <f t="shared" si="370"/>
        <v>54391.304309922263</v>
      </c>
      <c r="M1981" s="668">
        <f t="shared" si="371"/>
        <v>11.990238655999987</v>
      </c>
      <c r="N1981" s="624">
        <f t="shared" si="369"/>
        <v>4536.2987235207811</v>
      </c>
    </row>
    <row r="1982" spans="1:14" x14ac:dyDescent="0.2">
      <c r="A1982" s="624">
        <v>1979</v>
      </c>
      <c r="B1982" s="624">
        <v>0</v>
      </c>
      <c r="C1982" s="628">
        <f t="shared" si="362"/>
        <v>0</v>
      </c>
      <c r="D1982" s="665">
        <f t="shared" si="360"/>
        <v>0</v>
      </c>
      <c r="E1982" s="629">
        <f t="shared" si="363"/>
        <v>0</v>
      </c>
      <c r="F1982" s="665">
        <f t="shared" si="361"/>
        <v>0</v>
      </c>
      <c r="G1982" s="629">
        <f t="shared" si="364"/>
        <v>0</v>
      </c>
      <c r="H1982" s="666">
        <f t="shared" si="365"/>
        <v>0</v>
      </c>
      <c r="I1982" s="667">
        <f t="shared" si="366"/>
        <v>0</v>
      </c>
      <c r="J1982" s="624">
        <f t="shared" si="367"/>
        <v>0</v>
      </c>
      <c r="K1982" s="624">
        <f t="shared" si="368"/>
        <v>0</v>
      </c>
      <c r="L1982" s="624">
        <f t="shared" si="370"/>
        <v>54391.304309922263</v>
      </c>
      <c r="M1982" s="668">
        <f t="shared" si="371"/>
        <v>11.990238655999987</v>
      </c>
      <c r="N1982" s="624">
        <f t="shared" si="369"/>
        <v>4536.2987235207811</v>
      </c>
    </row>
    <row r="1983" spans="1:14" x14ac:dyDescent="0.2">
      <c r="A1983" s="624">
        <v>1980</v>
      </c>
      <c r="B1983" s="624">
        <v>0</v>
      </c>
      <c r="C1983" s="628">
        <f t="shared" si="362"/>
        <v>0</v>
      </c>
      <c r="D1983" s="665">
        <f t="shared" si="360"/>
        <v>0</v>
      </c>
      <c r="E1983" s="629">
        <f t="shared" si="363"/>
        <v>0</v>
      </c>
      <c r="F1983" s="665">
        <f t="shared" si="361"/>
        <v>0</v>
      </c>
      <c r="G1983" s="629">
        <f t="shared" si="364"/>
        <v>0</v>
      </c>
      <c r="H1983" s="666">
        <f t="shared" si="365"/>
        <v>0</v>
      </c>
      <c r="I1983" s="667">
        <f t="shared" si="366"/>
        <v>0</v>
      </c>
      <c r="J1983" s="624">
        <f t="shared" si="367"/>
        <v>0</v>
      </c>
      <c r="K1983" s="624">
        <f t="shared" si="368"/>
        <v>0</v>
      </c>
      <c r="L1983" s="624">
        <f t="shared" si="370"/>
        <v>54391.304309922263</v>
      </c>
      <c r="M1983" s="668">
        <f t="shared" si="371"/>
        <v>11.990238655999987</v>
      </c>
      <c r="N1983" s="624">
        <f t="shared" si="369"/>
        <v>4536.2987235207811</v>
      </c>
    </row>
    <row r="1984" spans="1:14" x14ac:dyDescent="0.2">
      <c r="A1984" s="624">
        <v>1981</v>
      </c>
      <c r="B1984" s="624">
        <v>0</v>
      </c>
      <c r="C1984" s="628">
        <f t="shared" si="362"/>
        <v>0</v>
      </c>
      <c r="D1984" s="665">
        <f t="shared" si="360"/>
        <v>0</v>
      </c>
      <c r="E1984" s="629">
        <f t="shared" si="363"/>
        <v>0</v>
      </c>
      <c r="F1984" s="665">
        <f t="shared" si="361"/>
        <v>0</v>
      </c>
      <c r="G1984" s="629">
        <f t="shared" si="364"/>
        <v>0</v>
      </c>
      <c r="H1984" s="666">
        <f t="shared" si="365"/>
        <v>0</v>
      </c>
      <c r="I1984" s="667">
        <f t="shared" si="366"/>
        <v>0</v>
      </c>
      <c r="J1984" s="624">
        <f t="shared" si="367"/>
        <v>0</v>
      </c>
      <c r="K1984" s="624">
        <f t="shared" si="368"/>
        <v>0</v>
      </c>
      <c r="L1984" s="624">
        <f t="shared" si="370"/>
        <v>54391.304309922263</v>
      </c>
      <c r="M1984" s="668">
        <f t="shared" si="371"/>
        <v>11.990238655999987</v>
      </c>
      <c r="N1984" s="624">
        <f t="shared" si="369"/>
        <v>4536.2987235207811</v>
      </c>
    </row>
    <row r="1985" spans="1:14" x14ac:dyDescent="0.2">
      <c r="A1985" s="624">
        <v>1982</v>
      </c>
      <c r="B1985" s="624">
        <v>0</v>
      </c>
      <c r="C1985" s="628">
        <f t="shared" si="362"/>
        <v>0</v>
      </c>
      <c r="D1985" s="665">
        <f t="shared" si="360"/>
        <v>0</v>
      </c>
      <c r="E1985" s="629">
        <f t="shared" si="363"/>
        <v>0</v>
      </c>
      <c r="F1985" s="665">
        <f t="shared" si="361"/>
        <v>0</v>
      </c>
      <c r="G1985" s="629">
        <f t="shared" si="364"/>
        <v>0</v>
      </c>
      <c r="H1985" s="666">
        <f t="shared" si="365"/>
        <v>0</v>
      </c>
      <c r="I1985" s="667">
        <f t="shared" si="366"/>
        <v>0</v>
      </c>
      <c r="J1985" s="624">
        <f t="shared" si="367"/>
        <v>0</v>
      </c>
      <c r="K1985" s="624">
        <f t="shared" si="368"/>
        <v>0</v>
      </c>
      <c r="L1985" s="624">
        <f t="shared" si="370"/>
        <v>54391.304309922263</v>
      </c>
      <c r="M1985" s="668">
        <f t="shared" si="371"/>
        <v>11.990238655999987</v>
      </c>
      <c r="N1985" s="624">
        <f t="shared" si="369"/>
        <v>4536.2987235207811</v>
      </c>
    </row>
    <row r="1986" spans="1:14" x14ac:dyDescent="0.2">
      <c r="A1986" s="624">
        <v>1983</v>
      </c>
      <c r="B1986" s="624">
        <v>0</v>
      </c>
      <c r="C1986" s="628">
        <f t="shared" si="362"/>
        <v>0</v>
      </c>
      <c r="D1986" s="665">
        <f t="shared" si="360"/>
        <v>0</v>
      </c>
      <c r="E1986" s="629">
        <f t="shared" si="363"/>
        <v>0</v>
      </c>
      <c r="F1986" s="665">
        <f t="shared" si="361"/>
        <v>0</v>
      </c>
      <c r="G1986" s="629">
        <f t="shared" si="364"/>
        <v>0</v>
      </c>
      <c r="H1986" s="666">
        <f t="shared" si="365"/>
        <v>0</v>
      </c>
      <c r="I1986" s="667">
        <f t="shared" si="366"/>
        <v>0</v>
      </c>
      <c r="J1986" s="624">
        <f t="shared" si="367"/>
        <v>0</v>
      </c>
      <c r="K1986" s="624">
        <f t="shared" si="368"/>
        <v>0</v>
      </c>
      <c r="L1986" s="624">
        <f t="shared" si="370"/>
        <v>54391.304309922263</v>
      </c>
      <c r="M1986" s="668">
        <f t="shared" si="371"/>
        <v>11.990238655999987</v>
      </c>
      <c r="N1986" s="624">
        <f t="shared" si="369"/>
        <v>4536.2987235207811</v>
      </c>
    </row>
    <row r="1987" spans="1:14" x14ac:dyDescent="0.2">
      <c r="A1987" s="624">
        <v>1984</v>
      </c>
      <c r="B1987" s="624">
        <v>0</v>
      </c>
      <c r="C1987" s="628">
        <f t="shared" si="362"/>
        <v>0</v>
      </c>
      <c r="D1987" s="665">
        <f t="shared" si="360"/>
        <v>0</v>
      </c>
      <c r="E1987" s="629">
        <f t="shared" si="363"/>
        <v>0</v>
      </c>
      <c r="F1987" s="665">
        <f t="shared" si="361"/>
        <v>0</v>
      </c>
      <c r="G1987" s="629">
        <f t="shared" si="364"/>
        <v>0</v>
      </c>
      <c r="H1987" s="666">
        <f t="shared" si="365"/>
        <v>0</v>
      </c>
      <c r="I1987" s="667">
        <f t="shared" si="366"/>
        <v>0</v>
      </c>
      <c r="J1987" s="624">
        <f t="shared" si="367"/>
        <v>0</v>
      </c>
      <c r="K1987" s="624">
        <f t="shared" si="368"/>
        <v>0</v>
      </c>
      <c r="L1987" s="624">
        <f t="shared" si="370"/>
        <v>54391.304309922263</v>
      </c>
      <c r="M1987" s="668">
        <f t="shared" si="371"/>
        <v>11.990238655999987</v>
      </c>
      <c r="N1987" s="624">
        <f t="shared" si="369"/>
        <v>4536.2987235207811</v>
      </c>
    </row>
    <row r="1988" spans="1:14" x14ac:dyDescent="0.2">
      <c r="A1988" s="624">
        <v>1985</v>
      </c>
      <c r="B1988" s="624">
        <v>0</v>
      </c>
      <c r="C1988" s="628">
        <f t="shared" si="362"/>
        <v>0</v>
      </c>
      <c r="D1988" s="665">
        <f t="shared" ref="D1988:D2051" si="372">C1988</f>
        <v>0</v>
      </c>
      <c r="E1988" s="629">
        <f t="shared" si="363"/>
        <v>0</v>
      </c>
      <c r="F1988" s="665">
        <f t="shared" ref="F1988:F2051" si="373">C1989</f>
        <v>0</v>
      </c>
      <c r="G1988" s="629">
        <f t="shared" si="364"/>
        <v>0</v>
      </c>
      <c r="H1988" s="666">
        <f t="shared" si="365"/>
        <v>0</v>
      </c>
      <c r="I1988" s="667">
        <f t="shared" si="366"/>
        <v>0</v>
      </c>
      <c r="J1988" s="624">
        <f t="shared" si="367"/>
        <v>0</v>
      </c>
      <c r="K1988" s="624">
        <f t="shared" si="368"/>
        <v>0</v>
      </c>
      <c r="L1988" s="624">
        <f t="shared" si="370"/>
        <v>54391.304309922263</v>
      </c>
      <c r="M1988" s="668">
        <f t="shared" si="371"/>
        <v>11.990238655999987</v>
      </c>
      <c r="N1988" s="624">
        <f t="shared" si="369"/>
        <v>4536.2987235207811</v>
      </c>
    </row>
    <row r="1989" spans="1:14" x14ac:dyDescent="0.2">
      <c r="A1989" s="624">
        <v>1986</v>
      </c>
      <c r="B1989" s="624">
        <v>0</v>
      </c>
      <c r="C1989" s="628">
        <f t="shared" ref="C1989:C2052" si="374">B1989*1.609344</f>
        <v>0</v>
      </c>
      <c r="D1989" s="665">
        <f t="shared" si="372"/>
        <v>0</v>
      </c>
      <c r="E1989" s="629">
        <f t="shared" ref="E1989:E2052" si="375">(D1989)^2</f>
        <v>0</v>
      </c>
      <c r="F1989" s="665">
        <f t="shared" si="373"/>
        <v>0</v>
      </c>
      <c r="G1989" s="629">
        <f t="shared" ref="G1989:G2052" si="376">(F1989)^2</f>
        <v>0</v>
      </c>
      <c r="H1989" s="666">
        <f t="shared" ref="H1989:H2052" si="377">(D1989+F1989)/2</f>
        <v>0</v>
      </c>
      <c r="I1989" s="667">
        <f t="shared" ref="I1989:I2052" si="378">H1989/3600</f>
        <v>0</v>
      </c>
      <c r="J1989" s="624">
        <f t="shared" ref="J1989:J2052" si="379">IF(I1989=0,0,(G1989-E1989))</f>
        <v>0</v>
      </c>
      <c r="K1989" s="624">
        <f t="shared" ref="K1989:K2052" si="380">MAX(0,J1989)</f>
        <v>0</v>
      </c>
      <c r="L1989" s="624">
        <f t="shared" si="370"/>
        <v>54391.304309922263</v>
      </c>
      <c r="M1989" s="668">
        <f t="shared" si="371"/>
        <v>11.990238655999987</v>
      </c>
      <c r="N1989" s="624">
        <f t="shared" ref="N1989:N2052" si="381">IF(M1989=0,0,(L1989)/M1989)</f>
        <v>4536.2987235207811</v>
      </c>
    </row>
    <row r="1990" spans="1:14" x14ac:dyDescent="0.2">
      <c r="A1990" s="624">
        <v>1987</v>
      </c>
      <c r="B1990" s="624">
        <v>0</v>
      </c>
      <c r="C1990" s="628">
        <f t="shared" si="374"/>
        <v>0</v>
      </c>
      <c r="D1990" s="665">
        <f t="shared" si="372"/>
        <v>0</v>
      </c>
      <c r="E1990" s="629">
        <f t="shared" si="375"/>
        <v>0</v>
      </c>
      <c r="F1990" s="665">
        <f t="shared" si="373"/>
        <v>0</v>
      </c>
      <c r="G1990" s="629">
        <f t="shared" si="376"/>
        <v>0</v>
      </c>
      <c r="H1990" s="666">
        <f t="shared" si="377"/>
        <v>0</v>
      </c>
      <c r="I1990" s="667">
        <f t="shared" si="378"/>
        <v>0</v>
      </c>
      <c r="J1990" s="624">
        <f t="shared" si="379"/>
        <v>0</v>
      </c>
      <c r="K1990" s="624">
        <f t="shared" si="380"/>
        <v>0</v>
      </c>
      <c r="L1990" s="624">
        <f t="shared" ref="L1990:L2053" si="382">L1989+K1990</f>
        <v>54391.304309922263</v>
      </c>
      <c r="M1990" s="668">
        <f t="shared" ref="M1990:M2053" si="383">M1989+I1990</f>
        <v>11.990238655999987</v>
      </c>
      <c r="N1990" s="624">
        <f t="shared" si="381"/>
        <v>4536.2987235207811</v>
      </c>
    </row>
    <row r="1991" spans="1:14" x14ac:dyDescent="0.2">
      <c r="A1991" s="624">
        <v>1988</v>
      </c>
      <c r="B1991" s="624">
        <v>0</v>
      </c>
      <c r="C1991" s="628">
        <f t="shared" si="374"/>
        <v>0</v>
      </c>
      <c r="D1991" s="665">
        <f t="shared" si="372"/>
        <v>0</v>
      </c>
      <c r="E1991" s="629">
        <f t="shared" si="375"/>
        <v>0</v>
      </c>
      <c r="F1991" s="665">
        <f t="shared" si="373"/>
        <v>0</v>
      </c>
      <c r="G1991" s="629">
        <f t="shared" si="376"/>
        <v>0</v>
      </c>
      <c r="H1991" s="666">
        <f t="shared" si="377"/>
        <v>0</v>
      </c>
      <c r="I1991" s="667">
        <f t="shared" si="378"/>
        <v>0</v>
      </c>
      <c r="J1991" s="624">
        <f t="shared" si="379"/>
        <v>0</v>
      </c>
      <c r="K1991" s="624">
        <f t="shared" si="380"/>
        <v>0</v>
      </c>
      <c r="L1991" s="624">
        <f t="shared" si="382"/>
        <v>54391.304309922263</v>
      </c>
      <c r="M1991" s="668">
        <f t="shared" si="383"/>
        <v>11.990238655999987</v>
      </c>
      <c r="N1991" s="624">
        <f t="shared" si="381"/>
        <v>4536.2987235207811</v>
      </c>
    </row>
    <row r="1992" spans="1:14" x14ac:dyDescent="0.2">
      <c r="A1992" s="624">
        <v>1989</v>
      </c>
      <c r="B1992" s="624">
        <v>0</v>
      </c>
      <c r="C1992" s="628">
        <f t="shared" si="374"/>
        <v>0</v>
      </c>
      <c r="D1992" s="665">
        <f t="shared" si="372"/>
        <v>0</v>
      </c>
      <c r="E1992" s="629">
        <f t="shared" si="375"/>
        <v>0</v>
      </c>
      <c r="F1992" s="665">
        <f t="shared" si="373"/>
        <v>0</v>
      </c>
      <c r="G1992" s="629">
        <f t="shared" si="376"/>
        <v>0</v>
      </c>
      <c r="H1992" s="666">
        <f t="shared" si="377"/>
        <v>0</v>
      </c>
      <c r="I1992" s="667">
        <f t="shared" si="378"/>
        <v>0</v>
      </c>
      <c r="J1992" s="624">
        <f t="shared" si="379"/>
        <v>0</v>
      </c>
      <c r="K1992" s="624">
        <f t="shared" si="380"/>
        <v>0</v>
      </c>
      <c r="L1992" s="624">
        <f t="shared" si="382"/>
        <v>54391.304309922263</v>
      </c>
      <c r="M1992" s="668">
        <f t="shared" si="383"/>
        <v>11.990238655999987</v>
      </c>
      <c r="N1992" s="624">
        <f t="shared" si="381"/>
        <v>4536.2987235207811</v>
      </c>
    </row>
    <row r="1993" spans="1:14" x14ac:dyDescent="0.2">
      <c r="A1993" s="624">
        <v>1990</v>
      </c>
      <c r="B1993" s="624">
        <v>0</v>
      </c>
      <c r="C1993" s="628">
        <f t="shared" si="374"/>
        <v>0</v>
      </c>
      <c r="D1993" s="665">
        <f t="shared" si="372"/>
        <v>0</v>
      </c>
      <c r="E1993" s="629">
        <f t="shared" si="375"/>
        <v>0</v>
      </c>
      <c r="F1993" s="665">
        <f t="shared" si="373"/>
        <v>0</v>
      </c>
      <c r="G1993" s="629">
        <f t="shared" si="376"/>
        <v>0</v>
      </c>
      <c r="H1993" s="666">
        <f t="shared" si="377"/>
        <v>0</v>
      </c>
      <c r="I1993" s="667">
        <f t="shared" si="378"/>
        <v>0</v>
      </c>
      <c r="J1993" s="624">
        <f t="shared" si="379"/>
        <v>0</v>
      </c>
      <c r="K1993" s="624">
        <f t="shared" si="380"/>
        <v>0</v>
      </c>
      <c r="L1993" s="624">
        <f t="shared" si="382"/>
        <v>54391.304309922263</v>
      </c>
      <c r="M1993" s="668">
        <f t="shared" si="383"/>
        <v>11.990238655999987</v>
      </c>
      <c r="N1993" s="624">
        <f t="shared" si="381"/>
        <v>4536.2987235207811</v>
      </c>
    </row>
    <row r="1994" spans="1:14" x14ac:dyDescent="0.2">
      <c r="A1994" s="624">
        <v>1991</v>
      </c>
      <c r="B1994" s="624">
        <v>0</v>
      </c>
      <c r="C1994" s="628">
        <f t="shared" si="374"/>
        <v>0</v>
      </c>
      <c r="D1994" s="665">
        <f t="shared" si="372"/>
        <v>0</v>
      </c>
      <c r="E1994" s="629">
        <f t="shared" si="375"/>
        <v>0</v>
      </c>
      <c r="F1994" s="665">
        <f t="shared" si="373"/>
        <v>0</v>
      </c>
      <c r="G1994" s="629">
        <f t="shared" si="376"/>
        <v>0</v>
      </c>
      <c r="H1994" s="666">
        <f t="shared" si="377"/>
        <v>0</v>
      </c>
      <c r="I1994" s="667">
        <f t="shared" si="378"/>
        <v>0</v>
      </c>
      <c r="J1994" s="624">
        <f t="shared" si="379"/>
        <v>0</v>
      </c>
      <c r="K1994" s="624">
        <f t="shared" si="380"/>
        <v>0</v>
      </c>
      <c r="L1994" s="624">
        <f t="shared" si="382"/>
        <v>54391.304309922263</v>
      </c>
      <c r="M1994" s="668">
        <f t="shared" si="383"/>
        <v>11.990238655999987</v>
      </c>
      <c r="N1994" s="624">
        <f t="shared" si="381"/>
        <v>4536.2987235207811</v>
      </c>
    </row>
    <row r="1995" spans="1:14" x14ac:dyDescent="0.2">
      <c r="A1995" s="624">
        <v>1992</v>
      </c>
      <c r="B1995" s="624">
        <v>0</v>
      </c>
      <c r="C1995" s="628">
        <f t="shared" si="374"/>
        <v>0</v>
      </c>
      <c r="D1995" s="665">
        <f t="shared" si="372"/>
        <v>0</v>
      </c>
      <c r="E1995" s="629">
        <f t="shared" si="375"/>
        <v>0</v>
      </c>
      <c r="F1995" s="665">
        <f t="shared" si="373"/>
        <v>4.8280320000000003</v>
      </c>
      <c r="G1995" s="629">
        <f t="shared" si="376"/>
        <v>23.309892993024004</v>
      </c>
      <c r="H1995" s="666">
        <f t="shared" si="377"/>
        <v>2.4140160000000002</v>
      </c>
      <c r="I1995" s="667">
        <f t="shared" si="378"/>
        <v>6.7056000000000006E-4</v>
      </c>
      <c r="J1995" s="624">
        <f t="shared" si="379"/>
        <v>23.309892993024004</v>
      </c>
      <c r="K1995" s="624">
        <f t="shared" si="380"/>
        <v>23.309892993024004</v>
      </c>
      <c r="L1995" s="624">
        <f t="shared" si="382"/>
        <v>54414.614202915291</v>
      </c>
      <c r="M1995" s="668">
        <f t="shared" si="383"/>
        <v>11.990909215999986</v>
      </c>
      <c r="N1995" s="624">
        <f t="shared" si="381"/>
        <v>4537.9890067308261</v>
      </c>
    </row>
    <row r="1996" spans="1:14" x14ac:dyDescent="0.2">
      <c r="A1996" s="624">
        <v>1993</v>
      </c>
      <c r="B1996" s="624">
        <v>3</v>
      </c>
      <c r="C1996" s="628">
        <f t="shared" si="374"/>
        <v>4.8280320000000003</v>
      </c>
      <c r="D1996" s="665">
        <f t="shared" si="372"/>
        <v>4.8280320000000003</v>
      </c>
      <c r="E1996" s="629">
        <f t="shared" si="375"/>
        <v>23.309892993024004</v>
      </c>
      <c r="F1996" s="665">
        <f t="shared" si="373"/>
        <v>9.4951296000000021</v>
      </c>
      <c r="G1996" s="629">
        <f t="shared" si="376"/>
        <v>90.157486120796193</v>
      </c>
      <c r="H1996" s="666">
        <f t="shared" si="377"/>
        <v>7.1615808000000012</v>
      </c>
      <c r="I1996" s="667">
        <f t="shared" si="378"/>
        <v>1.9893280000000003E-3</v>
      </c>
      <c r="J1996" s="624">
        <f t="shared" si="379"/>
        <v>66.847593127772186</v>
      </c>
      <c r="K1996" s="624">
        <f t="shared" si="380"/>
        <v>66.847593127772186</v>
      </c>
      <c r="L1996" s="624">
        <f t="shared" si="382"/>
        <v>54481.461796043062</v>
      </c>
      <c r="M1996" s="668">
        <f t="shared" si="383"/>
        <v>11.992898543999987</v>
      </c>
      <c r="N1996" s="624">
        <f t="shared" si="381"/>
        <v>4542.8101968977289</v>
      </c>
    </row>
    <row r="1997" spans="1:14" x14ac:dyDescent="0.2">
      <c r="A1997" s="624">
        <v>1994</v>
      </c>
      <c r="B1997" s="624">
        <v>5.9</v>
      </c>
      <c r="C1997" s="628">
        <f t="shared" si="374"/>
        <v>9.4951296000000021</v>
      </c>
      <c r="D1997" s="665">
        <f t="shared" si="372"/>
        <v>9.4951296000000021</v>
      </c>
      <c r="E1997" s="629">
        <f t="shared" si="375"/>
        <v>90.157486120796193</v>
      </c>
      <c r="F1997" s="665">
        <f t="shared" si="373"/>
        <v>13.8403584</v>
      </c>
      <c r="G1997" s="629">
        <f t="shared" si="376"/>
        <v>191.55552064045054</v>
      </c>
      <c r="H1997" s="666">
        <f t="shared" si="377"/>
        <v>11.667744000000001</v>
      </c>
      <c r="I1997" s="667">
        <f t="shared" si="378"/>
        <v>3.2410400000000002E-3</v>
      </c>
      <c r="J1997" s="624">
        <f t="shared" si="379"/>
        <v>101.39803451965435</v>
      </c>
      <c r="K1997" s="624">
        <f t="shared" si="380"/>
        <v>101.39803451965435</v>
      </c>
      <c r="L1997" s="624">
        <f t="shared" si="382"/>
        <v>54582.859830562717</v>
      </c>
      <c r="M1997" s="668">
        <f t="shared" si="383"/>
        <v>11.996139583999987</v>
      </c>
      <c r="N1997" s="624">
        <f t="shared" si="381"/>
        <v>4550.0354050034011</v>
      </c>
    </row>
    <row r="1998" spans="1:14" x14ac:dyDescent="0.2">
      <c r="A1998" s="624">
        <v>1995</v>
      </c>
      <c r="B1998" s="624">
        <v>8.6</v>
      </c>
      <c r="C1998" s="628">
        <f t="shared" si="374"/>
        <v>13.8403584</v>
      </c>
      <c r="D1998" s="665">
        <f t="shared" si="372"/>
        <v>13.8403584</v>
      </c>
      <c r="E1998" s="629">
        <f t="shared" si="375"/>
        <v>191.55552064045054</v>
      </c>
      <c r="F1998" s="665">
        <f t="shared" si="373"/>
        <v>18.507456000000001</v>
      </c>
      <c r="G1998" s="629">
        <f t="shared" si="376"/>
        <v>342.52592759193607</v>
      </c>
      <c r="H1998" s="666">
        <f t="shared" si="377"/>
        <v>16.173907200000002</v>
      </c>
      <c r="I1998" s="667">
        <f t="shared" si="378"/>
        <v>4.4927520000000009E-3</v>
      </c>
      <c r="J1998" s="624">
        <f t="shared" si="379"/>
        <v>150.97040695148553</v>
      </c>
      <c r="K1998" s="624">
        <f t="shared" si="380"/>
        <v>150.97040695148553</v>
      </c>
      <c r="L1998" s="624">
        <f t="shared" si="382"/>
        <v>54733.830237514201</v>
      </c>
      <c r="M1998" s="668">
        <f t="shared" si="383"/>
        <v>12.000632335999988</v>
      </c>
      <c r="N1998" s="624">
        <f t="shared" si="381"/>
        <v>4560.9121840456201</v>
      </c>
    </row>
    <row r="1999" spans="1:14" x14ac:dyDescent="0.2">
      <c r="A1999" s="624">
        <v>1996</v>
      </c>
      <c r="B1999" s="624">
        <v>11.5</v>
      </c>
      <c r="C1999" s="628">
        <f t="shared" si="374"/>
        <v>18.507456000000001</v>
      </c>
      <c r="D1999" s="665">
        <f t="shared" si="372"/>
        <v>18.507456000000001</v>
      </c>
      <c r="E1999" s="629">
        <f t="shared" si="375"/>
        <v>342.52592759193607</v>
      </c>
      <c r="F1999" s="665">
        <f t="shared" si="373"/>
        <v>23.013619200000004</v>
      </c>
      <c r="G1999" s="629">
        <f t="shared" si="376"/>
        <v>529.62666868260885</v>
      </c>
      <c r="H1999" s="666">
        <f t="shared" si="377"/>
        <v>20.760537600000003</v>
      </c>
      <c r="I1999" s="667">
        <f t="shared" si="378"/>
        <v>5.766816000000001E-3</v>
      </c>
      <c r="J1999" s="624">
        <f t="shared" si="379"/>
        <v>187.10074109067278</v>
      </c>
      <c r="K1999" s="624">
        <f t="shared" si="380"/>
        <v>187.10074109067278</v>
      </c>
      <c r="L1999" s="624">
        <f t="shared" si="382"/>
        <v>54920.930978604876</v>
      </c>
      <c r="M1999" s="668">
        <f t="shared" si="383"/>
        <v>12.006399151999988</v>
      </c>
      <c r="N1999" s="624">
        <f t="shared" si="381"/>
        <v>4574.3049421654723</v>
      </c>
    </row>
    <row r="2000" spans="1:14" x14ac:dyDescent="0.2">
      <c r="A2000" s="624">
        <v>1997</v>
      </c>
      <c r="B2000" s="624">
        <v>14.3</v>
      </c>
      <c r="C2000" s="628">
        <f t="shared" si="374"/>
        <v>23.013619200000004</v>
      </c>
      <c r="D2000" s="665">
        <f t="shared" si="372"/>
        <v>23.013619200000004</v>
      </c>
      <c r="E2000" s="629">
        <f t="shared" si="375"/>
        <v>529.62666868260885</v>
      </c>
      <c r="F2000" s="665">
        <f t="shared" si="373"/>
        <v>27.1979136</v>
      </c>
      <c r="G2000" s="629">
        <f t="shared" si="376"/>
        <v>739.7265041930649</v>
      </c>
      <c r="H2000" s="666">
        <f t="shared" si="377"/>
        <v>25.1057664</v>
      </c>
      <c r="I2000" s="667">
        <f t="shared" si="378"/>
        <v>6.973824E-3</v>
      </c>
      <c r="J2000" s="624">
        <f t="shared" si="379"/>
        <v>210.09983551045605</v>
      </c>
      <c r="K2000" s="624">
        <f t="shared" si="380"/>
        <v>210.09983551045605</v>
      </c>
      <c r="L2000" s="624">
        <f t="shared" si="382"/>
        <v>55131.030814115329</v>
      </c>
      <c r="M2000" s="668">
        <f t="shared" si="383"/>
        <v>12.013372975999987</v>
      </c>
      <c r="N2000" s="624">
        <f t="shared" si="381"/>
        <v>4589.1383647419179</v>
      </c>
    </row>
    <row r="2001" spans="1:14" x14ac:dyDescent="0.2">
      <c r="A2001" s="624">
        <v>1998</v>
      </c>
      <c r="B2001" s="624">
        <v>16.899999999999999</v>
      </c>
      <c r="C2001" s="628">
        <f t="shared" si="374"/>
        <v>27.1979136</v>
      </c>
      <c r="D2001" s="665">
        <f t="shared" si="372"/>
        <v>27.1979136</v>
      </c>
      <c r="E2001" s="629">
        <f t="shared" si="375"/>
        <v>739.7265041930649</v>
      </c>
      <c r="F2001" s="665">
        <f t="shared" si="373"/>
        <v>27.841651200000005</v>
      </c>
      <c r="G2001" s="629">
        <f t="shared" si="376"/>
        <v>775.15754154246167</v>
      </c>
      <c r="H2001" s="666">
        <f t="shared" si="377"/>
        <v>27.519782400000004</v>
      </c>
      <c r="I2001" s="667">
        <f t="shared" si="378"/>
        <v>7.6443840000000015E-3</v>
      </c>
      <c r="J2001" s="624">
        <f t="shared" si="379"/>
        <v>35.431037349396775</v>
      </c>
      <c r="K2001" s="624">
        <f t="shared" si="380"/>
        <v>35.431037349396775</v>
      </c>
      <c r="L2001" s="624">
        <f t="shared" si="382"/>
        <v>55166.461851464723</v>
      </c>
      <c r="M2001" s="668">
        <f t="shared" si="383"/>
        <v>12.021017359999988</v>
      </c>
      <c r="N2001" s="624">
        <f t="shared" si="381"/>
        <v>4589.1674722167427</v>
      </c>
    </row>
    <row r="2002" spans="1:14" x14ac:dyDescent="0.2">
      <c r="A2002" s="624">
        <v>1999</v>
      </c>
      <c r="B2002" s="624">
        <v>17.3</v>
      </c>
      <c r="C2002" s="628">
        <f t="shared" si="374"/>
        <v>27.841651200000005</v>
      </c>
      <c r="D2002" s="665">
        <f t="shared" si="372"/>
        <v>27.841651200000005</v>
      </c>
      <c r="E2002" s="629">
        <f t="shared" si="375"/>
        <v>775.15754154246167</v>
      </c>
      <c r="F2002" s="665">
        <f t="shared" si="373"/>
        <v>29.129126400000004</v>
      </c>
      <c r="G2002" s="629">
        <f t="shared" si="376"/>
        <v>848.50600482717721</v>
      </c>
      <c r="H2002" s="666">
        <f t="shared" si="377"/>
        <v>28.485388800000003</v>
      </c>
      <c r="I2002" s="667">
        <f t="shared" si="378"/>
        <v>7.9126080000000015E-3</v>
      </c>
      <c r="J2002" s="624">
        <f t="shared" si="379"/>
        <v>73.348463284715535</v>
      </c>
      <c r="K2002" s="624">
        <f t="shared" si="380"/>
        <v>73.348463284715535</v>
      </c>
      <c r="L2002" s="624">
        <f t="shared" si="382"/>
        <v>55239.81031474944</v>
      </c>
      <c r="M2002" s="668">
        <f t="shared" si="383"/>
        <v>12.028929967999987</v>
      </c>
      <c r="N2002" s="624">
        <f t="shared" si="381"/>
        <v>4592.2463977844563</v>
      </c>
    </row>
    <row r="2003" spans="1:14" x14ac:dyDescent="0.2">
      <c r="A2003" s="624">
        <v>2000</v>
      </c>
      <c r="B2003" s="624">
        <v>18.100000000000001</v>
      </c>
      <c r="C2003" s="628">
        <f t="shared" si="374"/>
        <v>29.129126400000004</v>
      </c>
      <c r="D2003" s="665">
        <f t="shared" si="372"/>
        <v>29.129126400000004</v>
      </c>
      <c r="E2003" s="629">
        <f t="shared" si="375"/>
        <v>848.50600482717721</v>
      </c>
      <c r="F2003" s="665">
        <f t="shared" si="373"/>
        <v>33.313420800000003</v>
      </c>
      <c r="G2003" s="629">
        <f t="shared" si="376"/>
        <v>1109.7840053978728</v>
      </c>
      <c r="H2003" s="666">
        <f t="shared" si="377"/>
        <v>31.221273600000004</v>
      </c>
      <c r="I2003" s="667">
        <f t="shared" si="378"/>
        <v>8.6725760000000013E-3</v>
      </c>
      <c r="J2003" s="624">
        <f t="shared" si="379"/>
        <v>261.27800057069555</v>
      </c>
      <c r="K2003" s="624">
        <f t="shared" si="380"/>
        <v>261.27800057069555</v>
      </c>
      <c r="L2003" s="624">
        <f t="shared" si="382"/>
        <v>55501.088315320136</v>
      </c>
      <c r="M2003" s="668">
        <f t="shared" si="383"/>
        <v>12.037602543999988</v>
      </c>
      <c r="N2003" s="624">
        <f t="shared" si="381"/>
        <v>4610.6430339805538</v>
      </c>
    </row>
    <row r="2004" spans="1:14" x14ac:dyDescent="0.2">
      <c r="A2004" s="624">
        <v>2001</v>
      </c>
      <c r="B2004" s="624">
        <v>20.7</v>
      </c>
      <c r="C2004" s="628">
        <f t="shared" si="374"/>
        <v>33.313420800000003</v>
      </c>
      <c r="D2004" s="665">
        <f t="shared" si="372"/>
        <v>33.313420800000003</v>
      </c>
      <c r="E2004" s="629">
        <f t="shared" si="375"/>
        <v>1109.7840053978728</v>
      </c>
      <c r="F2004" s="665">
        <f t="shared" si="373"/>
        <v>34.922764800000003</v>
      </c>
      <c r="G2004" s="629">
        <f t="shared" si="376"/>
        <v>1219.5995012761193</v>
      </c>
      <c r="H2004" s="666">
        <f t="shared" si="377"/>
        <v>34.118092799999999</v>
      </c>
      <c r="I2004" s="667">
        <f t="shared" si="378"/>
        <v>9.4772480000000006E-3</v>
      </c>
      <c r="J2004" s="624">
        <f t="shared" si="379"/>
        <v>109.81549587824657</v>
      </c>
      <c r="K2004" s="624">
        <f t="shared" si="380"/>
        <v>109.81549587824657</v>
      </c>
      <c r="L2004" s="624">
        <f t="shared" si="382"/>
        <v>55610.903811198383</v>
      </c>
      <c r="M2004" s="668">
        <f t="shared" si="383"/>
        <v>12.047079791999987</v>
      </c>
      <c r="N2004" s="624">
        <f t="shared" si="381"/>
        <v>4616.1314419223399</v>
      </c>
    </row>
    <row r="2005" spans="1:14" x14ac:dyDescent="0.2">
      <c r="A2005" s="624">
        <v>2002</v>
      </c>
      <c r="B2005" s="624">
        <v>21.7</v>
      </c>
      <c r="C2005" s="628">
        <f t="shared" si="374"/>
        <v>34.922764800000003</v>
      </c>
      <c r="D2005" s="665">
        <f t="shared" si="372"/>
        <v>34.922764800000003</v>
      </c>
      <c r="E2005" s="629">
        <f t="shared" si="375"/>
        <v>1219.5995012761193</v>
      </c>
      <c r="F2005" s="665">
        <f t="shared" si="373"/>
        <v>36.049305599999997</v>
      </c>
      <c r="G2005" s="629">
        <f t="shared" si="376"/>
        <v>1299.5524342421911</v>
      </c>
      <c r="H2005" s="666">
        <f t="shared" si="377"/>
        <v>35.486035200000003</v>
      </c>
      <c r="I2005" s="667">
        <f t="shared" si="378"/>
        <v>9.8572320000000005E-3</v>
      </c>
      <c r="J2005" s="624">
        <f t="shared" si="379"/>
        <v>79.952932966071785</v>
      </c>
      <c r="K2005" s="624">
        <f t="shared" si="380"/>
        <v>79.952932966071785</v>
      </c>
      <c r="L2005" s="624">
        <f t="shared" si="382"/>
        <v>55690.856744164455</v>
      </c>
      <c r="M2005" s="668">
        <f t="shared" si="383"/>
        <v>12.056937023999987</v>
      </c>
      <c r="N2005" s="624">
        <f t="shared" si="381"/>
        <v>4618.9887724642485</v>
      </c>
    </row>
    <row r="2006" spans="1:14" x14ac:dyDescent="0.2">
      <c r="A2006" s="624">
        <v>2003</v>
      </c>
      <c r="B2006" s="624">
        <v>22.4</v>
      </c>
      <c r="C2006" s="628">
        <f t="shared" si="374"/>
        <v>36.049305599999997</v>
      </c>
      <c r="D2006" s="665">
        <f t="shared" si="372"/>
        <v>36.049305599999997</v>
      </c>
      <c r="E2006" s="629">
        <f t="shared" si="375"/>
        <v>1299.5524342421911</v>
      </c>
      <c r="F2006" s="665">
        <f t="shared" si="373"/>
        <v>36.210239999999999</v>
      </c>
      <c r="G2006" s="629">
        <f t="shared" si="376"/>
        <v>1311.1814808575998</v>
      </c>
      <c r="H2006" s="666">
        <f t="shared" si="377"/>
        <v>36.129772799999998</v>
      </c>
      <c r="I2006" s="667">
        <f t="shared" si="378"/>
        <v>1.0036047999999999E-2</v>
      </c>
      <c r="J2006" s="624">
        <f t="shared" si="379"/>
        <v>11.629046615408697</v>
      </c>
      <c r="K2006" s="624">
        <f t="shared" si="380"/>
        <v>11.629046615408697</v>
      </c>
      <c r="L2006" s="624">
        <f t="shared" si="382"/>
        <v>55702.485790779865</v>
      </c>
      <c r="M2006" s="668">
        <f t="shared" si="383"/>
        <v>12.066973071999987</v>
      </c>
      <c r="N2006" s="624">
        <f t="shared" si="381"/>
        <v>4616.1108886561642</v>
      </c>
    </row>
    <row r="2007" spans="1:14" x14ac:dyDescent="0.2">
      <c r="A2007" s="624">
        <v>2004</v>
      </c>
      <c r="B2007" s="624">
        <v>22.5</v>
      </c>
      <c r="C2007" s="628">
        <f t="shared" si="374"/>
        <v>36.210239999999999</v>
      </c>
      <c r="D2007" s="665">
        <f t="shared" si="372"/>
        <v>36.210239999999999</v>
      </c>
      <c r="E2007" s="629">
        <f t="shared" si="375"/>
        <v>1311.1814808575998</v>
      </c>
      <c r="F2007" s="665">
        <f t="shared" si="373"/>
        <v>35.566502400000005</v>
      </c>
      <c r="G2007" s="629">
        <f t="shared" si="376"/>
        <v>1264.9760929692061</v>
      </c>
      <c r="H2007" s="666">
        <f t="shared" si="377"/>
        <v>35.888371200000002</v>
      </c>
      <c r="I2007" s="667">
        <f t="shared" si="378"/>
        <v>9.9689920000000012E-3</v>
      </c>
      <c r="J2007" s="624">
        <f t="shared" si="379"/>
        <v>-46.205387888393716</v>
      </c>
      <c r="K2007" s="624">
        <f t="shared" si="380"/>
        <v>0</v>
      </c>
      <c r="L2007" s="624">
        <f t="shared" si="382"/>
        <v>55702.485790779865</v>
      </c>
      <c r="M2007" s="668">
        <f t="shared" si="383"/>
        <v>12.076942063999986</v>
      </c>
      <c r="N2007" s="624">
        <f t="shared" si="381"/>
        <v>4612.3004892788831</v>
      </c>
    </row>
    <row r="2008" spans="1:14" x14ac:dyDescent="0.2">
      <c r="A2008" s="624">
        <v>2005</v>
      </c>
      <c r="B2008" s="624">
        <v>22.1</v>
      </c>
      <c r="C2008" s="628">
        <f t="shared" si="374"/>
        <v>35.566502400000005</v>
      </c>
      <c r="D2008" s="665">
        <f t="shared" si="372"/>
        <v>35.566502400000005</v>
      </c>
      <c r="E2008" s="629">
        <f t="shared" si="375"/>
        <v>1264.9760929692061</v>
      </c>
      <c r="F2008" s="665">
        <f t="shared" si="373"/>
        <v>34.600896000000006</v>
      </c>
      <c r="G2008" s="629">
        <f t="shared" si="376"/>
        <v>1197.2220040028164</v>
      </c>
      <c r="H2008" s="666">
        <f t="shared" si="377"/>
        <v>35.083699200000005</v>
      </c>
      <c r="I2008" s="667">
        <f t="shared" si="378"/>
        <v>9.7454720000000016E-3</v>
      </c>
      <c r="J2008" s="624">
        <f t="shared" si="379"/>
        <v>-67.754088966389645</v>
      </c>
      <c r="K2008" s="624">
        <f t="shared" si="380"/>
        <v>0</v>
      </c>
      <c r="L2008" s="624">
        <f t="shared" si="382"/>
        <v>55702.485790779865</v>
      </c>
      <c r="M2008" s="668">
        <f t="shared" si="383"/>
        <v>12.086687535999987</v>
      </c>
      <c r="N2008" s="624">
        <f t="shared" si="381"/>
        <v>4608.5816006139803</v>
      </c>
    </row>
    <row r="2009" spans="1:14" x14ac:dyDescent="0.2">
      <c r="A2009" s="624">
        <v>2006</v>
      </c>
      <c r="B2009" s="624">
        <v>21.5</v>
      </c>
      <c r="C2009" s="628">
        <f t="shared" si="374"/>
        <v>34.600896000000006</v>
      </c>
      <c r="D2009" s="665">
        <f t="shared" si="372"/>
        <v>34.600896000000006</v>
      </c>
      <c r="E2009" s="629">
        <f t="shared" si="375"/>
        <v>1197.2220040028164</v>
      </c>
      <c r="F2009" s="665">
        <f t="shared" si="373"/>
        <v>33.6352896</v>
      </c>
      <c r="G2009" s="629">
        <f t="shared" si="376"/>
        <v>1131.3327064758682</v>
      </c>
      <c r="H2009" s="666">
        <f t="shared" si="377"/>
        <v>34.118092799999999</v>
      </c>
      <c r="I2009" s="667">
        <f t="shared" si="378"/>
        <v>9.4772480000000006E-3</v>
      </c>
      <c r="J2009" s="624">
        <f t="shared" si="379"/>
        <v>-65.889297526948212</v>
      </c>
      <c r="K2009" s="624">
        <f t="shared" si="380"/>
        <v>0</v>
      </c>
      <c r="L2009" s="624">
        <f t="shared" si="382"/>
        <v>55702.485790779865</v>
      </c>
      <c r="M2009" s="668">
        <f t="shared" si="383"/>
        <v>12.096164783999987</v>
      </c>
      <c r="N2009" s="624">
        <f t="shared" si="381"/>
        <v>4604.9708139276891</v>
      </c>
    </row>
    <row r="2010" spans="1:14" x14ac:dyDescent="0.2">
      <c r="A2010" s="624">
        <v>2007</v>
      </c>
      <c r="B2010" s="624">
        <v>20.9</v>
      </c>
      <c r="C2010" s="628">
        <f t="shared" si="374"/>
        <v>33.6352896</v>
      </c>
      <c r="D2010" s="665">
        <f t="shared" si="372"/>
        <v>33.6352896</v>
      </c>
      <c r="E2010" s="629">
        <f t="shared" si="375"/>
        <v>1131.3327064758682</v>
      </c>
      <c r="F2010" s="665">
        <f t="shared" si="373"/>
        <v>32.830617599999997</v>
      </c>
      <c r="G2010" s="629">
        <f t="shared" si="376"/>
        <v>1077.8494519974295</v>
      </c>
      <c r="H2010" s="666">
        <f t="shared" si="377"/>
        <v>33.232953600000002</v>
      </c>
      <c r="I2010" s="667">
        <f t="shared" si="378"/>
        <v>9.2313760000000012E-3</v>
      </c>
      <c r="J2010" s="624">
        <f t="shared" si="379"/>
        <v>-53.483254478438766</v>
      </c>
      <c r="K2010" s="624">
        <f t="shared" si="380"/>
        <v>0</v>
      </c>
      <c r="L2010" s="624">
        <f t="shared" si="382"/>
        <v>55702.485790779865</v>
      </c>
      <c r="M2010" s="668">
        <f t="shared" si="383"/>
        <v>12.105396159999987</v>
      </c>
      <c r="N2010" s="624">
        <f t="shared" si="381"/>
        <v>4601.4591389283305</v>
      </c>
    </row>
    <row r="2011" spans="1:14" x14ac:dyDescent="0.2">
      <c r="A2011" s="624">
        <v>2008</v>
      </c>
      <c r="B2011" s="624">
        <v>20.399999999999999</v>
      </c>
      <c r="C2011" s="628">
        <f t="shared" si="374"/>
        <v>32.830617599999997</v>
      </c>
      <c r="D2011" s="665">
        <f t="shared" si="372"/>
        <v>32.830617599999997</v>
      </c>
      <c r="E2011" s="629">
        <f t="shared" si="375"/>
        <v>1077.8494519974295</v>
      </c>
      <c r="F2011" s="665">
        <f t="shared" si="373"/>
        <v>31.865011200000005</v>
      </c>
      <c r="G2011" s="629">
        <f t="shared" si="376"/>
        <v>1015.3789387761258</v>
      </c>
      <c r="H2011" s="666">
        <f t="shared" si="377"/>
        <v>32.347814400000004</v>
      </c>
      <c r="I2011" s="667">
        <f t="shared" si="378"/>
        <v>8.9855040000000018E-3</v>
      </c>
      <c r="J2011" s="624">
        <f t="shared" si="379"/>
        <v>-62.47051322130369</v>
      </c>
      <c r="K2011" s="624">
        <f t="shared" si="380"/>
        <v>0</v>
      </c>
      <c r="L2011" s="624">
        <f t="shared" si="382"/>
        <v>55702.485790779865</v>
      </c>
      <c r="M2011" s="668">
        <f t="shared" si="383"/>
        <v>12.114381663999987</v>
      </c>
      <c r="N2011" s="624">
        <f t="shared" si="381"/>
        <v>4598.0461352236889</v>
      </c>
    </row>
    <row r="2012" spans="1:14" x14ac:dyDescent="0.2">
      <c r="A2012" s="624">
        <v>2009</v>
      </c>
      <c r="B2012" s="624">
        <v>19.8</v>
      </c>
      <c r="C2012" s="628">
        <f t="shared" si="374"/>
        <v>31.865011200000005</v>
      </c>
      <c r="D2012" s="665">
        <f t="shared" si="372"/>
        <v>31.865011200000005</v>
      </c>
      <c r="E2012" s="629">
        <f t="shared" si="375"/>
        <v>1015.3789387761258</v>
      </c>
      <c r="F2012" s="665">
        <f t="shared" si="373"/>
        <v>27.358848000000002</v>
      </c>
      <c r="G2012" s="629">
        <f t="shared" si="376"/>
        <v>748.50656388710411</v>
      </c>
      <c r="H2012" s="666">
        <f t="shared" si="377"/>
        <v>29.611929600000003</v>
      </c>
      <c r="I2012" s="667">
        <f t="shared" si="378"/>
        <v>8.2255360000000003E-3</v>
      </c>
      <c r="J2012" s="624">
        <f t="shared" si="379"/>
        <v>-266.87237488902167</v>
      </c>
      <c r="K2012" s="624">
        <f t="shared" si="380"/>
        <v>0</v>
      </c>
      <c r="L2012" s="624">
        <f t="shared" si="382"/>
        <v>55702.485790779865</v>
      </c>
      <c r="M2012" s="668">
        <f t="shared" si="383"/>
        <v>12.122607199999987</v>
      </c>
      <c r="N2012" s="624">
        <f t="shared" si="381"/>
        <v>4594.9262292999092</v>
      </c>
    </row>
    <row r="2013" spans="1:14" x14ac:dyDescent="0.2">
      <c r="A2013" s="624">
        <v>2010</v>
      </c>
      <c r="B2013" s="624">
        <v>17</v>
      </c>
      <c r="C2013" s="628">
        <f t="shared" si="374"/>
        <v>27.358848000000002</v>
      </c>
      <c r="D2013" s="665">
        <f t="shared" si="372"/>
        <v>27.358848000000002</v>
      </c>
      <c r="E2013" s="629">
        <f t="shared" si="375"/>
        <v>748.50656388710411</v>
      </c>
      <c r="F2013" s="665">
        <f t="shared" si="373"/>
        <v>23.979225600000003</v>
      </c>
      <c r="G2013" s="629">
        <f t="shared" si="376"/>
        <v>575.0032603756955</v>
      </c>
      <c r="H2013" s="666">
        <f t="shared" si="377"/>
        <v>25.669036800000001</v>
      </c>
      <c r="I2013" s="667">
        <f t="shared" si="378"/>
        <v>7.1302880000000003E-3</v>
      </c>
      <c r="J2013" s="624">
        <f t="shared" si="379"/>
        <v>-173.5033035114086</v>
      </c>
      <c r="K2013" s="624">
        <f t="shared" si="380"/>
        <v>0</v>
      </c>
      <c r="L2013" s="624">
        <f t="shared" si="382"/>
        <v>55702.485790779865</v>
      </c>
      <c r="M2013" s="668">
        <f t="shared" si="383"/>
        <v>12.129737487999988</v>
      </c>
      <c r="N2013" s="624">
        <f t="shared" si="381"/>
        <v>4592.225169414146</v>
      </c>
    </row>
    <row r="2014" spans="1:14" x14ac:dyDescent="0.2">
      <c r="A2014" s="624">
        <v>2011</v>
      </c>
      <c r="B2014" s="624">
        <v>14.9</v>
      </c>
      <c r="C2014" s="628">
        <f t="shared" si="374"/>
        <v>23.979225600000003</v>
      </c>
      <c r="D2014" s="665">
        <f t="shared" si="372"/>
        <v>23.979225600000003</v>
      </c>
      <c r="E2014" s="629">
        <f t="shared" si="375"/>
        <v>575.0032603756955</v>
      </c>
      <c r="F2014" s="665">
        <f t="shared" si="373"/>
        <v>23.979225600000003</v>
      </c>
      <c r="G2014" s="629">
        <f t="shared" si="376"/>
        <v>575.0032603756955</v>
      </c>
      <c r="H2014" s="666">
        <f t="shared" si="377"/>
        <v>23.979225600000003</v>
      </c>
      <c r="I2014" s="667">
        <f t="shared" si="378"/>
        <v>6.6608960000000012E-3</v>
      </c>
      <c r="J2014" s="624">
        <f t="shared" si="379"/>
        <v>0</v>
      </c>
      <c r="K2014" s="624">
        <f t="shared" si="380"/>
        <v>0</v>
      </c>
      <c r="L2014" s="624">
        <f t="shared" si="382"/>
        <v>55702.485790779865</v>
      </c>
      <c r="M2014" s="668">
        <f t="shared" si="383"/>
        <v>12.136398383999987</v>
      </c>
      <c r="N2014" s="624">
        <f t="shared" si="381"/>
        <v>4589.7047895374953</v>
      </c>
    </row>
    <row r="2015" spans="1:14" x14ac:dyDescent="0.2">
      <c r="A2015" s="624">
        <v>2012</v>
      </c>
      <c r="B2015" s="624">
        <v>14.9</v>
      </c>
      <c r="C2015" s="628">
        <f t="shared" si="374"/>
        <v>23.979225600000003</v>
      </c>
      <c r="D2015" s="665">
        <f t="shared" si="372"/>
        <v>23.979225600000003</v>
      </c>
      <c r="E2015" s="629">
        <f t="shared" si="375"/>
        <v>575.0032603756955</v>
      </c>
      <c r="F2015" s="665">
        <f t="shared" si="373"/>
        <v>24.462028799999999</v>
      </c>
      <c r="G2015" s="629">
        <f t="shared" si="376"/>
        <v>598.39085301202942</v>
      </c>
      <c r="H2015" s="666">
        <f t="shared" si="377"/>
        <v>24.220627200000003</v>
      </c>
      <c r="I2015" s="667">
        <f t="shared" si="378"/>
        <v>6.7279520000000006E-3</v>
      </c>
      <c r="J2015" s="624">
        <f t="shared" si="379"/>
        <v>23.38759263633392</v>
      </c>
      <c r="K2015" s="624">
        <f t="shared" si="380"/>
        <v>23.38759263633392</v>
      </c>
      <c r="L2015" s="624">
        <f t="shared" si="382"/>
        <v>55725.873383416198</v>
      </c>
      <c r="M2015" s="668">
        <f t="shared" si="383"/>
        <v>12.143126335999987</v>
      </c>
      <c r="N2015" s="624">
        <f t="shared" si="381"/>
        <v>4589.0878379655078</v>
      </c>
    </row>
    <row r="2016" spans="1:14" x14ac:dyDescent="0.2">
      <c r="A2016" s="624">
        <v>2013</v>
      </c>
      <c r="B2016" s="624">
        <v>15.2</v>
      </c>
      <c r="C2016" s="628">
        <f t="shared" si="374"/>
        <v>24.462028799999999</v>
      </c>
      <c r="D2016" s="665">
        <f t="shared" si="372"/>
        <v>24.462028799999999</v>
      </c>
      <c r="E2016" s="629">
        <f t="shared" si="375"/>
        <v>598.39085301202942</v>
      </c>
      <c r="F2016" s="665">
        <f t="shared" si="373"/>
        <v>24.944832000000002</v>
      </c>
      <c r="G2016" s="629">
        <f t="shared" si="376"/>
        <v>622.24464350822404</v>
      </c>
      <c r="H2016" s="666">
        <f t="shared" si="377"/>
        <v>24.703430400000002</v>
      </c>
      <c r="I2016" s="667">
        <f t="shared" si="378"/>
        <v>6.8620640000000002E-3</v>
      </c>
      <c r="J2016" s="624">
        <f t="shared" si="379"/>
        <v>23.85379049619462</v>
      </c>
      <c r="K2016" s="624">
        <f t="shared" si="380"/>
        <v>23.85379049619462</v>
      </c>
      <c r="L2016" s="624">
        <f t="shared" si="382"/>
        <v>55749.72717391239</v>
      </c>
      <c r="M2016" s="668">
        <f t="shared" si="383"/>
        <v>12.149988399999987</v>
      </c>
      <c r="N2016" s="624">
        <f t="shared" si="381"/>
        <v>4588.4592921843814</v>
      </c>
    </row>
    <row r="2017" spans="1:14" x14ac:dyDescent="0.2">
      <c r="A2017" s="624">
        <v>2014</v>
      </c>
      <c r="B2017" s="624">
        <v>15.5</v>
      </c>
      <c r="C2017" s="628">
        <f t="shared" si="374"/>
        <v>24.944832000000002</v>
      </c>
      <c r="D2017" s="665">
        <f t="shared" si="372"/>
        <v>24.944832000000002</v>
      </c>
      <c r="E2017" s="629">
        <f t="shared" si="375"/>
        <v>622.24464350822404</v>
      </c>
      <c r="F2017" s="665">
        <f t="shared" si="373"/>
        <v>25.749504000000002</v>
      </c>
      <c r="G2017" s="629">
        <f t="shared" si="376"/>
        <v>663.03695624601608</v>
      </c>
      <c r="H2017" s="666">
        <f t="shared" si="377"/>
        <v>25.347168000000003</v>
      </c>
      <c r="I2017" s="667">
        <f t="shared" si="378"/>
        <v>7.0408800000000011E-3</v>
      </c>
      <c r="J2017" s="624">
        <f t="shared" si="379"/>
        <v>40.792312737792031</v>
      </c>
      <c r="K2017" s="624">
        <f t="shared" si="380"/>
        <v>40.792312737792031</v>
      </c>
      <c r="L2017" s="624">
        <f t="shared" si="382"/>
        <v>55790.519486650184</v>
      </c>
      <c r="M2017" s="668">
        <f t="shared" si="383"/>
        <v>12.157029279999987</v>
      </c>
      <c r="N2017" s="624">
        <f t="shared" si="381"/>
        <v>4589.1572851957662</v>
      </c>
    </row>
    <row r="2018" spans="1:14" x14ac:dyDescent="0.2">
      <c r="A2018" s="624">
        <v>2015</v>
      </c>
      <c r="B2018" s="624">
        <v>16</v>
      </c>
      <c r="C2018" s="628">
        <f t="shared" si="374"/>
        <v>25.749504000000002</v>
      </c>
      <c r="D2018" s="665">
        <f t="shared" si="372"/>
        <v>25.749504000000002</v>
      </c>
      <c r="E2018" s="629">
        <f t="shared" si="375"/>
        <v>663.03695624601608</v>
      </c>
      <c r="F2018" s="665">
        <f t="shared" si="373"/>
        <v>27.519782400000004</v>
      </c>
      <c r="G2018" s="629">
        <f t="shared" si="376"/>
        <v>757.33842334334997</v>
      </c>
      <c r="H2018" s="666">
        <f t="shared" si="377"/>
        <v>26.634643200000003</v>
      </c>
      <c r="I2018" s="667">
        <f t="shared" si="378"/>
        <v>7.3985120000000012E-3</v>
      </c>
      <c r="J2018" s="624">
        <f t="shared" si="379"/>
        <v>94.301467097333898</v>
      </c>
      <c r="K2018" s="624">
        <f t="shared" si="380"/>
        <v>94.301467097333898</v>
      </c>
      <c r="L2018" s="624">
        <f t="shared" si="382"/>
        <v>55884.82095374752</v>
      </c>
      <c r="M2018" s="668">
        <f t="shared" si="383"/>
        <v>12.164427791999987</v>
      </c>
      <c r="N2018" s="624">
        <f t="shared" si="381"/>
        <v>4594.1183514197455</v>
      </c>
    </row>
    <row r="2019" spans="1:14" x14ac:dyDescent="0.2">
      <c r="A2019" s="624">
        <v>2016</v>
      </c>
      <c r="B2019" s="624">
        <v>17.100000000000001</v>
      </c>
      <c r="C2019" s="628">
        <f t="shared" si="374"/>
        <v>27.519782400000004</v>
      </c>
      <c r="D2019" s="665">
        <f t="shared" si="372"/>
        <v>27.519782400000004</v>
      </c>
      <c r="E2019" s="629">
        <f t="shared" si="375"/>
        <v>757.33842334334997</v>
      </c>
      <c r="F2019" s="665">
        <f t="shared" si="373"/>
        <v>30.738470400000004</v>
      </c>
      <c r="G2019" s="629">
        <f t="shared" si="376"/>
        <v>944.8535625316764</v>
      </c>
      <c r="H2019" s="666">
        <f t="shared" si="377"/>
        <v>29.129126400000004</v>
      </c>
      <c r="I2019" s="667">
        <f t="shared" si="378"/>
        <v>8.0914240000000016E-3</v>
      </c>
      <c r="J2019" s="624">
        <f t="shared" si="379"/>
        <v>187.51513918832643</v>
      </c>
      <c r="K2019" s="624">
        <f t="shared" si="380"/>
        <v>187.51513918832643</v>
      </c>
      <c r="L2019" s="624">
        <f t="shared" si="382"/>
        <v>56072.336092935846</v>
      </c>
      <c r="M2019" s="668">
        <f t="shared" si="383"/>
        <v>12.172519215999987</v>
      </c>
      <c r="N2019" s="624">
        <f t="shared" si="381"/>
        <v>4606.4693017064537</v>
      </c>
    </row>
    <row r="2020" spans="1:14" x14ac:dyDescent="0.2">
      <c r="A2020" s="624">
        <v>2017</v>
      </c>
      <c r="B2020" s="624">
        <v>19.100000000000001</v>
      </c>
      <c r="C2020" s="628">
        <f t="shared" si="374"/>
        <v>30.738470400000004</v>
      </c>
      <c r="D2020" s="665">
        <f t="shared" si="372"/>
        <v>30.738470400000004</v>
      </c>
      <c r="E2020" s="629">
        <f t="shared" si="375"/>
        <v>944.8535625316764</v>
      </c>
      <c r="F2020" s="665">
        <f t="shared" si="373"/>
        <v>33.957158400000004</v>
      </c>
      <c r="G2020" s="629">
        <f t="shared" si="376"/>
        <v>1153.0886066026908</v>
      </c>
      <c r="H2020" s="666">
        <f t="shared" si="377"/>
        <v>32.347814400000004</v>
      </c>
      <c r="I2020" s="667">
        <f t="shared" si="378"/>
        <v>8.9855040000000018E-3</v>
      </c>
      <c r="J2020" s="624">
        <f t="shared" si="379"/>
        <v>208.23504407101439</v>
      </c>
      <c r="K2020" s="624">
        <f t="shared" si="380"/>
        <v>208.23504407101439</v>
      </c>
      <c r="L2020" s="624">
        <f t="shared" si="382"/>
        <v>56280.57113700686</v>
      </c>
      <c r="M2020" s="668">
        <f t="shared" si="383"/>
        <v>12.181504719999987</v>
      </c>
      <c r="N2020" s="624">
        <f t="shared" si="381"/>
        <v>4620.1657702109333</v>
      </c>
    </row>
    <row r="2021" spans="1:14" x14ac:dyDescent="0.2">
      <c r="A2021" s="624">
        <v>2018</v>
      </c>
      <c r="B2021" s="624">
        <v>21.1</v>
      </c>
      <c r="C2021" s="628">
        <f t="shared" si="374"/>
        <v>33.957158400000004</v>
      </c>
      <c r="D2021" s="665">
        <f t="shared" si="372"/>
        <v>33.957158400000004</v>
      </c>
      <c r="E2021" s="629">
        <f t="shared" si="375"/>
        <v>1153.0886066026908</v>
      </c>
      <c r="F2021" s="665">
        <f t="shared" si="373"/>
        <v>36.532108800000003</v>
      </c>
      <c r="G2021" s="629">
        <f t="shared" si="376"/>
        <v>1334.5949733750376</v>
      </c>
      <c r="H2021" s="666">
        <f t="shared" si="377"/>
        <v>35.2446336</v>
      </c>
      <c r="I2021" s="667">
        <f t="shared" si="378"/>
        <v>9.7901759999999994E-3</v>
      </c>
      <c r="J2021" s="624">
        <f t="shared" si="379"/>
        <v>181.50636677234684</v>
      </c>
      <c r="K2021" s="624">
        <f t="shared" si="380"/>
        <v>181.50636677234684</v>
      </c>
      <c r="L2021" s="624">
        <f t="shared" si="382"/>
        <v>56462.077503779205</v>
      </c>
      <c r="M2021" s="668">
        <f t="shared" si="383"/>
        <v>12.191294895999986</v>
      </c>
      <c r="N2021" s="624">
        <f t="shared" si="381"/>
        <v>4631.3437567903184</v>
      </c>
    </row>
    <row r="2022" spans="1:14" x14ac:dyDescent="0.2">
      <c r="A2022" s="624">
        <v>2019</v>
      </c>
      <c r="B2022" s="624">
        <v>22.7</v>
      </c>
      <c r="C2022" s="628">
        <f t="shared" si="374"/>
        <v>36.532108800000003</v>
      </c>
      <c r="D2022" s="665">
        <f t="shared" si="372"/>
        <v>36.532108800000003</v>
      </c>
      <c r="E2022" s="629">
        <f t="shared" si="375"/>
        <v>1334.5949733750376</v>
      </c>
      <c r="F2022" s="665">
        <f t="shared" si="373"/>
        <v>36.8539776</v>
      </c>
      <c r="G2022" s="629">
        <f t="shared" si="376"/>
        <v>1358.2156649413018</v>
      </c>
      <c r="H2022" s="666">
        <f t="shared" si="377"/>
        <v>36.693043200000005</v>
      </c>
      <c r="I2022" s="667">
        <f t="shared" si="378"/>
        <v>1.0192512000000001E-2</v>
      </c>
      <c r="J2022" s="624">
        <f t="shared" si="379"/>
        <v>23.620691566264213</v>
      </c>
      <c r="K2022" s="624">
        <f t="shared" si="380"/>
        <v>23.620691566264213</v>
      </c>
      <c r="L2022" s="624">
        <f t="shared" si="382"/>
        <v>56485.698195345467</v>
      </c>
      <c r="M2022" s="668">
        <f t="shared" si="383"/>
        <v>12.201487407999986</v>
      </c>
      <c r="N2022" s="624">
        <f t="shared" si="381"/>
        <v>4629.4108502140689</v>
      </c>
    </row>
    <row r="2023" spans="1:14" x14ac:dyDescent="0.2">
      <c r="A2023" s="624">
        <v>2020</v>
      </c>
      <c r="B2023" s="624">
        <v>22.9</v>
      </c>
      <c r="C2023" s="628">
        <f t="shared" si="374"/>
        <v>36.8539776</v>
      </c>
      <c r="D2023" s="665">
        <f t="shared" si="372"/>
        <v>36.8539776</v>
      </c>
      <c r="E2023" s="629">
        <f t="shared" si="375"/>
        <v>1358.2156649413018</v>
      </c>
      <c r="F2023" s="665">
        <f t="shared" si="373"/>
        <v>36.532108800000003</v>
      </c>
      <c r="G2023" s="629">
        <f t="shared" si="376"/>
        <v>1334.5949733750376</v>
      </c>
      <c r="H2023" s="666">
        <f t="shared" si="377"/>
        <v>36.693043200000005</v>
      </c>
      <c r="I2023" s="667">
        <f t="shared" si="378"/>
        <v>1.0192512000000001E-2</v>
      </c>
      <c r="J2023" s="624">
        <f t="shared" si="379"/>
        <v>-23.620691566264213</v>
      </c>
      <c r="K2023" s="624">
        <f t="shared" si="380"/>
        <v>0</v>
      </c>
      <c r="L2023" s="624">
        <f t="shared" si="382"/>
        <v>56485.698195345467</v>
      </c>
      <c r="M2023" s="668">
        <f t="shared" si="383"/>
        <v>12.211679919999986</v>
      </c>
      <c r="N2023" s="624">
        <f t="shared" si="381"/>
        <v>4625.5468998032447</v>
      </c>
    </row>
    <row r="2024" spans="1:14" x14ac:dyDescent="0.2">
      <c r="A2024" s="624">
        <v>2021</v>
      </c>
      <c r="B2024" s="624">
        <v>22.7</v>
      </c>
      <c r="C2024" s="628">
        <f t="shared" si="374"/>
        <v>36.532108800000003</v>
      </c>
      <c r="D2024" s="665">
        <f t="shared" si="372"/>
        <v>36.532108800000003</v>
      </c>
      <c r="E2024" s="629">
        <f t="shared" si="375"/>
        <v>1334.5949733750376</v>
      </c>
      <c r="F2024" s="665">
        <f t="shared" si="373"/>
        <v>36.371174400000008</v>
      </c>
      <c r="G2024" s="629">
        <f t="shared" si="376"/>
        <v>1322.8623272352158</v>
      </c>
      <c r="H2024" s="666">
        <f t="shared" si="377"/>
        <v>36.451641600000002</v>
      </c>
      <c r="I2024" s="667">
        <f t="shared" si="378"/>
        <v>1.0125456000000001E-2</v>
      </c>
      <c r="J2024" s="624">
        <f t="shared" si="379"/>
        <v>-11.732646139821782</v>
      </c>
      <c r="K2024" s="624">
        <f t="shared" si="380"/>
        <v>0</v>
      </c>
      <c r="L2024" s="624">
        <f t="shared" si="382"/>
        <v>56485.698195345467</v>
      </c>
      <c r="M2024" s="668">
        <f t="shared" si="383"/>
        <v>12.221805375999987</v>
      </c>
      <c r="N2024" s="624">
        <f t="shared" si="381"/>
        <v>4621.7147514283515</v>
      </c>
    </row>
    <row r="2025" spans="1:14" x14ac:dyDescent="0.2">
      <c r="A2025" s="624">
        <v>2022</v>
      </c>
      <c r="B2025" s="624">
        <v>22.6</v>
      </c>
      <c r="C2025" s="628">
        <f t="shared" si="374"/>
        <v>36.371174400000008</v>
      </c>
      <c r="D2025" s="665">
        <f t="shared" si="372"/>
        <v>36.371174400000008</v>
      </c>
      <c r="E2025" s="629">
        <f t="shared" si="375"/>
        <v>1322.8623272352158</v>
      </c>
      <c r="F2025" s="665">
        <f t="shared" si="373"/>
        <v>34.279027200000002</v>
      </c>
      <c r="G2025" s="629">
        <f t="shared" si="376"/>
        <v>1175.05170577834</v>
      </c>
      <c r="H2025" s="666">
        <f t="shared" si="377"/>
        <v>35.325100800000001</v>
      </c>
      <c r="I2025" s="667">
        <f t="shared" si="378"/>
        <v>9.8125280000000009E-3</v>
      </c>
      <c r="J2025" s="624">
        <f t="shared" si="379"/>
        <v>-147.81062145687588</v>
      </c>
      <c r="K2025" s="624">
        <f t="shared" si="380"/>
        <v>0</v>
      </c>
      <c r="L2025" s="624">
        <f t="shared" si="382"/>
        <v>56485.698195345467</v>
      </c>
      <c r="M2025" s="668">
        <f t="shared" si="383"/>
        <v>12.231617903999986</v>
      </c>
      <c r="N2025" s="624">
        <f t="shared" si="381"/>
        <v>4618.007089387047</v>
      </c>
    </row>
    <row r="2026" spans="1:14" x14ac:dyDescent="0.2">
      <c r="A2026" s="624">
        <v>2023</v>
      </c>
      <c r="B2026" s="624">
        <v>21.3</v>
      </c>
      <c r="C2026" s="628">
        <f t="shared" si="374"/>
        <v>34.279027200000002</v>
      </c>
      <c r="D2026" s="665">
        <f t="shared" si="372"/>
        <v>34.279027200000002</v>
      </c>
      <c r="E2026" s="629">
        <f t="shared" si="375"/>
        <v>1175.05170577834</v>
      </c>
      <c r="F2026" s="665">
        <f t="shared" si="373"/>
        <v>30.577536000000002</v>
      </c>
      <c r="G2026" s="629">
        <f t="shared" si="376"/>
        <v>934.98570783129617</v>
      </c>
      <c r="H2026" s="666">
        <f t="shared" si="377"/>
        <v>32.428281600000005</v>
      </c>
      <c r="I2026" s="667">
        <f t="shared" si="378"/>
        <v>9.0078560000000016E-3</v>
      </c>
      <c r="J2026" s="624">
        <f t="shared" si="379"/>
        <v>-240.0659979470438</v>
      </c>
      <c r="K2026" s="624">
        <f t="shared" si="380"/>
        <v>0</v>
      </c>
      <c r="L2026" s="624">
        <f t="shared" si="382"/>
        <v>56485.698195345467</v>
      </c>
      <c r="M2026" s="668">
        <f t="shared" si="383"/>
        <v>12.240625759999986</v>
      </c>
      <c r="N2026" s="624">
        <f t="shared" si="381"/>
        <v>4614.6087057027653</v>
      </c>
    </row>
    <row r="2027" spans="1:14" x14ac:dyDescent="0.2">
      <c r="A2027" s="624">
        <v>2024</v>
      </c>
      <c r="B2027" s="624">
        <v>19</v>
      </c>
      <c r="C2027" s="628">
        <f t="shared" si="374"/>
        <v>30.577536000000002</v>
      </c>
      <c r="D2027" s="665">
        <f t="shared" si="372"/>
        <v>30.577536000000002</v>
      </c>
      <c r="E2027" s="629">
        <f t="shared" si="375"/>
        <v>934.98570783129617</v>
      </c>
      <c r="F2027" s="665">
        <f t="shared" si="373"/>
        <v>27.519782400000004</v>
      </c>
      <c r="G2027" s="629">
        <f t="shared" si="376"/>
        <v>757.33842334334997</v>
      </c>
      <c r="H2027" s="666">
        <f t="shared" si="377"/>
        <v>29.048659200000003</v>
      </c>
      <c r="I2027" s="667">
        <f t="shared" si="378"/>
        <v>8.0690720000000001E-3</v>
      </c>
      <c r="J2027" s="624">
        <f t="shared" si="379"/>
        <v>-177.64728448794619</v>
      </c>
      <c r="K2027" s="624">
        <f t="shared" si="380"/>
        <v>0</v>
      </c>
      <c r="L2027" s="624">
        <f t="shared" si="382"/>
        <v>56485.698195345467</v>
      </c>
      <c r="M2027" s="668">
        <f t="shared" si="383"/>
        <v>12.248694831999986</v>
      </c>
      <c r="N2027" s="624">
        <f t="shared" si="381"/>
        <v>4611.5687401873492</v>
      </c>
    </row>
    <row r="2028" spans="1:14" x14ac:dyDescent="0.2">
      <c r="A2028" s="624">
        <v>2025</v>
      </c>
      <c r="B2028" s="624">
        <v>17.100000000000001</v>
      </c>
      <c r="C2028" s="628">
        <f t="shared" si="374"/>
        <v>27.519782400000004</v>
      </c>
      <c r="D2028" s="665">
        <f t="shared" si="372"/>
        <v>27.519782400000004</v>
      </c>
      <c r="E2028" s="629">
        <f t="shared" si="375"/>
        <v>757.33842334334997</v>
      </c>
      <c r="F2028" s="665">
        <f t="shared" si="373"/>
        <v>25.427635200000005</v>
      </c>
      <c r="G2028" s="629">
        <f t="shared" si="376"/>
        <v>646.56463186427925</v>
      </c>
      <c r="H2028" s="666">
        <f t="shared" si="377"/>
        <v>26.473708800000004</v>
      </c>
      <c r="I2028" s="667">
        <f t="shared" si="378"/>
        <v>7.3538080000000016E-3</v>
      </c>
      <c r="J2028" s="624">
        <f t="shared" si="379"/>
        <v>-110.77379147907072</v>
      </c>
      <c r="K2028" s="624">
        <f t="shared" si="380"/>
        <v>0</v>
      </c>
      <c r="L2028" s="624">
        <f t="shared" si="382"/>
        <v>56485.698195345467</v>
      </c>
      <c r="M2028" s="668">
        <f t="shared" si="383"/>
        <v>12.256048639999985</v>
      </c>
      <c r="N2028" s="624">
        <f t="shared" si="381"/>
        <v>4608.8017316603546</v>
      </c>
    </row>
    <row r="2029" spans="1:14" x14ac:dyDescent="0.2">
      <c r="A2029" s="624">
        <v>2026</v>
      </c>
      <c r="B2029" s="624">
        <v>15.8</v>
      </c>
      <c r="C2029" s="628">
        <f t="shared" si="374"/>
        <v>25.427635200000005</v>
      </c>
      <c r="D2029" s="665">
        <f t="shared" si="372"/>
        <v>25.427635200000005</v>
      </c>
      <c r="E2029" s="629">
        <f t="shared" si="375"/>
        <v>646.56463186427925</v>
      </c>
      <c r="F2029" s="665">
        <f t="shared" si="373"/>
        <v>25.427635200000005</v>
      </c>
      <c r="G2029" s="629">
        <f t="shared" si="376"/>
        <v>646.56463186427925</v>
      </c>
      <c r="H2029" s="666">
        <f t="shared" si="377"/>
        <v>25.427635200000005</v>
      </c>
      <c r="I2029" s="667">
        <f t="shared" si="378"/>
        <v>7.0632320000000009E-3</v>
      </c>
      <c r="J2029" s="624">
        <f t="shared" si="379"/>
        <v>0</v>
      </c>
      <c r="K2029" s="624">
        <f t="shared" si="380"/>
        <v>0</v>
      </c>
      <c r="L2029" s="624">
        <f t="shared" si="382"/>
        <v>56485.698195345467</v>
      </c>
      <c r="M2029" s="668">
        <f t="shared" si="383"/>
        <v>12.263111871999985</v>
      </c>
      <c r="N2029" s="624">
        <f t="shared" si="381"/>
        <v>4606.1471822920948</v>
      </c>
    </row>
    <row r="2030" spans="1:14" x14ac:dyDescent="0.2">
      <c r="A2030" s="624">
        <v>2027</v>
      </c>
      <c r="B2030" s="624">
        <v>15.8</v>
      </c>
      <c r="C2030" s="628">
        <f t="shared" si="374"/>
        <v>25.427635200000005</v>
      </c>
      <c r="D2030" s="665">
        <f t="shared" si="372"/>
        <v>25.427635200000005</v>
      </c>
      <c r="E2030" s="629">
        <f t="shared" si="375"/>
        <v>646.56463186427925</v>
      </c>
      <c r="F2030" s="665">
        <f t="shared" si="373"/>
        <v>28.485388799999999</v>
      </c>
      <c r="G2030" s="629">
        <f t="shared" si="376"/>
        <v>811.4173750871654</v>
      </c>
      <c r="H2030" s="666">
        <f t="shared" si="377"/>
        <v>26.956512000000004</v>
      </c>
      <c r="I2030" s="667">
        <f t="shared" si="378"/>
        <v>7.4879200000000012E-3</v>
      </c>
      <c r="J2030" s="624">
        <f t="shared" si="379"/>
        <v>164.85274322288615</v>
      </c>
      <c r="K2030" s="624">
        <f t="shared" si="380"/>
        <v>164.85274322288615</v>
      </c>
      <c r="L2030" s="624">
        <f t="shared" si="382"/>
        <v>56650.550938568354</v>
      </c>
      <c r="M2030" s="668">
        <f t="shared" si="383"/>
        <v>12.270599791999986</v>
      </c>
      <c r="N2030" s="624">
        <f t="shared" si="381"/>
        <v>4616.7711357926109</v>
      </c>
    </row>
    <row r="2031" spans="1:14" x14ac:dyDescent="0.2">
      <c r="A2031" s="624">
        <v>2028</v>
      </c>
      <c r="B2031" s="624">
        <v>17.7</v>
      </c>
      <c r="C2031" s="628">
        <f t="shared" si="374"/>
        <v>28.485388799999999</v>
      </c>
      <c r="D2031" s="665">
        <f t="shared" si="372"/>
        <v>28.485388799999999</v>
      </c>
      <c r="E2031" s="629">
        <f t="shared" si="375"/>
        <v>811.4173750871654</v>
      </c>
      <c r="F2031" s="665">
        <f t="shared" si="373"/>
        <v>31.865011200000005</v>
      </c>
      <c r="G2031" s="629">
        <f t="shared" si="376"/>
        <v>1015.3789387761258</v>
      </c>
      <c r="H2031" s="666">
        <f t="shared" si="377"/>
        <v>30.175200000000004</v>
      </c>
      <c r="I2031" s="667">
        <f t="shared" si="378"/>
        <v>8.3820000000000006E-3</v>
      </c>
      <c r="J2031" s="624">
        <f t="shared" si="379"/>
        <v>203.96156368896038</v>
      </c>
      <c r="K2031" s="624">
        <f t="shared" si="380"/>
        <v>203.96156368896038</v>
      </c>
      <c r="L2031" s="624">
        <f t="shared" si="382"/>
        <v>56854.512502257312</v>
      </c>
      <c r="M2031" s="668">
        <f t="shared" si="383"/>
        <v>12.278981791999986</v>
      </c>
      <c r="N2031" s="624">
        <f t="shared" si="381"/>
        <v>4630.2302149596171</v>
      </c>
    </row>
    <row r="2032" spans="1:14" x14ac:dyDescent="0.2">
      <c r="A2032" s="624">
        <v>2029</v>
      </c>
      <c r="B2032" s="624">
        <v>19.8</v>
      </c>
      <c r="C2032" s="628">
        <f t="shared" si="374"/>
        <v>31.865011200000005</v>
      </c>
      <c r="D2032" s="665">
        <f t="shared" si="372"/>
        <v>31.865011200000005</v>
      </c>
      <c r="E2032" s="629">
        <f t="shared" si="375"/>
        <v>1015.3789387761258</v>
      </c>
      <c r="F2032" s="665">
        <f t="shared" si="373"/>
        <v>34.761830400000008</v>
      </c>
      <c r="G2032" s="629">
        <f t="shared" si="376"/>
        <v>1208.3848527583648</v>
      </c>
      <c r="H2032" s="666">
        <f t="shared" si="377"/>
        <v>33.313420800000003</v>
      </c>
      <c r="I2032" s="667">
        <f t="shared" si="378"/>
        <v>9.253728000000001E-3</v>
      </c>
      <c r="J2032" s="624">
        <f t="shared" si="379"/>
        <v>193.00591398223901</v>
      </c>
      <c r="K2032" s="624">
        <f t="shared" si="380"/>
        <v>193.00591398223901</v>
      </c>
      <c r="L2032" s="624">
        <f t="shared" si="382"/>
        <v>57047.518416239553</v>
      </c>
      <c r="M2032" s="668">
        <f t="shared" si="383"/>
        <v>12.288235519999985</v>
      </c>
      <c r="N2032" s="624">
        <f t="shared" si="381"/>
        <v>4642.4499533224789</v>
      </c>
    </row>
    <row r="2033" spans="1:14" x14ac:dyDescent="0.2">
      <c r="A2033" s="624">
        <v>2030</v>
      </c>
      <c r="B2033" s="624">
        <v>21.6</v>
      </c>
      <c r="C2033" s="628">
        <f t="shared" si="374"/>
        <v>34.761830400000008</v>
      </c>
      <c r="D2033" s="665">
        <f t="shared" si="372"/>
        <v>34.761830400000008</v>
      </c>
      <c r="E2033" s="629">
        <f t="shared" si="375"/>
        <v>1208.3848527583648</v>
      </c>
      <c r="F2033" s="665">
        <f t="shared" si="373"/>
        <v>37.3367808</v>
      </c>
      <c r="G2033" s="629">
        <f t="shared" si="376"/>
        <v>1394.0352005072486</v>
      </c>
      <c r="H2033" s="666">
        <f t="shared" si="377"/>
        <v>36.049305600000004</v>
      </c>
      <c r="I2033" s="667">
        <f t="shared" si="378"/>
        <v>1.0013696000000001E-2</v>
      </c>
      <c r="J2033" s="624">
        <f t="shared" si="379"/>
        <v>185.65034774888386</v>
      </c>
      <c r="K2033" s="624">
        <f t="shared" si="380"/>
        <v>185.65034774888386</v>
      </c>
      <c r="L2033" s="624">
        <f t="shared" si="382"/>
        <v>57233.168763988433</v>
      </c>
      <c r="M2033" s="668">
        <f t="shared" si="383"/>
        <v>12.298249215999984</v>
      </c>
      <c r="N2033" s="624">
        <f t="shared" si="381"/>
        <v>4653.7655692916242</v>
      </c>
    </row>
    <row r="2034" spans="1:14" x14ac:dyDescent="0.2">
      <c r="A2034" s="624">
        <v>2031</v>
      </c>
      <c r="B2034" s="624">
        <v>23.2</v>
      </c>
      <c r="C2034" s="628">
        <f t="shared" si="374"/>
        <v>37.3367808</v>
      </c>
      <c r="D2034" s="665">
        <f t="shared" si="372"/>
        <v>37.3367808</v>
      </c>
      <c r="E2034" s="629">
        <f t="shared" si="375"/>
        <v>1394.0352005072486</v>
      </c>
      <c r="F2034" s="665">
        <f t="shared" si="373"/>
        <v>38.9461248</v>
      </c>
      <c r="G2034" s="629">
        <f t="shared" si="376"/>
        <v>1516.8006369371751</v>
      </c>
      <c r="H2034" s="666">
        <f t="shared" si="377"/>
        <v>38.141452799999996</v>
      </c>
      <c r="I2034" s="667">
        <f t="shared" si="378"/>
        <v>1.0594847999999999E-2</v>
      </c>
      <c r="J2034" s="624">
        <f t="shared" si="379"/>
        <v>122.76543642992647</v>
      </c>
      <c r="K2034" s="624">
        <f t="shared" si="380"/>
        <v>122.76543642992647</v>
      </c>
      <c r="L2034" s="624">
        <f t="shared" si="382"/>
        <v>57355.934200418356</v>
      </c>
      <c r="M2034" s="668">
        <f t="shared" si="383"/>
        <v>12.308844063999985</v>
      </c>
      <c r="N2034" s="624">
        <f t="shared" si="381"/>
        <v>4659.7335949822318</v>
      </c>
    </row>
    <row r="2035" spans="1:14" x14ac:dyDescent="0.2">
      <c r="A2035" s="624">
        <v>2032</v>
      </c>
      <c r="B2035" s="624">
        <v>24.2</v>
      </c>
      <c r="C2035" s="628">
        <f t="shared" si="374"/>
        <v>38.9461248</v>
      </c>
      <c r="D2035" s="665">
        <f t="shared" si="372"/>
        <v>38.9461248</v>
      </c>
      <c r="E2035" s="629">
        <f t="shared" si="375"/>
        <v>1516.8006369371751</v>
      </c>
      <c r="F2035" s="665">
        <f t="shared" si="373"/>
        <v>39.589862400000008</v>
      </c>
      <c r="G2035" s="629">
        <f t="shared" si="376"/>
        <v>1567.3572048509345</v>
      </c>
      <c r="H2035" s="666">
        <f t="shared" si="377"/>
        <v>39.267993600000004</v>
      </c>
      <c r="I2035" s="667">
        <f t="shared" si="378"/>
        <v>1.0907776000000001E-2</v>
      </c>
      <c r="J2035" s="624">
        <f t="shared" si="379"/>
        <v>50.556567913759409</v>
      </c>
      <c r="K2035" s="624">
        <f t="shared" si="380"/>
        <v>50.556567913759409</v>
      </c>
      <c r="L2035" s="624">
        <f t="shared" si="382"/>
        <v>57406.490768332114</v>
      </c>
      <c r="M2035" s="668">
        <f t="shared" si="383"/>
        <v>12.319751839999984</v>
      </c>
      <c r="N2035" s="624">
        <f t="shared" si="381"/>
        <v>4659.7116170752497</v>
      </c>
    </row>
    <row r="2036" spans="1:14" x14ac:dyDescent="0.2">
      <c r="A2036" s="624">
        <v>2033</v>
      </c>
      <c r="B2036" s="624">
        <v>24.6</v>
      </c>
      <c r="C2036" s="628">
        <f t="shared" si="374"/>
        <v>39.589862400000008</v>
      </c>
      <c r="D2036" s="665">
        <f t="shared" si="372"/>
        <v>39.589862400000008</v>
      </c>
      <c r="E2036" s="629">
        <f t="shared" si="375"/>
        <v>1567.3572048509345</v>
      </c>
      <c r="F2036" s="665">
        <f t="shared" si="373"/>
        <v>40.072665600000001</v>
      </c>
      <c r="G2036" s="629">
        <f t="shared" si="376"/>
        <v>1605.8185282894235</v>
      </c>
      <c r="H2036" s="666">
        <f t="shared" si="377"/>
        <v>39.831264000000004</v>
      </c>
      <c r="I2036" s="667">
        <f t="shared" si="378"/>
        <v>1.1064240000000001E-2</v>
      </c>
      <c r="J2036" s="624">
        <f t="shared" si="379"/>
        <v>38.461323438488989</v>
      </c>
      <c r="K2036" s="624">
        <f t="shared" si="380"/>
        <v>38.461323438488989</v>
      </c>
      <c r="L2036" s="624">
        <f t="shared" si="382"/>
        <v>57444.952091770603</v>
      </c>
      <c r="M2036" s="668">
        <f t="shared" si="383"/>
        <v>12.330816079999984</v>
      </c>
      <c r="N2036" s="624">
        <f t="shared" si="381"/>
        <v>4658.6496562010743</v>
      </c>
    </row>
    <row r="2037" spans="1:14" x14ac:dyDescent="0.2">
      <c r="A2037" s="624">
        <v>2034</v>
      </c>
      <c r="B2037" s="624">
        <v>24.9</v>
      </c>
      <c r="C2037" s="628">
        <f t="shared" si="374"/>
        <v>40.072665600000001</v>
      </c>
      <c r="D2037" s="665">
        <f t="shared" si="372"/>
        <v>40.072665600000001</v>
      </c>
      <c r="E2037" s="629">
        <f t="shared" si="375"/>
        <v>1605.8185282894235</v>
      </c>
      <c r="F2037" s="665">
        <f t="shared" si="373"/>
        <v>40.233600000000003</v>
      </c>
      <c r="G2037" s="629">
        <f t="shared" si="376"/>
        <v>1618.7425689600002</v>
      </c>
      <c r="H2037" s="666">
        <f t="shared" si="377"/>
        <v>40.153132800000002</v>
      </c>
      <c r="I2037" s="667">
        <f t="shared" si="378"/>
        <v>1.1153648E-2</v>
      </c>
      <c r="J2037" s="624">
        <f t="shared" si="379"/>
        <v>12.924040670576687</v>
      </c>
      <c r="K2037" s="624">
        <f t="shared" si="380"/>
        <v>12.924040670576687</v>
      </c>
      <c r="L2037" s="624">
        <f t="shared" si="382"/>
        <v>57457.876132441183</v>
      </c>
      <c r="M2037" s="668">
        <f t="shared" si="383"/>
        <v>12.341969727999984</v>
      </c>
      <c r="N2037" s="624">
        <f t="shared" si="381"/>
        <v>4655.4867171718652</v>
      </c>
    </row>
    <row r="2038" spans="1:14" x14ac:dyDescent="0.2">
      <c r="A2038" s="624">
        <v>2035</v>
      </c>
      <c r="B2038" s="624">
        <v>25</v>
      </c>
      <c r="C2038" s="628">
        <f t="shared" si="374"/>
        <v>40.233600000000003</v>
      </c>
      <c r="D2038" s="665">
        <f t="shared" si="372"/>
        <v>40.233600000000003</v>
      </c>
      <c r="E2038" s="629">
        <f t="shared" si="375"/>
        <v>1618.7425689600002</v>
      </c>
      <c r="F2038" s="665">
        <f t="shared" si="373"/>
        <v>39.589862400000008</v>
      </c>
      <c r="G2038" s="629">
        <f t="shared" si="376"/>
        <v>1567.3572048509345</v>
      </c>
      <c r="H2038" s="666">
        <f t="shared" si="377"/>
        <v>39.911731200000006</v>
      </c>
      <c r="I2038" s="667">
        <f t="shared" si="378"/>
        <v>1.1086592000000001E-2</v>
      </c>
      <c r="J2038" s="624">
        <f t="shared" si="379"/>
        <v>-51.385364109065677</v>
      </c>
      <c r="K2038" s="624">
        <f t="shared" si="380"/>
        <v>0</v>
      </c>
      <c r="L2038" s="624">
        <f t="shared" si="382"/>
        <v>57457.876132441183</v>
      </c>
      <c r="M2038" s="668">
        <f t="shared" si="383"/>
        <v>12.353056319999984</v>
      </c>
      <c r="N2038" s="624">
        <f t="shared" si="381"/>
        <v>4651.3085218768965</v>
      </c>
    </row>
    <row r="2039" spans="1:14" x14ac:dyDescent="0.2">
      <c r="A2039" s="624">
        <v>2036</v>
      </c>
      <c r="B2039" s="624">
        <v>24.6</v>
      </c>
      <c r="C2039" s="628">
        <f t="shared" si="374"/>
        <v>39.589862400000008</v>
      </c>
      <c r="D2039" s="665">
        <f t="shared" si="372"/>
        <v>39.589862400000008</v>
      </c>
      <c r="E2039" s="629">
        <f t="shared" si="375"/>
        <v>1567.3572048509345</v>
      </c>
      <c r="F2039" s="665">
        <f t="shared" si="373"/>
        <v>39.428927999999999</v>
      </c>
      <c r="G2039" s="629">
        <f t="shared" si="376"/>
        <v>1554.640363229184</v>
      </c>
      <c r="H2039" s="666">
        <f t="shared" si="377"/>
        <v>39.5093952</v>
      </c>
      <c r="I2039" s="667">
        <f t="shared" si="378"/>
        <v>1.0974832E-2</v>
      </c>
      <c r="J2039" s="624">
        <f t="shared" si="379"/>
        <v>-12.716841621750518</v>
      </c>
      <c r="K2039" s="624">
        <f t="shared" si="380"/>
        <v>0</v>
      </c>
      <c r="L2039" s="624">
        <f t="shared" si="382"/>
        <v>57457.876132441183</v>
      </c>
      <c r="M2039" s="668">
        <f t="shared" si="383"/>
        <v>12.364031151999985</v>
      </c>
      <c r="N2039" s="624">
        <f t="shared" si="381"/>
        <v>4647.1798255819576</v>
      </c>
    </row>
    <row r="2040" spans="1:14" x14ac:dyDescent="0.2">
      <c r="A2040" s="624">
        <v>2037</v>
      </c>
      <c r="B2040" s="624">
        <v>24.5</v>
      </c>
      <c r="C2040" s="628">
        <f t="shared" si="374"/>
        <v>39.428927999999999</v>
      </c>
      <c r="D2040" s="665">
        <f t="shared" si="372"/>
        <v>39.428927999999999</v>
      </c>
      <c r="E2040" s="629">
        <f t="shared" si="375"/>
        <v>1554.640363229184</v>
      </c>
      <c r="F2040" s="665">
        <f t="shared" si="373"/>
        <v>39.750796800000003</v>
      </c>
      <c r="G2040" s="629">
        <f t="shared" si="376"/>
        <v>1580.1258462348906</v>
      </c>
      <c r="H2040" s="666">
        <f t="shared" si="377"/>
        <v>39.589862400000001</v>
      </c>
      <c r="I2040" s="667">
        <f t="shared" si="378"/>
        <v>1.0997184E-2</v>
      </c>
      <c r="J2040" s="624">
        <f t="shared" si="379"/>
        <v>25.485483005706556</v>
      </c>
      <c r="K2040" s="624">
        <f t="shared" si="380"/>
        <v>25.485483005706556</v>
      </c>
      <c r="L2040" s="624">
        <f t="shared" si="382"/>
        <v>57483.361615446891</v>
      </c>
      <c r="M2040" s="668">
        <f t="shared" si="383"/>
        <v>12.375028335999986</v>
      </c>
      <c r="N2040" s="624">
        <f t="shared" si="381"/>
        <v>4645.1094942726731</v>
      </c>
    </row>
    <row r="2041" spans="1:14" x14ac:dyDescent="0.2">
      <c r="A2041" s="624">
        <v>2038</v>
      </c>
      <c r="B2041" s="624">
        <v>24.7</v>
      </c>
      <c r="C2041" s="628">
        <f t="shared" si="374"/>
        <v>39.750796800000003</v>
      </c>
      <c r="D2041" s="665">
        <f t="shared" si="372"/>
        <v>39.750796800000003</v>
      </c>
      <c r="E2041" s="629">
        <f t="shared" si="375"/>
        <v>1580.1258462348906</v>
      </c>
      <c r="F2041" s="665">
        <f t="shared" si="373"/>
        <v>39.911731200000006</v>
      </c>
      <c r="G2041" s="629">
        <f t="shared" si="376"/>
        <v>1592.9462873810539</v>
      </c>
      <c r="H2041" s="666">
        <f t="shared" si="377"/>
        <v>39.831264000000004</v>
      </c>
      <c r="I2041" s="667">
        <f t="shared" si="378"/>
        <v>1.1064240000000001E-2</v>
      </c>
      <c r="J2041" s="624">
        <f t="shared" si="379"/>
        <v>12.820441146163375</v>
      </c>
      <c r="K2041" s="624">
        <f t="shared" si="380"/>
        <v>12.820441146163375</v>
      </c>
      <c r="L2041" s="624">
        <f t="shared" si="382"/>
        <v>57496.182056593054</v>
      </c>
      <c r="M2041" s="668">
        <f t="shared" si="383"/>
        <v>12.386092575999985</v>
      </c>
      <c r="N2041" s="624">
        <f t="shared" si="381"/>
        <v>4641.9951815959303</v>
      </c>
    </row>
    <row r="2042" spans="1:14" x14ac:dyDescent="0.2">
      <c r="A2042" s="624">
        <v>2039</v>
      </c>
      <c r="B2042" s="624">
        <v>24.8</v>
      </c>
      <c r="C2042" s="628">
        <f t="shared" si="374"/>
        <v>39.911731200000006</v>
      </c>
      <c r="D2042" s="665">
        <f t="shared" si="372"/>
        <v>39.911731200000006</v>
      </c>
      <c r="E2042" s="629">
        <f t="shared" si="375"/>
        <v>1592.9462873810539</v>
      </c>
      <c r="F2042" s="665">
        <f t="shared" si="373"/>
        <v>39.750796800000003</v>
      </c>
      <c r="G2042" s="629">
        <f t="shared" si="376"/>
        <v>1580.1258462348906</v>
      </c>
      <c r="H2042" s="666">
        <f t="shared" si="377"/>
        <v>39.831264000000004</v>
      </c>
      <c r="I2042" s="667">
        <f t="shared" si="378"/>
        <v>1.1064240000000001E-2</v>
      </c>
      <c r="J2042" s="624">
        <f t="shared" si="379"/>
        <v>-12.820441146163375</v>
      </c>
      <c r="K2042" s="624">
        <f t="shared" si="380"/>
        <v>0</v>
      </c>
      <c r="L2042" s="624">
        <f t="shared" si="382"/>
        <v>57496.182056593054</v>
      </c>
      <c r="M2042" s="668">
        <f t="shared" si="383"/>
        <v>12.397156815999985</v>
      </c>
      <c r="N2042" s="624">
        <f t="shared" si="381"/>
        <v>4637.852284193702</v>
      </c>
    </row>
    <row r="2043" spans="1:14" x14ac:dyDescent="0.2">
      <c r="A2043" s="624">
        <v>2040</v>
      </c>
      <c r="B2043" s="624">
        <v>24.7</v>
      </c>
      <c r="C2043" s="628">
        <f t="shared" si="374"/>
        <v>39.750796800000003</v>
      </c>
      <c r="D2043" s="665">
        <f t="shared" si="372"/>
        <v>39.750796800000003</v>
      </c>
      <c r="E2043" s="629">
        <f t="shared" si="375"/>
        <v>1580.1258462348906</v>
      </c>
      <c r="F2043" s="665">
        <f t="shared" si="373"/>
        <v>39.589862400000008</v>
      </c>
      <c r="G2043" s="629">
        <f t="shared" si="376"/>
        <v>1567.3572048509345</v>
      </c>
      <c r="H2043" s="666">
        <f t="shared" si="377"/>
        <v>39.670329600000002</v>
      </c>
      <c r="I2043" s="667">
        <f t="shared" si="378"/>
        <v>1.1019536E-2</v>
      </c>
      <c r="J2043" s="624">
        <f t="shared" si="379"/>
        <v>-12.768641383956037</v>
      </c>
      <c r="K2043" s="624">
        <f t="shared" si="380"/>
        <v>0</v>
      </c>
      <c r="L2043" s="624">
        <f t="shared" si="382"/>
        <v>57496.182056593054</v>
      </c>
      <c r="M2043" s="668">
        <f t="shared" si="383"/>
        <v>12.408176351999984</v>
      </c>
      <c r="N2043" s="624">
        <f t="shared" si="381"/>
        <v>4633.7334694091178</v>
      </c>
    </row>
    <row r="2044" spans="1:14" x14ac:dyDescent="0.2">
      <c r="A2044" s="624">
        <v>2041</v>
      </c>
      <c r="B2044" s="624">
        <v>24.6</v>
      </c>
      <c r="C2044" s="628">
        <f t="shared" si="374"/>
        <v>39.589862400000008</v>
      </c>
      <c r="D2044" s="665">
        <f t="shared" si="372"/>
        <v>39.589862400000008</v>
      </c>
      <c r="E2044" s="629">
        <f t="shared" si="375"/>
        <v>1567.3572048509345</v>
      </c>
      <c r="F2044" s="665">
        <f t="shared" si="373"/>
        <v>39.589862400000008</v>
      </c>
      <c r="G2044" s="629">
        <f t="shared" si="376"/>
        <v>1567.3572048509345</v>
      </c>
      <c r="H2044" s="666">
        <f t="shared" si="377"/>
        <v>39.589862400000008</v>
      </c>
      <c r="I2044" s="667">
        <f t="shared" si="378"/>
        <v>1.0997184000000002E-2</v>
      </c>
      <c r="J2044" s="624">
        <f t="shared" si="379"/>
        <v>0</v>
      </c>
      <c r="K2044" s="624">
        <f t="shared" si="380"/>
        <v>0</v>
      </c>
      <c r="L2044" s="624">
        <f t="shared" si="382"/>
        <v>57496.182056593054</v>
      </c>
      <c r="M2044" s="668">
        <f t="shared" si="383"/>
        <v>12.419173535999985</v>
      </c>
      <c r="N2044" s="624">
        <f t="shared" si="381"/>
        <v>4629.6302962452719</v>
      </c>
    </row>
    <row r="2045" spans="1:14" x14ac:dyDescent="0.2">
      <c r="A2045" s="624">
        <v>2042</v>
      </c>
      <c r="B2045" s="624">
        <v>24.6</v>
      </c>
      <c r="C2045" s="628">
        <f t="shared" si="374"/>
        <v>39.589862400000008</v>
      </c>
      <c r="D2045" s="665">
        <f t="shared" si="372"/>
        <v>39.589862400000008</v>
      </c>
      <c r="E2045" s="629">
        <f t="shared" si="375"/>
        <v>1567.3572048509345</v>
      </c>
      <c r="F2045" s="665">
        <f t="shared" si="373"/>
        <v>40.394534400000005</v>
      </c>
      <c r="G2045" s="629">
        <f t="shared" si="376"/>
        <v>1631.7184093927838</v>
      </c>
      <c r="H2045" s="666">
        <f t="shared" si="377"/>
        <v>39.992198400000007</v>
      </c>
      <c r="I2045" s="667">
        <f t="shared" si="378"/>
        <v>1.1108944000000003E-2</v>
      </c>
      <c r="J2045" s="624">
        <f t="shared" si="379"/>
        <v>64.361204541849247</v>
      </c>
      <c r="K2045" s="624">
        <f t="shared" si="380"/>
        <v>64.361204541849247</v>
      </c>
      <c r="L2045" s="624">
        <f t="shared" si="382"/>
        <v>57560.543261134902</v>
      </c>
      <c r="M2045" s="668">
        <f t="shared" si="383"/>
        <v>12.430282479999985</v>
      </c>
      <c r="N2045" s="624">
        <f t="shared" si="381"/>
        <v>4630.6705703388789</v>
      </c>
    </row>
    <row r="2046" spans="1:14" x14ac:dyDescent="0.2">
      <c r="A2046" s="624">
        <v>2043</v>
      </c>
      <c r="B2046" s="624">
        <v>25.1</v>
      </c>
      <c r="C2046" s="628">
        <f t="shared" si="374"/>
        <v>40.394534400000005</v>
      </c>
      <c r="D2046" s="665">
        <f t="shared" si="372"/>
        <v>40.394534400000005</v>
      </c>
      <c r="E2046" s="629">
        <f t="shared" si="375"/>
        <v>1631.7184093927838</v>
      </c>
      <c r="F2046" s="665">
        <f t="shared" si="373"/>
        <v>41.199206400000008</v>
      </c>
      <c r="G2046" s="629">
        <f t="shared" si="376"/>
        <v>1697.3746079898017</v>
      </c>
      <c r="H2046" s="666">
        <f t="shared" si="377"/>
        <v>40.796870400000003</v>
      </c>
      <c r="I2046" s="667">
        <f t="shared" si="378"/>
        <v>1.1332464E-2</v>
      </c>
      <c r="J2046" s="624">
        <f t="shared" si="379"/>
        <v>65.656198597017919</v>
      </c>
      <c r="K2046" s="624">
        <f t="shared" si="380"/>
        <v>65.656198597017919</v>
      </c>
      <c r="L2046" s="624">
        <f t="shared" si="382"/>
        <v>57626.199459731921</v>
      </c>
      <c r="M2046" s="668">
        <f t="shared" si="383"/>
        <v>12.441614943999985</v>
      </c>
      <c r="N2046" s="624">
        <f t="shared" si="381"/>
        <v>4631.7298613651737</v>
      </c>
    </row>
    <row r="2047" spans="1:14" x14ac:dyDescent="0.2">
      <c r="A2047" s="624">
        <v>2044</v>
      </c>
      <c r="B2047" s="624">
        <v>25.6</v>
      </c>
      <c r="C2047" s="628">
        <f t="shared" si="374"/>
        <v>41.199206400000008</v>
      </c>
      <c r="D2047" s="665">
        <f t="shared" si="372"/>
        <v>41.199206400000008</v>
      </c>
      <c r="E2047" s="629">
        <f t="shared" si="375"/>
        <v>1697.3746079898017</v>
      </c>
      <c r="F2047" s="665">
        <f t="shared" si="373"/>
        <v>41.360140800000003</v>
      </c>
      <c r="G2047" s="629">
        <f t="shared" si="376"/>
        <v>1710.661246995825</v>
      </c>
      <c r="H2047" s="666">
        <f t="shared" si="377"/>
        <v>41.27967360000001</v>
      </c>
      <c r="I2047" s="667">
        <f t="shared" si="378"/>
        <v>1.1466576000000003E-2</v>
      </c>
      <c r="J2047" s="624">
        <f t="shared" si="379"/>
        <v>13.286639006023279</v>
      </c>
      <c r="K2047" s="624">
        <f t="shared" si="380"/>
        <v>13.286639006023279</v>
      </c>
      <c r="L2047" s="624">
        <f t="shared" si="382"/>
        <v>57639.486098737943</v>
      </c>
      <c r="M2047" s="668">
        <f t="shared" si="383"/>
        <v>12.453081519999985</v>
      </c>
      <c r="N2047" s="624">
        <f t="shared" si="381"/>
        <v>4628.5319827198891</v>
      </c>
    </row>
    <row r="2048" spans="1:14" x14ac:dyDescent="0.2">
      <c r="A2048" s="624">
        <v>2045</v>
      </c>
      <c r="B2048" s="624">
        <v>25.7</v>
      </c>
      <c r="C2048" s="628">
        <f t="shared" si="374"/>
        <v>41.360140800000003</v>
      </c>
      <c r="D2048" s="665">
        <f t="shared" si="372"/>
        <v>41.360140800000003</v>
      </c>
      <c r="E2048" s="629">
        <f t="shared" si="375"/>
        <v>1710.661246995825</v>
      </c>
      <c r="F2048" s="665">
        <f t="shared" si="373"/>
        <v>40.877337599999997</v>
      </c>
      <c r="G2048" s="629">
        <f t="shared" si="376"/>
        <v>1670.9567292643735</v>
      </c>
      <c r="H2048" s="666">
        <f t="shared" si="377"/>
        <v>41.1187392</v>
      </c>
      <c r="I2048" s="667">
        <f t="shared" si="378"/>
        <v>1.1421872E-2</v>
      </c>
      <c r="J2048" s="624">
        <f t="shared" si="379"/>
        <v>-39.70451773145146</v>
      </c>
      <c r="K2048" s="624">
        <f t="shared" si="380"/>
        <v>0</v>
      </c>
      <c r="L2048" s="624">
        <f t="shared" si="382"/>
        <v>57639.486098737943</v>
      </c>
      <c r="M2048" s="668">
        <f t="shared" si="383"/>
        <v>12.464503391999985</v>
      </c>
      <c r="N2048" s="624">
        <f t="shared" si="381"/>
        <v>4624.2906184078174</v>
      </c>
    </row>
    <row r="2049" spans="1:14" x14ac:dyDescent="0.2">
      <c r="A2049" s="624">
        <v>2046</v>
      </c>
      <c r="B2049" s="624">
        <v>25.4</v>
      </c>
      <c r="C2049" s="628">
        <f t="shared" si="374"/>
        <v>40.877337599999997</v>
      </c>
      <c r="D2049" s="665">
        <f t="shared" si="372"/>
        <v>40.877337599999997</v>
      </c>
      <c r="E2049" s="629">
        <f t="shared" si="375"/>
        <v>1670.9567292643735</v>
      </c>
      <c r="F2049" s="665">
        <f t="shared" si="373"/>
        <v>40.072665600000001</v>
      </c>
      <c r="G2049" s="629">
        <f t="shared" si="376"/>
        <v>1605.8185282894235</v>
      </c>
      <c r="H2049" s="666">
        <f t="shared" si="377"/>
        <v>40.475001599999999</v>
      </c>
      <c r="I2049" s="667">
        <f t="shared" si="378"/>
        <v>1.1243056E-2</v>
      </c>
      <c r="J2049" s="624">
        <f t="shared" si="379"/>
        <v>-65.138200974949996</v>
      </c>
      <c r="K2049" s="624">
        <f t="shared" si="380"/>
        <v>0</v>
      </c>
      <c r="L2049" s="624">
        <f t="shared" si="382"/>
        <v>57639.486098737943</v>
      </c>
      <c r="M2049" s="668">
        <f t="shared" si="383"/>
        <v>12.475746447999985</v>
      </c>
      <c r="N2049" s="624">
        <f t="shared" si="381"/>
        <v>4620.1232398385473</v>
      </c>
    </row>
    <row r="2050" spans="1:14" x14ac:dyDescent="0.2">
      <c r="A2050" s="624">
        <v>2047</v>
      </c>
      <c r="B2050" s="624">
        <v>24.9</v>
      </c>
      <c r="C2050" s="628">
        <f t="shared" si="374"/>
        <v>40.072665600000001</v>
      </c>
      <c r="D2050" s="665">
        <f t="shared" si="372"/>
        <v>40.072665600000001</v>
      </c>
      <c r="E2050" s="629">
        <f t="shared" si="375"/>
        <v>1605.8185282894235</v>
      </c>
      <c r="F2050" s="665">
        <f t="shared" si="373"/>
        <v>40.233600000000003</v>
      </c>
      <c r="G2050" s="629">
        <f t="shared" si="376"/>
        <v>1618.7425689600002</v>
      </c>
      <c r="H2050" s="666">
        <f t="shared" si="377"/>
        <v>40.153132800000002</v>
      </c>
      <c r="I2050" s="667">
        <f t="shared" si="378"/>
        <v>1.1153648E-2</v>
      </c>
      <c r="J2050" s="624">
        <f t="shared" si="379"/>
        <v>12.924040670576687</v>
      </c>
      <c r="K2050" s="624">
        <f t="shared" si="380"/>
        <v>12.924040670576687</v>
      </c>
      <c r="L2050" s="624">
        <f t="shared" si="382"/>
        <v>57652.410139408523</v>
      </c>
      <c r="M2050" s="668">
        <f t="shared" si="383"/>
        <v>12.486900095999985</v>
      </c>
      <c r="N2050" s="624">
        <f t="shared" si="381"/>
        <v>4617.0314246268954</v>
      </c>
    </row>
    <row r="2051" spans="1:14" x14ac:dyDescent="0.2">
      <c r="A2051" s="624">
        <v>2048</v>
      </c>
      <c r="B2051" s="624">
        <v>25</v>
      </c>
      <c r="C2051" s="628">
        <f t="shared" si="374"/>
        <v>40.233600000000003</v>
      </c>
      <c r="D2051" s="665">
        <f t="shared" si="372"/>
        <v>40.233600000000003</v>
      </c>
      <c r="E2051" s="629">
        <f t="shared" si="375"/>
        <v>1618.7425689600002</v>
      </c>
      <c r="F2051" s="665">
        <f t="shared" si="373"/>
        <v>40.877337599999997</v>
      </c>
      <c r="G2051" s="629">
        <f t="shared" si="376"/>
        <v>1670.9567292643735</v>
      </c>
      <c r="H2051" s="666">
        <f t="shared" si="377"/>
        <v>40.5554688</v>
      </c>
      <c r="I2051" s="667">
        <f t="shared" si="378"/>
        <v>1.1265407999999999E-2</v>
      </c>
      <c r="J2051" s="624">
        <f t="shared" si="379"/>
        <v>52.214160304373308</v>
      </c>
      <c r="K2051" s="624">
        <f t="shared" si="380"/>
        <v>52.214160304373308</v>
      </c>
      <c r="L2051" s="624">
        <f t="shared" si="382"/>
        <v>57704.624299712894</v>
      </c>
      <c r="M2051" s="668">
        <f t="shared" si="383"/>
        <v>12.498165503999985</v>
      </c>
      <c r="N2051" s="624">
        <f t="shared" si="381"/>
        <v>4617.0475403966102</v>
      </c>
    </row>
    <row r="2052" spans="1:14" x14ac:dyDescent="0.2">
      <c r="A2052" s="624">
        <v>2049</v>
      </c>
      <c r="B2052" s="624">
        <v>25.4</v>
      </c>
      <c r="C2052" s="628">
        <f t="shared" si="374"/>
        <v>40.877337599999997</v>
      </c>
      <c r="D2052" s="665">
        <f t="shared" ref="D2052:D2115" si="384">C2052</f>
        <v>40.877337599999997</v>
      </c>
      <c r="E2052" s="629">
        <f t="shared" si="375"/>
        <v>1670.9567292643735</v>
      </c>
      <c r="F2052" s="665">
        <f t="shared" ref="F2052:F2115" si="385">C2053</f>
        <v>41.842944000000003</v>
      </c>
      <c r="G2052" s="629">
        <f t="shared" si="376"/>
        <v>1750.8319625871363</v>
      </c>
      <c r="H2052" s="666">
        <f t="shared" si="377"/>
        <v>41.360140799999996</v>
      </c>
      <c r="I2052" s="667">
        <f t="shared" si="378"/>
        <v>1.1488927999999999E-2</v>
      </c>
      <c r="J2052" s="624">
        <f t="shared" si="379"/>
        <v>79.875233322762824</v>
      </c>
      <c r="K2052" s="624">
        <f t="shared" si="380"/>
        <v>79.875233322762824</v>
      </c>
      <c r="L2052" s="624">
        <f t="shared" si="382"/>
        <v>57784.499533035654</v>
      </c>
      <c r="M2052" s="668">
        <f t="shared" si="383"/>
        <v>12.509654431999985</v>
      </c>
      <c r="N2052" s="624">
        <f t="shared" si="381"/>
        <v>4619.1923083999482</v>
      </c>
    </row>
    <row r="2053" spans="1:14" x14ac:dyDescent="0.2">
      <c r="A2053" s="624">
        <v>2050</v>
      </c>
      <c r="B2053" s="624">
        <v>26</v>
      </c>
      <c r="C2053" s="628">
        <f t="shared" ref="C2053:C2116" si="386">B2053*1.609344</f>
        <v>41.842944000000003</v>
      </c>
      <c r="D2053" s="665">
        <f t="shared" si="384"/>
        <v>41.842944000000003</v>
      </c>
      <c r="E2053" s="629">
        <f t="shared" ref="E2053:E2116" si="387">(D2053)^2</f>
        <v>1750.8319625871363</v>
      </c>
      <c r="F2053" s="665">
        <f t="shared" si="385"/>
        <v>41.842944000000003</v>
      </c>
      <c r="G2053" s="629">
        <f t="shared" ref="G2053:G2116" si="388">(F2053)^2</f>
        <v>1750.8319625871363</v>
      </c>
      <c r="H2053" s="666">
        <f t="shared" ref="H2053:H2116" si="389">(D2053+F2053)/2</f>
        <v>41.842944000000003</v>
      </c>
      <c r="I2053" s="667">
        <f t="shared" ref="I2053:I2116" si="390">H2053/3600</f>
        <v>1.1623040000000001E-2</v>
      </c>
      <c r="J2053" s="624">
        <f t="shared" ref="J2053:J2116" si="391">IF(I2053=0,0,(G2053-E2053))</f>
        <v>0</v>
      </c>
      <c r="K2053" s="624">
        <f t="shared" ref="K2053:K2116" si="392">MAX(0,J2053)</f>
        <v>0</v>
      </c>
      <c r="L2053" s="624">
        <f t="shared" si="382"/>
        <v>57784.499533035654</v>
      </c>
      <c r="M2053" s="668">
        <f t="shared" si="383"/>
        <v>12.521277471999985</v>
      </c>
      <c r="N2053" s="624">
        <f t="shared" ref="N2053:N2116" si="393">IF(M2053=0,0,(L2053)/M2053)</f>
        <v>4614.904482570013</v>
      </c>
    </row>
    <row r="2054" spans="1:14" x14ac:dyDescent="0.2">
      <c r="A2054" s="624">
        <v>2051</v>
      </c>
      <c r="B2054" s="624">
        <v>26</v>
      </c>
      <c r="C2054" s="628">
        <f t="shared" si="386"/>
        <v>41.842944000000003</v>
      </c>
      <c r="D2054" s="665">
        <f t="shared" si="384"/>
        <v>41.842944000000003</v>
      </c>
      <c r="E2054" s="629">
        <f t="shared" si="387"/>
        <v>1750.8319625871363</v>
      </c>
      <c r="F2054" s="665">
        <f t="shared" si="385"/>
        <v>41.360140800000003</v>
      </c>
      <c r="G2054" s="629">
        <f t="shared" si="388"/>
        <v>1710.661246995825</v>
      </c>
      <c r="H2054" s="666">
        <f t="shared" si="389"/>
        <v>41.6015424</v>
      </c>
      <c r="I2054" s="667">
        <f t="shared" si="390"/>
        <v>1.1555984E-2</v>
      </c>
      <c r="J2054" s="624">
        <f t="shared" si="391"/>
        <v>-40.170715591311364</v>
      </c>
      <c r="K2054" s="624">
        <f t="shared" si="392"/>
        <v>0</v>
      </c>
      <c r="L2054" s="624">
        <f t="shared" ref="L2054:L2117" si="394">L2053+K2054</f>
        <v>57784.499533035654</v>
      </c>
      <c r="M2054" s="668">
        <f t="shared" ref="M2054:M2117" si="395">M2053+I2054</f>
        <v>12.532833455999985</v>
      </c>
      <c r="N2054" s="624">
        <f t="shared" si="393"/>
        <v>4610.6492786251647</v>
      </c>
    </row>
    <row r="2055" spans="1:14" x14ac:dyDescent="0.2">
      <c r="A2055" s="624">
        <v>2052</v>
      </c>
      <c r="B2055" s="624">
        <v>25.7</v>
      </c>
      <c r="C2055" s="628">
        <f t="shared" si="386"/>
        <v>41.360140800000003</v>
      </c>
      <c r="D2055" s="665">
        <f t="shared" si="384"/>
        <v>41.360140800000003</v>
      </c>
      <c r="E2055" s="629">
        <f t="shared" si="387"/>
        <v>1710.661246995825</v>
      </c>
      <c r="F2055" s="665">
        <f t="shared" si="385"/>
        <v>42.003878400000005</v>
      </c>
      <c r="G2055" s="629">
        <f t="shared" si="388"/>
        <v>1764.3258006419869</v>
      </c>
      <c r="H2055" s="666">
        <f t="shared" si="389"/>
        <v>41.682009600000001</v>
      </c>
      <c r="I2055" s="667">
        <f t="shared" si="390"/>
        <v>1.1578336E-2</v>
      </c>
      <c r="J2055" s="624">
        <f t="shared" si="391"/>
        <v>53.664553646161949</v>
      </c>
      <c r="K2055" s="624">
        <f t="shared" si="392"/>
        <v>53.664553646161949</v>
      </c>
      <c r="L2055" s="624">
        <f t="shared" si="394"/>
        <v>57838.16408668182</v>
      </c>
      <c r="M2055" s="668">
        <f t="shared" si="395"/>
        <v>12.544411791999984</v>
      </c>
      <c r="N2055" s="624">
        <f t="shared" si="393"/>
        <v>4610.6716716336805</v>
      </c>
    </row>
    <row r="2056" spans="1:14" x14ac:dyDescent="0.2">
      <c r="A2056" s="624">
        <v>2053</v>
      </c>
      <c r="B2056" s="624">
        <v>26.1</v>
      </c>
      <c r="C2056" s="628">
        <f t="shared" si="386"/>
        <v>42.003878400000005</v>
      </c>
      <c r="D2056" s="665">
        <f t="shared" si="384"/>
        <v>42.003878400000005</v>
      </c>
      <c r="E2056" s="629">
        <f t="shared" si="387"/>
        <v>1764.3258006419869</v>
      </c>
      <c r="F2056" s="665">
        <f t="shared" si="385"/>
        <v>42.969484800000004</v>
      </c>
      <c r="G2056" s="629">
        <f t="shared" si="388"/>
        <v>1846.3766239774313</v>
      </c>
      <c r="H2056" s="666">
        <f t="shared" si="389"/>
        <v>42.486681600000004</v>
      </c>
      <c r="I2056" s="667">
        <f t="shared" si="390"/>
        <v>1.1801856000000001E-2</v>
      </c>
      <c r="J2056" s="624">
        <f t="shared" si="391"/>
        <v>82.05082333544442</v>
      </c>
      <c r="K2056" s="624">
        <f t="shared" si="392"/>
        <v>82.05082333544442</v>
      </c>
      <c r="L2056" s="624">
        <f t="shared" si="394"/>
        <v>57920.214910017261</v>
      </c>
      <c r="M2056" s="668">
        <f t="shared" si="395"/>
        <v>12.556213647999984</v>
      </c>
      <c r="N2056" s="624">
        <f t="shared" si="393"/>
        <v>4612.8726807100065</v>
      </c>
    </row>
    <row r="2057" spans="1:14" x14ac:dyDescent="0.2">
      <c r="A2057" s="624">
        <v>2054</v>
      </c>
      <c r="B2057" s="624">
        <v>26.7</v>
      </c>
      <c r="C2057" s="628">
        <f t="shared" si="386"/>
        <v>42.969484800000004</v>
      </c>
      <c r="D2057" s="665">
        <f t="shared" si="384"/>
        <v>42.969484800000004</v>
      </c>
      <c r="E2057" s="629">
        <f t="shared" si="387"/>
        <v>1846.3766239774313</v>
      </c>
      <c r="F2057" s="665">
        <f t="shared" si="385"/>
        <v>44.256960000000007</v>
      </c>
      <c r="G2057" s="629">
        <f t="shared" si="388"/>
        <v>1958.6785084416006</v>
      </c>
      <c r="H2057" s="666">
        <f t="shared" si="389"/>
        <v>43.613222400000005</v>
      </c>
      <c r="I2057" s="667">
        <f t="shared" si="390"/>
        <v>1.2114784000000002E-2</v>
      </c>
      <c r="J2057" s="624">
        <f t="shared" si="391"/>
        <v>112.30188446416923</v>
      </c>
      <c r="K2057" s="624">
        <f t="shared" si="392"/>
        <v>112.30188446416923</v>
      </c>
      <c r="L2057" s="624">
        <f t="shared" si="394"/>
        <v>58032.516794481431</v>
      </c>
      <c r="M2057" s="668">
        <f t="shared" si="395"/>
        <v>12.568328431999984</v>
      </c>
      <c r="N2057" s="624">
        <f t="shared" si="393"/>
        <v>4617.3615774334748</v>
      </c>
    </row>
    <row r="2058" spans="1:14" x14ac:dyDescent="0.2">
      <c r="A2058" s="624">
        <v>2055</v>
      </c>
      <c r="B2058" s="624">
        <v>27.5</v>
      </c>
      <c r="C2058" s="628">
        <f t="shared" si="386"/>
        <v>44.256960000000007</v>
      </c>
      <c r="D2058" s="665">
        <f t="shared" si="384"/>
        <v>44.256960000000007</v>
      </c>
      <c r="E2058" s="629">
        <f t="shared" si="387"/>
        <v>1958.6785084416006</v>
      </c>
      <c r="F2058" s="665">
        <f t="shared" si="385"/>
        <v>46.027238400000009</v>
      </c>
      <c r="G2058" s="629">
        <f t="shared" si="388"/>
        <v>2118.5066747304354</v>
      </c>
      <c r="H2058" s="666">
        <f t="shared" si="389"/>
        <v>45.142099200000004</v>
      </c>
      <c r="I2058" s="667">
        <f t="shared" si="390"/>
        <v>1.2539472000000001E-2</v>
      </c>
      <c r="J2058" s="624">
        <f t="shared" si="391"/>
        <v>159.82816628883484</v>
      </c>
      <c r="K2058" s="624">
        <f t="shared" si="392"/>
        <v>159.82816628883484</v>
      </c>
      <c r="L2058" s="624">
        <f t="shared" si="394"/>
        <v>58192.344960770264</v>
      </c>
      <c r="M2058" s="668">
        <f t="shared" si="395"/>
        <v>12.580867903999984</v>
      </c>
      <c r="N2058" s="624">
        <f t="shared" si="393"/>
        <v>4625.4634739681578</v>
      </c>
    </row>
    <row r="2059" spans="1:14" x14ac:dyDescent="0.2">
      <c r="A2059" s="624">
        <v>2056</v>
      </c>
      <c r="B2059" s="624">
        <v>28.6</v>
      </c>
      <c r="C2059" s="628">
        <f t="shared" si="386"/>
        <v>46.027238400000009</v>
      </c>
      <c r="D2059" s="665">
        <f t="shared" si="384"/>
        <v>46.027238400000009</v>
      </c>
      <c r="E2059" s="629">
        <f t="shared" si="387"/>
        <v>2118.5066747304354</v>
      </c>
      <c r="F2059" s="665">
        <f t="shared" si="385"/>
        <v>47.153779200000002</v>
      </c>
      <c r="G2059" s="629">
        <f t="shared" si="388"/>
        <v>2223.4788928423527</v>
      </c>
      <c r="H2059" s="666">
        <f t="shared" si="389"/>
        <v>46.590508800000009</v>
      </c>
      <c r="I2059" s="667">
        <f t="shared" si="390"/>
        <v>1.2941808000000003E-2</v>
      </c>
      <c r="J2059" s="624">
        <f t="shared" si="391"/>
        <v>104.9722181119173</v>
      </c>
      <c r="K2059" s="624">
        <f t="shared" si="392"/>
        <v>104.9722181119173</v>
      </c>
      <c r="L2059" s="624">
        <f t="shared" si="394"/>
        <v>58297.317178882178</v>
      </c>
      <c r="M2059" s="668">
        <f t="shared" si="395"/>
        <v>12.593809711999985</v>
      </c>
      <c r="N2059" s="624">
        <f t="shared" si="393"/>
        <v>4629.0454208890978</v>
      </c>
    </row>
    <row r="2060" spans="1:14" x14ac:dyDescent="0.2">
      <c r="A2060" s="624">
        <v>2057</v>
      </c>
      <c r="B2060" s="624">
        <v>29.3</v>
      </c>
      <c r="C2060" s="628">
        <f t="shared" si="386"/>
        <v>47.153779200000002</v>
      </c>
      <c r="D2060" s="665">
        <f t="shared" si="384"/>
        <v>47.153779200000002</v>
      </c>
      <c r="E2060" s="629">
        <f t="shared" si="387"/>
        <v>2223.4788928423527</v>
      </c>
      <c r="F2060" s="665">
        <f t="shared" si="385"/>
        <v>47.958451200000006</v>
      </c>
      <c r="G2060" s="629">
        <f t="shared" si="388"/>
        <v>2300.013041502782</v>
      </c>
      <c r="H2060" s="666">
        <f t="shared" si="389"/>
        <v>47.556115200000008</v>
      </c>
      <c r="I2060" s="667">
        <f t="shared" si="390"/>
        <v>1.3210032000000002E-2</v>
      </c>
      <c r="J2060" s="624">
        <f t="shared" si="391"/>
        <v>76.53414866042931</v>
      </c>
      <c r="K2060" s="624">
        <f t="shared" si="392"/>
        <v>76.53414866042931</v>
      </c>
      <c r="L2060" s="624">
        <f t="shared" si="394"/>
        <v>58373.851327542608</v>
      </c>
      <c r="M2060" s="668">
        <f t="shared" si="395"/>
        <v>12.607019743999984</v>
      </c>
      <c r="N2060" s="624">
        <f t="shared" si="393"/>
        <v>4630.2657180595179</v>
      </c>
    </row>
    <row r="2061" spans="1:14" x14ac:dyDescent="0.2">
      <c r="A2061" s="624">
        <v>2058</v>
      </c>
      <c r="B2061" s="624">
        <v>29.8</v>
      </c>
      <c r="C2061" s="628">
        <f t="shared" si="386"/>
        <v>47.958451200000006</v>
      </c>
      <c r="D2061" s="665">
        <f t="shared" si="384"/>
        <v>47.958451200000006</v>
      </c>
      <c r="E2061" s="629">
        <f t="shared" si="387"/>
        <v>2300.013041502782</v>
      </c>
      <c r="F2061" s="665">
        <f t="shared" si="385"/>
        <v>48.441254400000005</v>
      </c>
      <c r="G2061" s="629">
        <f t="shared" si="388"/>
        <v>2346.55512784552</v>
      </c>
      <c r="H2061" s="666">
        <f t="shared" si="389"/>
        <v>48.199852800000002</v>
      </c>
      <c r="I2061" s="667">
        <f t="shared" si="390"/>
        <v>1.3388848E-2</v>
      </c>
      <c r="J2061" s="624">
        <f t="shared" si="391"/>
        <v>46.542086342738003</v>
      </c>
      <c r="K2061" s="624">
        <f t="shared" si="392"/>
        <v>46.542086342738003</v>
      </c>
      <c r="L2061" s="624">
        <f t="shared" si="394"/>
        <v>58420.393413885344</v>
      </c>
      <c r="M2061" s="668">
        <f t="shared" si="395"/>
        <v>12.620408591999984</v>
      </c>
      <c r="N2061" s="624">
        <f t="shared" si="393"/>
        <v>4629.0413648665663</v>
      </c>
    </row>
    <row r="2062" spans="1:14" x14ac:dyDescent="0.2">
      <c r="A2062" s="624">
        <v>2059</v>
      </c>
      <c r="B2062" s="624">
        <v>30.1</v>
      </c>
      <c r="C2062" s="628">
        <f t="shared" si="386"/>
        <v>48.441254400000005</v>
      </c>
      <c r="D2062" s="665">
        <f t="shared" si="384"/>
        <v>48.441254400000005</v>
      </c>
      <c r="E2062" s="629">
        <f t="shared" si="387"/>
        <v>2346.55512784552</v>
      </c>
      <c r="F2062" s="665">
        <f t="shared" si="385"/>
        <v>48.924057599999998</v>
      </c>
      <c r="G2062" s="629">
        <f t="shared" si="388"/>
        <v>2393.5634120481177</v>
      </c>
      <c r="H2062" s="666">
        <f t="shared" si="389"/>
        <v>48.682656000000001</v>
      </c>
      <c r="I2062" s="667">
        <f t="shared" si="390"/>
        <v>1.3522960000000001E-2</v>
      </c>
      <c r="J2062" s="624">
        <f t="shared" si="391"/>
        <v>47.008284202597679</v>
      </c>
      <c r="K2062" s="624">
        <f t="shared" si="392"/>
        <v>47.008284202597679</v>
      </c>
      <c r="L2062" s="624">
        <f t="shared" si="394"/>
        <v>58467.401698087939</v>
      </c>
      <c r="M2062" s="668">
        <f t="shared" si="395"/>
        <v>12.633931551999984</v>
      </c>
      <c r="N2062" s="624">
        <f t="shared" si="393"/>
        <v>4627.8073818464209</v>
      </c>
    </row>
    <row r="2063" spans="1:14" x14ac:dyDescent="0.2">
      <c r="A2063" s="624">
        <v>2060</v>
      </c>
      <c r="B2063" s="624">
        <v>30.4</v>
      </c>
      <c r="C2063" s="628">
        <f t="shared" si="386"/>
        <v>48.924057599999998</v>
      </c>
      <c r="D2063" s="665">
        <f t="shared" si="384"/>
        <v>48.924057599999998</v>
      </c>
      <c r="E2063" s="629">
        <f t="shared" si="387"/>
        <v>2393.5634120481177</v>
      </c>
      <c r="F2063" s="665">
        <f t="shared" si="385"/>
        <v>49.406860800000004</v>
      </c>
      <c r="G2063" s="629">
        <f t="shared" si="388"/>
        <v>2441.0378941105769</v>
      </c>
      <c r="H2063" s="666">
        <f t="shared" si="389"/>
        <v>49.165459200000001</v>
      </c>
      <c r="I2063" s="667">
        <f t="shared" si="390"/>
        <v>1.3657072000000001E-2</v>
      </c>
      <c r="J2063" s="624">
        <f t="shared" si="391"/>
        <v>47.474482062459174</v>
      </c>
      <c r="K2063" s="624">
        <f t="shared" si="392"/>
        <v>47.474482062459174</v>
      </c>
      <c r="L2063" s="624">
        <f t="shared" si="394"/>
        <v>58514.876180150401</v>
      </c>
      <c r="M2063" s="668">
        <f t="shared" si="395"/>
        <v>12.647588623999985</v>
      </c>
      <c r="N2063" s="624">
        <f t="shared" si="393"/>
        <v>4626.5638391426601</v>
      </c>
    </row>
    <row r="2064" spans="1:14" x14ac:dyDescent="0.2">
      <c r="A2064" s="624">
        <v>2061</v>
      </c>
      <c r="B2064" s="624">
        <v>30.7</v>
      </c>
      <c r="C2064" s="628">
        <f t="shared" si="386"/>
        <v>49.406860800000004</v>
      </c>
      <c r="D2064" s="665">
        <f t="shared" si="384"/>
        <v>49.406860800000004</v>
      </c>
      <c r="E2064" s="629">
        <f t="shared" si="387"/>
        <v>2441.0378941105769</v>
      </c>
      <c r="F2064" s="665">
        <f t="shared" si="385"/>
        <v>49.406860800000004</v>
      </c>
      <c r="G2064" s="629">
        <f t="shared" si="388"/>
        <v>2441.0378941105769</v>
      </c>
      <c r="H2064" s="666">
        <f t="shared" si="389"/>
        <v>49.406860800000004</v>
      </c>
      <c r="I2064" s="667">
        <f t="shared" si="390"/>
        <v>1.3724128E-2</v>
      </c>
      <c r="J2064" s="624">
        <f t="shared" si="391"/>
        <v>0</v>
      </c>
      <c r="K2064" s="624">
        <f t="shared" si="392"/>
        <v>0</v>
      </c>
      <c r="L2064" s="624">
        <f t="shared" si="394"/>
        <v>58514.876180150401</v>
      </c>
      <c r="M2064" s="668">
        <f t="shared" si="395"/>
        <v>12.661312751999985</v>
      </c>
      <c r="N2064" s="624">
        <f t="shared" si="393"/>
        <v>4621.5489125254708</v>
      </c>
    </row>
    <row r="2065" spans="1:14" x14ac:dyDescent="0.2">
      <c r="A2065" s="624">
        <v>2062</v>
      </c>
      <c r="B2065" s="624">
        <v>30.7</v>
      </c>
      <c r="C2065" s="628">
        <f t="shared" si="386"/>
        <v>49.406860800000004</v>
      </c>
      <c r="D2065" s="665">
        <f t="shared" si="384"/>
        <v>49.406860800000004</v>
      </c>
      <c r="E2065" s="629">
        <f t="shared" si="387"/>
        <v>2441.0378941105769</v>
      </c>
      <c r="F2065" s="665">
        <f t="shared" si="385"/>
        <v>49.084992</v>
      </c>
      <c r="G2065" s="629">
        <f t="shared" si="388"/>
        <v>2409.3364396400639</v>
      </c>
      <c r="H2065" s="666">
        <f t="shared" si="389"/>
        <v>49.245926400000002</v>
      </c>
      <c r="I2065" s="667">
        <f t="shared" si="390"/>
        <v>1.3679424000000001E-2</v>
      </c>
      <c r="J2065" s="624">
        <f t="shared" si="391"/>
        <v>-31.701454470512999</v>
      </c>
      <c r="K2065" s="624">
        <f t="shared" si="392"/>
        <v>0</v>
      </c>
      <c r="L2065" s="624">
        <f t="shared" si="394"/>
        <v>58514.876180150401</v>
      </c>
      <c r="M2065" s="668">
        <f t="shared" si="395"/>
        <v>12.674992175999984</v>
      </c>
      <c r="N2065" s="624">
        <f t="shared" si="393"/>
        <v>4616.5611282149694</v>
      </c>
    </row>
    <row r="2066" spans="1:14" x14ac:dyDescent="0.2">
      <c r="A2066" s="624">
        <v>2063</v>
      </c>
      <c r="B2066" s="624">
        <v>30.5</v>
      </c>
      <c r="C2066" s="628">
        <f t="shared" si="386"/>
        <v>49.084992</v>
      </c>
      <c r="D2066" s="665">
        <f t="shared" si="384"/>
        <v>49.084992</v>
      </c>
      <c r="E2066" s="629">
        <f t="shared" si="387"/>
        <v>2409.3364396400639</v>
      </c>
      <c r="F2066" s="665">
        <f t="shared" si="385"/>
        <v>48.924057599999998</v>
      </c>
      <c r="G2066" s="629">
        <f t="shared" si="388"/>
        <v>2393.5634120481177</v>
      </c>
      <c r="H2066" s="666">
        <f t="shared" si="389"/>
        <v>49.004524799999999</v>
      </c>
      <c r="I2066" s="667">
        <f t="shared" si="390"/>
        <v>1.3612368E-2</v>
      </c>
      <c r="J2066" s="624">
        <f t="shared" si="391"/>
        <v>-15.773027591946175</v>
      </c>
      <c r="K2066" s="624">
        <f t="shared" si="392"/>
        <v>0</v>
      </c>
      <c r="L2066" s="624">
        <f t="shared" si="394"/>
        <v>58514.876180150401</v>
      </c>
      <c r="M2066" s="668">
        <f t="shared" si="395"/>
        <v>12.688604543999984</v>
      </c>
      <c r="N2066" s="624">
        <f t="shared" si="393"/>
        <v>4611.6084694136143</v>
      </c>
    </row>
    <row r="2067" spans="1:14" x14ac:dyDescent="0.2">
      <c r="A2067" s="624">
        <v>2064</v>
      </c>
      <c r="B2067" s="624">
        <v>30.4</v>
      </c>
      <c r="C2067" s="628">
        <f t="shared" si="386"/>
        <v>48.924057599999998</v>
      </c>
      <c r="D2067" s="665">
        <f t="shared" si="384"/>
        <v>48.924057599999998</v>
      </c>
      <c r="E2067" s="629">
        <f t="shared" si="387"/>
        <v>2393.5634120481177</v>
      </c>
      <c r="F2067" s="665">
        <f t="shared" si="385"/>
        <v>48.763123200000003</v>
      </c>
      <c r="G2067" s="629">
        <f t="shared" si="388"/>
        <v>2377.8421842183784</v>
      </c>
      <c r="H2067" s="666">
        <f t="shared" si="389"/>
        <v>48.843590399999997</v>
      </c>
      <c r="I2067" s="667">
        <f t="shared" si="390"/>
        <v>1.3567663999999998E-2</v>
      </c>
      <c r="J2067" s="624">
        <f t="shared" si="391"/>
        <v>-15.721227829739291</v>
      </c>
      <c r="K2067" s="624">
        <f t="shared" si="392"/>
        <v>0</v>
      </c>
      <c r="L2067" s="624">
        <f t="shared" si="394"/>
        <v>58514.876180150401</v>
      </c>
      <c r="M2067" s="668">
        <f t="shared" si="395"/>
        <v>12.702172207999984</v>
      </c>
      <c r="N2067" s="624">
        <f t="shared" si="393"/>
        <v>4606.6826383677126</v>
      </c>
    </row>
    <row r="2068" spans="1:14" x14ac:dyDescent="0.2">
      <c r="A2068" s="624">
        <v>2065</v>
      </c>
      <c r="B2068" s="624">
        <v>30.3</v>
      </c>
      <c r="C2068" s="628">
        <f t="shared" si="386"/>
        <v>48.763123200000003</v>
      </c>
      <c r="D2068" s="665">
        <f t="shared" si="384"/>
        <v>48.763123200000003</v>
      </c>
      <c r="E2068" s="629">
        <f t="shared" si="387"/>
        <v>2377.8421842183784</v>
      </c>
      <c r="F2068" s="665">
        <f t="shared" si="385"/>
        <v>48.924057599999998</v>
      </c>
      <c r="G2068" s="629">
        <f t="shared" si="388"/>
        <v>2393.5634120481177</v>
      </c>
      <c r="H2068" s="666">
        <f t="shared" si="389"/>
        <v>48.843590399999997</v>
      </c>
      <c r="I2068" s="667">
        <f t="shared" si="390"/>
        <v>1.3567663999999998E-2</v>
      </c>
      <c r="J2068" s="624">
        <f t="shared" si="391"/>
        <v>15.721227829739291</v>
      </c>
      <c r="K2068" s="624">
        <f t="shared" si="392"/>
        <v>15.721227829739291</v>
      </c>
      <c r="L2068" s="624">
        <f t="shared" si="394"/>
        <v>58530.597407980138</v>
      </c>
      <c r="M2068" s="668">
        <f t="shared" si="395"/>
        <v>12.715739871999984</v>
      </c>
      <c r="N2068" s="624">
        <f t="shared" si="393"/>
        <v>4603.0036786820647</v>
      </c>
    </row>
    <row r="2069" spans="1:14" x14ac:dyDescent="0.2">
      <c r="A2069" s="624">
        <v>2066</v>
      </c>
      <c r="B2069" s="624">
        <v>30.4</v>
      </c>
      <c r="C2069" s="628">
        <f t="shared" si="386"/>
        <v>48.924057599999998</v>
      </c>
      <c r="D2069" s="665">
        <f t="shared" si="384"/>
        <v>48.924057599999998</v>
      </c>
      <c r="E2069" s="629">
        <f t="shared" si="387"/>
        <v>2393.5634120481177</v>
      </c>
      <c r="F2069" s="665">
        <f t="shared" si="385"/>
        <v>49.567795200000006</v>
      </c>
      <c r="G2069" s="629">
        <f t="shared" si="388"/>
        <v>2456.9663209891437</v>
      </c>
      <c r="H2069" s="666">
        <f t="shared" si="389"/>
        <v>49.245926400000002</v>
      </c>
      <c r="I2069" s="667">
        <f t="shared" si="390"/>
        <v>1.3679424000000001E-2</v>
      </c>
      <c r="J2069" s="624">
        <f t="shared" si="391"/>
        <v>63.402908941025999</v>
      </c>
      <c r="K2069" s="624">
        <f t="shared" si="392"/>
        <v>63.402908941025999</v>
      </c>
      <c r="L2069" s="624">
        <f t="shared" si="394"/>
        <v>58594.000316921163</v>
      </c>
      <c r="M2069" s="668">
        <f t="shared" si="395"/>
        <v>12.729419295999984</v>
      </c>
      <c r="N2069" s="624">
        <f t="shared" si="393"/>
        <v>4603.0379669662852</v>
      </c>
    </row>
    <row r="2070" spans="1:14" x14ac:dyDescent="0.2">
      <c r="A2070" s="624">
        <v>2067</v>
      </c>
      <c r="B2070" s="624">
        <v>30.8</v>
      </c>
      <c r="C2070" s="628">
        <f t="shared" si="386"/>
        <v>49.567795200000006</v>
      </c>
      <c r="D2070" s="665">
        <f t="shared" si="384"/>
        <v>49.567795200000006</v>
      </c>
      <c r="E2070" s="629">
        <f t="shared" si="387"/>
        <v>2456.9663209891437</v>
      </c>
      <c r="F2070" s="665">
        <f t="shared" si="385"/>
        <v>48.924057599999998</v>
      </c>
      <c r="G2070" s="629">
        <f t="shared" si="388"/>
        <v>2393.5634120481177</v>
      </c>
      <c r="H2070" s="666">
        <f t="shared" si="389"/>
        <v>49.245926400000002</v>
      </c>
      <c r="I2070" s="667">
        <f t="shared" si="390"/>
        <v>1.3679424000000001E-2</v>
      </c>
      <c r="J2070" s="624">
        <f t="shared" si="391"/>
        <v>-63.402908941025999</v>
      </c>
      <c r="K2070" s="624">
        <f t="shared" si="392"/>
        <v>0</v>
      </c>
      <c r="L2070" s="624">
        <f t="shared" si="394"/>
        <v>58594.000316921163</v>
      </c>
      <c r="M2070" s="668">
        <f t="shared" si="395"/>
        <v>12.743098719999983</v>
      </c>
      <c r="N2070" s="624">
        <f t="shared" si="393"/>
        <v>4598.0967113563447</v>
      </c>
    </row>
    <row r="2071" spans="1:14" x14ac:dyDescent="0.2">
      <c r="A2071" s="624">
        <v>2068</v>
      </c>
      <c r="B2071" s="624">
        <v>30.4</v>
      </c>
      <c r="C2071" s="628">
        <f t="shared" si="386"/>
        <v>48.924057599999998</v>
      </c>
      <c r="D2071" s="665">
        <f t="shared" si="384"/>
        <v>48.924057599999998</v>
      </c>
      <c r="E2071" s="629">
        <f t="shared" si="387"/>
        <v>2393.5634120481177</v>
      </c>
      <c r="F2071" s="665">
        <f t="shared" si="385"/>
        <v>48.119385600000001</v>
      </c>
      <c r="G2071" s="629">
        <f t="shared" si="388"/>
        <v>2315.4752705214873</v>
      </c>
      <c r="H2071" s="666">
        <f t="shared" si="389"/>
        <v>48.521721599999999</v>
      </c>
      <c r="I2071" s="667">
        <f t="shared" si="390"/>
        <v>1.3478255999999999E-2</v>
      </c>
      <c r="J2071" s="624">
        <f t="shared" si="391"/>
        <v>-78.088141526630352</v>
      </c>
      <c r="K2071" s="624">
        <f t="shared" si="392"/>
        <v>0</v>
      </c>
      <c r="L2071" s="624">
        <f t="shared" si="394"/>
        <v>58594.000316921163</v>
      </c>
      <c r="M2071" s="668">
        <f t="shared" si="395"/>
        <v>12.756576975999984</v>
      </c>
      <c r="N2071" s="624">
        <f t="shared" si="393"/>
        <v>4593.2384860890943</v>
      </c>
    </row>
    <row r="2072" spans="1:14" x14ac:dyDescent="0.2">
      <c r="A2072" s="624">
        <v>2069</v>
      </c>
      <c r="B2072" s="624">
        <v>29.9</v>
      </c>
      <c r="C2072" s="628">
        <f t="shared" si="386"/>
        <v>48.119385600000001</v>
      </c>
      <c r="D2072" s="665">
        <f t="shared" si="384"/>
        <v>48.119385600000001</v>
      </c>
      <c r="E2072" s="629">
        <f t="shared" si="387"/>
        <v>2315.4752705214873</v>
      </c>
      <c r="F2072" s="665">
        <f t="shared" si="385"/>
        <v>47.475648000000007</v>
      </c>
      <c r="G2072" s="629">
        <f t="shared" si="388"/>
        <v>2253.9371530199046</v>
      </c>
      <c r="H2072" s="666">
        <f t="shared" si="389"/>
        <v>47.797516800000004</v>
      </c>
      <c r="I2072" s="667">
        <f t="shared" si="390"/>
        <v>1.3277088000000001E-2</v>
      </c>
      <c r="J2072" s="624">
        <f t="shared" si="391"/>
        <v>-61.538117501582747</v>
      </c>
      <c r="K2072" s="624">
        <f t="shared" si="392"/>
        <v>0</v>
      </c>
      <c r="L2072" s="624">
        <f t="shared" si="394"/>
        <v>58594.000316921163</v>
      </c>
      <c r="M2072" s="668">
        <f t="shared" si="395"/>
        <v>12.769854063999984</v>
      </c>
      <c r="N2072" s="624">
        <f t="shared" si="393"/>
        <v>4588.4627986553032</v>
      </c>
    </row>
    <row r="2073" spans="1:14" x14ac:dyDescent="0.2">
      <c r="A2073" s="624">
        <v>2070</v>
      </c>
      <c r="B2073" s="624">
        <v>29.5</v>
      </c>
      <c r="C2073" s="628">
        <f t="shared" si="386"/>
        <v>47.475648000000007</v>
      </c>
      <c r="D2073" s="665">
        <f t="shared" si="384"/>
        <v>47.475648000000007</v>
      </c>
      <c r="E2073" s="629">
        <f t="shared" si="387"/>
        <v>2253.9371530199046</v>
      </c>
      <c r="F2073" s="665">
        <f t="shared" si="385"/>
        <v>47.958451200000006</v>
      </c>
      <c r="G2073" s="629">
        <f t="shared" si="388"/>
        <v>2300.013041502782</v>
      </c>
      <c r="H2073" s="666">
        <f t="shared" si="389"/>
        <v>47.71704960000001</v>
      </c>
      <c r="I2073" s="667">
        <f t="shared" si="390"/>
        <v>1.3254736000000003E-2</v>
      </c>
      <c r="J2073" s="624">
        <f t="shared" si="391"/>
        <v>46.075888482877417</v>
      </c>
      <c r="K2073" s="624">
        <f t="shared" si="392"/>
        <v>46.075888482877417</v>
      </c>
      <c r="L2073" s="624">
        <f t="shared" si="394"/>
        <v>58640.076205404039</v>
      </c>
      <c r="M2073" s="668">
        <f t="shared" si="395"/>
        <v>12.783108799999985</v>
      </c>
      <c r="N2073" s="624">
        <f t="shared" si="393"/>
        <v>4587.3094818221452</v>
      </c>
    </row>
    <row r="2074" spans="1:14" x14ac:dyDescent="0.2">
      <c r="A2074" s="624">
        <v>2071</v>
      </c>
      <c r="B2074" s="624">
        <v>29.8</v>
      </c>
      <c r="C2074" s="628">
        <f t="shared" si="386"/>
        <v>47.958451200000006</v>
      </c>
      <c r="D2074" s="665">
        <f t="shared" si="384"/>
        <v>47.958451200000006</v>
      </c>
      <c r="E2074" s="629">
        <f t="shared" si="387"/>
        <v>2300.013041502782</v>
      </c>
      <c r="F2074" s="665">
        <f t="shared" si="385"/>
        <v>48.763123200000003</v>
      </c>
      <c r="G2074" s="629">
        <f t="shared" si="388"/>
        <v>2377.8421842183784</v>
      </c>
      <c r="H2074" s="666">
        <f t="shared" si="389"/>
        <v>48.360787200000004</v>
      </c>
      <c r="I2074" s="667">
        <f t="shared" si="390"/>
        <v>1.3433552000000001E-2</v>
      </c>
      <c r="J2074" s="624">
        <f t="shared" si="391"/>
        <v>77.82914271559639</v>
      </c>
      <c r="K2074" s="624">
        <f t="shared" si="392"/>
        <v>77.82914271559639</v>
      </c>
      <c r="L2074" s="624">
        <f t="shared" si="394"/>
        <v>58717.905348119632</v>
      </c>
      <c r="M2074" s="668">
        <f t="shared" si="395"/>
        <v>12.796542351999985</v>
      </c>
      <c r="N2074" s="624">
        <f t="shared" si="393"/>
        <v>4588.5758615836212</v>
      </c>
    </row>
    <row r="2075" spans="1:14" x14ac:dyDescent="0.2">
      <c r="A2075" s="624">
        <v>2072</v>
      </c>
      <c r="B2075" s="624">
        <v>30.3</v>
      </c>
      <c r="C2075" s="628">
        <f t="shared" si="386"/>
        <v>48.763123200000003</v>
      </c>
      <c r="D2075" s="665">
        <f t="shared" si="384"/>
        <v>48.763123200000003</v>
      </c>
      <c r="E2075" s="629">
        <f t="shared" si="387"/>
        <v>2377.8421842183784</v>
      </c>
      <c r="F2075" s="665">
        <f t="shared" si="385"/>
        <v>49.406860800000004</v>
      </c>
      <c r="G2075" s="629">
        <f t="shared" si="388"/>
        <v>2441.0378941105769</v>
      </c>
      <c r="H2075" s="666">
        <f t="shared" si="389"/>
        <v>49.084992</v>
      </c>
      <c r="I2075" s="667">
        <f t="shared" si="390"/>
        <v>1.3634719999999999E-2</v>
      </c>
      <c r="J2075" s="624">
        <f t="shared" si="391"/>
        <v>63.195709892198465</v>
      </c>
      <c r="K2075" s="624">
        <f t="shared" si="392"/>
        <v>63.195709892198465</v>
      </c>
      <c r="L2075" s="624">
        <f t="shared" si="394"/>
        <v>58781.101058011831</v>
      </c>
      <c r="M2075" s="668">
        <f t="shared" si="395"/>
        <v>12.810177071999986</v>
      </c>
      <c r="N2075" s="624">
        <f t="shared" si="393"/>
        <v>4588.6251788426407</v>
      </c>
    </row>
    <row r="2076" spans="1:14" x14ac:dyDescent="0.2">
      <c r="A2076" s="624">
        <v>2073</v>
      </c>
      <c r="B2076" s="624">
        <v>30.7</v>
      </c>
      <c r="C2076" s="628">
        <f t="shared" si="386"/>
        <v>49.406860800000004</v>
      </c>
      <c r="D2076" s="665">
        <f t="shared" si="384"/>
        <v>49.406860800000004</v>
      </c>
      <c r="E2076" s="629">
        <f t="shared" si="387"/>
        <v>2441.0378941105769</v>
      </c>
      <c r="F2076" s="665">
        <f t="shared" si="385"/>
        <v>49.728729600000001</v>
      </c>
      <c r="G2076" s="629">
        <f t="shared" si="388"/>
        <v>2472.9465476299165</v>
      </c>
      <c r="H2076" s="666">
        <f t="shared" si="389"/>
        <v>49.567795200000006</v>
      </c>
      <c r="I2076" s="667">
        <f t="shared" si="390"/>
        <v>1.3768832000000002E-2</v>
      </c>
      <c r="J2076" s="624">
        <f t="shared" si="391"/>
        <v>31.908653519339623</v>
      </c>
      <c r="K2076" s="624">
        <f t="shared" si="392"/>
        <v>31.908653519339623</v>
      </c>
      <c r="L2076" s="624">
        <f t="shared" si="394"/>
        <v>58813.009711531173</v>
      </c>
      <c r="M2076" s="668">
        <f t="shared" si="395"/>
        <v>12.823945903999986</v>
      </c>
      <c r="N2076" s="624">
        <f t="shared" si="393"/>
        <v>4586.1866660858641</v>
      </c>
    </row>
    <row r="2077" spans="1:14" x14ac:dyDescent="0.2">
      <c r="A2077" s="624">
        <v>2074</v>
      </c>
      <c r="B2077" s="624">
        <v>30.9</v>
      </c>
      <c r="C2077" s="628">
        <f t="shared" si="386"/>
        <v>49.728729600000001</v>
      </c>
      <c r="D2077" s="665">
        <f t="shared" si="384"/>
        <v>49.728729600000001</v>
      </c>
      <c r="E2077" s="629">
        <f t="shared" si="387"/>
        <v>2472.9465476299165</v>
      </c>
      <c r="F2077" s="665">
        <f t="shared" si="385"/>
        <v>49.889664000000003</v>
      </c>
      <c r="G2077" s="629">
        <f t="shared" si="388"/>
        <v>2488.9785740328962</v>
      </c>
      <c r="H2077" s="666">
        <f t="shared" si="389"/>
        <v>49.809196800000002</v>
      </c>
      <c r="I2077" s="667">
        <f t="shared" si="390"/>
        <v>1.3835888000000001E-2</v>
      </c>
      <c r="J2077" s="624">
        <f t="shared" si="391"/>
        <v>16.032026402979682</v>
      </c>
      <c r="K2077" s="624">
        <f t="shared" si="392"/>
        <v>16.032026402979682</v>
      </c>
      <c r="L2077" s="624">
        <f t="shared" si="394"/>
        <v>58829.041737934152</v>
      </c>
      <c r="M2077" s="668">
        <f t="shared" si="395"/>
        <v>12.837781791999985</v>
      </c>
      <c r="N2077" s="624">
        <f t="shared" si="393"/>
        <v>4582.4927305271822</v>
      </c>
    </row>
    <row r="2078" spans="1:14" x14ac:dyDescent="0.2">
      <c r="A2078" s="624">
        <v>2075</v>
      </c>
      <c r="B2078" s="624">
        <v>31</v>
      </c>
      <c r="C2078" s="628">
        <f t="shared" si="386"/>
        <v>49.889664000000003</v>
      </c>
      <c r="D2078" s="665">
        <f t="shared" si="384"/>
        <v>49.889664000000003</v>
      </c>
      <c r="E2078" s="629">
        <f t="shared" si="387"/>
        <v>2488.9785740328962</v>
      </c>
      <c r="F2078" s="665">
        <f t="shared" si="385"/>
        <v>49.728729600000001</v>
      </c>
      <c r="G2078" s="629">
        <f t="shared" si="388"/>
        <v>2472.9465476299165</v>
      </c>
      <c r="H2078" s="666">
        <f t="shared" si="389"/>
        <v>49.809196800000002</v>
      </c>
      <c r="I2078" s="667">
        <f t="shared" si="390"/>
        <v>1.3835888000000001E-2</v>
      </c>
      <c r="J2078" s="624">
        <f t="shared" si="391"/>
        <v>-16.032026402979682</v>
      </c>
      <c r="K2078" s="624">
        <f t="shared" si="392"/>
        <v>0</v>
      </c>
      <c r="L2078" s="624">
        <f t="shared" si="394"/>
        <v>58829.041737934152</v>
      </c>
      <c r="M2078" s="668">
        <f t="shared" si="395"/>
        <v>12.851617679999984</v>
      </c>
      <c r="N2078" s="624">
        <f t="shared" si="393"/>
        <v>4577.559277186203</v>
      </c>
    </row>
    <row r="2079" spans="1:14" x14ac:dyDescent="0.2">
      <c r="A2079" s="624">
        <v>2076</v>
      </c>
      <c r="B2079" s="624">
        <v>30.9</v>
      </c>
      <c r="C2079" s="628">
        <f t="shared" si="386"/>
        <v>49.728729600000001</v>
      </c>
      <c r="D2079" s="665">
        <f t="shared" si="384"/>
        <v>49.728729600000001</v>
      </c>
      <c r="E2079" s="629">
        <f t="shared" si="387"/>
        <v>2472.9465476299165</v>
      </c>
      <c r="F2079" s="665">
        <f t="shared" si="385"/>
        <v>48.924057599999998</v>
      </c>
      <c r="G2079" s="629">
        <f t="shared" si="388"/>
        <v>2393.5634120481177</v>
      </c>
      <c r="H2079" s="666">
        <f t="shared" si="389"/>
        <v>49.326393600000003</v>
      </c>
      <c r="I2079" s="667">
        <f t="shared" si="390"/>
        <v>1.3701776000000001E-2</v>
      </c>
      <c r="J2079" s="624">
        <f t="shared" si="391"/>
        <v>-79.383135581798797</v>
      </c>
      <c r="K2079" s="624">
        <f t="shared" si="392"/>
        <v>0</v>
      </c>
      <c r="L2079" s="624">
        <f t="shared" si="394"/>
        <v>58829.041737934152</v>
      </c>
      <c r="M2079" s="668">
        <f t="shared" si="395"/>
        <v>12.865319455999984</v>
      </c>
      <c r="N2079" s="624">
        <f t="shared" si="393"/>
        <v>4572.6841015594155</v>
      </c>
    </row>
    <row r="2080" spans="1:14" x14ac:dyDescent="0.2">
      <c r="A2080" s="624">
        <v>2077</v>
      </c>
      <c r="B2080" s="624">
        <v>30.4</v>
      </c>
      <c r="C2080" s="628">
        <f t="shared" si="386"/>
        <v>48.924057599999998</v>
      </c>
      <c r="D2080" s="665">
        <f t="shared" si="384"/>
        <v>48.924057599999998</v>
      </c>
      <c r="E2080" s="629">
        <f t="shared" si="387"/>
        <v>2393.5634120481177</v>
      </c>
      <c r="F2080" s="665">
        <f t="shared" si="385"/>
        <v>47.958451200000006</v>
      </c>
      <c r="G2080" s="629">
        <f t="shared" si="388"/>
        <v>2300.013041502782</v>
      </c>
      <c r="H2080" s="666">
        <f t="shared" si="389"/>
        <v>48.441254400000005</v>
      </c>
      <c r="I2080" s="667">
        <f t="shared" si="390"/>
        <v>1.3455904000000001E-2</v>
      </c>
      <c r="J2080" s="624">
        <f t="shared" si="391"/>
        <v>-93.550370545335682</v>
      </c>
      <c r="K2080" s="624">
        <f t="shared" si="392"/>
        <v>0</v>
      </c>
      <c r="L2080" s="624">
        <f t="shared" si="394"/>
        <v>58829.041737934152</v>
      </c>
      <c r="M2080" s="668">
        <f t="shared" si="395"/>
        <v>12.878775359999985</v>
      </c>
      <c r="N2080" s="624">
        <f t="shared" si="393"/>
        <v>4567.9065045773286</v>
      </c>
    </row>
    <row r="2081" spans="1:14" x14ac:dyDescent="0.2">
      <c r="A2081" s="624">
        <v>2078</v>
      </c>
      <c r="B2081" s="624">
        <v>29.8</v>
      </c>
      <c r="C2081" s="628">
        <f t="shared" si="386"/>
        <v>47.958451200000006</v>
      </c>
      <c r="D2081" s="665">
        <f t="shared" si="384"/>
        <v>47.958451200000006</v>
      </c>
      <c r="E2081" s="629">
        <f t="shared" si="387"/>
        <v>2300.013041502782</v>
      </c>
      <c r="F2081" s="665">
        <f t="shared" si="385"/>
        <v>48.119385600000001</v>
      </c>
      <c r="G2081" s="629">
        <f t="shared" si="388"/>
        <v>2315.4752705214873</v>
      </c>
      <c r="H2081" s="666">
        <f t="shared" si="389"/>
        <v>48.0389184</v>
      </c>
      <c r="I2081" s="667">
        <f t="shared" si="390"/>
        <v>1.3344144E-2</v>
      </c>
      <c r="J2081" s="624">
        <f t="shared" si="391"/>
        <v>15.46222901870533</v>
      </c>
      <c r="K2081" s="624">
        <f t="shared" si="392"/>
        <v>15.46222901870533</v>
      </c>
      <c r="L2081" s="624">
        <f t="shared" si="394"/>
        <v>58844.503966952856</v>
      </c>
      <c r="M2081" s="668">
        <f t="shared" si="395"/>
        <v>12.892119503999984</v>
      </c>
      <c r="N2081" s="624">
        <f t="shared" si="393"/>
        <v>4564.3777928598493</v>
      </c>
    </row>
    <row r="2082" spans="1:14" x14ac:dyDescent="0.2">
      <c r="A2082" s="624">
        <v>2079</v>
      </c>
      <c r="B2082" s="624">
        <v>29.9</v>
      </c>
      <c r="C2082" s="628">
        <f t="shared" si="386"/>
        <v>48.119385600000001</v>
      </c>
      <c r="D2082" s="665">
        <f t="shared" si="384"/>
        <v>48.119385600000001</v>
      </c>
      <c r="E2082" s="629">
        <f t="shared" si="387"/>
        <v>2315.4752705214873</v>
      </c>
      <c r="F2082" s="665">
        <f t="shared" si="385"/>
        <v>48.6021888</v>
      </c>
      <c r="G2082" s="629">
        <f t="shared" si="388"/>
        <v>2362.1727561508455</v>
      </c>
      <c r="H2082" s="666">
        <f t="shared" si="389"/>
        <v>48.360787200000004</v>
      </c>
      <c r="I2082" s="667">
        <f t="shared" si="390"/>
        <v>1.3433552000000001E-2</v>
      </c>
      <c r="J2082" s="624">
        <f t="shared" si="391"/>
        <v>46.697485629358198</v>
      </c>
      <c r="K2082" s="624">
        <f t="shared" si="392"/>
        <v>46.697485629358198</v>
      </c>
      <c r="L2082" s="624">
        <f t="shared" si="394"/>
        <v>58891.201452582216</v>
      </c>
      <c r="M2082" s="668">
        <f t="shared" si="395"/>
        <v>12.905553055999984</v>
      </c>
      <c r="N2082" s="624">
        <f t="shared" si="393"/>
        <v>4563.2450772966149</v>
      </c>
    </row>
    <row r="2083" spans="1:14" x14ac:dyDescent="0.2">
      <c r="A2083" s="624">
        <v>2080</v>
      </c>
      <c r="B2083" s="624">
        <v>30.2</v>
      </c>
      <c r="C2083" s="628">
        <f t="shared" si="386"/>
        <v>48.6021888</v>
      </c>
      <c r="D2083" s="665">
        <f t="shared" si="384"/>
        <v>48.6021888</v>
      </c>
      <c r="E2083" s="629">
        <f t="shared" si="387"/>
        <v>2362.1727561508455</v>
      </c>
      <c r="F2083" s="665">
        <f t="shared" si="385"/>
        <v>49.406860800000004</v>
      </c>
      <c r="G2083" s="629">
        <f t="shared" si="388"/>
        <v>2441.0378941105769</v>
      </c>
      <c r="H2083" s="666">
        <f t="shared" si="389"/>
        <v>49.004524799999999</v>
      </c>
      <c r="I2083" s="667">
        <f t="shared" si="390"/>
        <v>1.3612368E-2</v>
      </c>
      <c r="J2083" s="624">
        <f t="shared" si="391"/>
        <v>78.865137959731328</v>
      </c>
      <c r="K2083" s="624">
        <f t="shared" si="392"/>
        <v>78.865137959731328</v>
      </c>
      <c r="L2083" s="624">
        <f t="shared" si="394"/>
        <v>58970.066590541945</v>
      </c>
      <c r="M2083" s="668">
        <f t="shared" si="395"/>
        <v>12.919165423999985</v>
      </c>
      <c r="N2083" s="624">
        <f t="shared" si="393"/>
        <v>4564.5414897306773</v>
      </c>
    </row>
    <row r="2084" spans="1:14" x14ac:dyDescent="0.2">
      <c r="A2084" s="624">
        <v>2081</v>
      </c>
      <c r="B2084" s="624">
        <v>30.7</v>
      </c>
      <c r="C2084" s="628">
        <f t="shared" si="386"/>
        <v>49.406860800000004</v>
      </c>
      <c r="D2084" s="665">
        <f t="shared" si="384"/>
        <v>49.406860800000004</v>
      </c>
      <c r="E2084" s="629">
        <f t="shared" si="387"/>
        <v>2441.0378941105769</v>
      </c>
      <c r="F2084" s="665">
        <f t="shared" si="385"/>
        <v>50.211532800000001</v>
      </c>
      <c r="G2084" s="629">
        <f t="shared" si="388"/>
        <v>2521.1980261254757</v>
      </c>
      <c r="H2084" s="666">
        <f t="shared" si="389"/>
        <v>49.809196800000002</v>
      </c>
      <c r="I2084" s="667">
        <f t="shared" si="390"/>
        <v>1.3835888000000001E-2</v>
      </c>
      <c r="J2084" s="624">
        <f t="shared" si="391"/>
        <v>80.160132014898863</v>
      </c>
      <c r="K2084" s="624">
        <f t="shared" si="392"/>
        <v>80.160132014898863</v>
      </c>
      <c r="L2084" s="624">
        <f t="shared" si="394"/>
        <v>59050.226722556843</v>
      </c>
      <c r="M2084" s="668">
        <f t="shared" si="395"/>
        <v>12.933001311999984</v>
      </c>
      <c r="N2084" s="624">
        <f t="shared" si="393"/>
        <v>4565.856393114771</v>
      </c>
    </row>
    <row r="2085" spans="1:14" x14ac:dyDescent="0.2">
      <c r="A2085" s="624">
        <v>2082</v>
      </c>
      <c r="B2085" s="624">
        <v>31.2</v>
      </c>
      <c r="C2085" s="628">
        <f t="shared" si="386"/>
        <v>50.211532800000001</v>
      </c>
      <c r="D2085" s="665">
        <f t="shared" si="384"/>
        <v>50.211532800000001</v>
      </c>
      <c r="E2085" s="629">
        <f t="shared" si="387"/>
        <v>2521.1980261254757</v>
      </c>
      <c r="F2085" s="665">
        <f t="shared" si="385"/>
        <v>51.177139200000006</v>
      </c>
      <c r="G2085" s="629">
        <f t="shared" si="388"/>
        <v>2619.0995766961773</v>
      </c>
      <c r="H2085" s="666">
        <f t="shared" si="389"/>
        <v>50.694336000000007</v>
      </c>
      <c r="I2085" s="667">
        <f t="shared" si="390"/>
        <v>1.4081760000000002E-2</v>
      </c>
      <c r="J2085" s="624">
        <f t="shared" si="391"/>
        <v>97.901550570701602</v>
      </c>
      <c r="K2085" s="624">
        <f t="shared" si="392"/>
        <v>97.901550570701602</v>
      </c>
      <c r="L2085" s="624">
        <f t="shared" si="394"/>
        <v>59148.128273127542</v>
      </c>
      <c r="M2085" s="668">
        <f t="shared" si="395"/>
        <v>12.947083071999984</v>
      </c>
      <c r="N2085" s="624">
        <f t="shared" si="393"/>
        <v>4568.4520555092658</v>
      </c>
    </row>
    <row r="2086" spans="1:14" x14ac:dyDescent="0.2">
      <c r="A2086" s="624">
        <v>2083</v>
      </c>
      <c r="B2086" s="624">
        <v>31.8</v>
      </c>
      <c r="C2086" s="628">
        <f t="shared" si="386"/>
        <v>51.177139200000006</v>
      </c>
      <c r="D2086" s="665">
        <f t="shared" si="384"/>
        <v>51.177139200000006</v>
      </c>
      <c r="E2086" s="629">
        <f t="shared" si="387"/>
        <v>2619.0995766961773</v>
      </c>
      <c r="F2086" s="665">
        <f t="shared" si="385"/>
        <v>51.820876800000008</v>
      </c>
      <c r="G2086" s="629">
        <f t="shared" si="388"/>
        <v>2685.4032723207793</v>
      </c>
      <c r="H2086" s="666">
        <f t="shared" si="389"/>
        <v>51.499008000000003</v>
      </c>
      <c r="I2086" s="667">
        <f t="shared" si="390"/>
        <v>1.4305280000000002E-2</v>
      </c>
      <c r="J2086" s="624">
        <f t="shared" si="391"/>
        <v>66.303695624601914</v>
      </c>
      <c r="K2086" s="624">
        <f t="shared" si="392"/>
        <v>66.303695624601914</v>
      </c>
      <c r="L2086" s="624">
        <f t="shared" si="394"/>
        <v>59214.431968752142</v>
      </c>
      <c r="M2086" s="668">
        <f t="shared" si="395"/>
        <v>12.961388351999984</v>
      </c>
      <c r="N2086" s="624">
        <f t="shared" si="393"/>
        <v>4568.5254048896049</v>
      </c>
    </row>
    <row r="2087" spans="1:14" x14ac:dyDescent="0.2">
      <c r="A2087" s="624">
        <v>2084</v>
      </c>
      <c r="B2087" s="624">
        <v>32.200000000000003</v>
      </c>
      <c r="C2087" s="628">
        <f t="shared" si="386"/>
        <v>51.820876800000008</v>
      </c>
      <c r="D2087" s="665">
        <f t="shared" si="384"/>
        <v>51.820876800000008</v>
      </c>
      <c r="E2087" s="629">
        <f t="shared" si="387"/>
        <v>2685.4032723207793</v>
      </c>
      <c r="F2087" s="665">
        <f t="shared" si="385"/>
        <v>52.142745599999998</v>
      </c>
      <c r="G2087" s="629">
        <f t="shared" si="388"/>
        <v>2718.865918706319</v>
      </c>
      <c r="H2087" s="666">
        <f t="shared" si="389"/>
        <v>51.981811200000003</v>
      </c>
      <c r="I2087" s="667">
        <f t="shared" si="390"/>
        <v>1.4439392000000001E-2</v>
      </c>
      <c r="J2087" s="624">
        <f t="shared" si="391"/>
        <v>33.462646385539756</v>
      </c>
      <c r="K2087" s="624">
        <f t="shared" si="392"/>
        <v>33.462646385539756</v>
      </c>
      <c r="L2087" s="624">
        <f t="shared" si="394"/>
        <v>59247.89461513768</v>
      </c>
      <c r="M2087" s="668">
        <f t="shared" si="395"/>
        <v>12.975827743999984</v>
      </c>
      <c r="N2087" s="624">
        <f t="shared" si="393"/>
        <v>4566.0204330728629</v>
      </c>
    </row>
    <row r="2088" spans="1:14" x14ac:dyDescent="0.2">
      <c r="A2088" s="624">
        <v>2085</v>
      </c>
      <c r="B2088" s="624">
        <v>32.4</v>
      </c>
      <c r="C2088" s="628">
        <f t="shared" si="386"/>
        <v>52.142745599999998</v>
      </c>
      <c r="D2088" s="665">
        <f t="shared" si="384"/>
        <v>52.142745599999998</v>
      </c>
      <c r="E2088" s="629">
        <f t="shared" si="387"/>
        <v>2718.865918706319</v>
      </c>
      <c r="F2088" s="665">
        <f t="shared" si="385"/>
        <v>51.820876800000008</v>
      </c>
      <c r="G2088" s="629">
        <f t="shared" si="388"/>
        <v>2685.4032723207793</v>
      </c>
      <c r="H2088" s="666">
        <f t="shared" si="389"/>
        <v>51.981811200000003</v>
      </c>
      <c r="I2088" s="667">
        <f t="shared" si="390"/>
        <v>1.4439392000000001E-2</v>
      </c>
      <c r="J2088" s="624">
        <f t="shared" si="391"/>
        <v>-33.462646385539756</v>
      </c>
      <c r="K2088" s="624">
        <f t="shared" si="392"/>
        <v>0</v>
      </c>
      <c r="L2088" s="624">
        <f t="shared" si="394"/>
        <v>59247.89461513768</v>
      </c>
      <c r="M2088" s="668">
        <f t="shared" si="395"/>
        <v>12.990267135999984</v>
      </c>
      <c r="N2088" s="624">
        <f t="shared" si="393"/>
        <v>4560.9450517721634</v>
      </c>
    </row>
    <row r="2089" spans="1:14" x14ac:dyDescent="0.2">
      <c r="A2089" s="624">
        <v>2086</v>
      </c>
      <c r="B2089" s="624">
        <v>32.200000000000003</v>
      </c>
      <c r="C2089" s="628">
        <f t="shared" si="386"/>
        <v>51.820876800000008</v>
      </c>
      <c r="D2089" s="665">
        <f t="shared" si="384"/>
        <v>51.820876800000008</v>
      </c>
      <c r="E2089" s="629">
        <f t="shared" si="387"/>
        <v>2685.4032723207793</v>
      </c>
      <c r="F2089" s="665">
        <f t="shared" si="385"/>
        <v>51.016204800000004</v>
      </c>
      <c r="G2089" s="629">
        <f t="shared" si="388"/>
        <v>2602.6531521955435</v>
      </c>
      <c r="H2089" s="666">
        <f t="shared" si="389"/>
        <v>51.418540800000002</v>
      </c>
      <c r="I2089" s="667">
        <f t="shared" si="390"/>
        <v>1.4282928E-2</v>
      </c>
      <c r="J2089" s="624">
        <f t="shared" si="391"/>
        <v>-82.750120125235753</v>
      </c>
      <c r="K2089" s="624">
        <f t="shared" si="392"/>
        <v>0</v>
      </c>
      <c r="L2089" s="624">
        <f t="shared" si="394"/>
        <v>59247.89461513768</v>
      </c>
      <c r="M2089" s="668">
        <f t="shared" si="395"/>
        <v>13.004550063999984</v>
      </c>
      <c r="N2089" s="624">
        <f t="shared" si="393"/>
        <v>4555.9357550671011</v>
      </c>
    </row>
    <row r="2090" spans="1:14" x14ac:dyDescent="0.2">
      <c r="A2090" s="624">
        <v>2087</v>
      </c>
      <c r="B2090" s="624">
        <v>31.7</v>
      </c>
      <c r="C2090" s="628">
        <f t="shared" si="386"/>
        <v>51.016204800000004</v>
      </c>
      <c r="D2090" s="665">
        <f t="shared" si="384"/>
        <v>51.016204800000004</v>
      </c>
      <c r="E2090" s="629">
        <f t="shared" si="387"/>
        <v>2602.6531521955435</v>
      </c>
      <c r="F2090" s="665">
        <f t="shared" si="385"/>
        <v>46.027238400000009</v>
      </c>
      <c r="G2090" s="629">
        <f t="shared" si="388"/>
        <v>2118.5066747304354</v>
      </c>
      <c r="H2090" s="666">
        <f t="shared" si="389"/>
        <v>48.521721600000006</v>
      </c>
      <c r="I2090" s="667">
        <f t="shared" si="390"/>
        <v>1.3478256000000001E-2</v>
      </c>
      <c r="J2090" s="624">
        <f t="shared" si="391"/>
        <v>-484.14647746510809</v>
      </c>
      <c r="K2090" s="624">
        <f t="shared" si="392"/>
        <v>0</v>
      </c>
      <c r="L2090" s="624">
        <f t="shared" si="394"/>
        <v>59247.89461513768</v>
      </c>
      <c r="M2090" s="668">
        <f t="shared" si="395"/>
        <v>13.018028319999985</v>
      </c>
      <c r="N2090" s="624">
        <f t="shared" si="393"/>
        <v>4551.2187528516415</v>
      </c>
    </row>
    <row r="2091" spans="1:14" x14ac:dyDescent="0.2">
      <c r="A2091" s="624">
        <v>2088</v>
      </c>
      <c r="B2091" s="624">
        <v>28.6</v>
      </c>
      <c r="C2091" s="628">
        <f t="shared" si="386"/>
        <v>46.027238400000009</v>
      </c>
      <c r="D2091" s="665">
        <f t="shared" si="384"/>
        <v>46.027238400000009</v>
      </c>
      <c r="E2091" s="629">
        <f t="shared" si="387"/>
        <v>2118.5066747304354</v>
      </c>
      <c r="F2091" s="665">
        <f t="shared" si="385"/>
        <v>40.716403200000002</v>
      </c>
      <c r="G2091" s="629">
        <f t="shared" si="388"/>
        <v>1657.8254895449704</v>
      </c>
      <c r="H2091" s="666">
        <f t="shared" si="389"/>
        <v>43.371820800000009</v>
      </c>
      <c r="I2091" s="667">
        <f t="shared" si="390"/>
        <v>1.2047728000000002E-2</v>
      </c>
      <c r="J2091" s="624">
        <f t="shared" si="391"/>
        <v>-460.68118518546498</v>
      </c>
      <c r="K2091" s="624">
        <f t="shared" si="392"/>
        <v>0</v>
      </c>
      <c r="L2091" s="624">
        <f t="shared" si="394"/>
        <v>59247.89461513768</v>
      </c>
      <c r="M2091" s="668">
        <f t="shared" si="395"/>
        <v>13.030076047999986</v>
      </c>
      <c r="N2091" s="624">
        <f t="shared" si="393"/>
        <v>4547.0106541881441</v>
      </c>
    </row>
    <row r="2092" spans="1:14" x14ac:dyDescent="0.2">
      <c r="A2092" s="624">
        <v>2089</v>
      </c>
      <c r="B2092" s="624">
        <v>25.3</v>
      </c>
      <c r="C2092" s="628">
        <f t="shared" si="386"/>
        <v>40.716403200000002</v>
      </c>
      <c r="D2092" s="665">
        <f t="shared" si="384"/>
        <v>40.716403200000002</v>
      </c>
      <c r="E2092" s="629">
        <f t="shared" si="387"/>
        <v>1657.8254895449704</v>
      </c>
      <c r="F2092" s="665">
        <f t="shared" si="385"/>
        <v>35.405568000000002</v>
      </c>
      <c r="G2092" s="629">
        <f t="shared" si="388"/>
        <v>1253.5542454026242</v>
      </c>
      <c r="H2092" s="666">
        <f t="shared" si="389"/>
        <v>38.060985600000002</v>
      </c>
      <c r="I2092" s="667">
        <f t="shared" si="390"/>
        <v>1.0572496000000001E-2</v>
      </c>
      <c r="J2092" s="624">
        <f t="shared" si="391"/>
        <v>-404.27124414234618</v>
      </c>
      <c r="K2092" s="624">
        <f t="shared" si="392"/>
        <v>0</v>
      </c>
      <c r="L2092" s="624">
        <f t="shared" si="394"/>
        <v>59247.89461513768</v>
      </c>
      <c r="M2092" s="668">
        <f t="shared" si="395"/>
        <v>13.040648543999986</v>
      </c>
      <c r="N2092" s="624">
        <f t="shared" si="393"/>
        <v>4543.3242384557398</v>
      </c>
    </row>
    <row r="2093" spans="1:14" x14ac:dyDescent="0.2">
      <c r="A2093" s="624">
        <v>2090</v>
      </c>
      <c r="B2093" s="624">
        <v>22</v>
      </c>
      <c r="C2093" s="628">
        <f t="shared" si="386"/>
        <v>35.405568000000002</v>
      </c>
      <c r="D2093" s="665">
        <f t="shared" si="384"/>
        <v>35.405568000000002</v>
      </c>
      <c r="E2093" s="629">
        <f t="shared" si="387"/>
        <v>1253.5542454026242</v>
      </c>
      <c r="F2093" s="665">
        <f t="shared" si="385"/>
        <v>30.094732799999999</v>
      </c>
      <c r="G2093" s="629">
        <f t="shared" si="388"/>
        <v>905.69294230339574</v>
      </c>
      <c r="H2093" s="666">
        <f t="shared" si="389"/>
        <v>32.750150400000003</v>
      </c>
      <c r="I2093" s="667">
        <f t="shared" si="390"/>
        <v>9.0972640000000007E-3</v>
      </c>
      <c r="J2093" s="624">
        <f t="shared" si="391"/>
        <v>-347.86130309922851</v>
      </c>
      <c r="K2093" s="624">
        <f t="shared" si="392"/>
        <v>0</v>
      </c>
      <c r="L2093" s="624">
        <f t="shared" si="394"/>
        <v>59247.89461513768</v>
      </c>
      <c r="M2093" s="668">
        <f t="shared" si="395"/>
        <v>13.049745807999985</v>
      </c>
      <c r="N2093" s="624">
        <f t="shared" si="393"/>
        <v>4540.1569874883307</v>
      </c>
    </row>
    <row r="2094" spans="1:14" x14ac:dyDescent="0.2">
      <c r="A2094" s="624">
        <v>2091</v>
      </c>
      <c r="B2094" s="624">
        <v>18.7</v>
      </c>
      <c r="C2094" s="628">
        <f t="shared" si="386"/>
        <v>30.094732799999999</v>
      </c>
      <c r="D2094" s="665">
        <f t="shared" si="384"/>
        <v>30.094732799999999</v>
      </c>
      <c r="E2094" s="629">
        <f t="shared" si="387"/>
        <v>905.69294230339574</v>
      </c>
      <c r="F2094" s="665">
        <f t="shared" si="385"/>
        <v>24.783897600000003</v>
      </c>
      <c r="G2094" s="629">
        <f t="shared" si="388"/>
        <v>614.24158024728592</v>
      </c>
      <c r="H2094" s="666">
        <f t="shared" si="389"/>
        <v>27.439315200000003</v>
      </c>
      <c r="I2094" s="667">
        <f t="shared" si="390"/>
        <v>7.6220320000000008E-3</v>
      </c>
      <c r="J2094" s="624">
        <f t="shared" si="391"/>
        <v>-291.45136205610982</v>
      </c>
      <c r="K2094" s="624">
        <f t="shared" si="392"/>
        <v>0</v>
      </c>
      <c r="L2094" s="624">
        <f t="shared" si="394"/>
        <v>59247.89461513768</v>
      </c>
      <c r="M2094" s="668">
        <f t="shared" si="395"/>
        <v>13.057367839999985</v>
      </c>
      <c r="N2094" s="624">
        <f t="shared" si="393"/>
        <v>4537.5067426405403</v>
      </c>
    </row>
    <row r="2095" spans="1:14" x14ac:dyDescent="0.2">
      <c r="A2095" s="624">
        <v>2092</v>
      </c>
      <c r="B2095" s="624">
        <v>15.4</v>
      </c>
      <c r="C2095" s="628">
        <f t="shared" si="386"/>
        <v>24.783897600000003</v>
      </c>
      <c r="D2095" s="665">
        <f t="shared" si="384"/>
        <v>24.783897600000003</v>
      </c>
      <c r="E2095" s="629">
        <f t="shared" si="387"/>
        <v>614.24158024728592</v>
      </c>
      <c r="F2095" s="665">
        <f t="shared" si="385"/>
        <v>19.4730624</v>
      </c>
      <c r="G2095" s="629">
        <f t="shared" si="388"/>
        <v>379.20015923429378</v>
      </c>
      <c r="H2095" s="666">
        <f t="shared" si="389"/>
        <v>22.128480000000003</v>
      </c>
      <c r="I2095" s="667">
        <f t="shared" si="390"/>
        <v>6.1468000000000009E-3</v>
      </c>
      <c r="J2095" s="624">
        <f t="shared" si="391"/>
        <v>-235.04142101299215</v>
      </c>
      <c r="K2095" s="624">
        <f t="shared" si="392"/>
        <v>0</v>
      </c>
      <c r="L2095" s="624">
        <f t="shared" si="394"/>
        <v>59247.89461513768</v>
      </c>
      <c r="M2095" s="668">
        <f t="shared" si="395"/>
        <v>13.063514639999985</v>
      </c>
      <c r="N2095" s="624">
        <f t="shared" si="393"/>
        <v>4535.3717010981773</v>
      </c>
    </row>
    <row r="2096" spans="1:14" x14ac:dyDescent="0.2">
      <c r="A2096" s="624">
        <v>2093</v>
      </c>
      <c r="B2096" s="624">
        <v>12.1</v>
      </c>
      <c r="C2096" s="628">
        <f t="shared" si="386"/>
        <v>19.4730624</v>
      </c>
      <c r="D2096" s="665">
        <f t="shared" si="384"/>
        <v>19.4730624</v>
      </c>
      <c r="E2096" s="629">
        <f t="shared" si="387"/>
        <v>379.20015923429378</v>
      </c>
      <c r="F2096" s="665">
        <f t="shared" si="385"/>
        <v>14.162227200000002</v>
      </c>
      <c r="G2096" s="629">
        <f t="shared" si="388"/>
        <v>200.5686792644199</v>
      </c>
      <c r="H2096" s="666">
        <f t="shared" si="389"/>
        <v>16.8176448</v>
      </c>
      <c r="I2096" s="667">
        <f t="shared" si="390"/>
        <v>4.6715680000000001E-3</v>
      </c>
      <c r="J2096" s="624">
        <f t="shared" si="391"/>
        <v>-178.63147996987388</v>
      </c>
      <c r="K2096" s="624">
        <f t="shared" si="392"/>
        <v>0</v>
      </c>
      <c r="L2096" s="624">
        <f t="shared" si="394"/>
        <v>59247.89461513768</v>
      </c>
      <c r="M2096" s="668">
        <f t="shared" si="395"/>
        <v>13.068186207999984</v>
      </c>
      <c r="N2096" s="624">
        <f t="shared" si="393"/>
        <v>4533.7504128053934</v>
      </c>
    </row>
    <row r="2097" spans="1:14" x14ac:dyDescent="0.2">
      <c r="A2097" s="624">
        <v>2094</v>
      </c>
      <c r="B2097" s="624">
        <v>8.8000000000000007</v>
      </c>
      <c r="C2097" s="628">
        <f t="shared" si="386"/>
        <v>14.162227200000002</v>
      </c>
      <c r="D2097" s="665">
        <f t="shared" si="384"/>
        <v>14.162227200000002</v>
      </c>
      <c r="E2097" s="629">
        <f t="shared" si="387"/>
        <v>200.5686792644199</v>
      </c>
      <c r="F2097" s="665">
        <f t="shared" si="385"/>
        <v>8.8513920000000006</v>
      </c>
      <c r="G2097" s="629">
        <f t="shared" si="388"/>
        <v>78.347140337664015</v>
      </c>
      <c r="H2097" s="666">
        <f t="shared" si="389"/>
        <v>11.5068096</v>
      </c>
      <c r="I2097" s="667">
        <f t="shared" si="390"/>
        <v>3.1963360000000001E-3</v>
      </c>
      <c r="J2097" s="624">
        <f t="shared" si="391"/>
        <v>-122.22153892675588</v>
      </c>
      <c r="K2097" s="624">
        <f t="shared" si="392"/>
        <v>0</v>
      </c>
      <c r="L2097" s="624">
        <f t="shared" si="394"/>
        <v>59247.89461513768</v>
      </c>
      <c r="M2097" s="668">
        <f t="shared" si="395"/>
        <v>13.071382543999984</v>
      </c>
      <c r="N2097" s="624">
        <f t="shared" si="393"/>
        <v>4532.6417779987323</v>
      </c>
    </row>
    <row r="2098" spans="1:14" x14ac:dyDescent="0.2">
      <c r="A2098" s="624">
        <v>2095</v>
      </c>
      <c r="B2098" s="624">
        <v>5.5</v>
      </c>
      <c r="C2098" s="628">
        <f t="shared" si="386"/>
        <v>8.8513920000000006</v>
      </c>
      <c r="D2098" s="665">
        <f t="shared" si="384"/>
        <v>8.8513920000000006</v>
      </c>
      <c r="E2098" s="629">
        <f t="shared" si="387"/>
        <v>78.347140337664015</v>
      </c>
      <c r="F2098" s="665">
        <f t="shared" si="385"/>
        <v>3.5405568000000005</v>
      </c>
      <c r="G2098" s="629">
        <f t="shared" si="388"/>
        <v>12.535542454026244</v>
      </c>
      <c r="H2098" s="666">
        <f t="shared" si="389"/>
        <v>6.1959744000000008</v>
      </c>
      <c r="I2098" s="667">
        <f t="shared" si="390"/>
        <v>1.7211040000000002E-3</v>
      </c>
      <c r="J2098" s="624">
        <f t="shared" si="391"/>
        <v>-65.811597883637774</v>
      </c>
      <c r="K2098" s="624">
        <f t="shared" si="392"/>
        <v>0</v>
      </c>
      <c r="L2098" s="624">
        <f t="shared" si="394"/>
        <v>59247.89461513768</v>
      </c>
      <c r="M2098" s="668">
        <f t="shared" si="395"/>
        <v>13.073103647999984</v>
      </c>
      <c r="N2098" s="624">
        <f t="shared" si="393"/>
        <v>4532.0450453402354</v>
      </c>
    </row>
    <row r="2099" spans="1:14" x14ac:dyDescent="0.2">
      <c r="A2099" s="624">
        <v>2096</v>
      </c>
      <c r="B2099" s="624">
        <v>2.2000000000000002</v>
      </c>
      <c r="C2099" s="628">
        <f t="shared" si="386"/>
        <v>3.5405568000000005</v>
      </c>
      <c r="D2099" s="665">
        <f t="shared" si="384"/>
        <v>3.5405568000000005</v>
      </c>
      <c r="E2099" s="629">
        <f t="shared" si="387"/>
        <v>12.535542454026244</v>
      </c>
      <c r="F2099" s="665">
        <f t="shared" si="385"/>
        <v>0</v>
      </c>
      <c r="G2099" s="629">
        <f t="shared" si="388"/>
        <v>0</v>
      </c>
      <c r="H2099" s="666">
        <f t="shared" si="389"/>
        <v>1.7702784000000003</v>
      </c>
      <c r="I2099" s="667">
        <f t="shared" si="390"/>
        <v>4.9174400000000012E-4</v>
      </c>
      <c r="J2099" s="624">
        <f t="shared" si="391"/>
        <v>-12.535542454026244</v>
      </c>
      <c r="K2099" s="624">
        <f t="shared" si="392"/>
        <v>0</v>
      </c>
      <c r="L2099" s="624">
        <f t="shared" si="394"/>
        <v>59247.89461513768</v>
      </c>
      <c r="M2099" s="668">
        <f t="shared" si="395"/>
        <v>13.073595391999984</v>
      </c>
      <c r="N2099" s="624">
        <f t="shared" si="393"/>
        <v>4531.8745791530882</v>
      </c>
    </row>
    <row r="2100" spans="1:14" x14ac:dyDescent="0.2">
      <c r="A2100" s="624">
        <v>2097</v>
      </c>
      <c r="B2100" s="624">
        <v>0</v>
      </c>
      <c r="C2100" s="628">
        <f t="shared" si="386"/>
        <v>0</v>
      </c>
      <c r="D2100" s="665">
        <f t="shared" si="384"/>
        <v>0</v>
      </c>
      <c r="E2100" s="629">
        <f t="shared" si="387"/>
        <v>0</v>
      </c>
      <c r="F2100" s="665">
        <f t="shared" si="385"/>
        <v>0</v>
      </c>
      <c r="G2100" s="629">
        <f t="shared" si="388"/>
        <v>0</v>
      </c>
      <c r="H2100" s="666">
        <f t="shared" si="389"/>
        <v>0</v>
      </c>
      <c r="I2100" s="667">
        <f t="shared" si="390"/>
        <v>0</v>
      </c>
      <c r="J2100" s="624">
        <f t="shared" si="391"/>
        <v>0</v>
      </c>
      <c r="K2100" s="624">
        <f t="shared" si="392"/>
        <v>0</v>
      </c>
      <c r="L2100" s="624">
        <f t="shared" si="394"/>
        <v>59247.89461513768</v>
      </c>
      <c r="M2100" s="668">
        <f t="shared" si="395"/>
        <v>13.073595391999984</v>
      </c>
      <c r="N2100" s="624">
        <f t="shared" si="393"/>
        <v>4531.8745791530882</v>
      </c>
    </row>
    <row r="2101" spans="1:14" x14ac:dyDescent="0.2">
      <c r="A2101" s="624">
        <v>2098</v>
      </c>
      <c r="B2101" s="624">
        <v>0</v>
      </c>
      <c r="C2101" s="628">
        <f t="shared" si="386"/>
        <v>0</v>
      </c>
      <c r="D2101" s="665">
        <f t="shared" si="384"/>
        <v>0</v>
      </c>
      <c r="E2101" s="629">
        <f t="shared" si="387"/>
        <v>0</v>
      </c>
      <c r="F2101" s="665">
        <f t="shared" si="385"/>
        <v>0</v>
      </c>
      <c r="G2101" s="629">
        <f t="shared" si="388"/>
        <v>0</v>
      </c>
      <c r="H2101" s="666">
        <f t="shared" si="389"/>
        <v>0</v>
      </c>
      <c r="I2101" s="667">
        <f t="shared" si="390"/>
        <v>0</v>
      </c>
      <c r="J2101" s="624">
        <f t="shared" si="391"/>
        <v>0</v>
      </c>
      <c r="K2101" s="624">
        <f t="shared" si="392"/>
        <v>0</v>
      </c>
      <c r="L2101" s="624">
        <f t="shared" si="394"/>
        <v>59247.89461513768</v>
      </c>
      <c r="M2101" s="668">
        <f t="shared" si="395"/>
        <v>13.073595391999984</v>
      </c>
      <c r="N2101" s="624">
        <f t="shared" si="393"/>
        <v>4531.8745791530882</v>
      </c>
    </row>
    <row r="2102" spans="1:14" x14ac:dyDescent="0.2">
      <c r="A2102" s="624">
        <v>2099</v>
      </c>
      <c r="B2102" s="624">
        <v>0</v>
      </c>
      <c r="C2102" s="628">
        <f t="shared" si="386"/>
        <v>0</v>
      </c>
      <c r="D2102" s="665">
        <f t="shared" si="384"/>
        <v>0</v>
      </c>
      <c r="E2102" s="629">
        <f t="shared" si="387"/>
        <v>0</v>
      </c>
      <c r="F2102" s="665">
        <f t="shared" si="385"/>
        <v>0</v>
      </c>
      <c r="G2102" s="629">
        <f t="shared" si="388"/>
        <v>0</v>
      </c>
      <c r="H2102" s="666">
        <f t="shared" si="389"/>
        <v>0</v>
      </c>
      <c r="I2102" s="667">
        <f t="shared" si="390"/>
        <v>0</v>
      </c>
      <c r="J2102" s="624">
        <f t="shared" si="391"/>
        <v>0</v>
      </c>
      <c r="K2102" s="624">
        <f t="shared" si="392"/>
        <v>0</v>
      </c>
      <c r="L2102" s="624">
        <f t="shared" si="394"/>
        <v>59247.89461513768</v>
      </c>
      <c r="M2102" s="668">
        <f t="shared" si="395"/>
        <v>13.073595391999984</v>
      </c>
      <c r="N2102" s="624">
        <f t="shared" si="393"/>
        <v>4531.8745791530882</v>
      </c>
    </row>
    <row r="2103" spans="1:14" x14ac:dyDescent="0.2">
      <c r="A2103" s="624">
        <v>2100</v>
      </c>
      <c r="B2103" s="624">
        <v>0</v>
      </c>
      <c r="C2103" s="628">
        <f t="shared" si="386"/>
        <v>0</v>
      </c>
      <c r="D2103" s="665">
        <f t="shared" si="384"/>
        <v>0</v>
      </c>
      <c r="E2103" s="629">
        <f t="shared" si="387"/>
        <v>0</v>
      </c>
      <c r="F2103" s="665">
        <f t="shared" si="385"/>
        <v>0</v>
      </c>
      <c r="G2103" s="629">
        <f t="shared" si="388"/>
        <v>0</v>
      </c>
      <c r="H2103" s="666">
        <f t="shared" si="389"/>
        <v>0</v>
      </c>
      <c r="I2103" s="667">
        <f t="shared" si="390"/>
        <v>0</v>
      </c>
      <c r="J2103" s="624">
        <f t="shared" si="391"/>
        <v>0</v>
      </c>
      <c r="K2103" s="624">
        <f t="shared" si="392"/>
        <v>0</v>
      </c>
      <c r="L2103" s="624">
        <f t="shared" si="394"/>
        <v>59247.89461513768</v>
      </c>
      <c r="M2103" s="668">
        <f t="shared" si="395"/>
        <v>13.073595391999984</v>
      </c>
      <c r="N2103" s="624">
        <f t="shared" si="393"/>
        <v>4531.8745791530882</v>
      </c>
    </row>
    <row r="2104" spans="1:14" x14ac:dyDescent="0.2">
      <c r="A2104" s="624">
        <v>2101</v>
      </c>
      <c r="B2104" s="624">
        <v>0</v>
      </c>
      <c r="C2104" s="628">
        <f t="shared" si="386"/>
        <v>0</v>
      </c>
      <c r="D2104" s="665">
        <f t="shared" si="384"/>
        <v>0</v>
      </c>
      <c r="E2104" s="629">
        <f t="shared" si="387"/>
        <v>0</v>
      </c>
      <c r="F2104" s="665">
        <f t="shared" si="385"/>
        <v>0</v>
      </c>
      <c r="G2104" s="629">
        <f t="shared" si="388"/>
        <v>0</v>
      </c>
      <c r="H2104" s="666">
        <f t="shared" si="389"/>
        <v>0</v>
      </c>
      <c r="I2104" s="667">
        <f t="shared" si="390"/>
        <v>0</v>
      </c>
      <c r="J2104" s="624">
        <f t="shared" si="391"/>
        <v>0</v>
      </c>
      <c r="K2104" s="624">
        <f t="shared" si="392"/>
        <v>0</v>
      </c>
      <c r="L2104" s="624">
        <f t="shared" si="394"/>
        <v>59247.89461513768</v>
      </c>
      <c r="M2104" s="668">
        <f t="shared" si="395"/>
        <v>13.073595391999984</v>
      </c>
      <c r="N2104" s="624">
        <f t="shared" si="393"/>
        <v>4531.8745791530882</v>
      </c>
    </row>
    <row r="2105" spans="1:14" x14ac:dyDescent="0.2">
      <c r="A2105" s="624">
        <v>2102</v>
      </c>
      <c r="B2105" s="624">
        <v>0</v>
      </c>
      <c r="C2105" s="628">
        <f t="shared" si="386"/>
        <v>0</v>
      </c>
      <c r="D2105" s="665">
        <f t="shared" si="384"/>
        <v>0</v>
      </c>
      <c r="E2105" s="629">
        <f t="shared" si="387"/>
        <v>0</v>
      </c>
      <c r="F2105" s="665">
        <f t="shared" si="385"/>
        <v>0</v>
      </c>
      <c r="G2105" s="629">
        <f t="shared" si="388"/>
        <v>0</v>
      </c>
      <c r="H2105" s="666">
        <f t="shared" si="389"/>
        <v>0</v>
      </c>
      <c r="I2105" s="667">
        <f t="shared" si="390"/>
        <v>0</v>
      </c>
      <c r="J2105" s="624">
        <f t="shared" si="391"/>
        <v>0</v>
      </c>
      <c r="K2105" s="624">
        <f t="shared" si="392"/>
        <v>0</v>
      </c>
      <c r="L2105" s="624">
        <f t="shared" si="394"/>
        <v>59247.89461513768</v>
      </c>
      <c r="M2105" s="668">
        <f t="shared" si="395"/>
        <v>13.073595391999984</v>
      </c>
      <c r="N2105" s="624">
        <f t="shared" si="393"/>
        <v>4531.8745791530882</v>
      </c>
    </row>
    <row r="2106" spans="1:14" x14ac:dyDescent="0.2">
      <c r="A2106" s="624">
        <v>2103</v>
      </c>
      <c r="B2106" s="624">
        <v>0</v>
      </c>
      <c r="C2106" s="628">
        <f t="shared" si="386"/>
        <v>0</v>
      </c>
      <c r="D2106" s="665">
        <f t="shared" si="384"/>
        <v>0</v>
      </c>
      <c r="E2106" s="629">
        <f t="shared" si="387"/>
        <v>0</v>
      </c>
      <c r="F2106" s="665">
        <f t="shared" si="385"/>
        <v>0</v>
      </c>
      <c r="G2106" s="629">
        <f t="shared" si="388"/>
        <v>0</v>
      </c>
      <c r="H2106" s="666">
        <f t="shared" si="389"/>
        <v>0</v>
      </c>
      <c r="I2106" s="667">
        <f t="shared" si="390"/>
        <v>0</v>
      </c>
      <c r="J2106" s="624">
        <f t="shared" si="391"/>
        <v>0</v>
      </c>
      <c r="K2106" s="624">
        <f t="shared" si="392"/>
        <v>0</v>
      </c>
      <c r="L2106" s="624">
        <f t="shared" si="394"/>
        <v>59247.89461513768</v>
      </c>
      <c r="M2106" s="668">
        <f t="shared" si="395"/>
        <v>13.073595391999984</v>
      </c>
      <c r="N2106" s="624">
        <f t="shared" si="393"/>
        <v>4531.8745791530882</v>
      </c>
    </row>
    <row r="2107" spans="1:14" x14ac:dyDescent="0.2">
      <c r="A2107" s="624">
        <v>2104</v>
      </c>
      <c r="B2107" s="624">
        <v>0</v>
      </c>
      <c r="C2107" s="628">
        <f t="shared" si="386"/>
        <v>0</v>
      </c>
      <c r="D2107" s="665">
        <f t="shared" si="384"/>
        <v>0</v>
      </c>
      <c r="E2107" s="629">
        <f t="shared" si="387"/>
        <v>0</v>
      </c>
      <c r="F2107" s="665">
        <f t="shared" si="385"/>
        <v>0</v>
      </c>
      <c r="G2107" s="629">
        <f t="shared" si="388"/>
        <v>0</v>
      </c>
      <c r="H2107" s="666">
        <f t="shared" si="389"/>
        <v>0</v>
      </c>
      <c r="I2107" s="667">
        <f t="shared" si="390"/>
        <v>0</v>
      </c>
      <c r="J2107" s="624">
        <f t="shared" si="391"/>
        <v>0</v>
      </c>
      <c r="K2107" s="624">
        <f t="shared" si="392"/>
        <v>0</v>
      </c>
      <c r="L2107" s="624">
        <f t="shared" si="394"/>
        <v>59247.89461513768</v>
      </c>
      <c r="M2107" s="668">
        <f t="shared" si="395"/>
        <v>13.073595391999984</v>
      </c>
      <c r="N2107" s="624">
        <f t="shared" si="393"/>
        <v>4531.8745791530882</v>
      </c>
    </row>
    <row r="2108" spans="1:14" x14ac:dyDescent="0.2">
      <c r="A2108" s="624">
        <v>2105</v>
      </c>
      <c r="B2108" s="624">
        <v>0</v>
      </c>
      <c r="C2108" s="628">
        <f t="shared" si="386"/>
        <v>0</v>
      </c>
      <c r="D2108" s="665">
        <f t="shared" si="384"/>
        <v>0</v>
      </c>
      <c r="E2108" s="629">
        <f t="shared" si="387"/>
        <v>0</v>
      </c>
      <c r="F2108" s="665">
        <f t="shared" si="385"/>
        <v>0</v>
      </c>
      <c r="G2108" s="629">
        <f t="shared" si="388"/>
        <v>0</v>
      </c>
      <c r="H2108" s="666">
        <f t="shared" si="389"/>
        <v>0</v>
      </c>
      <c r="I2108" s="667">
        <f t="shared" si="390"/>
        <v>0</v>
      </c>
      <c r="J2108" s="624">
        <f t="shared" si="391"/>
        <v>0</v>
      </c>
      <c r="K2108" s="624">
        <f t="shared" si="392"/>
        <v>0</v>
      </c>
      <c r="L2108" s="624">
        <f t="shared" si="394"/>
        <v>59247.89461513768</v>
      </c>
      <c r="M2108" s="668">
        <f t="shared" si="395"/>
        <v>13.073595391999984</v>
      </c>
      <c r="N2108" s="624">
        <f t="shared" si="393"/>
        <v>4531.8745791530882</v>
      </c>
    </row>
    <row r="2109" spans="1:14" x14ac:dyDescent="0.2">
      <c r="A2109" s="624">
        <v>2106</v>
      </c>
      <c r="B2109" s="624">
        <v>0</v>
      </c>
      <c r="C2109" s="628">
        <f t="shared" si="386"/>
        <v>0</v>
      </c>
      <c r="D2109" s="665">
        <f t="shared" si="384"/>
        <v>0</v>
      </c>
      <c r="E2109" s="629">
        <f t="shared" si="387"/>
        <v>0</v>
      </c>
      <c r="F2109" s="665">
        <f t="shared" si="385"/>
        <v>0</v>
      </c>
      <c r="G2109" s="629">
        <f t="shared" si="388"/>
        <v>0</v>
      </c>
      <c r="H2109" s="666">
        <f t="shared" si="389"/>
        <v>0</v>
      </c>
      <c r="I2109" s="667">
        <f t="shared" si="390"/>
        <v>0</v>
      </c>
      <c r="J2109" s="624">
        <f t="shared" si="391"/>
        <v>0</v>
      </c>
      <c r="K2109" s="624">
        <f t="shared" si="392"/>
        <v>0</v>
      </c>
      <c r="L2109" s="624">
        <f t="shared" si="394"/>
        <v>59247.89461513768</v>
      </c>
      <c r="M2109" s="668">
        <f t="shared" si="395"/>
        <v>13.073595391999984</v>
      </c>
      <c r="N2109" s="624">
        <f t="shared" si="393"/>
        <v>4531.8745791530882</v>
      </c>
    </row>
    <row r="2110" spans="1:14" x14ac:dyDescent="0.2">
      <c r="A2110" s="624">
        <v>2107</v>
      </c>
      <c r="B2110" s="624">
        <v>0</v>
      </c>
      <c r="C2110" s="628">
        <f t="shared" si="386"/>
        <v>0</v>
      </c>
      <c r="D2110" s="665">
        <f t="shared" si="384"/>
        <v>0</v>
      </c>
      <c r="E2110" s="629">
        <f t="shared" si="387"/>
        <v>0</v>
      </c>
      <c r="F2110" s="665">
        <f t="shared" si="385"/>
        <v>0</v>
      </c>
      <c r="G2110" s="629">
        <f t="shared" si="388"/>
        <v>0</v>
      </c>
      <c r="H2110" s="666">
        <f t="shared" si="389"/>
        <v>0</v>
      </c>
      <c r="I2110" s="667">
        <f t="shared" si="390"/>
        <v>0</v>
      </c>
      <c r="J2110" s="624">
        <f t="shared" si="391"/>
        <v>0</v>
      </c>
      <c r="K2110" s="624">
        <f t="shared" si="392"/>
        <v>0</v>
      </c>
      <c r="L2110" s="624">
        <f t="shared" si="394"/>
        <v>59247.89461513768</v>
      </c>
      <c r="M2110" s="668">
        <f t="shared" si="395"/>
        <v>13.073595391999984</v>
      </c>
      <c r="N2110" s="624">
        <f t="shared" si="393"/>
        <v>4531.8745791530882</v>
      </c>
    </row>
    <row r="2111" spans="1:14" x14ac:dyDescent="0.2">
      <c r="A2111" s="624">
        <v>2108</v>
      </c>
      <c r="B2111" s="624">
        <v>0</v>
      </c>
      <c r="C2111" s="628">
        <f t="shared" si="386"/>
        <v>0</v>
      </c>
      <c r="D2111" s="665">
        <f t="shared" si="384"/>
        <v>0</v>
      </c>
      <c r="E2111" s="629">
        <f t="shared" si="387"/>
        <v>0</v>
      </c>
      <c r="F2111" s="665">
        <f t="shared" si="385"/>
        <v>0</v>
      </c>
      <c r="G2111" s="629">
        <f t="shared" si="388"/>
        <v>0</v>
      </c>
      <c r="H2111" s="666">
        <f t="shared" si="389"/>
        <v>0</v>
      </c>
      <c r="I2111" s="667">
        <f t="shared" si="390"/>
        <v>0</v>
      </c>
      <c r="J2111" s="624">
        <f t="shared" si="391"/>
        <v>0</v>
      </c>
      <c r="K2111" s="624">
        <f t="shared" si="392"/>
        <v>0</v>
      </c>
      <c r="L2111" s="624">
        <f t="shared" si="394"/>
        <v>59247.89461513768</v>
      </c>
      <c r="M2111" s="668">
        <f t="shared" si="395"/>
        <v>13.073595391999984</v>
      </c>
      <c r="N2111" s="624">
        <f t="shared" si="393"/>
        <v>4531.8745791530882</v>
      </c>
    </row>
    <row r="2112" spans="1:14" x14ac:dyDescent="0.2">
      <c r="A2112" s="624">
        <v>2109</v>
      </c>
      <c r="B2112" s="624">
        <v>0</v>
      </c>
      <c r="C2112" s="628">
        <f t="shared" si="386"/>
        <v>0</v>
      </c>
      <c r="D2112" s="665">
        <f t="shared" si="384"/>
        <v>0</v>
      </c>
      <c r="E2112" s="629">
        <f t="shared" si="387"/>
        <v>0</v>
      </c>
      <c r="F2112" s="665">
        <f t="shared" si="385"/>
        <v>0</v>
      </c>
      <c r="G2112" s="629">
        <f t="shared" si="388"/>
        <v>0</v>
      </c>
      <c r="H2112" s="666">
        <f t="shared" si="389"/>
        <v>0</v>
      </c>
      <c r="I2112" s="667">
        <f t="shared" si="390"/>
        <v>0</v>
      </c>
      <c r="J2112" s="624">
        <f t="shared" si="391"/>
        <v>0</v>
      </c>
      <c r="K2112" s="624">
        <f t="shared" si="392"/>
        <v>0</v>
      </c>
      <c r="L2112" s="624">
        <f t="shared" si="394"/>
        <v>59247.89461513768</v>
      </c>
      <c r="M2112" s="668">
        <f t="shared" si="395"/>
        <v>13.073595391999984</v>
      </c>
      <c r="N2112" s="624">
        <f t="shared" si="393"/>
        <v>4531.8745791530882</v>
      </c>
    </row>
    <row r="2113" spans="1:14" x14ac:dyDescent="0.2">
      <c r="A2113" s="624">
        <v>2110</v>
      </c>
      <c r="B2113" s="624">
        <v>0</v>
      </c>
      <c r="C2113" s="628">
        <f t="shared" si="386"/>
        <v>0</v>
      </c>
      <c r="D2113" s="665">
        <f t="shared" si="384"/>
        <v>0</v>
      </c>
      <c r="E2113" s="629">
        <f t="shared" si="387"/>
        <v>0</v>
      </c>
      <c r="F2113" s="665">
        <f t="shared" si="385"/>
        <v>0</v>
      </c>
      <c r="G2113" s="629">
        <f t="shared" si="388"/>
        <v>0</v>
      </c>
      <c r="H2113" s="666">
        <f t="shared" si="389"/>
        <v>0</v>
      </c>
      <c r="I2113" s="667">
        <f t="shared" si="390"/>
        <v>0</v>
      </c>
      <c r="J2113" s="624">
        <f t="shared" si="391"/>
        <v>0</v>
      </c>
      <c r="K2113" s="624">
        <f t="shared" si="392"/>
        <v>0</v>
      </c>
      <c r="L2113" s="624">
        <f t="shared" si="394"/>
        <v>59247.89461513768</v>
      </c>
      <c r="M2113" s="668">
        <f t="shared" si="395"/>
        <v>13.073595391999984</v>
      </c>
      <c r="N2113" s="624">
        <f t="shared" si="393"/>
        <v>4531.8745791530882</v>
      </c>
    </row>
    <row r="2114" spans="1:14" x14ac:dyDescent="0.2">
      <c r="A2114" s="624">
        <v>2111</v>
      </c>
      <c r="B2114" s="624">
        <v>0</v>
      </c>
      <c r="C2114" s="628">
        <f t="shared" si="386"/>
        <v>0</v>
      </c>
      <c r="D2114" s="665">
        <f t="shared" si="384"/>
        <v>0</v>
      </c>
      <c r="E2114" s="629">
        <f t="shared" si="387"/>
        <v>0</v>
      </c>
      <c r="F2114" s="665">
        <f t="shared" si="385"/>
        <v>0</v>
      </c>
      <c r="G2114" s="629">
        <f t="shared" si="388"/>
        <v>0</v>
      </c>
      <c r="H2114" s="666">
        <f t="shared" si="389"/>
        <v>0</v>
      </c>
      <c r="I2114" s="667">
        <f t="shared" si="390"/>
        <v>0</v>
      </c>
      <c r="J2114" s="624">
        <f t="shared" si="391"/>
        <v>0</v>
      </c>
      <c r="K2114" s="624">
        <f t="shared" si="392"/>
        <v>0</v>
      </c>
      <c r="L2114" s="624">
        <f t="shared" si="394"/>
        <v>59247.89461513768</v>
      </c>
      <c r="M2114" s="668">
        <f t="shared" si="395"/>
        <v>13.073595391999984</v>
      </c>
      <c r="N2114" s="624">
        <f t="shared" si="393"/>
        <v>4531.8745791530882</v>
      </c>
    </row>
    <row r="2115" spans="1:14" x14ac:dyDescent="0.2">
      <c r="A2115" s="624">
        <v>2112</v>
      </c>
      <c r="B2115" s="624">
        <v>0</v>
      </c>
      <c r="C2115" s="628">
        <f t="shared" si="386"/>
        <v>0</v>
      </c>
      <c r="D2115" s="665">
        <f t="shared" si="384"/>
        <v>0</v>
      </c>
      <c r="E2115" s="629">
        <f t="shared" si="387"/>
        <v>0</v>
      </c>
      <c r="F2115" s="665">
        <f t="shared" si="385"/>
        <v>0</v>
      </c>
      <c r="G2115" s="629">
        <f t="shared" si="388"/>
        <v>0</v>
      </c>
      <c r="H2115" s="666">
        <f t="shared" si="389"/>
        <v>0</v>
      </c>
      <c r="I2115" s="667">
        <f t="shared" si="390"/>
        <v>0</v>
      </c>
      <c r="J2115" s="624">
        <f t="shared" si="391"/>
        <v>0</v>
      </c>
      <c r="K2115" s="624">
        <f t="shared" si="392"/>
        <v>0</v>
      </c>
      <c r="L2115" s="624">
        <f t="shared" si="394"/>
        <v>59247.89461513768</v>
      </c>
      <c r="M2115" s="668">
        <f t="shared" si="395"/>
        <v>13.073595391999984</v>
      </c>
      <c r="N2115" s="624">
        <f t="shared" si="393"/>
        <v>4531.8745791530882</v>
      </c>
    </row>
    <row r="2116" spans="1:14" x14ac:dyDescent="0.2">
      <c r="A2116" s="624">
        <v>2113</v>
      </c>
      <c r="B2116" s="624">
        <v>0</v>
      </c>
      <c r="C2116" s="628">
        <f t="shared" si="386"/>
        <v>0</v>
      </c>
      <c r="D2116" s="665">
        <f t="shared" ref="D2116:D2179" si="396">C2116</f>
        <v>0</v>
      </c>
      <c r="E2116" s="629">
        <f t="shared" si="387"/>
        <v>0</v>
      </c>
      <c r="F2116" s="665">
        <f t="shared" ref="F2116:F2179" si="397">C2117</f>
        <v>0</v>
      </c>
      <c r="G2116" s="629">
        <f t="shared" si="388"/>
        <v>0</v>
      </c>
      <c r="H2116" s="666">
        <f t="shared" si="389"/>
        <v>0</v>
      </c>
      <c r="I2116" s="667">
        <f t="shared" si="390"/>
        <v>0</v>
      </c>
      <c r="J2116" s="624">
        <f t="shared" si="391"/>
        <v>0</v>
      </c>
      <c r="K2116" s="624">
        <f t="shared" si="392"/>
        <v>0</v>
      </c>
      <c r="L2116" s="624">
        <f t="shared" si="394"/>
        <v>59247.89461513768</v>
      </c>
      <c r="M2116" s="668">
        <f t="shared" si="395"/>
        <v>13.073595391999984</v>
      </c>
      <c r="N2116" s="624">
        <f t="shared" si="393"/>
        <v>4531.8745791530882</v>
      </c>
    </row>
    <row r="2117" spans="1:14" x14ac:dyDescent="0.2">
      <c r="A2117" s="624">
        <v>2114</v>
      </c>
      <c r="B2117" s="624">
        <v>0</v>
      </c>
      <c r="C2117" s="628">
        <f t="shared" ref="C2117:C2180" si="398">B2117*1.609344</f>
        <v>0</v>
      </c>
      <c r="D2117" s="665">
        <f t="shared" si="396"/>
        <v>0</v>
      </c>
      <c r="E2117" s="629">
        <f t="shared" ref="E2117:E2180" si="399">(D2117)^2</f>
        <v>0</v>
      </c>
      <c r="F2117" s="665">
        <f t="shared" si="397"/>
        <v>0</v>
      </c>
      <c r="G2117" s="629">
        <f t="shared" ref="G2117:G2180" si="400">(F2117)^2</f>
        <v>0</v>
      </c>
      <c r="H2117" s="666">
        <f t="shared" ref="H2117:H2180" si="401">(D2117+F2117)/2</f>
        <v>0</v>
      </c>
      <c r="I2117" s="667">
        <f t="shared" ref="I2117:I2180" si="402">H2117/3600</f>
        <v>0</v>
      </c>
      <c r="J2117" s="624">
        <f t="shared" ref="J2117:J2180" si="403">IF(I2117=0,0,(G2117-E2117))</f>
        <v>0</v>
      </c>
      <c r="K2117" s="624">
        <f t="shared" ref="K2117:K2180" si="404">MAX(0,J2117)</f>
        <v>0</v>
      </c>
      <c r="L2117" s="624">
        <f t="shared" si="394"/>
        <v>59247.89461513768</v>
      </c>
      <c r="M2117" s="668">
        <f t="shared" si="395"/>
        <v>13.073595391999984</v>
      </c>
      <c r="N2117" s="624">
        <f t="shared" ref="N2117:N2180" si="405">IF(M2117=0,0,(L2117)/M2117)</f>
        <v>4531.8745791530882</v>
      </c>
    </row>
    <row r="2118" spans="1:14" x14ac:dyDescent="0.2">
      <c r="A2118" s="624">
        <v>2115</v>
      </c>
      <c r="B2118" s="624">
        <v>0</v>
      </c>
      <c r="C2118" s="628">
        <f t="shared" si="398"/>
        <v>0</v>
      </c>
      <c r="D2118" s="665">
        <f t="shared" si="396"/>
        <v>0</v>
      </c>
      <c r="E2118" s="629">
        <f t="shared" si="399"/>
        <v>0</v>
      </c>
      <c r="F2118" s="665">
        <f t="shared" si="397"/>
        <v>0</v>
      </c>
      <c r="G2118" s="629">
        <f t="shared" si="400"/>
        <v>0</v>
      </c>
      <c r="H2118" s="666">
        <f t="shared" si="401"/>
        <v>0</v>
      </c>
      <c r="I2118" s="667">
        <f t="shared" si="402"/>
        <v>0</v>
      </c>
      <c r="J2118" s="624">
        <f t="shared" si="403"/>
        <v>0</v>
      </c>
      <c r="K2118" s="624">
        <f t="shared" si="404"/>
        <v>0</v>
      </c>
      <c r="L2118" s="624">
        <f t="shared" ref="L2118:L2181" si="406">L2117+K2118</f>
        <v>59247.89461513768</v>
      </c>
      <c r="M2118" s="668">
        <f t="shared" ref="M2118:M2181" si="407">M2117+I2118</f>
        <v>13.073595391999984</v>
      </c>
      <c r="N2118" s="624">
        <f t="shared" si="405"/>
        <v>4531.8745791530882</v>
      </c>
    </row>
    <row r="2119" spans="1:14" x14ac:dyDescent="0.2">
      <c r="A2119" s="624">
        <v>2116</v>
      </c>
      <c r="B2119" s="624">
        <v>0</v>
      </c>
      <c r="C2119" s="628">
        <f t="shared" si="398"/>
        <v>0</v>
      </c>
      <c r="D2119" s="665">
        <f t="shared" si="396"/>
        <v>0</v>
      </c>
      <c r="E2119" s="629">
        <f t="shared" si="399"/>
        <v>0</v>
      </c>
      <c r="F2119" s="665">
        <f t="shared" si="397"/>
        <v>0</v>
      </c>
      <c r="G2119" s="629">
        <f t="shared" si="400"/>
        <v>0</v>
      </c>
      <c r="H2119" s="666">
        <f t="shared" si="401"/>
        <v>0</v>
      </c>
      <c r="I2119" s="667">
        <f t="shared" si="402"/>
        <v>0</v>
      </c>
      <c r="J2119" s="624">
        <f t="shared" si="403"/>
        <v>0</v>
      </c>
      <c r="K2119" s="624">
        <f t="shared" si="404"/>
        <v>0</v>
      </c>
      <c r="L2119" s="624">
        <f t="shared" si="406"/>
        <v>59247.89461513768</v>
      </c>
      <c r="M2119" s="668">
        <f t="shared" si="407"/>
        <v>13.073595391999984</v>
      </c>
      <c r="N2119" s="624">
        <f t="shared" si="405"/>
        <v>4531.8745791530882</v>
      </c>
    </row>
    <row r="2120" spans="1:14" x14ac:dyDescent="0.2">
      <c r="A2120" s="624">
        <v>2117</v>
      </c>
      <c r="B2120" s="624">
        <v>0</v>
      </c>
      <c r="C2120" s="628">
        <f t="shared" si="398"/>
        <v>0</v>
      </c>
      <c r="D2120" s="665">
        <f t="shared" si="396"/>
        <v>0</v>
      </c>
      <c r="E2120" s="629">
        <f t="shared" si="399"/>
        <v>0</v>
      </c>
      <c r="F2120" s="665">
        <f t="shared" si="397"/>
        <v>0</v>
      </c>
      <c r="G2120" s="629">
        <f t="shared" si="400"/>
        <v>0</v>
      </c>
      <c r="H2120" s="666">
        <f t="shared" si="401"/>
        <v>0</v>
      </c>
      <c r="I2120" s="667">
        <f t="shared" si="402"/>
        <v>0</v>
      </c>
      <c r="J2120" s="624">
        <f t="shared" si="403"/>
        <v>0</v>
      </c>
      <c r="K2120" s="624">
        <f t="shared" si="404"/>
        <v>0</v>
      </c>
      <c r="L2120" s="624">
        <f t="shared" si="406"/>
        <v>59247.89461513768</v>
      </c>
      <c r="M2120" s="668">
        <f t="shared" si="407"/>
        <v>13.073595391999984</v>
      </c>
      <c r="N2120" s="624">
        <f t="shared" si="405"/>
        <v>4531.8745791530882</v>
      </c>
    </row>
    <row r="2121" spans="1:14" x14ac:dyDescent="0.2">
      <c r="A2121" s="624">
        <v>2118</v>
      </c>
      <c r="B2121" s="624">
        <v>0</v>
      </c>
      <c r="C2121" s="628">
        <f t="shared" si="398"/>
        <v>0</v>
      </c>
      <c r="D2121" s="665">
        <f t="shared" si="396"/>
        <v>0</v>
      </c>
      <c r="E2121" s="629">
        <f t="shared" si="399"/>
        <v>0</v>
      </c>
      <c r="F2121" s="665">
        <f t="shared" si="397"/>
        <v>0</v>
      </c>
      <c r="G2121" s="629">
        <f t="shared" si="400"/>
        <v>0</v>
      </c>
      <c r="H2121" s="666">
        <f t="shared" si="401"/>
        <v>0</v>
      </c>
      <c r="I2121" s="667">
        <f t="shared" si="402"/>
        <v>0</v>
      </c>
      <c r="J2121" s="624">
        <f t="shared" si="403"/>
        <v>0</v>
      </c>
      <c r="K2121" s="624">
        <f t="shared" si="404"/>
        <v>0</v>
      </c>
      <c r="L2121" s="624">
        <f t="shared" si="406"/>
        <v>59247.89461513768</v>
      </c>
      <c r="M2121" s="668">
        <f t="shared" si="407"/>
        <v>13.073595391999984</v>
      </c>
      <c r="N2121" s="624">
        <f t="shared" si="405"/>
        <v>4531.8745791530882</v>
      </c>
    </row>
    <row r="2122" spans="1:14" x14ac:dyDescent="0.2">
      <c r="A2122" s="624">
        <v>2119</v>
      </c>
      <c r="B2122" s="624">
        <v>0</v>
      </c>
      <c r="C2122" s="628">
        <f t="shared" si="398"/>
        <v>0</v>
      </c>
      <c r="D2122" s="665">
        <f t="shared" si="396"/>
        <v>0</v>
      </c>
      <c r="E2122" s="629">
        <f t="shared" si="399"/>
        <v>0</v>
      </c>
      <c r="F2122" s="665">
        <f t="shared" si="397"/>
        <v>0</v>
      </c>
      <c r="G2122" s="629">
        <f t="shared" si="400"/>
        <v>0</v>
      </c>
      <c r="H2122" s="666">
        <f t="shared" si="401"/>
        <v>0</v>
      </c>
      <c r="I2122" s="667">
        <f t="shared" si="402"/>
        <v>0</v>
      </c>
      <c r="J2122" s="624">
        <f t="shared" si="403"/>
        <v>0</v>
      </c>
      <c r="K2122" s="624">
        <f t="shared" si="404"/>
        <v>0</v>
      </c>
      <c r="L2122" s="624">
        <f t="shared" si="406"/>
        <v>59247.89461513768</v>
      </c>
      <c r="M2122" s="668">
        <f t="shared" si="407"/>
        <v>13.073595391999984</v>
      </c>
      <c r="N2122" s="624">
        <f t="shared" si="405"/>
        <v>4531.8745791530882</v>
      </c>
    </row>
    <row r="2123" spans="1:14" x14ac:dyDescent="0.2">
      <c r="A2123" s="624">
        <v>2120</v>
      </c>
      <c r="B2123" s="624">
        <v>0</v>
      </c>
      <c r="C2123" s="628">
        <f t="shared" si="398"/>
        <v>0</v>
      </c>
      <c r="D2123" s="665">
        <f t="shared" si="396"/>
        <v>0</v>
      </c>
      <c r="E2123" s="629">
        <f t="shared" si="399"/>
        <v>0</v>
      </c>
      <c r="F2123" s="665">
        <f t="shared" si="397"/>
        <v>0</v>
      </c>
      <c r="G2123" s="629">
        <f t="shared" si="400"/>
        <v>0</v>
      </c>
      <c r="H2123" s="666">
        <f t="shared" si="401"/>
        <v>0</v>
      </c>
      <c r="I2123" s="667">
        <f t="shared" si="402"/>
        <v>0</v>
      </c>
      <c r="J2123" s="624">
        <f t="shared" si="403"/>
        <v>0</v>
      </c>
      <c r="K2123" s="624">
        <f t="shared" si="404"/>
        <v>0</v>
      </c>
      <c r="L2123" s="624">
        <f t="shared" si="406"/>
        <v>59247.89461513768</v>
      </c>
      <c r="M2123" s="668">
        <f t="shared" si="407"/>
        <v>13.073595391999984</v>
      </c>
      <c r="N2123" s="624">
        <f t="shared" si="405"/>
        <v>4531.8745791530882</v>
      </c>
    </row>
    <row r="2124" spans="1:14" x14ac:dyDescent="0.2">
      <c r="A2124" s="624">
        <v>2121</v>
      </c>
      <c r="B2124" s="624">
        <v>0</v>
      </c>
      <c r="C2124" s="628">
        <f t="shared" si="398"/>
        <v>0</v>
      </c>
      <c r="D2124" s="665">
        <f t="shared" si="396"/>
        <v>0</v>
      </c>
      <c r="E2124" s="629">
        <f t="shared" si="399"/>
        <v>0</v>
      </c>
      <c r="F2124" s="665">
        <f t="shared" si="397"/>
        <v>0</v>
      </c>
      <c r="G2124" s="629">
        <f t="shared" si="400"/>
        <v>0</v>
      </c>
      <c r="H2124" s="666">
        <f t="shared" si="401"/>
        <v>0</v>
      </c>
      <c r="I2124" s="667">
        <f t="shared" si="402"/>
        <v>0</v>
      </c>
      <c r="J2124" s="624">
        <f t="shared" si="403"/>
        <v>0</v>
      </c>
      <c r="K2124" s="624">
        <f t="shared" si="404"/>
        <v>0</v>
      </c>
      <c r="L2124" s="624">
        <f t="shared" si="406"/>
        <v>59247.89461513768</v>
      </c>
      <c r="M2124" s="668">
        <f t="shared" si="407"/>
        <v>13.073595391999984</v>
      </c>
      <c r="N2124" s="624">
        <f t="shared" si="405"/>
        <v>4531.8745791530882</v>
      </c>
    </row>
    <row r="2125" spans="1:14" x14ac:dyDescent="0.2">
      <c r="A2125" s="624">
        <v>2122</v>
      </c>
      <c r="B2125" s="624">
        <v>0</v>
      </c>
      <c r="C2125" s="628">
        <f t="shared" si="398"/>
        <v>0</v>
      </c>
      <c r="D2125" s="665">
        <f t="shared" si="396"/>
        <v>0</v>
      </c>
      <c r="E2125" s="629">
        <f t="shared" si="399"/>
        <v>0</v>
      </c>
      <c r="F2125" s="665">
        <f t="shared" si="397"/>
        <v>0</v>
      </c>
      <c r="G2125" s="629">
        <f t="shared" si="400"/>
        <v>0</v>
      </c>
      <c r="H2125" s="666">
        <f t="shared" si="401"/>
        <v>0</v>
      </c>
      <c r="I2125" s="667">
        <f t="shared" si="402"/>
        <v>0</v>
      </c>
      <c r="J2125" s="624">
        <f t="shared" si="403"/>
        <v>0</v>
      </c>
      <c r="K2125" s="624">
        <f t="shared" si="404"/>
        <v>0</v>
      </c>
      <c r="L2125" s="624">
        <f t="shared" si="406"/>
        <v>59247.89461513768</v>
      </c>
      <c r="M2125" s="668">
        <f t="shared" si="407"/>
        <v>13.073595391999984</v>
      </c>
      <c r="N2125" s="624">
        <f t="shared" si="405"/>
        <v>4531.8745791530882</v>
      </c>
    </row>
    <row r="2126" spans="1:14" x14ac:dyDescent="0.2">
      <c r="A2126" s="624">
        <v>2123</v>
      </c>
      <c r="B2126" s="624">
        <v>0</v>
      </c>
      <c r="C2126" s="628">
        <f t="shared" si="398"/>
        <v>0</v>
      </c>
      <c r="D2126" s="665">
        <f t="shared" si="396"/>
        <v>0</v>
      </c>
      <c r="E2126" s="629">
        <f t="shared" si="399"/>
        <v>0</v>
      </c>
      <c r="F2126" s="665">
        <f t="shared" si="397"/>
        <v>0</v>
      </c>
      <c r="G2126" s="629">
        <f t="shared" si="400"/>
        <v>0</v>
      </c>
      <c r="H2126" s="666">
        <f t="shared" si="401"/>
        <v>0</v>
      </c>
      <c r="I2126" s="667">
        <f t="shared" si="402"/>
        <v>0</v>
      </c>
      <c r="J2126" s="624">
        <f t="shared" si="403"/>
        <v>0</v>
      </c>
      <c r="K2126" s="624">
        <f t="shared" si="404"/>
        <v>0</v>
      </c>
      <c r="L2126" s="624">
        <f t="shared" si="406"/>
        <v>59247.89461513768</v>
      </c>
      <c r="M2126" s="668">
        <f t="shared" si="407"/>
        <v>13.073595391999984</v>
      </c>
      <c r="N2126" s="624">
        <f t="shared" si="405"/>
        <v>4531.8745791530882</v>
      </c>
    </row>
    <row r="2127" spans="1:14" x14ac:dyDescent="0.2">
      <c r="A2127" s="624">
        <v>2124</v>
      </c>
      <c r="B2127" s="624">
        <v>0</v>
      </c>
      <c r="C2127" s="628">
        <f t="shared" si="398"/>
        <v>0</v>
      </c>
      <c r="D2127" s="665">
        <f t="shared" si="396"/>
        <v>0</v>
      </c>
      <c r="E2127" s="629">
        <f t="shared" si="399"/>
        <v>0</v>
      </c>
      <c r="F2127" s="665">
        <f t="shared" si="397"/>
        <v>0</v>
      </c>
      <c r="G2127" s="629">
        <f t="shared" si="400"/>
        <v>0</v>
      </c>
      <c r="H2127" s="666">
        <f t="shared" si="401"/>
        <v>0</v>
      </c>
      <c r="I2127" s="667">
        <f t="shared" si="402"/>
        <v>0</v>
      </c>
      <c r="J2127" s="624">
        <f t="shared" si="403"/>
        <v>0</v>
      </c>
      <c r="K2127" s="624">
        <f t="shared" si="404"/>
        <v>0</v>
      </c>
      <c r="L2127" s="624">
        <f t="shared" si="406"/>
        <v>59247.89461513768</v>
      </c>
      <c r="M2127" s="668">
        <f t="shared" si="407"/>
        <v>13.073595391999984</v>
      </c>
      <c r="N2127" s="624">
        <f t="shared" si="405"/>
        <v>4531.8745791530882</v>
      </c>
    </row>
    <row r="2128" spans="1:14" x14ac:dyDescent="0.2">
      <c r="A2128" s="624">
        <v>2125</v>
      </c>
      <c r="B2128" s="624">
        <v>0</v>
      </c>
      <c r="C2128" s="628">
        <f t="shared" si="398"/>
        <v>0</v>
      </c>
      <c r="D2128" s="665">
        <f t="shared" si="396"/>
        <v>0</v>
      </c>
      <c r="E2128" s="629">
        <f t="shared" si="399"/>
        <v>0</v>
      </c>
      <c r="F2128" s="665">
        <f t="shared" si="397"/>
        <v>0</v>
      </c>
      <c r="G2128" s="629">
        <f t="shared" si="400"/>
        <v>0</v>
      </c>
      <c r="H2128" s="666">
        <f t="shared" si="401"/>
        <v>0</v>
      </c>
      <c r="I2128" s="667">
        <f t="shared" si="402"/>
        <v>0</v>
      </c>
      <c r="J2128" s="624">
        <f t="shared" si="403"/>
        <v>0</v>
      </c>
      <c r="K2128" s="624">
        <f t="shared" si="404"/>
        <v>0</v>
      </c>
      <c r="L2128" s="624">
        <f t="shared" si="406"/>
        <v>59247.89461513768</v>
      </c>
      <c r="M2128" s="668">
        <f t="shared" si="407"/>
        <v>13.073595391999984</v>
      </c>
      <c r="N2128" s="624">
        <f t="shared" si="405"/>
        <v>4531.8745791530882</v>
      </c>
    </row>
    <row r="2129" spans="1:14" x14ac:dyDescent="0.2">
      <c r="A2129" s="624">
        <v>2126</v>
      </c>
      <c r="B2129" s="624">
        <v>0</v>
      </c>
      <c r="C2129" s="628">
        <f t="shared" si="398"/>
        <v>0</v>
      </c>
      <c r="D2129" s="665">
        <f t="shared" si="396"/>
        <v>0</v>
      </c>
      <c r="E2129" s="629">
        <f t="shared" si="399"/>
        <v>0</v>
      </c>
      <c r="F2129" s="665">
        <f t="shared" si="397"/>
        <v>0</v>
      </c>
      <c r="G2129" s="629">
        <f t="shared" si="400"/>
        <v>0</v>
      </c>
      <c r="H2129" s="666">
        <f t="shared" si="401"/>
        <v>0</v>
      </c>
      <c r="I2129" s="667">
        <f t="shared" si="402"/>
        <v>0</v>
      </c>
      <c r="J2129" s="624">
        <f t="shared" si="403"/>
        <v>0</v>
      </c>
      <c r="K2129" s="624">
        <f t="shared" si="404"/>
        <v>0</v>
      </c>
      <c r="L2129" s="624">
        <f t="shared" si="406"/>
        <v>59247.89461513768</v>
      </c>
      <c r="M2129" s="668">
        <f t="shared" si="407"/>
        <v>13.073595391999984</v>
      </c>
      <c r="N2129" s="624">
        <f t="shared" si="405"/>
        <v>4531.8745791530882</v>
      </c>
    </row>
    <row r="2130" spans="1:14" x14ac:dyDescent="0.2">
      <c r="A2130" s="624">
        <v>2127</v>
      </c>
      <c r="B2130" s="624">
        <v>0</v>
      </c>
      <c r="C2130" s="628">
        <f t="shared" si="398"/>
        <v>0</v>
      </c>
      <c r="D2130" s="665">
        <f t="shared" si="396"/>
        <v>0</v>
      </c>
      <c r="E2130" s="629">
        <f t="shared" si="399"/>
        <v>0</v>
      </c>
      <c r="F2130" s="665">
        <f t="shared" si="397"/>
        <v>0</v>
      </c>
      <c r="G2130" s="629">
        <f t="shared" si="400"/>
        <v>0</v>
      </c>
      <c r="H2130" s="666">
        <f t="shared" si="401"/>
        <v>0</v>
      </c>
      <c r="I2130" s="667">
        <f t="shared" si="402"/>
        <v>0</v>
      </c>
      <c r="J2130" s="624">
        <f t="shared" si="403"/>
        <v>0</v>
      </c>
      <c r="K2130" s="624">
        <f t="shared" si="404"/>
        <v>0</v>
      </c>
      <c r="L2130" s="624">
        <f t="shared" si="406"/>
        <v>59247.89461513768</v>
      </c>
      <c r="M2130" s="668">
        <f t="shared" si="407"/>
        <v>13.073595391999984</v>
      </c>
      <c r="N2130" s="624">
        <f t="shared" si="405"/>
        <v>4531.8745791530882</v>
      </c>
    </row>
    <row r="2131" spans="1:14" x14ac:dyDescent="0.2">
      <c r="A2131" s="624">
        <v>2128</v>
      </c>
      <c r="B2131" s="624">
        <v>0</v>
      </c>
      <c r="C2131" s="628">
        <f t="shared" si="398"/>
        <v>0</v>
      </c>
      <c r="D2131" s="665">
        <f t="shared" si="396"/>
        <v>0</v>
      </c>
      <c r="E2131" s="629">
        <f t="shared" si="399"/>
        <v>0</v>
      </c>
      <c r="F2131" s="665">
        <f t="shared" si="397"/>
        <v>0</v>
      </c>
      <c r="G2131" s="629">
        <f t="shared" si="400"/>
        <v>0</v>
      </c>
      <c r="H2131" s="666">
        <f t="shared" si="401"/>
        <v>0</v>
      </c>
      <c r="I2131" s="667">
        <f t="shared" si="402"/>
        <v>0</v>
      </c>
      <c r="J2131" s="624">
        <f t="shared" si="403"/>
        <v>0</v>
      </c>
      <c r="K2131" s="624">
        <f t="shared" si="404"/>
        <v>0</v>
      </c>
      <c r="L2131" s="624">
        <f t="shared" si="406"/>
        <v>59247.89461513768</v>
      </c>
      <c r="M2131" s="668">
        <f t="shared" si="407"/>
        <v>13.073595391999984</v>
      </c>
      <c r="N2131" s="624">
        <f t="shared" si="405"/>
        <v>4531.8745791530882</v>
      </c>
    </row>
    <row r="2132" spans="1:14" x14ac:dyDescent="0.2">
      <c r="A2132" s="624">
        <v>2129</v>
      </c>
      <c r="B2132" s="624">
        <v>0</v>
      </c>
      <c r="C2132" s="628">
        <f t="shared" si="398"/>
        <v>0</v>
      </c>
      <c r="D2132" s="665">
        <f t="shared" si="396"/>
        <v>0</v>
      </c>
      <c r="E2132" s="629">
        <f t="shared" si="399"/>
        <v>0</v>
      </c>
      <c r="F2132" s="665">
        <f t="shared" si="397"/>
        <v>0</v>
      </c>
      <c r="G2132" s="629">
        <f t="shared" si="400"/>
        <v>0</v>
      </c>
      <c r="H2132" s="666">
        <f t="shared" si="401"/>
        <v>0</v>
      </c>
      <c r="I2132" s="667">
        <f t="shared" si="402"/>
        <v>0</v>
      </c>
      <c r="J2132" s="624">
        <f t="shared" si="403"/>
        <v>0</v>
      </c>
      <c r="K2132" s="624">
        <f t="shared" si="404"/>
        <v>0</v>
      </c>
      <c r="L2132" s="624">
        <f t="shared" si="406"/>
        <v>59247.89461513768</v>
      </c>
      <c r="M2132" s="668">
        <f t="shared" si="407"/>
        <v>13.073595391999984</v>
      </c>
      <c r="N2132" s="624">
        <f t="shared" si="405"/>
        <v>4531.8745791530882</v>
      </c>
    </row>
    <row r="2133" spans="1:14" x14ac:dyDescent="0.2">
      <c r="A2133" s="624">
        <v>2130</v>
      </c>
      <c r="B2133" s="624">
        <v>0</v>
      </c>
      <c r="C2133" s="628">
        <f t="shared" si="398"/>
        <v>0</v>
      </c>
      <c r="D2133" s="665">
        <f t="shared" si="396"/>
        <v>0</v>
      </c>
      <c r="E2133" s="629">
        <f t="shared" si="399"/>
        <v>0</v>
      </c>
      <c r="F2133" s="665">
        <f t="shared" si="397"/>
        <v>0</v>
      </c>
      <c r="G2133" s="629">
        <f t="shared" si="400"/>
        <v>0</v>
      </c>
      <c r="H2133" s="666">
        <f t="shared" si="401"/>
        <v>0</v>
      </c>
      <c r="I2133" s="667">
        <f t="shared" si="402"/>
        <v>0</v>
      </c>
      <c r="J2133" s="624">
        <f t="shared" si="403"/>
        <v>0</v>
      </c>
      <c r="K2133" s="624">
        <f t="shared" si="404"/>
        <v>0</v>
      </c>
      <c r="L2133" s="624">
        <f t="shared" si="406"/>
        <v>59247.89461513768</v>
      </c>
      <c r="M2133" s="668">
        <f t="shared" si="407"/>
        <v>13.073595391999984</v>
      </c>
      <c r="N2133" s="624">
        <f t="shared" si="405"/>
        <v>4531.8745791530882</v>
      </c>
    </row>
    <row r="2134" spans="1:14" x14ac:dyDescent="0.2">
      <c r="A2134" s="624">
        <v>2131</v>
      </c>
      <c r="B2134" s="624">
        <v>0</v>
      </c>
      <c r="C2134" s="628">
        <f t="shared" si="398"/>
        <v>0</v>
      </c>
      <c r="D2134" s="665">
        <f t="shared" si="396"/>
        <v>0</v>
      </c>
      <c r="E2134" s="629">
        <f t="shared" si="399"/>
        <v>0</v>
      </c>
      <c r="F2134" s="665">
        <f t="shared" si="397"/>
        <v>0</v>
      </c>
      <c r="G2134" s="629">
        <f t="shared" si="400"/>
        <v>0</v>
      </c>
      <c r="H2134" s="666">
        <f t="shared" si="401"/>
        <v>0</v>
      </c>
      <c r="I2134" s="667">
        <f t="shared" si="402"/>
        <v>0</v>
      </c>
      <c r="J2134" s="624">
        <f t="shared" si="403"/>
        <v>0</v>
      </c>
      <c r="K2134" s="624">
        <f t="shared" si="404"/>
        <v>0</v>
      </c>
      <c r="L2134" s="624">
        <f t="shared" si="406"/>
        <v>59247.89461513768</v>
      </c>
      <c r="M2134" s="668">
        <f t="shared" si="407"/>
        <v>13.073595391999984</v>
      </c>
      <c r="N2134" s="624">
        <f t="shared" si="405"/>
        <v>4531.8745791530882</v>
      </c>
    </row>
    <row r="2135" spans="1:14" x14ac:dyDescent="0.2">
      <c r="A2135" s="624">
        <v>2132</v>
      </c>
      <c r="B2135" s="624">
        <v>0</v>
      </c>
      <c r="C2135" s="628">
        <f t="shared" si="398"/>
        <v>0</v>
      </c>
      <c r="D2135" s="665">
        <f t="shared" si="396"/>
        <v>0</v>
      </c>
      <c r="E2135" s="629">
        <f t="shared" si="399"/>
        <v>0</v>
      </c>
      <c r="F2135" s="665">
        <f t="shared" si="397"/>
        <v>0</v>
      </c>
      <c r="G2135" s="629">
        <f t="shared" si="400"/>
        <v>0</v>
      </c>
      <c r="H2135" s="666">
        <f t="shared" si="401"/>
        <v>0</v>
      </c>
      <c r="I2135" s="667">
        <f t="shared" si="402"/>
        <v>0</v>
      </c>
      <c r="J2135" s="624">
        <f t="shared" si="403"/>
        <v>0</v>
      </c>
      <c r="K2135" s="624">
        <f t="shared" si="404"/>
        <v>0</v>
      </c>
      <c r="L2135" s="624">
        <f t="shared" si="406"/>
        <v>59247.89461513768</v>
      </c>
      <c r="M2135" s="668">
        <f t="shared" si="407"/>
        <v>13.073595391999984</v>
      </c>
      <c r="N2135" s="624">
        <f t="shared" si="405"/>
        <v>4531.8745791530882</v>
      </c>
    </row>
    <row r="2136" spans="1:14" x14ac:dyDescent="0.2">
      <c r="A2136" s="624">
        <v>2133</v>
      </c>
      <c r="B2136" s="624">
        <v>0</v>
      </c>
      <c r="C2136" s="628">
        <f t="shared" si="398"/>
        <v>0</v>
      </c>
      <c r="D2136" s="665">
        <f t="shared" si="396"/>
        <v>0</v>
      </c>
      <c r="E2136" s="629">
        <f t="shared" si="399"/>
        <v>0</v>
      </c>
      <c r="F2136" s="665">
        <f t="shared" si="397"/>
        <v>0</v>
      </c>
      <c r="G2136" s="629">
        <f t="shared" si="400"/>
        <v>0</v>
      </c>
      <c r="H2136" s="666">
        <f t="shared" si="401"/>
        <v>0</v>
      </c>
      <c r="I2136" s="667">
        <f t="shared" si="402"/>
        <v>0</v>
      </c>
      <c r="J2136" s="624">
        <f t="shared" si="403"/>
        <v>0</v>
      </c>
      <c r="K2136" s="624">
        <f t="shared" si="404"/>
        <v>0</v>
      </c>
      <c r="L2136" s="624">
        <f t="shared" si="406"/>
        <v>59247.89461513768</v>
      </c>
      <c r="M2136" s="668">
        <f t="shared" si="407"/>
        <v>13.073595391999984</v>
      </c>
      <c r="N2136" s="624">
        <f t="shared" si="405"/>
        <v>4531.8745791530882</v>
      </c>
    </row>
    <row r="2137" spans="1:14" x14ac:dyDescent="0.2">
      <c r="A2137" s="624">
        <v>2134</v>
      </c>
      <c r="B2137" s="624">
        <v>0</v>
      </c>
      <c r="C2137" s="628">
        <f t="shared" si="398"/>
        <v>0</v>
      </c>
      <c r="D2137" s="665">
        <f t="shared" si="396"/>
        <v>0</v>
      </c>
      <c r="E2137" s="629">
        <f t="shared" si="399"/>
        <v>0</v>
      </c>
      <c r="F2137" s="665">
        <f t="shared" si="397"/>
        <v>0</v>
      </c>
      <c r="G2137" s="629">
        <f t="shared" si="400"/>
        <v>0</v>
      </c>
      <c r="H2137" s="666">
        <f t="shared" si="401"/>
        <v>0</v>
      </c>
      <c r="I2137" s="667">
        <f t="shared" si="402"/>
        <v>0</v>
      </c>
      <c r="J2137" s="624">
        <f t="shared" si="403"/>
        <v>0</v>
      </c>
      <c r="K2137" s="624">
        <f t="shared" si="404"/>
        <v>0</v>
      </c>
      <c r="L2137" s="624">
        <f t="shared" si="406"/>
        <v>59247.89461513768</v>
      </c>
      <c r="M2137" s="668">
        <f t="shared" si="407"/>
        <v>13.073595391999984</v>
      </c>
      <c r="N2137" s="624">
        <f t="shared" si="405"/>
        <v>4531.8745791530882</v>
      </c>
    </row>
    <row r="2138" spans="1:14" x14ac:dyDescent="0.2">
      <c r="A2138" s="624">
        <v>2135</v>
      </c>
      <c r="B2138" s="624">
        <v>0</v>
      </c>
      <c r="C2138" s="628">
        <f t="shared" si="398"/>
        <v>0</v>
      </c>
      <c r="D2138" s="665">
        <f t="shared" si="396"/>
        <v>0</v>
      </c>
      <c r="E2138" s="629">
        <f t="shared" si="399"/>
        <v>0</v>
      </c>
      <c r="F2138" s="665">
        <f t="shared" si="397"/>
        <v>5.3108351999999996</v>
      </c>
      <c r="G2138" s="629">
        <f t="shared" si="400"/>
        <v>28.204970521559037</v>
      </c>
      <c r="H2138" s="666">
        <f t="shared" si="401"/>
        <v>2.6554175999999998</v>
      </c>
      <c r="I2138" s="667">
        <f t="shared" si="402"/>
        <v>7.3761599999999997E-4</v>
      </c>
      <c r="J2138" s="624">
        <f t="shared" si="403"/>
        <v>28.204970521559037</v>
      </c>
      <c r="K2138" s="624">
        <f t="shared" si="404"/>
        <v>28.204970521559037</v>
      </c>
      <c r="L2138" s="624">
        <f t="shared" si="406"/>
        <v>59276.099585659242</v>
      </c>
      <c r="M2138" s="668">
        <f t="shared" si="407"/>
        <v>13.074333007999984</v>
      </c>
      <c r="N2138" s="624">
        <f t="shared" si="405"/>
        <v>4533.776181881638</v>
      </c>
    </row>
    <row r="2139" spans="1:14" x14ac:dyDescent="0.2">
      <c r="A2139" s="624">
        <v>2136</v>
      </c>
      <c r="B2139" s="624">
        <v>3.3</v>
      </c>
      <c r="C2139" s="628">
        <f t="shared" si="398"/>
        <v>5.3108351999999996</v>
      </c>
      <c r="D2139" s="665">
        <f t="shared" si="396"/>
        <v>5.3108351999999996</v>
      </c>
      <c r="E2139" s="629">
        <f t="shared" si="399"/>
        <v>28.204970521559037</v>
      </c>
      <c r="F2139" s="665">
        <f t="shared" si="397"/>
        <v>10.621670399999999</v>
      </c>
      <c r="G2139" s="629">
        <f t="shared" si="400"/>
        <v>112.81988208623615</v>
      </c>
      <c r="H2139" s="666">
        <f t="shared" si="401"/>
        <v>7.9662527999999995</v>
      </c>
      <c r="I2139" s="667">
        <f t="shared" si="402"/>
        <v>2.2128479999999999E-3</v>
      </c>
      <c r="J2139" s="624">
        <f t="shared" si="403"/>
        <v>84.614911564677115</v>
      </c>
      <c r="K2139" s="624">
        <f t="shared" si="404"/>
        <v>84.614911564677115</v>
      </c>
      <c r="L2139" s="624">
        <f t="shared" si="406"/>
        <v>59360.714497223918</v>
      </c>
      <c r="M2139" s="668">
        <f t="shared" si="407"/>
        <v>13.076545855999983</v>
      </c>
      <c r="N2139" s="624">
        <f t="shared" si="405"/>
        <v>4539.4797028901266</v>
      </c>
    </row>
    <row r="2140" spans="1:14" x14ac:dyDescent="0.2">
      <c r="A2140" s="624">
        <v>2137</v>
      </c>
      <c r="B2140" s="624">
        <v>6.6</v>
      </c>
      <c r="C2140" s="628">
        <f t="shared" si="398"/>
        <v>10.621670399999999</v>
      </c>
      <c r="D2140" s="665">
        <f t="shared" si="396"/>
        <v>10.621670399999999</v>
      </c>
      <c r="E2140" s="629">
        <f t="shared" si="399"/>
        <v>112.81988208623615</v>
      </c>
      <c r="F2140" s="665">
        <f t="shared" si="397"/>
        <v>15.932505600000002</v>
      </c>
      <c r="G2140" s="629">
        <f t="shared" si="400"/>
        <v>253.84473469403144</v>
      </c>
      <c r="H2140" s="666">
        <f t="shared" si="401"/>
        <v>13.277088000000001</v>
      </c>
      <c r="I2140" s="667">
        <f t="shared" si="402"/>
        <v>3.6880800000000003E-3</v>
      </c>
      <c r="J2140" s="624">
        <f t="shared" si="403"/>
        <v>141.02485260779531</v>
      </c>
      <c r="K2140" s="624">
        <f t="shared" si="404"/>
        <v>141.02485260779531</v>
      </c>
      <c r="L2140" s="624">
        <f t="shared" si="406"/>
        <v>59501.739349831711</v>
      </c>
      <c r="M2140" s="668">
        <f t="shared" si="407"/>
        <v>13.080233935999983</v>
      </c>
      <c r="N2140" s="624">
        <f t="shared" si="405"/>
        <v>4548.9812828246486</v>
      </c>
    </row>
    <row r="2141" spans="1:14" x14ac:dyDescent="0.2">
      <c r="A2141" s="624">
        <v>2138</v>
      </c>
      <c r="B2141" s="624">
        <v>9.9</v>
      </c>
      <c r="C2141" s="628">
        <f t="shared" si="398"/>
        <v>15.932505600000002</v>
      </c>
      <c r="D2141" s="665">
        <f t="shared" si="396"/>
        <v>15.932505600000002</v>
      </c>
      <c r="E2141" s="629">
        <f t="shared" si="399"/>
        <v>253.84473469403144</v>
      </c>
      <c r="F2141" s="665">
        <f t="shared" si="397"/>
        <v>21.243340799999999</v>
      </c>
      <c r="G2141" s="629">
        <f t="shared" si="400"/>
        <v>451.27952834494459</v>
      </c>
      <c r="H2141" s="666">
        <f t="shared" si="401"/>
        <v>18.587923199999999</v>
      </c>
      <c r="I2141" s="667">
        <f t="shared" si="402"/>
        <v>5.1633119999999998E-3</v>
      </c>
      <c r="J2141" s="624">
        <f t="shared" si="403"/>
        <v>197.43479365091315</v>
      </c>
      <c r="K2141" s="624">
        <f t="shared" si="404"/>
        <v>197.43479365091315</v>
      </c>
      <c r="L2141" s="624">
        <f t="shared" si="406"/>
        <v>59699.174143482625</v>
      </c>
      <c r="M2141" s="668">
        <f t="shared" si="407"/>
        <v>13.085397247999984</v>
      </c>
      <c r="N2141" s="624">
        <f t="shared" si="405"/>
        <v>4562.2744966804312</v>
      </c>
    </row>
    <row r="2142" spans="1:14" x14ac:dyDescent="0.2">
      <c r="A2142" s="624">
        <v>2139</v>
      </c>
      <c r="B2142" s="624">
        <v>13.2</v>
      </c>
      <c r="C2142" s="628">
        <f t="shared" si="398"/>
        <v>21.243340799999999</v>
      </c>
      <c r="D2142" s="665">
        <f t="shared" si="396"/>
        <v>21.243340799999999</v>
      </c>
      <c r="E2142" s="629">
        <f t="shared" si="399"/>
        <v>451.27952834494459</v>
      </c>
      <c r="F2142" s="665">
        <f t="shared" si="397"/>
        <v>26.554176000000002</v>
      </c>
      <c r="G2142" s="629">
        <f t="shared" si="400"/>
        <v>705.1242630389761</v>
      </c>
      <c r="H2142" s="666">
        <f t="shared" si="401"/>
        <v>23.898758399999998</v>
      </c>
      <c r="I2142" s="667">
        <f t="shared" si="402"/>
        <v>6.6385439999999997E-3</v>
      </c>
      <c r="J2142" s="624">
        <f t="shared" si="403"/>
        <v>253.8447346940315</v>
      </c>
      <c r="K2142" s="624">
        <f t="shared" si="404"/>
        <v>253.8447346940315</v>
      </c>
      <c r="L2142" s="624">
        <f t="shared" si="406"/>
        <v>59953.018878176656</v>
      </c>
      <c r="M2142" s="668">
        <f t="shared" si="407"/>
        <v>13.092035791999983</v>
      </c>
      <c r="N2142" s="624">
        <f t="shared" si="405"/>
        <v>4579.3503646553991</v>
      </c>
    </row>
    <row r="2143" spans="1:14" x14ac:dyDescent="0.2">
      <c r="A2143" s="624">
        <v>2140</v>
      </c>
      <c r="B2143" s="624">
        <v>16.5</v>
      </c>
      <c r="C2143" s="628">
        <f t="shared" si="398"/>
        <v>26.554176000000002</v>
      </c>
      <c r="D2143" s="665">
        <f t="shared" si="396"/>
        <v>26.554176000000002</v>
      </c>
      <c r="E2143" s="629">
        <f t="shared" si="399"/>
        <v>705.1242630389761</v>
      </c>
      <c r="F2143" s="665">
        <f t="shared" si="397"/>
        <v>31.865011200000005</v>
      </c>
      <c r="G2143" s="629">
        <f t="shared" si="400"/>
        <v>1015.3789387761258</v>
      </c>
      <c r="H2143" s="666">
        <f t="shared" si="401"/>
        <v>29.209593600000005</v>
      </c>
      <c r="I2143" s="667">
        <f t="shared" si="402"/>
        <v>8.1137760000000014E-3</v>
      </c>
      <c r="J2143" s="624">
        <f t="shared" si="403"/>
        <v>310.25467573714968</v>
      </c>
      <c r="K2143" s="624">
        <f t="shared" si="404"/>
        <v>310.25467573714968</v>
      </c>
      <c r="L2143" s="624">
        <f t="shared" si="406"/>
        <v>60263.273553913808</v>
      </c>
      <c r="M2143" s="668">
        <f t="shared" si="407"/>
        <v>13.100149567999983</v>
      </c>
      <c r="N2143" s="624">
        <f t="shared" si="405"/>
        <v>4600.1973672972563</v>
      </c>
    </row>
    <row r="2144" spans="1:14" x14ac:dyDescent="0.2">
      <c r="A2144" s="624">
        <v>2141</v>
      </c>
      <c r="B2144" s="624">
        <v>19.8</v>
      </c>
      <c r="C2144" s="628">
        <f t="shared" si="398"/>
        <v>31.865011200000005</v>
      </c>
      <c r="D2144" s="665">
        <f t="shared" si="396"/>
        <v>31.865011200000005</v>
      </c>
      <c r="E2144" s="629">
        <f t="shared" si="399"/>
        <v>1015.3789387761258</v>
      </c>
      <c r="F2144" s="665">
        <f t="shared" si="397"/>
        <v>35.7274368</v>
      </c>
      <c r="G2144" s="629">
        <f t="shared" si="400"/>
        <v>1276.4497402979941</v>
      </c>
      <c r="H2144" s="666">
        <f t="shared" si="401"/>
        <v>33.796224000000002</v>
      </c>
      <c r="I2144" s="667">
        <f t="shared" si="402"/>
        <v>9.3878400000000015E-3</v>
      </c>
      <c r="J2144" s="624">
        <f t="shared" si="403"/>
        <v>261.07080152186836</v>
      </c>
      <c r="K2144" s="624">
        <f t="shared" si="404"/>
        <v>261.07080152186836</v>
      </c>
      <c r="L2144" s="624">
        <f t="shared" si="406"/>
        <v>60524.344355435678</v>
      </c>
      <c r="M2144" s="668">
        <f t="shared" si="407"/>
        <v>13.109537407999984</v>
      </c>
      <c r="N2144" s="624">
        <f t="shared" si="405"/>
        <v>4616.8177008672492</v>
      </c>
    </row>
    <row r="2145" spans="1:14" x14ac:dyDescent="0.2">
      <c r="A2145" s="624">
        <v>2142</v>
      </c>
      <c r="B2145" s="624">
        <v>22.2</v>
      </c>
      <c r="C2145" s="628">
        <f t="shared" si="398"/>
        <v>35.7274368</v>
      </c>
      <c r="D2145" s="665">
        <f t="shared" si="396"/>
        <v>35.7274368</v>
      </c>
      <c r="E2145" s="629">
        <f t="shared" si="399"/>
        <v>1276.4497402979941</v>
      </c>
      <c r="F2145" s="665">
        <f t="shared" si="397"/>
        <v>39.107059200000002</v>
      </c>
      <c r="G2145" s="629">
        <f t="shared" si="400"/>
        <v>1529.3620792723048</v>
      </c>
      <c r="H2145" s="666">
        <f t="shared" si="401"/>
        <v>37.417248000000001</v>
      </c>
      <c r="I2145" s="667">
        <f t="shared" si="402"/>
        <v>1.0393680000000001E-2</v>
      </c>
      <c r="J2145" s="624">
        <f t="shared" si="403"/>
        <v>252.91233897431061</v>
      </c>
      <c r="K2145" s="624">
        <f t="shared" si="404"/>
        <v>252.91233897431061</v>
      </c>
      <c r="L2145" s="624">
        <f t="shared" si="406"/>
        <v>60777.256694409989</v>
      </c>
      <c r="M2145" s="668">
        <f t="shared" si="407"/>
        <v>13.119931087999984</v>
      </c>
      <c r="N2145" s="624">
        <f t="shared" si="405"/>
        <v>4632.4371893995167</v>
      </c>
    </row>
    <row r="2146" spans="1:14" x14ac:dyDescent="0.2">
      <c r="A2146" s="624">
        <v>2143</v>
      </c>
      <c r="B2146" s="624">
        <v>24.3</v>
      </c>
      <c r="C2146" s="628">
        <f t="shared" si="398"/>
        <v>39.107059200000002</v>
      </c>
      <c r="D2146" s="665">
        <f t="shared" si="396"/>
        <v>39.107059200000002</v>
      </c>
      <c r="E2146" s="629">
        <f t="shared" si="399"/>
        <v>1529.3620792723048</v>
      </c>
      <c r="F2146" s="665">
        <f t="shared" si="397"/>
        <v>41.521075200000006</v>
      </c>
      <c r="G2146" s="629">
        <f t="shared" si="400"/>
        <v>1723.9996857640556</v>
      </c>
      <c r="H2146" s="666">
        <f t="shared" si="401"/>
        <v>40.314067200000004</v>
      </c>
      <c r="I2146" s="667">
        <f t="shared" si="402"/>
        <v>1.1198352000000002E-2</v>
      </c>
      <c r="J2146" s="624">
        <f t="shared" si="403"/>
        <v>194.63760649175083</v>
      </c>
      <c r="K2146" s="624">
        <f t="shared" si="404"/>
        <v>194.63760649175083</v>
      </c>
      <c r="L2146" s="624">
        <f t="shared" si="406"/>
        <v>60971.894300901738</v>
      </c>
      <c r="M2146" s="668">
        <f t="shared" si="407"/>
        <v>13.131129439999983</v>
      </c>
      <c r="N2146" s="624">
        <f t="shared" si="405"/>
        <v>4643.3092126233596</v>
      </c>
    </row>
    <row r="2147" spans="1:14" x14ac:dyDescent="0.2">
      <c r="A2147" s="624">
        <v>2144</v>
      </c>
      <c r="B2147" s="624">
        <v>25.8</v>
      </c>
      <c r="C2147" s="628">
        <f t="shared" si="398"/>
        <v>41.521075200000006</v>
      </c>
      <c r="D2147" s="665">
        <f t="shared" si="396"/>
        <v>41.521075200000006</v>
      </c>
      <c r="E2147" s="629">
        <f t="shared" si="399"/>
        <v>1723.9996857640556</v>
      </c>
      <c r="F2147" s="665">
        <f t="shared" si="397"/>
        <v>42.486681599999997</v>
      </c>
      <c r="G2147" s="629">
        <f t="shared" si="400"/>
        <v>1805.1181133797784</v>
      </c>
      <c r="H2147" s="666">
        <f t="shared" si="401"/>
        <v>42.003878400000005</v>
      </c>
      <c r="I2147" s="667">
        <f t="shared" si="402"/>
        <v>1.1667744000000001E-2</v>
      </c>
      <c r="J2147" s="624">
        <f t="shared" si="403"/>
        <v>81.118427615722794</v>
      </c>
      <c r="K2147" s="624">
        <f t="shared" si="404"/>
        <v>81.118427615722794</v>
      </c>
      <c r="L2147" s="624">
        <f t="shared" si="406"/>
        <v>61053.01272851746</v>
      </c>
      <c r="M2147" s="668">
        <f t="shared" si="407"/>
        <v>13.142797183999983</v>
      </c>
      <c r="N2147" s="624">
        <f t="shared" si="405"/>
        <v>4645.3591175281381</v>
      </c>
    </row>
    <row r="2148" spans="1:14" x14ac:dyDescent="0.2">
      <c r="A2148" s="624">
        <v>2145</v>
      </c>
      <c r="B2148" s="624">
        <v>26.4</v>
      </c>
      <c r="C2148" s="628">
        <f t="shared" si="398"/>
        <v>42.486681599999997</v>
      </c>
      <c r="D2148" s="665">
        <f t="shared" si="396"/>
        <v>42.486681599999997</v>
      </c>
      <c r="E2148" s="629">
        <f t="shared" si="399"/>
        <v>1805.1181133797784</v>
      </c>
      <c r="F2148" s="665">
        <f t="shared" si="397"/>
        <v>41.360140800000003</v>
      </c>
      <c r="G2148" s="629">
        <f t="shared" si="400"/>
        <v>1710.661246995825</v>
      </c>
      <c r="H2148" s="666">
        <f t="shared" si="401"/>
        <v>41.923411200000004</v>
      </c>
      <c r="I2148" s="667">
        <f t="shared" si="402"/>
        <v>1.1645392000000001E-2</v>
      </c>
      <c r="J2148" s="624">
        <f t="shared" si="403"/>
        <v>-94.456866383953411</v>
      </c>
      <c r="K2148" s="624">
        <f t="shared" si="404"/>
        <v>0</v>
      </c>
      <c r="L2148" s="624">
        <f t="shared" si="406"/>
        <v>61053.01272851746</v>
      </c>
      <c r="M2148" s="668">
        <f t="shared" si="407"/>
        <v>13.154442575999983</v>
      </c>
      <c r="N2148" s="624">
        <f t="shared" si="405"/>
        <v>4641.2466644468432</v>
      </c>
    </row>
    <row r="2149" spans="1:14" x14ac:dyDescent="0.2">
      <c r="A2149" s="624">
        <v>2146</v>
      </c>
      <c r="B2149" s="624">
        <v>25.7</v>
      </c>
      <c r="C2149" s="628">
        <f t="shared" si="398"/>
        <v>41.360140800000003</v>
      </c>
      <c r="D2149" s="665">
        <f t="shared" si="396"/>
        <v>41.360140800000003</v>
      </c>
      <c r="E2149" s="629">
        <f t="shared" si="399"/>
        <v>1710.661246995825</v>
      </c>
      <c r="F2149" s="665">
        <f t="shared" si="397"/>
        <v>40.394534400000005</v>
      </c>
      <c r="G2149" s="629">
        <f t="shared" si="400"/>
        <v>1631.7184093927838</v>
      </c>
      <c r="H2149" s="666">
        <f t="shared" si="401"/>
        <v>40.877337600000004</v>
      </c>
      <c r="I2149" s="667">
        <f t="shared" si="402"/>
        <v>1.1354816000000002E-2</v>
      </c>
      <c r="J2149" s="624">
        <f t="shared" si="403"/>
        <v>-78.942837603041198</v>
      </c>
      <c r="K2149" s="624">
        <f t="shared" si="404"/>
        <v>0</v>
      </c>
      <c r="L2149" s="624">
        <f t="shared" si="406"/>
        <v>61053.01272851746</v>
      </c>
      <c r="M2149" s="668">
        <f t="shared" si="407"/>
        <v>13.165797391999984</v>
      </c>
      <c r="N2149" s="624">
        <f t="shared" si="405"/>
        <v>4637.2438304128455</v>
      </c>
    </row>
    <row r="2150" spans="1:14" x14ac:dyDescent="0.2">
      <c r="A2150" s="624">
        <v>2147</v>
      </c>
      <c r="B2150" s="624">
        <v>25.1</v>
      </c>
      <c r="C2150" s="628">
        <f t="shared" si="398"/>
        <v>40.394534400000005</v>
      </c>
      <c r="D2150" s="665">
        <f t="shared" si="396"/>
        <v>40.394534400000005</v>
      </c>
      <c r="E2150" s="629">
        <f t="shared" si="399"/>
        <v>1631.7184093927838</v>
      </c>
      <c r="F2150" s="665">
        <f t="shared" si="397"/>
        <v>39.750796800000003</v>
      </c>
      <c r="G2150" s="629">
        <f t="shared" si="400"/>
        <v>1580.1258462348906</v>
      </c>
      <c r="H2150" s="666">
        <f t="shared" si="401"/>
        <v>40.072665600000008</v>
      </c>
      <c r="I2150" s="667">
        <f t="shared" si="402"/>
        <v>1.1131296000000002E-2</v>
      </c>
      <c r="J2150" s="624">
        <f t="shared" si="403"/>
        <v>-51.59256315789321</v>
      </c>
      <c r="K2150" s="624">
        <f t="shared" si="404"/>
        <v>0</v>
      </c>
      <c r="L2150" s="624">
        <f t="shared" si="406"/>
        <v>61053.01272851746</v>
      </c>
      <c r="M2150" s="668">
        <f t="shared" si="407"/>
        <v>13.176928687999984</v>
      </c>
      <c r="N2150" s="624">
        <f t="shared" si="405"/>
        <v>4633.3264886010538</v>
      </c>
    </row>
    <row r="2151" spans="1:14" x14ac:dyDescent="0.2">
      <c r="A2151" s="624">
        <v>2148</v>
      </c>
      <c r="B2151" s="624">
        <v>24.7</v>
      </c>
      <c r="C2151" s="628">
        <f t="shared" si="398"/>
        <v>39.750796800000003</v>
      </c>
      <c r="D2151" s="665">
        <f t="shared" si="396"/>
        <v>39.750796800000003</v>
      </c>
      <c r="E2151" s="629">
        <f t="shared" si="399"/>
        <v>1580.1258462348906</v>
      </c>
      <c r="F2151" s="665">
        <f t="shared" si="397"/>
        <v>40.233600000000003</v>
      </c>
      <c r="G2151" s="629">
        <f t="shared" si="400"/>
        <v>1618.7425689600002</v>
      </c>
      <c r="H2151" s="666">
        <f t="shared" si="401"/>
        <v>39.992198400000007</v>
      </c>
      <c r="I2151" s="667">
        <f t="shared" si="402"/>
        <v>1.1108944000000003E-2</v>
      </c>
      <c r="J2151" s="624">
        <f t="shared" si="403"/>
        <v>38.616722725109639</v>
      </c>
      <c r="K2151" s="624">
        <f t="shared" si="404"/>
        <v>38.616722725109639</v>
      </c>
      <c r="L2151" s="624">
        <f t="shared" si="406"/>
        <v>61091.629451242567</v>
      </c>
      <c r="M2151" s="668">
        <f t="shared" si="407"/>
        <v>13.188037631999984</v>
      </c>
      <c r="N2151" s="624">
        <f t="shared" si="405"/>
        <v>4632.3517687731937</v>
      </c>
    </row>
    <row r="2152" spans="1:14" x14ac:dyDescent="0.2">
      <c r="A2152" s="624">
        <v>2149</v>
      </c>
      <c r="B2152" s="624">
        <v>25</v>
      </c>
      <c r="C2152" s="628">
        <f t="shared" si="398"/>
        <v>40.233600000000003</v>
      </c>
      <c r="D2152" s="665">
        <f t="shared" si="396"/>
        <v>40.233600000000003</v>
      </c>
      <c r="E2152" s="629">
        <f t="shared" si="399"/>
        <v>1618.7425689600002</v>
      </c>
      <c r="F2152" s="665">
        <f t="shared" si="397"/>
        <v>40.5554688</v>
      </c>
      <c r="G2152" s="629">
        <f t="shared" si="400"/>
        <v>1644.7460495877735</v>
      </c>
      <c r="H2152" s="666">
        <f t="shared" si="401"/>
        <v>40.394534399999998</v>
      </c>
      <c r="I2152" s="667">
        <f t="shared" si="402"/>
        <v>1.1220704E-2</v>
      </c>
      <c r="J2152" s="624">
        <f t="shared" si="403"/>
        <v>26.003480627773342</v>
      </c>
      <c r="K2152" s="624">
        <f t="shared" si="404"/>
        <v>26.003480627773342</v>
      </c>
      <c r="L2152" s="624">
        <f t="shared" si="406"/>
        <v>61117.632931870343</v>
      </c>
      <c r="M2152" s="668">
        <f t="shared" si="407"/>
        <v>13.199258335999984</v>
      </c>
      <c r="N2152" s="624">
        <f t="shared" si="405"/>
        <v>4630.3838727950797</v>
      </c>
    </row>
    <row r="2153" spans="1:14" x14ac:dyDescent="0.2">
      <c r="A2153" s="624">
        <v>2150</v>
      </c>
      <c r="B2153" s="624">
        <v>25.2</v>
      </c>
      <c r="C2153" s="628">
        <f t="shared" si="398"/>
        <v>40.5554688</v>
      </c>
      <c r="D2153" s="665">
        <f t="shared" si="396"/>
        <v>40.5554688</v>
      </c>
      <c r="E2153" s="629">
        <f t="shared" si="399"/>
        <v>1644.7460495877735</v>
      </c>
      <c r="F2153" s="665">
        <f t="shared" si="397"/>
        <v>40.877337599999997</v>
      </c>
      <c r="G2153" s="629">
        <f t="shared" si="400"/>
        <v>1670.9567292643735</v>
      </c>
      <c r="H2153" s="666">
        <f t="shared" si="401"/>
        <v>40.716403200000002</v>
      </c>
      <c r="I2153" s="667">
        <f t="shared" si="402"/>
        <v>1.1310112000000001E-2</v>
      </c>
      <c r="J2153" s="624">
        <f t="shared" si="403"/>
        <v>26.210679676599966</v>
      </c>
      <c r="K2153" s="624">
        <f t="shared" si="404"/>
        <v>26.210679676599966</v>
      </c>
      <c r="L2153" s="624">
        <f t="shared" si="406"/>
        <v>61143.843611546945</v>
      </c>
      <c r="M2153" s="668">
        <f t="shared" si="407"/>
        <v>13.210568447999984</v>
      </c>
      <c r="N2153" s="624">
        <f t="shared" si="405"/>
        <v>4628.4036793892719</v>
      </c>
    </row>
    <row r="2154" spans="1:14" x14ac:dyDescent="0.2">
      <c r="A2154" s="624">
        <v>2151</v>
      </c>
      <c r="B2154" s="624">
        <v>25.4</v>
      </c>
      <c r="C2154" s="628">
        <f t="shared" si="398"/>
        <v>40.877337599999997</v>
      </c>
      <c r="D2154" s="665">
        <f t="shared" si="396"/>
        <v>40.877337599999997</v>
      </c>
      <c r="E2154" s="629">
        <f t="shared" si="399"/>
        <v>1670.9567292643735</v>
      </c>
      <c r="F2154" s="665">
        <f t="shared" si="397"/>
        <v>41.521075200000006</v>
      </c>
      <c r="G2154" s="629">
        <f t="shared" si="400"/>
        <v>1723.9996857640556</v>
      </c>
      <c r="H2154" s="666">
        <f t="shared" si="401"/>
        <v>41.199206400000001</v>
      </c>
      <c r="I2154" s="667">
        <f t="shared" si="402"/>
        <v>1.1444224000000001E-2</v>
      </c>
      <c r="J2154" s="624">
        <f t="shared" si="403"/>
        <v>53.042956499682077</v>
      </c>
      <c r="K2154" s="624">
        <f t="shared" si="404"/>
        <v>53.042956499682077</v>
      </c>
      <c r="L2154" s="624">
        <f t="shared" si="406"/>
        <v>61196.886568046626</v>
      </c>
      <c r="M2154" s="668">
        <f t="shared" si="407"/>
        <v>13.222012671999984</v>
      </c>
      <c r="N2154" s="624">
        <f t="shared" si="405"/>
        <v>4628.4093115144387</v>
      </c>
    </row>
    <row r="2155" spans="1:14" x14ac:dyDescent="0.2">
      <c r="A2155" s="624">
        <v>2152</v>
      </c>
      <c r="B2155" s="624">
        <v>25.8</v>
      </c>
      <c r="C2155" s="628">
        <f t="shared" si="398"/>
        <v>41.521075200000006</v>
      </c>
      <c r="D2155" s="665">
        <f t="shared" si="396"/>
        <v>41.521075200000006</v>
      </c>
      <c r="E2155" s="629">
        <f t="shared" si="399"/>
        <v>1723.9996857640556</v>
      </c>
      <c r="F2155" s="665">
        <f t="shared" si="397"/>
        <v>43.7741568</v>
      </c>
      <c r="G2155" s="629">
        <f t="shared" si="400"/>
        <v>1916.1768035509863</v>
      </c>
      <c r="H2155" s="666">
        <f t="shared" si="401"/>
        <v>42.647615999999999</v>
      </c>
      <c r="I2155" s="667">
        <f t="shared" si="402"/>
        <v>1.1846559999999999E-2</v>
      </c>
      <c r="J2155" s="624">
        <f t="shared" si="403"/>
        <v>192.17711778693069</v>
      </c>
      <c r="K2155" s="624">
        <f t="shared" si="404"/>
        <v>192.17711778693069</v>
      </c>
      <c r="L2155" s="624">
        <f t="shared" si="406"/>
        <v>61389.063685833557</v>
      </c>
      <c r="M2155" s="668">
        <f t="shared" si="407"/>
        <v>13.233859231999984</v>
      </c>
      <c r="N2155" s="624">
        <f t="shared" si="405"/>
        <v>4638.7877194123712</v>
      </c>
    </row>
    <row r="2156" spans="1:14" x14ac:dyDescent="0.2">
      <c r="A2156" s="624">
        <v>2153</v>
      </c>
      <c r="B2156" s="624">
        <v>27.2</v>
      </c>
      <c r="C2156" s="628">
        <f t="shared" si="398"/>
        <v>43.7741568</v>
      </c>
      <c r="D2156" s="665">
        <f t="shared" si="396"/>
        <v>43.7741568</v>
      </c>
      <c r="E2156" s="629">
        <f t="shared" si="399"/>
        <v>1916.1768035509863</v>
      </c>
      <c r="F2156" s="665">
        <f t="shared" si="397"/>
        <v>42.647615999999999</v>
      </c>
      <c r="G2156" s="629">
        <f t="shared" si="400"/>
        <v>1818.819150483456</v>
      </c>
      <c r="H2156" s="666">
        <f t="shared" si="401"/>
        <v>43.2108864</v>
      </c>
      <c r="I2156" s="667">
        <f t="shared" si="402"/>
        <v>1.2003023999999999E-2</v>
      </c>
      <c r="J2156" s="624">
        <f t="shared" si="403"/>
        <v>-97.357653067530237</v>
      </c>
      <c r="K2156" s="624">
        <f t="shared" si="404"/>
        <v>0</v>
      </c>
      <c r="L2156" s="624">
        <f t="shared" si="406"/>
        <v>61389.063685833557</v>
      </c>
      <c r="M2156" s="668">
        <f t="shared" si="407"/>
        <v>13.245862255999985</v>
      </c>
      <c r="N2156" s="624">
        <f t="shared" si="405"/>
        <v>4634.5841817905148</v>
      </c>
    </row>
    <row r="2157" spans="1:14" x14ac:dyDescent="0.2">
      <c r="A2157" s="624">
        <v>2154</v>
      </c>
      <c r="B2157" s="624">
        <v>26.5</v>
      </c>
      <c r="C2157" s="628">
        <f t="shared" si="398"/>
        <v>42.647615999999999</v>
      </c>
      <c r="D2157" s="665">
        <f t="shared" si="396"/>
        <v>42.647615999999999</v>
      </c>
      <c r="E2157" s="629">
        <f t="shared" si="399"/>
        <v>1818.819150483456</v>
      </c>
      <c r="F2157" s="665">
        <f t="shared" si="397"/>
        <v>38.624256000000003</v>
      </c>
      <c r="G2157" s="629">
        <f t="shared" si="400"/>
        <v>1491.8331515535363</v>
      </c>
      <c r="H2157" s="666">
        <f t="shared" si="401"/>
        <v>40.635936000000001</v>
      </c>
      <c r="I2157" s="667">
        <f t="shared" si="402"/>
        <v>1.1287760000000001E-2</v>
      </c>
      <c r="J2157" s="624">
        <f t="shared" si="403"/>
        <v>-326.98599892991979</v>
      </c>
      <c r="K2157" s="624">
        <f t="shared" si="404"/>
        <v>0</v>
      </c>
      <c r="L2157" s="624">
        <f t="shared" si="406"/>
        <v>61389.063685833557</v>
      </c>
      <c r="M2157" s="668">
        <f t="shared" si="407"/>
        <v>13.257150015999985</v>
      </c>
      <c r="N2157" s="624">
        <f t="shared" si="405"/>
        <v>4630.6380792058189</v>
      </c>
    </row>
    <row r="2158" spans="1:14" x14ac:dyDescent="0.2">
      <c r="A2158" s="624">
        <v>2155</v>
      </c>
      <c r="B2158" s="624">
        <v>24</v>
      </c>
      <c r="C2158" s="628">
        <f t="shared" si="398"/>
        <v>38.624256000000003</v>
      </c>
      <c r="D2158" s="665">
        <f t="shared" si="396"/>
        <v>38.624256000000003</v>
      </c>
      <c r="E2158" s="629">
        <f t="shared" si="399"/>
        <v>1491.8331515535363</v>
      </c>
      <c r="F2158" s="665">
        <f t="shared" si="397"/>
        <v>36.532108800000003</v>
      </c>
      <c r="G2158" s="629">
        <f t="shared" si="400"/>
        <v>1334.5949733750376</v>
      </c>
      <c r="H2158" s="666">
        <f t="shared" si="401"/>
        <v>37.578182400000003</v>
      </c>
      <c r="I2158" s="667">
        <f t="shared" si="402"/>
        <v>1.0438384E-2</v>
      </c>
      <c r="J2158" s="624">
        <f t="shared" si="403"/>
        <v>-157.23817817849863</v>
      </c>
      <c r="K2158" s="624">
        <f t="shared" si="404"/>
        <v>0</v>
      </c>
      <c r="L2158" s="624">
        <f t="shared" si="406"/>
        <v>61389.063685833557</v>
      </c>
      <c r="M2158" s="668">
        <f t="shared" si="407"/>
        <v>13.267588399999985</v>
      </c>
      <c r="N2158" s="624">
        <f t="shared" si="405"/>
        <v>4626.9948867145758</v>
      </c>
    </row>
    <row r="2159" spans="1:14" x14ac:dyDescent="0.2">
      <c r="A2159" s="624">
        <v>2156</v>
      </c>
      <c r="B2159" s="624">
        <v>22.7</v>
      </c>
      <c r="C2159" s="628">
        <f t="shared" si="398"/>
        <v>36.532108800000003</v>
      </c>
      <c r="D2159" s="665">
        <f t="shared" si="396"/>
        <v>36.532108800000003</v>
      </c>
      <c r="E2159" s="629">
        <f t="shared" si="399"/>
        <v>1334.5949733750376</v>
      </c>
      <c r="F2159" s="665">
        <f t="shared" si="397"/>
        <v>31.2212736</v>
      </c>
      <c r="G2159" s="629">
        <f t="shared" si="400"/>
        <v>974.76792520605693</v>
      </c>
      <c r="H2159" s="666">
        <f t="shared" si="401"/>
        <v>33.876691200000003</v>
      </c>
      <c r="I2159" s="667">
        <f t="shared" si="402"/>
        <v>9.4101920000000013E-3</v>
      </c>
      <c r="J2159" s="624">
        <f t="shared" si="403"/>
        <v>-359.8270481689807</v>
      </c>
      <c r="K2159" s="624">
        <f t="shared" si="404"/>
        <v>0</v>
      </c>
      <c r="L2159" s="624">
        <f t="shared" si="406"/>
        <v>61389.063685833557</v>
      </c>
      <c r="M2159" s="668">
        <f t="shared" si="407"/>
        <v>13.276998591999986</v>
      </c>
      <c r="N2159" s="624">
        <f t="shared" si="405"/>
        <v>4623.7154625310686</v>
      </c>
    </row>
    <row r="2160" spans="1:14" x14ac:dyDescent="0.2">
      <c r="A2160" s="624">
        <v>2157</v>
      </c>
      <c r="B2160" s="624">
        <v>19.399999999999999</v>
      </c>
      <c r="C2160" s="628">
        <f t="shared" si="398"/>
        <v>31.2212736</v>
      </c>
      <c r="D2160" s="665">
        <f t="shared" si="396"/>
        <v>31.2212736</v>
      </c>
      <c r="E2160" s="629">
        <f t="shared" si="399"/>
        <v>974.76792520605693</v>
      </c>
      <c r="F2160" s="665">
        <f t="shared" si="397"/>
        <v>28.485388799999999</v>
      </c>
      <c r="G2160" s="629">
        <f t="shared" si="400"/>
        <v>811.4173750871654</v>
      </c>
      <c r="H2160" s="666">
        <f t="shared" si="401"/>
        <v>29.8533312</v>
      </c>
      <c r="I2160" s="667">
        <f t="shared" si="402"/>
        <v>8.2925919999999997E-3</v>
      </c>
      <c r="J2160" s="624">
        <f t="shared" si="403"/>
        <v>-163.35055011889153</v>
      </c>
      <c r="K2160" s="624">
        <f t="shared" si="404"/>
        <v>0</v>
      </c>
      <c r="L2160" s="624">
        <f t="shared" si="406"/>
        <v>61389.063685833557</v>
      </c>
      <c r="M2160" s="668">
        <f t="shared" si="407"/>
        <v>13.285291183999986</v>
      </c>
      <c r="N2160" s="624">
        <f t="shared" si="405"/>
        <v>4620.8293695336461</v>
      </c>
    </row>
    <row r="2161" spans="1:14" x14ac:dyDescent="0.2">
      <c r="A2161" s="624">
        <v>2158</v>
      </c>
      <c r="B2161" s="624">
        <v>17.7</v>
      </c>
      <c r="C2161" s="628">
        <f t="shared" si="398"/>
        <v>28.485388799999999</v>
      </c>
      <c r="D2161" s="665">
        <f t="shared" si="396"/>
        <v>28.485388799999999</v>
      </c>
      <c r="E2161" s="629">
        <f t="shared" si="399"/>
        <v>811.4173750871654</v>
      </c>
      <c r="F2161" s="665">
        <f t="shared" si="397"/>
        <v>27.680716799999999</v>
      </c>
      <c r="G2161" s="629">
        <f t="shared" si="400"/>
        <v>766.22208256180215</v>
      </c>
      <c r="H2161" s="666">
        <f t="shared" si="401"/>
        <v>28.083052799999997</v>
      </c>
      <c r="I2161" s="667">
        <f t="shared" si="402"/>
        <v>7.8008479999999991E-3</v>
      </c>
      <c r="J2161" s="624">
        <f t="shared" si="403"/>
        <v>-45.195292525363243</v>
      </c>
      <c r="K2161" s="624">
        <f t="shared" si="404"/>
        <v>0</v>
      </c>
      <c r="L2161" s="624">
        <f t="shared" si="406"/>
        <v>61389.063685833557</v>
      </c>
      <c r="M2161" s="668">
        <f t="shared" si="407"/>
        <v>13.293092031999986</v>
      </c>
      <c r="N2161" s="624">
        <f t="shared" si="405"/>
        <v>4618.1177064037365</v>
      </c>
    </row>
    <row r="2162" spans="1:14" x14ac:dyDescent="0.2">
      <c r="A2162" s="624">
        <v>2159</v>
      </c>
      <c r="B2162" s="624">
        <v>17.2</v>
      </c>
      <c r="C2162" s="628">
        <f t="shared" si="398"/>
        <v>27.680716799999999</v>
      </c>
      <c r="D2162" s="665">
        <f t="shared" si="396"/>
        <v>27.680716799999999</v>
      </c>
      <c r="E2162" s="629">
        <f t="shared" si="399"/>
        <v>766.22208256180215</v>
      </c>
      <c r="F2162" s="665">
        <f t="shared" si="397"/>
        <v>29.129126400000004</v>
      </c>
      <c r="G2162" s="629">
        <f t="shared" si="400"/>
        <v>848.50600482717721</v>
      </c>
      <c r="H2162" s="666">
        <f t="shared" si="401"/>
        <v>28.404921600000002</v>
      </c>
      <c r="I2162" s="667">
        <f t="shared" si="402"/>
        <v>7.890256E-3</v>
      </c>
      <c r="J2162" s="624">
        <f t="shared" si="403"/>
        <v>82.283922265375054</v>
      </c>
      <c r="K2162" s="624">
        <f t="shared" si="404"/>
        <v>82.283922265375054</v>
      </c>
      <c r="L2162" s="624">
        <f t="shared" si="406"/>
        <v>61471.347608098935</v>
      </c>
      <c r="M2162" s="668">
        <f t="shared" si="407"/>
        <v>13.300982287999986</v>
      </c>
      <c r="N2162" s="624">
        <f t="shared" si="405"/>
        <v>4621.5645038154644</v>
      </c>
    </row>
    <row r="2163" spans="1:14" x14ac:dyDescent="0.2">
      <c r="A2163" s="624">
        <v>2160</v>
      </c>
      <c r="B2163" s="624">
        <v>18.100000000000001</v>
      </c>
      <c r="C2163" s="628">
        <f t="shared" si="398"/>
        <v>29.129126400000004</v>
      </c>
      <c r="D2163" s="665">
        <f t="shared" si="396"/>
        <v>29.129126400000004</v>
      </c>
      <c r="E2163" s="629">
        <f t="shared" si="399"/>
        <v>848.50600482717721</v>
      </c>
      <c r="F2163" s="665">
        <f t="shared" si="397"/>
        <v>29.933798400000004</v>
      </c>
      <c r="G2163" s="629">
        <f t="shared" si="400"/>
        <v>896.03228665184281</v>
      </c>
      <c r="H2163" s="666">
        <f t="shared" si="401"/>
        <v>29.531462400000002</v>
      </c>
      <c r="I2163" s="667">
        <f t="shared" si="402"/>
        <v>8.2031840000000005E-3</v>
      </c>
      <c r="J2163" s="624">
        <f t="shared" si="403"/>
        <v>47.526281824665602</v>
      </c>
      <c r="K2163" s="624">
        <f t="shared" si="404"/>
        <v>47.526281824665602</v>
      </c>
      <c r="L2163" s="624">
        <f t="shared" si="406"/>
        <v>61518.873889923598</v>
      </c>
      <c r="M2163" s="668">
        <f t="shared" si="407"/>
        <v>13.309185471999985</v>
      </c>
      <c r="N2163" s="624">
        <f t="shared" si="405"/>
        <v>4622.2869175087908</v>
      </c>
    </row>
    <row r="2164" spans="1:14" x14ac:dyDescent="0.2">
      <c r="A2164" s="624">
        <v>2161</v>
      </c>
      <c r="B2164" s="624">
        <v>18.600000000000001</v>
      </c>
      <c r="C2164" s="628">
        <f t="shared" si="398"/>
        <v>29.933798400000004</v>
      </c>
      <c r="D2164" s="665">
        <f t="shared" si="396"/>
        <v>29.933798400000004</v>
      </c>
      <c r="E2164" s="629">
        <f t="shared" si="399"/>
        <v>896.03228665184281</v>
      </c>
      <c r="F2164" s="665">
        <f t="shared" si="397"/>
        <v>32.186880000000002</v>
      </c>
      <c r="G2164" s="629">
        <f t="shared" si="400"/>
        <v>1035.9952441344001</v>
      </c>
      <c r="H2164" s="666">
        <f t="shared" si="401"/>
        <v>31.060339200000001</v>
      </c>
      <c r="I2164" s="667">
        <f t="shared" si="402"/>
        <v>8.627872E-3</v>
      </c>
      <c r="J2164" s="624">
        <f t="shared" si="403"/>
        <v>139.96295748255727</v>
      </c>
      <c r="K2164" s="624">
        <f t="shared" si="404"/>
        <v>139.96295748255727</v>
      </c>
      <c r="L2164" s="624">
        <f t="shared" si="406"/>
        <v>61658.836847406157</v>
      </c>
      <c r="M2164" s="668">
        <f t="shared" si="407"/>
        <v>13.317813343999985</v>
      </c>
      <c r="N2164" s="624">
        <f t="shared" si="405"/>
        <v>4629.8018492040992</v>
      </c>
    </row>
    <row r="2165" spans="1:14" x14ac:dyDescent="0.2">
      <c r="A2165" s="624">
        <v>2162</v>
      </c>
      <c r="B2165" s="624">
        <v>20</v>
      </c>
      <c r="C2165" s="628">
        <f t="shared" si="398"/>
        <v>32.186880000000002</v>
      </c>
      <c r="D2165" s="665">
        <f t="shared" si="396"/>
        <v>32.186880000000002</v>
      </c>
      <c r="E2165" s="629">
        <f t="shared" si="399"/>
        <v>1035.9952441344001</v>
      </c>
      <c r="F2165" s="665">
        <f t="shared" si="397"/>
        <v>35.7274368</v>
      </c>
      <c r="G2165" s="629">
        <f t="shared" si="400"/>
        <v>1276.4497402979941</v>
      </c>
      <c r="H2165" s="666">
        <f t="shared" si="401"/>
        <v>33.957158399999997</v>
      </c>
      <c r="I2165" s="667">
        <f t="shared" si="402"/>
        <v>9.4325439999999993E-3</v>
      </c>
      <c r="J2165" s="624">
        <f t="shared" si="403"/>
        <v>240.45449616359406</v>
      </c>
      <c r="K2165" s="624">
        <f t="shared" si="404"/>
        <v>240.45449616359406</v>
      </c>
      <c r="L2165" s="624">
        <f t="shared" si="406"/>
        <v>61899.291343569748</v>
      </c>
      <c r="M2165" s="668">
        <f t="shared" si="407"/>
        <v>13.327245887999984</v>
      </c>
      <c r="N2165" s="624">
        <f t="shared" si="405"/>
        <v>4644.5673670135129</v>
      </c>
    </row>
    <row r="2166" spans="1:14" x14ac:dyDescent="0.2">
      <c r="A2166" s="624">
        <v>2163</v>
      </c>
      <c r="B2166" s="624">
        <v>22.2</v>
      </c>
      <c r="C2166" s="628">
        <f t="shared" si="398"/>
        <v>35.7274368</v>
      </c>
      <c r="D2166" s="665">
        <f t="shared" si="396"/>
        <v>35.7274368</v>
      </c>
      <c r="E2166" s="629">
        <f t="shared" si="399"/>
        <v>1276.4497402979941</v>
      </c>
      <c r="F2166" s="665">
        <f t="shared" si="397"/>
        <v>39.428927999999999</v>
      </c>
      <c r="G2166" s="629">
        <f t="shared" si="400"/>
        <v>1554.640363229184</v>
      </c>
      <c r="H2166" s="666">
        <f t="shared" si="401"/>
        <v>37.578182400000003</v>
      </c>
      <c r="I2166" s="667">
        <f t="shared" si="402"/>
        <v>1.0438384E-2</v>
      </c>
      <c r="J2166" s="624">
        <f t="shared" si="403"/>
        <v>278.19062293118986</v>
      </c>
      <c r="K2166" s="624">
        <f t="shared" si="404"/>
        <v>278.19062293118986</v>
      </c>
      <c r="L2166" s="624">
        <f t="shared" si="406"/>
        <v>62177.481966500942</v>
      </c>
      <c r="M2166" s="668">
        <f t="shared" si="407"/>
        <v>13.337684271999985</v>
      </c>
      <c r="N2166" s="624">
        <f t="shared" si="405"/>
        <v>4661.7899103393183</v>
      </c>
    </row>
    <row r="2167" spans="1:14" x14ac:dyDescent="0.2">
      <c r="A2167" s="624">
        <v>2164</v>
      </c>
      <c r="B2167" s="624">
        <v>24.5</v>
      </c>
      <c r="C2167" s="628">
        <f t="shared" si="398"/>
        <v>39.428927999999999</v>
      </c>
      <c r="D2167" s="665">
        <f t="shared" si="396"/>
        <v>39.428927999999999</v>
      </c>
      <c r="E2167" s="629">
        <f t="shared" si="399"/>
        <v>1554.640363229184</v>
      </c>
      <c r="F2167" s="665">
        <f t="shared" si="397"/>
        <v>43.935091200000002</v>
      </c>
      <c r="G2167" s="629">
        <f t="shared" si="400"/>
        <v>1930.2922387523176</v>
      </c>
      <c r="H2167" s="666">
        <f t="shared" si="401"/>
        <v>41.682009600000001</v>
      </c>
      <c r="I2167" s="667">
        <f t="shared" si="402"/>
        <v>1.1578336E-2</v>
      </c>
      <c r="J2167" s="624">
        <f t="shared" si="403"/>
        <v>375.65187552313364</v>
      </c>
      <c r="K2167" s="624">
        <f t="shared" si="404"/>
        <v>375.65187552313364</v>
      </c>
      <c r="L2167" s="624">
        <f t="shared" si="406"/>
        <v>62553.133842024079</v>
      </c>
      <c r="M2167" s="668">
        <f t="shared" si="407"/>
        <v>13.349262607999984</v>
      </c>
      <c r="N2167" s="624">
        <f t="shared" si="405"/>
        <v>4685.8868297741819</v>
      </c>
    </row>
    <row r="2168" spans="1:14" x14ac:dyDescent="0.2">
      <c r="A2168" s="624">
        <v>2165</v>
      </c>
      <c r="B2168" s="624">
        <v>27.3</v>
      </c>
      <c r="C2168" s="628">
        <f t="shared" si="398"/>
        <v>43.935091200000002</v>
      </c>
      <c r="D2168" s="665">
        <f t="shared" si="396"/>
        <v>43.935091200000002</v>
      </c>
      <c r="E2168" s="629">
        <f t="shared" si="399"/>
        <v>1930.2922387523176</v>
      </c>
      <c r="F2168" s="665">
        <f t="shared" si="397"/>
        <v>49.084992</v>
      </c>
      <c r="G2168" s="629">
        <f t="shared" si="400"/>
        <v>2409.3364396400639</v>
      </c>
      <c r="H2168" s="666">
        <f t="shared" si="401"/>
        <v>46.510041600000001</v>
      </c>
      <c r="I2168" s="667">
        <f t="shared" si="402"/>
        <v>1.2919456000000001E-2</v>
      </c>
      <c r="J2168" s="624">
        <f t="shared" si="403"/>
        <v>479.04420088774623</v>
      </c>
      <c r="K2168" s="624">
        <f t="shared" si="404"/>
        <v>479.04420088774623</v>
      </c>
      <c r="L2168" s="624">
        <f t="shared" si="406"/>
        <v>63032.178042911823</v>
      </c>
      <c r="M2168" s="668">
        <f t="shared" si="407"/>
        <v>13.362182063999985</v>
      </c>
      <c r="N2168" s="624">
        <f t="shared" si="405"/>
        <v>4717.2069457675889</v>
      </c>
    </row>
    <row r="2169" spans="1:14" x14ac:dyDescent="0.2">
      <c r="A2169" s="624">
        <v>2166</v>
      </c>
      <c r="B2169" s="624">
        <v>30.5</v>
      </c>
      <c r="C2169" s="628">
        <f t="shared" si="398"/>
        <v>49.084992</v>
      </c>
      <c r="D2169" s="665">
        <f t="shared" si="396"/>
        <v>49.084992</v>
      </c>
      <c r="E2169" s="629">
        <f t="shared" si="399"/>
        <v>2409.3364396400639</v>
      </c>
      <c r="F2169" s="665">
        <f t="shared" si="397"/>
        <v>53.913024000000007</v>
      </c>
      <c r="G2169" s="629">
        <f t="shared" si="400"/>
        <v>2906.6141568245766</v>
      </c>
      <c r="H2169" s="666">
        <f t="shared" si="401"/>
        <v>51.499008000000003</v>
      </c>
      <c r="I2169" s="667">
        <f t="shared" si="402"/>
        <v>1.4305280000000002E-2</v>
      </c>
      <c r="J2169" s="624">
        <f t="shared" si="403"/>
        <v>497.27771718451277</v>
      </c>
      <c r="K2169" s="624">
        <f t="shared" si="404"/>
        <v>497.27771718451277</v>
      </c>
      <c r="L2169" s="624">
        <f t="shared" si="406"/>
        <v>63529.455760096338</v>
      </c>
      <c r="M2169" s="668">
        <f t="shared" si="407"/>
        <v>13.376487343999985</v>
      </c>
      <c r="N2169" s="624">
        <f t="shared" si="405"/>
        <v>4749.3377092449036</v>
      </c>
    </row>
    <row r="2170" spans="1:14" x14ac:dyDescent="0.2">
      <c r="A2170" s="624">
        <v>2167</v>
      </c>
      <c r="B2170" s="624">
        <v>33.5</v>
      </c>
      <c r="C2170" s="628">
        <f t="shared" si="398"/>
        <v>53.913024000000007</v>
      </c>
      <c r="D2170" s="665">
        <f t="shared" si="396"/>
        <v>53.913024000000007</v>
      </c>
      <c r="E2170" s="629">
        <f t="shared" si="399"/>
        <v>2906.6141568245766</v>
      </c>
      <c r="F2170" s="665">
        <f t="shared" si="397"/>
        <v>58.258252800000008</v>
      </c>
      <c r="G2170" s="629">
        <f t="shared" si="400"/>
        <v>3394.0240193087088</v>
      </c>
      <c r="H2170" s="666">
        <f t="shared" si="401"/>
        <v>56.085638400000008</v>
      </c>
      <c r="I2170" s="667">
        <f t="shared" si="402"/>
        <v>1.5579344000000002E-2</v>
      </c>
      <c r="J2170" s="624">
        <f t="shared" si="403"/>
        <v>487.40986248413219</v>
      </c>
      <c r="K2170" s="624">
        <f t="shared" si="404"/>
        <v>487.40986248413219</v>
      </c>
      <c r="L2170" s="624">
        <f t="shared" si="406"/>
        <v>64016.865622580473</v>
      </c>
      <c r="M2170" s="668">
        <f t="shared" si="407"/>
        <v>13.392066687999986</v>
      </c>
      <c r="N2170" s="624">
        <f t="shared" si="405"/>
        <v>4780.208097376265</v>
      </c>
    </row>
    <row r="2171" spans="1:14" x14ac:dyDescent="0.2">
      <c r="A2171" s="624">
        <v>2168</v>
      </c>
      <c r="B2171" s="624">
        <v>36.200000000000003</v>
      </c>
      <c r="C2171" s="628">
        <f t="shared" si="398"/>
        <v>58.258252800000008</v>
      </c>
      <c r="D2171" s="665">
        <f t="shared" si="396"/>
        <v>58.258252800000008</v>
      </c>
      <c r="E2171" s="629">
        <f t="shared" si="399"/>
        <v>3394.0240193087088</v>
      </c>
      <c r="F2171" s="665">
        <f t="shared" si="397"/>
        <v>60.028531199999996</v>
      </c>
      <c r="G2171" s="629">
        <f t="shared" si="400"/>
        <v>3603.4245580293732</v>
      </c>
      <c r="H2171" s="666">
        <f t="shared" si="401"/>
        <v>59.143392000000006</v>
      </c>
      <c r="I2171" s="667">
        <f t="shared" si="402"/>
        <v>1.6428720000000001E-2</v>
      </c>
      <c r="J2171" s="624">
        <f t="shared" si="403"/>
        <v>209.40053872066437</v>
      </c>
      <c r="K2171" s="624">
        <f t="shared" si="404"/>
        <v>209.40053872066437</v>
      </c>
      <c r="L2171" s="624">
        <f t="shared" si="406"/>
        <v>64226.266161301137</v>
      </c>
      <c r="M2171" s="668">
        <f t="shared" si="407"/>
        <v>13.408495407999986</v>
      </c>
      <c r="N2171" s="624">
        <f t="shared" si="405"/>
        <v>4789.9681662255307</v>
      </c>
    </row>
    <row r="2172" spans="1:14" x14ac:dyDescent="0.2">
      <c r="A2172" s="624">
        <v>2169</v>
      </c>
      <c r="B2172" s="624">
        <v>37.299999999999997</v>
      </c>
      <c r="C2172" s="628">
        <f t="shared" si="398"/>
        <v>60.028531199999996</v>
      </c>
      <c r="D2172" s="665">
        <f t="shared" si="396"/>
        <v>60.028531199999996</v>
      </c>
      <c r="E2172" s="629">
        <f t="shared" si="399"/>
        <v>3603.4245580293732</v>
      </c>
      <c r="F2172" s="665">
        <f t="shared" si="397"/>
        <v>63.247219199999996</v>
      </c>
      <c r="G2172" s="629">
        <f t="shared" si="400"/>
        <v>4000.2107365328484</v>
      </c>
      <c r="H2172" s="666">
        <f t="shared" si="401"/>
        <v>61.637875199999996</v>
      </c>
      <c r="I2172" s="667">
        <f t="shared" si="402"/>
        <v>1.7121631999999998E-2</v>
      </c>
      <c r="J2172" s="624">
        <f t="shared" si="403"/>
        <v>396.78617850347518</v>
      </c>
      <c r="K2172" s="624">
        <f t="shared" si="404"/>
        <v>396.78617850347518</v>
      </c>
      <c r="L2172" s="624">
        <f t="shared" si="406"/>
        <v>64623.052339804613</v>
      </c>
      <c r="M2172" s="668">
        <f t="shared" si="407"/>
        <v>13.425617039999986</v>
      </c>
      <c r="N2172" s="624">
        <f t="shared" si="405"/>
        <v>4813.4139494123901</v>
      </c>
    </row>
    <row r="2173" spans="1:14" x14ac:dyDescent="0.2">
      <c r="A2173" s="624">
        <v>2170</v>
      </c>
      <c r="B2173" s="624">
        <v>39.299999999999997</v>
      </c>
      <c r="C2173" s="628">
        <f t="shared" si="398"/>
        <v>63.247219199999996</v>
      </c>
      <c r="D2173" s="665">
        <f t="shared" si="396"/>
        <v>63.247219199999996</v>
      </c>
      <c r="E2173" s="629">
        <f t="shared" si="399"/>
        <v>4000.2107365328484</v>
      </c>
      <c r="F2173" s="665">
        <f t="shared" si="397"/>
        <v>65.178432000000001</v>
      </c>
      <c r="G2173" s="629">
        <f t="shared" si="400"/>
        <v>4248.2279979786244</v>
      </c>
      <c r="H2173" s="666">
        <f t="shared" si="401"/>
        <v>64.212825600000002</v>
      </c>
      <c r="I2173" s="667">
        <f t="shared" si="402"/>
        <v>1.7836896000000001E-2</v>
      </c>
      <c r="J2173" s="624">
        <f t="shared" si="403"/>
        <v>248.01726144577606</v>
      </c>
      <c r="K2173" s="624">
        <f t="shared" si="404"/>
        <v>248.01726144577606</v>
      </c>
      <c r="L2173" s="624">
        <f t="shared" si="406"/>
        <v>64871.06960125039</v>
      </c>
      <c r="M2173" s="668">
        <f t="shared" si="407"/>
        <v>13.443453935999987</v>
      </c>
      <c r="N2173" s="624">
        <f t="shared" si="405"/>
        <v>4825.4763924569488</v>
      </c>
    </row>
    <row r="2174" spans="1:14" x14ac:dyDescent="0.2">
      <c r="A2174" s="624">
        <v>2171</v>
      </c>
      <c r="B2174" s="624">
        <v>40.5</v>
      </c>
      <c r="C2174" s="628">
        <f t="shared" si="398"/>
        <v>65.178432000000001</v>
      </c>
      <c r="D2174" s="665">
        <f t="shared" si="396"/>
        <v>65.178432000000001</v>
      </c>
      <c r="E2174" s="629">
        <f t="shared" si="399"/>
        <v>4248.2279979786244</v>
      </c>
      <c r="F2174" s="665">
        <f t="shared" si="397"/>
        <v>67.753382400000007</v>
      </c>
      <c r="G2174" s="629">
        <f t="shared" si="400"/>
        <v>4590.5208266406307</v>
      </c>
      <c r="H2174" s="666">
        <f t="shared" si="401"/>
        <v>66.465907200000004</v>
      </c>
      <c r="I2174" s="667">
        <f t="shared" si="402"/>
        <v>1.8462752000000002E-2</v>
      </c>
      <c r="J2174" s="624">
        <f t="shared" si="403"/>
        <v>342.29282866200629</v>
      </c>
      <c r="K2174" s="624">
        <f t="shared" si="404"/>
        <v>342.29282866200629</v>
      </c>
      <c r="L2174" s="624">
        <f t="shared" si="406"/>
        <v>65213.362429912399</v>
      </c>
      <c r="M2174" s="668">
        <f t="shared" si="407"/>
        <v>13.461916687999986</v>
      </c>
      <c r="N2174" s="624">
        <f t="shared" si="405"/>
        <v>4844.2851000588862</v>
      </c>
    </row>
    <row r="2175" spans="1:14" x14ac:dyDescent="0.2">
      <c r="A2175" s="624">
        <v>2172</v>
      </c>
      <c r="B2175" s="624">
        <v>42.1</v>
      </c>
      <c r="C2175" s="628">
        <f t="shared" si="398"/>
        <v>67.753382400000007</v>
      </c>
      <c r="D2175" s="665">
        <f t="shared" si="396"/>
        <v>67.753382400000007</v>
      </c>
      <c r="E2175" s="629">
        <f t="shared" si="399"/>
        <v>4590.5208266406307</v>
      </c>
      <c r="F2175" s="665">
        <f t="shared" si="397"/>
        <v>70.006464000000008</v>
      </c>
      <c r="G2175" s="629">
        <f t="shared" si="400"/>
        <v>4900.9050017832969</v>
      </c>
      <c r="H2175" s="666">
        <f t="shared" si="401"/>
        <v>68.879923200000007</v>
      </c>
      <c r="I2175" s="667">
        <f t="shared" si="402"/>
        <v>1.9133312000000003E-2</v>
      </c>
      <c r="J2175" s="624">
        <f t="shared" si="403"/>
        <v>310.38417514266621</v>
      </c>
      <c r="K2175" s="624">
        <f t="shared" si="404"/>
        <v>310.38417514266621</v>
      </c>
      <c r="L2175" s="624">
        <f t="shared" si="406"/>
        <v>65523.746605055065</v>
      </c>
      <c r="M2175" s="668">
        <f t="shared" si="407"/>
        <v>13.481049999999986</v>
      </c>
      <c r="N2175" s="624">
        <f t="shared" si="405"/>
        <v>4860.433468094483</v>
      </c>
    </row>
    <row r="2176" spans="1:14" x14ac:dyDescent="0.2">
      <c r="A2176" s="624">
        <v>2173</v>
      </c>
      <c r="B2176" s="624">
        <v>43.5</v>
      </c>
      <c r="C2176" s="628">
        <f t="shared" si="398"/>
        <v>70.006464000000008</v>
      </c>
      <c r="D2176" s="665">
        <f t="shared" si="396"/>
        <v>70.006464000000008</v>
      </c>
      <c r="E2176" s="629">
        <f t="shared" si="399"/>
        <v>4900.9050017832969</v>
      </c>
      <c r="F2176" s="665">
        <f t="shared" si="397"/>
        <v>72.581414400000014</v>
      </c>
      <c r="G2176" s="629">
        <f t="shared" si="400"/>
        <v>5268.061716304529</v>
      </c>
      <c r="H2176" s="666">
        <f t="shared" si="401"/>
        <v>71.293939200000011</v>
      </c>
      <c r="I2176" s="667">
        <f t="shared" si="402"/>
        <v>1.9803872000000004E-2</v>
      </c>
      <c r="J2176" s="624">
        <f t="shared" si="403"/>
        <v>367.15671452123206</v>
      </c>
      <c r="K2176" s="624">
        <f t="shared" si="404"/>
        <v>367.15671452123206</v>
      </c>
      <c r="L2176" s="624">
        <f t="shared" si="406"/>
        <v>65890.90331957629</v>
      </c>
      <c r="M2176" s="668">
        <f t="shared" si="407"/>
        <v>13.500853871999986</v>
      </c>
      <c r="N2176" s="624">
        <f t="shared" si="405"/>
        <v>4880.4989628271087</v>
      </c>
    </row>
    <row r="2177" spans="1:14" x14ac:dyDescent="0.2">
      <c r="A2177" s="624">
        <v>2174</v>
      </c>
      <c r="B2177" s="624">
        <v>45.1</v>
      </c>
      <c r="C2177" s="628">
        <f t="shared" si="398"/>
        <v>72.581414400000014</v>
      </c>
      <c r="D2177" s="665">
        <f t="shared" si="396"/>
        <v>72.581414400000014</v>
      </c>
      <c r="E2177" s="629">
        <f t="shared" si="399"/>
        <v>5268.061716304529</v>
      </c>
      <c r="F2177" s="665">
        <f t="shared" si="397"/>
        <v>74.029824000000005</v>
      </c>
      <c r="G2177" s="629">
        <f t="shared" si="400"/>
        <v>5480.4148414709771</v>
      </c>
      <c r="H2177" s="666">
        <f t="shared" si="401"/>
        <v>73.30561920000001</v>
      </c>
      <c r="I2177" s="667">
        <f t="shared" si="402"/>
        <v>2.0362672000000002E-2</v>
      </c>
      <c r="J2177" s="624">
        <f t="shared" si="403"/>
        <v>212.35312516644808</v>
      </c>
      <c r="K2177" s="624">
        <f t="shared" si="404"/>
        <v>212.35312516644808</v>
      </c>
      <c r="L2177" s="624">
        <f t="shared" si="406"/>
        <v>66103.256444742743</v>
      </c>
      <c r="M2177" s="668">
        <f t="shared" si="407"/>
        <v>13.521216543999985</v>
      </c>
      <c r="N2177" s="624">
        <f t="shared" si="405"/>
        <v>4888.8542114264073</v>
      </c>
    </row>
    <row r="2178" spans="1:14" x14ac:dyDescent="0.2">
      <c r="A2178" s="624">
        <v>2175</v>
      </c>
      <c r="B2178" s="624">
        <v>46</v>
      </c>
      <c r="C2178" s="628">
        <f t="shared" si="398"/>
        <v>74.029824000000005</v>
      </c>
      <c r="D2178" s="665">
        <f t="shared" si="396"/>
        <v>74.029824000000005</v>
      </c>
      <c r="E2178" s="629">
        <f t="shared" si="399"/>
        <v>5480.4148414709771</v>
      </c>
      <c r="F2178" s="665">
        <f t="shared" si="397"/>
        <v>75.317299199999994</v>
      </c>
      <c r="G2178" s="629">
        <f t="shared" si="400"/>
        <v>5672.6955587823195</v>
      </c>
      <c r="H2178" s="666">
        <f t="shared" si="401"/>
        <v>74.673561599999999</v>
      </c>
      <c r="I2178" s="667">
        <f t="shared" si="402"/>
        <v>2.0742655999999998E-2</v>
      </c>
      <c r="J2178" s="624">
        <f t="shared" si="403"/>
        <v>192.28071731134241</v>
      </c>
      <c r="K2178" s="624">
        <f t="shared" si="404"/>
        <v>192.28071731134241</v>
      </c>
      <c r="L2178" s="624">
        <f t="shared" si="406"/>
        <v>66295.537162054083</v>
      </c>
      <c r="M2178" s="668">
        <f t="shared" si="407"/>
        <v>13.541959199999985</v>
      </c>
      <c r="N2178" s="624">
        <f t="shared" si="405"/>
        <v>4895.5646803347445</v>
      </c>
    </row>
    <row r="2179" spans="1:14" x14ac:dyDescent="0.2">
      <c r="A2179" s="624">
        <v>2176</v>
      </c>
      <c r="B2179" s="624">
        <v>46.8</v>
      </c>
      <c r="C2179" s="628">
        <f t="shared" si="398"/>
        <v>75.317299199999994</v>
      </c>
      <c r="D2179" s="665">
        <f t="shared" si="396"/>
        <v>75.317299199999994</v>
      </c>
      <c r="E2179" s="629">
        <f t="shared" si="399"/>
        <v>5672.6955587823195</v>
      </c>
      <c r="F2179" s="665">
        <f t="shared" si="397"/>
        <v>76.443840000000009</v>
      </c>
      <c r="G2179" s="629">
        <f t="shared" si="400"/>
        <v>5843.660673945601</v>
      </c>
      <c r="H2179" s="666">
        <f t="shared" si="401"/>
        <v>75.880569600000001</v>
      </c>
      <c r="I2179" s="667">
        <f t="shared" si="402"/>
        <v>2.1077936000000002E-2</v>
      </c>
      <c r="J2179" s="624">
        <f t="shared" si="403"/>
        <v>170.96511516328155</v>
      </c>
      <c r="K2179" s="624">
        <f t="shared" si="404"/>
        <v>170.96511516328155</v>
      </c>
      <c r="L2179" s="624">
        <f t="shared" si="406"/>
        <v>66466.502277217369</v>
      </c>
      <c r="M2179" s="668">
        <f t="shared" si="407"/>
        <v>13.563037135999984</v>
      </c>
      <c r="N2179" s="624">
        <f t="shared" si="405"/>
        <v>4900.561843983839</v>
      </c>
    </row>
    <row r="2180" spans="1:14" x14ac:dyDescent="0.2">
      <c r="A2180" s="624">
        <v>2177</v>
      </c>
      <c r="B2180" s="624">
        <v>47.5</v>
      </c>
      <c r="C2180" s="628">
        <f t="shared" si="398"/>
        <v>76.443840000000009</v>
      </c>
      <c r="D2180" s="665">
        <f t="shared" ref="D2180:D2243" si="408">C2180</f>
        <v>76.443840000000009</v>
      </c>
      <c r="E2180" s="629">
        <f t="shared" si="399"/>
        <v>5843.660673945601</v>
      </c>
      <c r="F2180" s="665">
        <f t="shared" ref="F2180:F2243" si="409">C2181</f>
        <v>76.443840000000009</v>
      </c>
      <c r="G2180" s="629">
        <f t="shared" si="400"/>
        <v>5843.660673945601</v>
      </c>
      <c r="H2180" s="666">
        <f t="shared" si="401"/>
        <v>76.443840000000009</v>
      </c>
      <c r="I2180" s="667">
        <f t="shared" si="402"/>
        <v>2.1234400000000004E-2</v>
      </c>
      <c r="J2180" s="624">
        <f t="shared" si="403"/>
        <v>0</v>
      </c>
      <c r="K2180" s="624">
        <f t="shared" si="404"/>
        <v>0</v>
      </c>
      <c r="L2180" s="624">
        <f t="shared" si="406"/>
        <v>66466.502277217369</v>
      </c>
      <c r="M2180" s="668">
        <f t="shared" si="407"/>
        <v>13.584271535999985</v>
      </c>
      <c r="N2180" s="624">
        <f t="shared" si="405"/>
        <v>4892.901478086108</v>
      </c>
    </row>
    <row r="2181" spans="1:14" x14ac:dyDescent="0.2">
      <c r="A2181" s="624">
        <v>2178</v>
      </c>
      <c r="B2181" s="624">
        <v>47.5</v>
      </c>
      <c r="C2181" s="628">
        <f t="shared" ref="C2181:C2244" si="410">B2181*1.609344</f>
        <v>76.443840000000009</v>
      </c>
      <c r="D2181" s="665">
        <f t="shared" si="408"/>
        <v>76.443840000000009</v>
      </c>
      <c r="E2181" s="629">
        <f t="shared" ref="E2181:E2244" si="411">(D2181)^2</f>
        <v>5843.660673945601</v>
      </c>
      <c r="F2181" s="665">
        <f t="shared" si="409"/>
        <v>76.121971200000004</v>
      </c>
      <c r="G2181" s="629">
        <f t="shared" ref="G2181:G2244" si="412">(F2181)^2</f>
        <v>5794.5544993736303</v>
      </c>
      <c r="H2181" s="666">
        <f t="shared" ref="H2181:H2244" si="413">(D2181+F2181)/2</f>
        <v>76.282905600000007</v>
      </c>
      <c r="I2181" s="667">
        <f t="shared" ref="I2181:I2244" si="414">H2181/3600</f>
        <v>2.1189696000000001E-2</v>
      </c>
      <c r="J2181" s="624">
        <f t="shared" ref="J2181:J2244" si="415">IF(I2181=0,0,(G2181-E2181))</f>
        <v>-49.106174571970769</v>
      </c>
      <c r="K2181" s="624">
        <f t="shared" ref="K2181:K2244" si="416">MAX(0,J2181)</f>
        <v>0</v>
      </c>
      <c r="L2181" s="624">
        <f t="shared" si="406"/>
        <v>66466.502277217369</v>
      </c>
      <c r="M2181" s="668">
        <f t="shared" si="407"/>
        <v>13.605461231999985</v>
      </c>
      <c r="N2181" s="624">
        <f t="shared" ref="N2181:N2244" si="417">IF(M2181=0,0,(L2181)/M2181)</f>
        <v>4885.2810752853011</v>
      </c>
    </row>
    <row r="2182" spans="1:14" x14ac:dyDescent="0.2">
      <c r="A2182" s="624">
        <v>2179</v>
      </c>
      <c r="B2182" s="624">
        <v>47.3</v>
      </c>
      <c r="C2182" s="628">
        <f t="shared" si="410"/>
        <v>76.121971200000004</v>
      </c>
      <c r="D2182" s="665">
        <f t="shared" si="408"/>
        <v>76.121971200000004</v>
      </c>
      <c r="E2182" s="629">
        <f t="shared" si="411"/>
        <v>5794.5544993736303</v>
      </c>
      <c r="F2182" s="665">
        <f t="shared" si="409"/>
        <v>75.961036800000016</v>
      </c>
      <c r="G2182" s="629">
        <f t="shared" si="412"/>
        <v>5770.0791117309564</v>
      </c>
      <c r="H2182" s="666">
        <f t="shared" si="413"/>
        <v>76.041504000000003</v>
      </c>
      <c r="I2182" s="667">
        <f t="shared" si="414"/>
        <v>2.1122640000000002E-2</v>
      </c>
      <c r="J2182" s="624">
        <f t="shared" si="415"/>
        <v>-24.475387642673923</v>
      </c>
      <c r="K2182" s="624">
        <f t="shared" si="416"/>
        <v>0</v>
      </c>
      <c r="L2182" s="624">
        <f t="shared" ref="L2182:L2245" si="418">L2181+K2182</f>
        <v>66466.502277217369</v>
      </c>
      <c r="M2182" s="668">
        <f t="shared" ref="M2182:M2245" si="419">M2181+I2182</f>
        <v>13.626583871999985</v>
      </c>
      <c r="N2182" s="624">
        <f t="shared" si="417"/>
        <v>4877.7083751558066</v>
      </c>
    </row>
    <row r="2183" spans="1:14" x14ac:dyDescent="0.2">
      <c r="A2183" s="624">
        <v>2180</v>
      </c>
      <c r="B2183" s="624">
        <v>47.2</v>
      </c>
      <c r="C2183" s="628">
        <f t="shared" si="410"/>
        <v>75.961036800000016</v>
      </c>
      <c r="D2183" s="665">
        <f t="shared" si="408"/>
        <v>75.961036800000016</v>
      </c>
      <c r="E2183" s="629">
        <f t="shared" si="411"/>
        <v>5770.0791117309564</v>
      </c>
      <c r="F2183" s="665">
        <f t="shared" si="409"/>
        <v>75.639168000000012</v>
      </c>
      <c r="G2183" s="629">
        <f t="shared" si="412"/>
        <v>5721.283735732226</v>
      </c>
      <c r="H2183" s="666">
        <f t="shared" si="413"/>
        <v>75.800102400000014</v>
      </c>
      <c r="I2183" s="667">
        <f t="shared" si="414"/>
        <v>2.1055584000000006E-2</v>
      </c>
      <c r="J2183" s="624">
        <f t="shared" si="415"/>
        <v>-48.795375998730378</v>
      </c>
      <c r="K2183" s="624">
        <f t="shared" si="416"/>
        <v>0</v>
      </c>
      <c r="L2183" s="624">
        <f t="shared" si="418"/>
        <v>66466.502277217369</v>
      </c>
      <c r="M2183" s="668">
        <f t="shared" si="419"/>
        <v>13.647639455999986</v>
      </c>
      <c r="N2183" s="624">
        <f t="shared" si="417"/>
        <v>4870.1830445847791</v>
      </c>
    </row>
    <row r="2184" spans="1:14" x14ac:dyDescent="0.2">
      <c r="A2184" s="624">
        <v>2181</v>
      </c>
      <c r="B2184" s="624">
        <v>47</v>
      </c>
      <c r="C2184" s="628">
        <f t="shared" si="410"/>
        <v>75.639168000000012</v>
      </c>
      <c r="D2184" s="665">
        <f t="shared" si="408"/>
        <v>75.639168000000012</v>
      </c>
      <c r="E2184" s="629">
        <f t="shared" si="411"/>
        <v>5721.283735732226</v>
      </c>
      <c r="F2184" s="665">
        <f t="shared" si="409"/>
        <v>75.639168000000012</v>
      </c>
      <c r="G2184" s="629">
        <f t="shared" si="412"/>
        <v>5721.283735732226</v>
      </c>
      <c r="H2184" s="666">
        <f t="shared" si="413"/>
        <v>75.639168000000012</v>
      </c>
      <c r="I2184" s="667">
        <f t="shared" si="414"/>
        <v>2.1010880000000003E-2</v>
      </c>
      <c r="J2184" s="624">
        <f t="shared" si="415"/>
        <v>0</v>
      </c>
      <c r="K2184" s="624">
        <f t="shared" si="416"/>
        <v>0</v>
      </c>
      <c r="L2184" s="624">
        <f t="shared" si="418"/>
        <v>66466.502277217369</v>
      </c>
      <c r="M2184" s="668">
        <f t="shared" si="419"/>
        <v>13.668650335999986</v>
      </c>
      <c r="N2184" s="624">
        <f t="shared" si="417"/>
        <v>4862.6968020507738</v>
      </c>
    </row>
    <row r="2185" spans="1:14" x14ac:dyDescent="0.2">
      <c r="A2185" s="624">
        <v>2182</v>
      </c>
      <c r="B2185" s="624">
        <v>47</v>
      </c>
      <c r="C2185" s="628">
        <f t="shared" si="410"/>
        <v>75.639168000000012</v>
      </c>
      <c r="D2185" s="665">
        <f t="shared" si="408"/>
        <v>75.639168000000012</v>
      </c>
      <c r="E2185" s="629">
        <f t="shared" si="411"/>
        <v>5721.283735732226</v>
      </c>
      <c r="F2185" s="665">
        <f t="shared" si="409"/>
        <v>75.639168000000012</v>
      </c>
      <c r="G2185" s="629">
        <f t="shared" si="412"/>
        <v>5721.283735732226</v>
      </c>
      <c r="H2185" s="666">
        <f t="shared" si="413"/>
        <v>75.639168000000012</v>
      </c>
      <c r="I2185" s="667">
        <f t="shared" si="414"/>
        <v>2.1010880000000003E-2</v>
      </c>
      <c r="J2185" s="624">
        <f t="shared" si="415"/>
        <v>0</v>
      </c>
      <c r="K2185" s="624">
        <f t="shared" si="416"/>
        <v>0</v>
      </c>
      <c r="L2185" s="624">
        <f t="shared" si="418"/>
        <v>66466.502277217369</v>
      </c>
      <c r="M2185" s="668">
        <f t="shared" si="419"/>
        <v>13.689661215999987</v>
      </c>
      <c r="N2185" s="624">
        <f t="shared" si="417"/>
        <v>4855.2335392736886</v>
      </c>
    </row>
    <row r="2186" spans="1:14" x14ac:dyDescent="0.2">
      <c r="A2186" s="624">
        <v>2183</v>
      </c>
      <c r="B2186" s="624">
        <v>47</v>
      </c>
      <c r="C2186" s="628">
        <f t="shared" si="410"/>
        <v>75.639168000000012</v>
      </c>
      <c r="D2186" s="665">
        <f t="shared" si="408"/>
        <v>75.639168000000012</v>
      </c>
      <c r="E2186" s="629">
        <f t="shared" si="411"/>
        <v>5721.283735732226</v>
      </c>
      <c r="F2186" s="665">
        <f t="shared" si="409"/>
        <v>75.639168000000012</v>
      </c>
      <c r="G2186" s="629">
        <f t="shared" si="412"/>
        <v>5721.283735732226</v>
      </c>
      <c r="H2186" s="666">
        <f t="shared" si="413"/>
        <v>75.639168000000012</v>
      </c>
      <c r="I2186" s="667">
        <f t="shared" si="414"/>
        <v>2.1010880000000003E-2</v>
      </c>
      <c r="J2186" s="624">
        <f t="shared" si="415"/>
        <v>0</v>
      </c>
      <c r="K2186" s="624">
        <f t="shared" si="416"/>
        <v>0</v>
      </c>
      <c r="L2186" s="624">
        <f t="shared" si="418"/>
        <v>66466.502277217369</v>
      </c>
      <c r="M2186" s="668">
        <f t="shared" si="419"/>
        <v>13.710672095999987</v>
      </c>
      <c r="N2186" s="624">
        <f t="shared" si="417"/>
        <v>4847.7931506077375</v>
      </c>
    </row>
    <row r="2187" spans="1:14" x14ac:dyDescent="0.2">
      <c r="A2187" s="624">
        <v>2184</v>
      </c>
      <c r="B2187" s="624">
        <v>47</v>
      </c>
      <c r="C2187" s="628">
        <f t="shared" si="410"/>
        <v>75.639168000000012</v>
      </c>
      <c r="D2187" s="665">
        <f t="shared" si="408"/>
        <v>75.639168000000012</v>
      </c>
      <c r="E2187" s="629">
        <f t="shared" si="411"/>
        <v>5721.283735732226</v>
      </c>
      <c r="F2187" s="665">
        <f t="shared" si="409"/>
        <v>75.639168000000012</v>
      </c>
      <c r="G2187" s="629">
        <f t="shared" si="412"/>
        <v>5721.283735732226</v>
      </c>
      <c r="H2187" s="666">
        <f t="shared" si="413"/>
        <v>75.639168000000012</v>
      </c>
      <c r="I2187" s="667">
        <f t="shared" si="414"/>
        <v>2.1010880000000003E-2</v>
      </c>
      <c r="J2187" s="624">
        <f t="shared" si="415"/>
        <v>0</v>
      </c>
      <c r="K2187" s="624">
        <f t="shared" si="416"/>
        <v>0</v>
      </c>
      <c r="L2187" s="624">
        <f t="shared" si="418"/>
        <v>66466.502277217369</v>
      </c>
      <c r="M2187" s="668">
        <f t="shared" si="419"/>
        <v>13.731682975999988</v>
      </c>
      <c r="N2187" s="624">
        <f t="shared" si="417"/>
        <v>4840.3755310537272</v>
      </c>
    </row>
    <row r="2188" spans="1:14" x14ac:dyDescent="0.2">
      <c r="A2188" s="624">
        <v>2185</v>
      </c>
      <c r="B2188" s="624">
        <v>47</v>
      </c>
      <c r="C2188" s="628">
        <f t="shared" si="410"/>
        <v>75.639168000000012</v>
      </c>
      <c r="D2188" s="665">
        <f t="shared" si="408"/>
        <v>75.639168000000012</v>
      </c>
      <c r="E2188" s="629">
        <f t="shared" si="411"/>
        <v>5721.283735732226</v>
      </c>
      <c r="F2188" s="665">
        <f t="shared" si="409"/>
        <v>75.961036800000016</v>
      </c>
      <c r="G2188" s="629">
        <f t="shared" si="412"/>
        <v>5770.0791117309564</v>
      </c>
      <c r="H2188" s="666">
        <f t="shared" si="413"/>
        <v>75.800102400000014</v>
      </c>
      <c r="I2188" s="667">
        <f t="shared" si="414"/>
        <v>2.1055584000000006E-2</v>
      </c>
      <c r="J2188" s="624">
        <f t="shared" si="415"/>
        <v>48.795375998730378</v>
      </c>
      <c r="K2188" s="624">
        <f t="shared" si="416"/>
        <v>48.795375998730378</v>
      </c>
      <c r="L2188" s="624">
        <f t="shared" si="418"/>
        <v>66515.297653216097</v>
      </c>
      <c r="M2188" s="668">
        <f t="shared" si="419"/>
        <v>13.752738559999989</v>
      </c>
      <c r="N2188" s="624">
        <f t="shared" si="417"/>
        <v>4836.5129143570484</v>
      </c>
    </row>
    <row r="2189" spans="1:14" x14ac:dyDescent="0.2">
      <c r="A2189" s="624">
        <v>2186</v>
      </c>
      <c r="B2189" s="624">
        <v>47.2</v>
      </c>
      <c r="C2189" s="628">
        <f t="shared" si="410"/>
        <v>75.961036800000016</v>
      </c>
      <c r="D2189" s="665">
        <f t="shared" si="408"/>
        <v>75.961036800000016</v>
      </c>
      <c r="E2189" s="629">
        <f t="shared" si="411"/>
        <v>5770.0791117309564</v>
      </c>
      <c r="F2189" s="665">
        <f t="shared" si="409"/>
        <v>76.282905600000007</v>
      </c>
      <c r="G2189" s="629">
        <f t="shared" si="412"/>
        <v>5819.0816867785124</v>
      </c>
      <c r="H2189" s="666">
        <f t="shared" si="413"/>
        <v>76.121971200000019</v>
      </c>
      <c r="I2189" s="667">
        <f t="shared" si="414"/>
        <v>2.1144992000000005E-2</v>
      </c>
      <c r="J2189" s="624">
        <f t="shared" si="415"/>
        <v>49.002575047556093</v>
      </c>
      <c r="K2189" s="624">
        <f t="shared" si="416"/>
        <v>49.002575047556093</v>
      </c>
      <c r="L2189" s="624">
        <f t="shared" si="418"/>
        <v>66564.300228263659</v>
      </c>
      <c r="M2189" s="668">
        <f t="shared" si="419"/>
        <v>13.773883551999988</v>
      </c>
      <c r="N2189" s="624">
        <f t="shared" si="417"/>
        <v>4832.6457804704196</v>
      </c>
    </row>
    <row r="2190" spans="1:14" x14ac:dyDescent="0.2">
      <c r="A2190" s="624">
        <v>2187</v>
      </c>
      <c r="B2190" s="624">
        <v>47.4</v>
      </c>
      <c r="C2190" s="628">
        <f t="shared" si="410"/>
        <v>76.282905600000007</v>
      </c>
      <c r="D2190" s="665">
        <f t="shared" si="408"/>
        <v>76.282905600000007</v>
      </c>
      <c r="E2190" s="629">
        <f t="shared" si="411"/>
        <v>5819.0816867785124</v>
      </c>
      <c r="F2190" s="665">
        <f t="shared" si="409"/>
        <v>77.087577600000003</v>
      </c>
      <c r="G2190" s="629">
        <f t="shared" si="412"/>
        <v>5942.4946202360225</v>
      </c>
      <c r="H2190" s="666">
        <f t="shared" si="413"/>
        <v>76.685241600000012</v>
      </c>
      <c r="I2190" s="667">
        <f t="shared" si="414"/>
        <v>2.1301456000000003E-2</v>
      </c>
      <c r="J2190" s="624">
        <f t="shared" si="415"/>
        <v>123.41293345751001</v>
      </c>
      <c r="K2190" s="624">
        <f t="shared" si="416"/>
        <v>123.41293345751001</v>
      </c>
      <c r="L2190" s="624">
        <f t="shared" si="418"/>
        <v>66687.713161721171</v>
      </c>
      <c r="M2190" s="668">
        <f t="shared" si="419"/>
        <v>13.795185007999988</v>
      </c>
      <c r="N2190" s="624">
        <f t="shared" si="417"/>
        <v>4834.1296708270447</v>
      </c>
    </row>
    <row r="2191" spans="1:14" x14ac:dyDescent="0.2">
      <c r="A2191" s="624">
        <v>2188</v>
      </c>
      <c r="B2191" s="624">
        <v>47.9</v>
      </c>
      <c r="C2191" s="628">
        <f t="shared" si="410"/>
        <v>77.087577600000003</v>
      </c>
      <c r="D2191" s="665">
        <f t="shared" si="408"/>
        <v>77.087577600000003</v>
      </c>
      <c r="E2191" s="629">
        <f t="shared" si="411"/>
        <v>5942.4946202360225</v>
      </c>
      <c r="F2191" s="665">
        <f t="shared" si="409"/>
        <v>78.053184000000002</v>
      </c>
      <c r="G2191" s="629">
        <f t="shared" si="412"/>
        <v>6092.2995325378561</v>
      </c>
      <c r="H2191" s="666">
        <f t="shared" si="413"/>
        <v>77.570380800000009</v>
      </c>
      <c r="I2191" s="667">
        <f t="shared" si="414"/>
        <v>2.1547328000000001E-2</v>
      </c>
      <c r="J2191" s="624">
        <f t="shared" si="415"/>
        <v>149.80491230183361</v>
      </c>
      <c r="K2191" s="624">
        <f t="shared" si="416"/>
        <v>149.80491230183361</v>
      </c>
      <c r="L2191" s="624">
        <f t="shared" si="418"/>
        <v>66837.518074022999</v>
      </c>
      <c r="M2191" s="668">
        <f t="shared" si="419"/>
        <v>13.816732335999989</v>
      </c>
      <c r="N2191" s="624">
        <f t="shared" si="417"/>
        <v>4837.4330810386664</v>
      </c>
    </row>
    <row r="2192" spans="1:14" x14ac:dyDescent="0.2">
      <c r="A2192" s="624">
        <v>2189</v>
      </c>
      <c r="B2192" s="624">
        <v>48.5</v>
      </c>
      <c r="C2192" s="628">
        <f t="shared" si="410"/>
        <v>78.053184000000002</v>
      </c>
      <c r="D2192" s="665">
        <f t="shared" si="408"/>
        <v>78.053184000000002</v>
      </c>
      <c r="E2192" s="629">
        <f t="shared" si="411"/>
        <v>6092.2995325378561</v>
      </c>
      <c r="F2192" s="665">
        <f t="shared" si="409"/>
        <v>79.018790400000015</v>
      </c>
      <c r="G2192" s="629">
        <f t="shared" si="412"/>
        <v>6243.9692362791347</v>
      </c>
      <c r="H2192" s="666">
        <f t="shared" si="413"/>
        <v>78.535987200000008</v>
      </c>
      <c r="I2192" s="667">
        <f t="shared" si="414"/>
        <v>2.1815552000000002E-2</v>
      </c>
      <c r="J2192" s="624">
        <f t="shared" si="415"/>
        <v>151.66970374127868</v>
      </c>
      <c r="K2192" s="624">
        <f t="shared" si="416"/>
        <v>151.66970374127868</v>
      </c>
      <c r="L2192" s="624">
        <f t="shared" si="418"/>
        <v>66989.18777776428</v>
      </c>
      <c r="M2192" s="668">
        <f t="shared" si="419"/>
        <v>13.838547887999988</v>
      </c>
      <c r="N2192" s="624">
        <f t="shared" si="417"/>
        <v>4840.7671325004803</v>
      </c>
    </row>
    <row r="2193" spans="1:14" x14ac:dyDescent="0.2">
      <c r="A2193" s="624">
        <v>2190</v>
      </c>
      <c r="B2193" s="624">
        <v>49.1</v>
      </c>
      <c r="C2193" s="628">
        <f t="shared" si="410"/>
        <v>79.018790400000015</v>
      </c>
      <c r="D2193" s="665">
        <f t="shared" si="408"/>
        <v>79.018790400000015</v>
      </c>
      <c r="E2193" s="629">
        <f t="shared" si="411"/>
        <v>6243.9692362791347</v>
      </c>
      <c r="F2193" s="665">
        <f t="shared" si="409"/>
        <v>79.662528000000009</v>
      </c>
      <c r="G2193" s="629">
        <f t="shared" si="412"/>
        <v>6346.1183673507858</v>
      </c>
      <c r="H2193" s="666">
        <f t="shared" si="413"/>
        <v>79.340659200000005</v>
      </c>
      <c r="I2193" s="667">
        <f t="shared" si="414"/>
        <v>2.2039072E-2</v>
      </c>
      <c r="J2193" s="624">
        <f t="shared" si="415"/>
        <v>102.14913107165103</v>
      </c>
      <c r="K2193" s="624">
        <f t="shared" si="416"/>
        <v>102.14913107165103</v>
      </c>
      <c r="L2193" s="624">
        <f t="shared" si="418"/>
        <v>67091.336908835932</v>
      </c>
      <c r="M2193" s="668">
        <f t="shared" si="419"/>
        <v>13.860586959999988</v>
      </c>
      <c r="N2193" s="624">
        <f t="shared" si="417"/>
        <v>4840.4398098329875</v>
      </c>
    </row>
    <row r="2194" spans="1:14" x14ac:dyDescent="0.2">
      <c r="A2194" s="624">
        <v>2191</v>
      </c>
      <c r="B2194" s="624">
        <v>49.5</v>
      </c>
      <c r="C2194" s="628">
        <f t="shared" si="410"/>
        <v>79.662528000000009</v>
      </c>
      <c r="D2194" s="665">
        <f t="shared" si="408"/>
        <v>79.662528000000009</v>
      </c>
      <c r="E2194" s="629">
        <f t="shared" si="411"/>
        <v>6346.1183673507858</v>
      </c>
      <c r="F2194" s="665">
        <f t="shared" si="409"/>
        <v>80.467200000000005</v>
      </c>
      <c r="G2194" s="629">
        <f t="shared" si="412"/>
        <v>6474.9702758400008</v>
      </c>
      <c r="H2194" s="666">
        <f t="shared" si="413"/>
        <v>80.064864</v>
      </c>
      <c r="I2194" s="667">
        <f t="shared" si="414"/>
        <v>2.2240240000000001E-2</v>
      </c>
      <c r="J2194" s="624">
        <f t="shared" si="415"/>
        <v>128.85190848921502</v>
      </c>
      <c r="K2194" s="624">
        <f t="shared" si="416"/>
        <v>128.85190848921502</v>
      </c>
      <c r="L2194" s="624">
        <f t="shared" si="418"/>
        <v>67220.18881732515</v>
      </c>
      <c r="M2194" s="668">
        <f t="shared" si="419"/>
        <v>13.882827199999989</v>
      </c>
      <c r="N2194" s="624">
        <f t="shared" si="417"/>
        <v>4841.9668305981077</v>
      </c>
    </row>
    <row r="2195" spans="1:14" x14ac:dyDescent="0.2">
      <c r="A2195" s="624">
        <v>2192</v>
      </c>
      <c r="B2195" s="624">
        <v>50</v>
      </c>
      <c r="C2195" s="628">
        <f t="shared" si="410"/>
        <v>80.467200000000005</v>
      </c>
      <c r="D2195" s="665">
        <f t="shared" si="408"/>
        <v>80.467200000000005</v>
      </c>
      <c r="E2195" s="629">
        <f t="shared" si="411"/>
        <v>6474.9702758400008</v>
      </c>
      <c r="F2195" s="665">
        <f t="shared" si="409"/>
        <v>81.432806400000004</v>
      </c>
      <c r="G2195" s="629">
        <f t="shared" si="412"/>
        <v>6631.3019581798817</v>
      </c>
      <c r="H2195" s="666">
        <f t="shared" si="413"/>
        <v>80.950003199999998</v>
      </c>
      <c r="I2195" s="667">
        <f t="shared" si="414"/>
        <v>2.2486111999999999E-2</v>
      </c>
      <c r="J2195" s="624">
        <f t="shared" si="415"/>
        <v>156.3316823398809</v>
      </c>
      <c r="K2195" s="624">
        <f t="shared" si="416"/>
        <v>156.3316823398809</v>
      </c>
      <c r="L2195" s="624">
        <f t="shared" si="418"/>
        <v>67376.520499665028</v>
      </c>
      <c r="M2195" s="668">
        <f t="shared" si="419"/>
        <v>13.905313311999988</v>
      </c>
      <c r="N2195" s="624">
        <f t="shared" si="417"/>
        <v>4845.3795313997371</v>
      </c>
    </row>
    <row r="2196" spans="1:14" x14ac:dyDescent="0.2">
      <c r="A2196" s="624">
        <v>2193</v>
      </c>
      <c r="B2196" s="624">
        <v>50.6</v>
      </c>
      <c r="C2196" s="628">
        <f t="shared" si="410"/>
        <v>81.432806400000004</v>
      </c>
      <c r="D2196" s="665">
        <f t="shared" si="408"/>
        <v>81.432806400000004</v>
      </c>
      <c r="E2196" s="629">
        <f t="shared" si="411"/>
        <v>6631.3019581798817</v>
      </c>
      <c r="F2196" s="665">
        <f t="shared" si="409"/>
        <v>82.076544000000013</v>
      </c>
      <c r="G2196" s="629">
        <f t="shared" si="412"/>
        <v>6736.5590749839384</v>
      </c>
      <c r="H2196" s="666">
        <f t="shared" si="413"/>
        <v>81.754675200000008</v>
      </c>
      <c r="I2196" s="667">
        <f t="shared" si="414"/>
        <v>2.2709632000000004E-2</v>
      </c>
      <c r="J2196" s="624">
        <f t="shared" si="415"/>
        <v>105.25711680405675</v>
      </c>
      <c r="K2196" s="624">
        <f t="shared" si="416"/>
        <v>105.25711680405675</v>
      </c>
      <c r="L2196" s="624">
        <f t="shared" si="418"/>
        <v>67481.777616469088</v>
      </c>
      <c r="M2196" s="668">
        <f t="shared" si="419"/>
        <v>13.928022943999988</v>
      </c>
      <c r="N2196" s="624">
        <f t="shared" si="417"/>
        <v>4845.0363621449496</v>
      </c>
    </row>
    <row r="2197" spans="1:14" x14ac:dyDescent="0.2">
      <c r="A2197" s="624">
        <v>2194</v>
      </c>
      <c r="B2197" s="624">
        <v>51</v>
      </c>
      <c r="C2197" s="628">
        <f t="shared" si="410"/>
        <v>82.076544000000013</v>
      </c>
      <c r="D2197" s="665">
        <f t="shared" si="408"/>
        <v>82.076544000000013</v>
      </c>
      <c r="E2197" s="629">
        <f t="shared" si="411"/>
        <v>6736.5590749839384</v>
      </c>
      <c r="F2197" s="665">
        <f t="shared" si="409"/>
        <v>82.881216000000009</v>
      </c>
      <c r="G2197" s="629">
        <f t="shared" si="412"/>
        <v>6869.2959656386574</v>
      </c>
      <c r="H2197" s="666">
        <f t="shared" si="413"/>
        <v>82.478880000000004</v>
      </c>
      <c r="I2197" s="667">
        <f t="shared" si="414"/>
        <v>2.2910800000000002E-2</v>
      </c>
      <c r="J2197" s="624">
        <f t="shared" si="415"/>
        <v>132.73689065471899</v>
      </c>
      <c r="K2197" s="624">
        <f t="shared" si="416"/>
        <v>132.73689065471899</v>
      </c>
      <c r="L2197" s="624">
        <f t="shared" si="418"/>
        <v>67614.514507123808</v>
      </c>
      <c r="M2197" s="668">
        <f t="shared" si="419"/>
        <v>13.950933743999988</v>
      </c>
      <c r="N2197" s="624">
        <f t="shared" si="417"/>
        <v>4846.5941956181559</v>
      </c>
    </row>
    <row r="2198" spans="1:14" x14ac:dyDescent="0.2">
      <c r="A2198" s="624">
        <v>2195</v>
      </c>
      <c r="B2198" s="624">
        <v>51.5</v>
      </c>
      <c r="C2198" s="628">
        <f t="shared" si="410"/>
        <v>82.881216000000009</v>
      </c>
      <c r="D2198" s="665">
        <f t="shared" si="408"/>
        <v>82.881216000000009</v>
      </c>
      <c r="E2198" s="629">
        <f t="shared" si="411"/>
        <v>6869.2959656386574</v>
      </c>
      <c r="F2198" s="665">
        <f t="shared" si="409"/>
        <v>84.00775680000001</v>
      </c>
      <c r="G2198" s="629">
        <f t="shared" si="412"/>
        <v>7057.3032025679477</v>
      </c>
      <c r="H2198" s="666">
        <f t="shared" si="413"/>
        <v>83.444486400000017</v>
      </c>
      <c r="I2198" s="667">
        <f t="shared" si="414"/>
        <v>2.3179024000000003E-2</v>
      </c>
      <c r="J2198" s="624">
        <f t="shared" si="415"/>
        <v>188.00723692929023</v>
      </c>
      <c r="K2198" s="624">
        <f t="shared" si="416"/>
        <v>188.00723692929023</v>
      </c>
      <c r="L2198" s="624">
        <f t="shared" si="418"/>
        <v>67802.521744053098</v>
      </c>
      <c r="M2198" s="668">
        <f t="shared" si="419"/>
        <v>13.974112767999987</v>
      </c>
      <c r="N2198" s="624">
        <f t="shared" si="417"/>
        <v>4852.0090591595517</v>
      </c>
    </row>
    <row r="2199" spans="1:14" x14ac:dyDescent="0.2">
      <c r="A2199" s="624">
        <v>2196</v>
      </c>
      <c r="B2199" s="624">
        <v>52.2</v>
      </c>
      <c r="C2199" s="628">
        <f t="shared" si="410"/>
        <v>84.00775680000001</v>
      </c>
      <c r="D2199" s="665">
        <f t="shared" si="408"/>
        <v>84.00775680000001</v>
      </c>
      <c r="E2199" s="629">
        <f t="shared" si="411"/>
        <v>7057.3032025679477</v>
      </c>
      <c r="F2199" s="665">
        <f t="shared" si="409"/>
        <v>85.617100800000017</v>
      </c>
      <c r="G2199" s="629">
        <f t="shared" si="412"/>
        <v>7330.2879493973633</v>
      </c>
      <c r="H2199" s="666">
        <f t="shared" si="413"/>
        <v>84.812428800000021</v>
      </c>
      <c r="I2199" s="667">
        <f t="shared" si="414"/>
        <v>2.3559008000000006E-2</v>
      </c>
      <c r="J2199" s="624">
        <f t="shared" si="415"/>
        <v>272.9847468294156</v>
      </c>
      <c r="K2199" s="624">
        <f t="shared" si="416"/>
        <v>272.9847468294156</v>
      </c>
      <c r="L2199" s="624">
        <f t="shared" si="418"/>
        <v>68075.506490882515</v>
      </c>
      <c r="M2199" s="668">
        <f t="shared" si="419"/>
        <v>13.997671775999986</v>
      </c>
      <c r="N2199" s="624">
        <f t="shared" si="417"/>
        <v>4863.3449605242822</v>
      </c>
    </row>
    <row r="2200" spans="1:14" x14ac:dyDescent="0.2">
      <c r="A2200" s="624">
        <v>2197</v>
      </c>
      <c r="B2200" s="624">
        <v>53.2</v>
      </c>
      <c r="C2200" s="628">
        <f t="shared" si="410"/>
        <v>85.617100800000017</v>
      </c>
      <c r="D2200" s="665">
        <f t="shared" si="408"/>
        <v>85.617100800000017</v>
      </c>
      <c r="E2200" s="629">
        <f t="shared" si="411"/>
        <v>7330.2879493973633</v>
      </c>
      <c r="F2200" s="665">
        <f t="shared" si="409"/>
        <v>87.065510400000008</v>
      </c>
      <c r="G2200" s="629">
        <f t="shared" si="412"/>
        <v>7580.4031012125097</v>
      </c>
      <c r="H2200" s="666">
        <f t="shared" si="413"/>
        <v>86.341305600000013</v>
      </c>
      <c r="I2200" s="667">
        <f t="shared" si="414"/>
        <v>2.3983696000000002E-2</v>
      </c>
      <c r="J2200" s="624">
        <f t="shared" si="415"/>
        <v>250.11515181514642</v>
      </c>
      <c r="K2200" s="624">
        <f t="shared" si="416"/>
        <v>250.11515181514642</v>
      </c>
      <c r="L2200" s="624">
        <f t="shared" si="418"/>
        <v>68325.621642697661</v>
      </c>
      <c r="M2200" s="668">
        <f t="shared" si="419"/>
        <v>14.021655471999987</v>
      </c>
      <c r="N2200" s="624">
        <f t="shared" si="417"/>
        <v>4872.8641050365213</v>
      </c>
    </row>
    <row r="2201" spans="1:14" x14ac:dyDescent="0.2">
      <c r="A2201" s="624">
        <v>2198</v>
      </c>
      <c r="B2201" s="624">
        <v>54.1</v>
      </c>
      <c r="C2201" s="628">
        <f t="shared" si="410"/>
        <v>87.065510400000008</v>
      </c>
      <c r="D2201" s="665">
        <f t="shared" si="408"/>
        <v>87.065510400000008</v>
      </c>
      <c r="E2201" s="629">
        <f t="shared" si="411"/>
        <v>7580.4031012125097</v>
      </c>
      <c r="F2201" s="665">
        <f t="shared" si="409"/>
        <v>87.870182400000004</v>
      </c>
      <c r="G2201" s="629">
        <f t="shared" si="412"/>
        <v>7721.1689550092706</v>
      </c>
      <c r="H2201" s="666">
        <f t="shared" si="413"/>
        <v>87.467846400000013</v>
      </c>
      <c r="I2201" s="667">
        <f t="shared" si="414"/>
        <v>2.4296624000000003E-2</v>
      </c>
      <c r="J2201" s="624">
        <f t="shared" si="415"/>
        <v>140.76585379676089</v>
      </c>
      <c r="K2201" s="624">
        <f t="shared" si="416"/>
        <v>140.76585379676089</v>
      </c>
      <c r="L2201" s="624">
        <f t="shared" si="418"/>
        <v>68466.387496494426</v>
      </c>
      <c r="M2201" s="668">
        <f t="shared" si="419"/>
        <v>14.045952095999986</v>
      </c>
      <c r="N2201" s="624">
        <f t="shared" si="417"/>
        <v>4874.4568562206841</v>
      </c>
    </row>
    <row r="2202" spans="1:14" x14ac:dyDescent="0.2">
      <c r="A2202" s="624">
        <v>2199</v>
      </c>
      <c r="B2202" s="624">
        <v>54.6</v>
      </c>
      <c r="C2202" s="628">
        <f t="shared" si="410"/>
        <v>87.870182400000004</v>
      </c>
      <c r="D2202" s="665">
        <f t="shared" si="408"/>
        <v>87.870182400000004</v>
      </c>
      <c r="E2202" s="629">
        <f t="shared" si="411"/>
        <v>7721.1689550092706</v>
      </c>
      <c r="F2202" s="665">
        <f t="shared" si="409"/>
        <v>88.352985599999997</v>
      </c>
      <c r="G2202" s="629">
        <f t="shared" si="412"/>
        <v>7806.250064433807</v>
      </c>
      <c r="H2202" s="666">
        <f t="shared" si="413"/>
        <v>88.111583999999993</v>
      </c>
      <c r="I2202" s="667">
        <f t="shared" si="414"/>
        <v>2.4475439999999998E-2</v>
      </c>
      <c r="J2202" s="624">
        <f t="shared" si="415"/>
        <v>85.081109424536407</v>
      </c>
      <c r="K2202" s="624">
        <f t="shared" si="416"/>
        <v>85.081109424536407</v>
      </c>
      <c r="L2202" s="624">
        <f t="shared" si="418"/>
        <v>68551.468605918955</v>
      </c>
      <c r="M2202" s="668">
        <f t="shared" si="419"/>
        <v>14.070427535999986</v>
      </c>
      <c r="N2202" s="624">
        <f t="shared" si="417"/>
        <v>4872.0245657444411</v>
      </c>
    </row>
    <row r="2203" spans="1:14" x14ac:dyDescent="0.2">
      <c r="A2203" s="624">
        <v>2200</v>
      </c>
      <c r="B2203" s="624">
        <v>54.9</v>
      </c>
      <c r="C2203" s="628">
        <f t="shared" si="410"/>
        <v>88.352985599999997</v>
      </c>
      <c r="D2203" s="665">
        <f t="shared" si="408"/>
        <v>88.352985599999997</v>
      </c>
      <c r="E2203" s="629">
        <f t="shared" si="411"/>
        <v>7806.250064433807</v>
      </c>
      <c r="F2203" s="665">
        <f t="shared" si="409"/>
        <v>88.513920000000013</v>
      </c>
      <c r="G2203" s="629">
        <f t="shared" si="412"/>
        <v>7834.7140337664023</v>
      </c>
      <c r="H2203" s="666">
        <f t="shared" si="413"/>
        <v>88.433452799999998</v>
      </c>
      <c r="I2203" s="667">
        <f t="shared" si="414"/>
        <v>2.4564848E-2</v>
      </c>
      <c r="J2203" s="624">
        <f t="shared" si="415"/>
        <v>28.463969332595298</v>
      </c>
      <c r="K2203" s="624">
        <f t="shared" si="416"/>
        <v>28.463969332595298</v>
      </c>
      <c r="L2203" s="624">
        <f t="shared" si="418"/>
        <v>68579.932575251558</v>
      </c>
      <c r="M2203" s="668">
        <f t="shared" si="419"/>
        <v>14.094992383999987</v>
      </c>
      <c r="N2203" s="624">
        <f t="shared" si="417"/>
        <v>4865.553006832446</v>
      </c>
    </row>
    <row r="2204" spans="1:14" x14ac:dyDescent="0.2">
      <c r="A2204" s="624">
        <v>2201</v>
      </c>
      <c r="B2204" s="624">
        <v>55</v>
      </c>
      <c r="C2204" s="628">
        <f t="shared" si="410"/>
        <v>88.513920000000013</v>
      </c>
      <c r="D2204" s="665">
        <f t="shared" si="408"/>
        <v>88.513920000000013</v>
      </c>
      <c r="E2204" s="629">
        <f t="shared" si="411"/>
        <v>7834.7140337664023</v>
      </c>
      <c r="F2204" s="665">
        <f t="shared" si="409"/>
        <v>88.352985599999997</v>
      </c>
      <c r="G2204" s="629">
        <f t="shared" si="412"/>
        <v>7806.250064433807</v>
      </c>
      <c r="H2204" s="666">
        <f t="shared" si="413"/>
        <v>88.433452799999998</v>
      </c>
      <c r="I2204" s="667">
        <f t="shared" si="414"/>
        <v>2.4564848E-2</v>
      </c>
      <c r="J2204" s="624">
        <f t="shared" si="415"/>
        <v>-28.463969332595298</v>
      </c>
      <c r="K2204" s="624">
        <f t="shared" si="416"/>
        <v>0</v>
      </c>
      <c r="L2204" s="624">
        <f t="shared" si="418"/>
        <v>68579.932575251558</v>
      </c>
      <c r="M2204" s="668">
        <f t="shared" si="419"/>
        <v>14.119557231999988</v>
      </c>
      <c r="N2204" s="624">
        <f t="shared" si="417"/>
        <v>4857.0880409638339</v>
      </c>
    </row>
    <row r="2205" spans="1:14" x14ac:dyDescent="0.2">
      <c r="A2205" s="624">
        <v>2202</v>
      </c>
      <c r="B2205" s="624">
        <v>54.9</v>
      </c>
      <c r="C2205" s="628">
        <f t="shared" si="410"/>
        <v>88.352985599999997</v>
      </c>
      <c r="D2205" s="665">
        <f t="shared" si="408"/>
        <v>88.352985599999997</v>
      </c>
      <c r="E2205" s="629">
        <f t="shared" si="411"/>
        <v>7806.250064433807</v>
      </c>
      <c r="F2205" s="665">
        <f t="shared" si="409"/>
        <v>87.870182400000004</v>
      </c>
      <c r="G2205" s="629">
        <f t="shared" si="412"/>
        <v>7721.1689550092706</v>
      </c>
      <c r="H2205" s="666">
        <f t="shared" si="413"/>
        <v>88.111583999999993</v>
      </c>
      <c r="I2205" s="667">
        <f t="shared" si="414"/>
        <v>2.4475439999999998E-2</v>
      </c>
      <c r="J2205" s="624">
        <f t="shared" si="415"/>
        <v>-85.081109424536407</v>
      </c>
      <c r="K2205" s="624">
        <f t="shared" si="416"/>
        <v>0</v>
      </c>
      <c r="L2205" s="624">
        <f t="shared" si="418"/>
        <v>68579.932575251558</v>
      </c>
      <c r="M2205" s="668">
        <f t="shared" si="419"/>
        <v>14.144032671999987</v>
      </c>
      <c r="N2205" s="624">
        <f t="shared" si="417"/>
        <v>4848.6831277627598</v>
      </c>
    </row>
    <row r="2206" spans="1:14" x14ac:dyDescent="0.2">
      <c r="A2206" s="624">
        <v>2203</v>
      </c>
      <c r="B2206" s="624">
        <v>54.6</v>
      </c>
      <c r="C2206" s="628">
        <f t="shared" si="410"/>
        <v>87.870182400000004</v>
      </c>
      <c r="D2206" s="665">
        <f t="shared" si="408"/>
        <v>87.870182400000004</v>
      </c>
      <c r="E2206" s="629">
        <f t="shared" si="411"/>
        <v>7721.1689550092706</v>
      </c>
      <c r="F2206" s="665">
        <f t="shared" si="409"/>
        <v>87.870182400000004</v>
      </c>
      <c r="G2206" s="629">
        <f t="shared" si="412"/>
        <v>7721.1689550092706</v>
      </c>
      <c r="H2206" s="666">
        <f t="shared" si="413"/>
        <v>87.870182400000004</v>
      </c>
      <c r="I2206" s="667">
        <f t="shared" si="414"/>
        <v>2.4408384000000002E-2</v>
      </c>
      <c r="J2206" s="624">
        <f t="shared" si="415"/>
        <v>0</v>
      </c>
      <c r="K2206" s="624">
        <f t="shared" si="416"/>
        <v>0</v>
      </c>
      <c r="L2206" s="624">
        <f t="shared" si="418"/>
        <v>68579.932575251558</v>
      </c>
      <c r="M2206" s="668">
        <f t="shared" si="419"/>
        <v>14.168441055999986</v>
      </c>
      <c r="N2206" s="624">
        <f t="shared" si="417"/>
        <v>4840.3301608266665</v>
      </c>
    </row>
    <row r="2207" spans="1:14" x14ac:dyDescent="0.2">
      <c r="A2207" s="624">
        <v>2204</v>
      </c>
      <c r="B2207" s="624">
        <v>54.6</v>
      </c>
      <c r="C2207" s="628">
        <f t="shared" si="410"/>
        <v>87.870182400000004</v>
      </c>
      <c r="D2207" s="665">
        <f t="shared" si="408"/>
        <v>87.870182400000004</v>
      </c>
      <c r="E2207" s="629">
        <f t="shared" si="411"/>
        <v>7721.1689550092706</v>
      </c>
      <c r="F2207" s="665">
        <f t="shared" si="409"/>
        <v>88.192051199999995</v>
      </c>
      <c r="G2207" s="629">
        <f t="shared" si="412"/>
        <v>7777.8378948634208</v>
      </c>
      <c r="H2207" s="666">
        <f t="shared" si="413"/>
        <v>88.031116800000007</v>
      </c>
      <c r="I2207" s="667">
        <f t="shared" si="414"/>
        <v>2.4453088000000001E-2</v>
      </c>
      <c r="J2207" s="624">
        <f t="shared" si="415"/>
        <v>56.668939854150267</v>
      </c>
      <c r="K2207" s="624">
        <f t="shared" si="416"/>
        <v>56.668939854150267</v>
      </c>
      <c r="L2207" s="624">
        <f t="shared" si="418"/>
        <v>68636.601515105707</v>
      </c>
      <c r="M2207" s="668">
        <f t="shared" si="419"/>
        <v>14.192894143999986</v>
      </c>
      <c r="N2207" s="624">
        <f t="shared" si="417"/>
        <v>4835.9834730481434</v>
      </c>
    </row>
    <row r="2208" spans="1:14" x14ac:dyDescent="0.2">
      <c r="A2208" s="624">
        <v>2205</v>
      </c>
      <c r="B2208" s="624">
        <v>54.8</v>
      </c>
      <c r="C2208" s="628">
        <f t="shared" si="410"/>
        <v>88.192051199999995</v>
      </c>
      <c r="D2208" s="665">
        <f t="shared" si="408"/>
        <v>88.192051199999995</v>
      </c>
      <c r="E2208" s="629">
        <f t="shared" si="411"/>
        <v>7777.8378948634208</v>
      </c>
      <c r="F2208" s="665">
        <f t="shared" si="409"/>
        <v>88.674854400000015</v>
      </c>
      <c r="G2208" s="629">
        <f t="shared" si="412"/>
        <v>7863.2298028612022</v>
      </c>
      <c r="H2208" s="666">
        <f t="shared" si="413"/>
        <v>88.433452799999998</v>
      </c>
      <c r="I2208" s="667">
        <f t="shared" si="414"/>
        <v>2.4564848E-2</v>
      </c>
      <c r="J2208" s="624">
        <f t="shared" si="415"/>
        <v>85.391907997781345</v>
      </c>
      <c r="K2208" s="624">
        <f t="shared" si="416"/>
        <v>85.391907997781345</v>
      </c>
      <c r="L2208" s="624">
        <f t="shared" si="418"/>
        <v>68721.993423103486</v>
      </c>
      <c r="M2208" s="668">
        <f t="shared" si="419"/>
        <v>14.217458991999987</v>
      </c>
      <c r="N2208" s="624">
        <f t="shared" si="417"/>
        <v>4833.6340172862547</v>
      </c>
    </row>
    <row r="2209" spans="1:14" x14ac:dyDescent="0.2">
      <c r="A2209" s="624">
        <v>2206</v>
      </c>
      <c r="B2209" s="624">
        <v>55.1</v>
      </c>
      <c r="C2209" s="628">
        <f t="shared" si="410"/>
        <v>88.674854400000015</v>
      </c>
      <c r="D2209" s="665">
        <f t="shared" si="408"/>
        <v>88.674854400000015</v>
      </c>
      <c r="E2209" s="629">
        <f t="shared" si="411"/>
        <v>7863.2298028612022</v>
      </c>
      <c r="F2209" s="665">
        <f t="shared" si="409"/>
        <v>89.31859200000001</v>
      </c>
      <c r="G2209" s="629">
        <f t="shared" si="412"/>
        <v>7977.8108768624661</v>
      </c>
      <c r="H2209" s="666">
        <f t="shared" si="413"/>
        <v>88.996723200000019</v>
      </c>
      <c r="I2209" s="667">
        <f t="shared" si="414"/>
        <v>2.4721312000000006E-2</v>
      </c>
      <c r="J2209" s="624">
        <f t="shared" si="415"/>
        <v>114.58107400126391</v>
      </c>
      <c r="K2209" s="624">
        <f t="shared" si="416"/>
        <v>114.58107400126391</v>
      </c>
      <c r="L2209" s="624">
        <f t="shared" si="418"/>
        <v>68836.574497104753</v>
      </c>
      <c r="M2209" s="668">
        <f t="shared" si="419"/>
        <v>14.242180303999987</v>
      </c>
      <c r="N2209" s="624">
        <f t="shared" si="417"/>
        <v>4833.2890770784343</v>
      </c>
    </row>
    <row r="2210" spans="1:14" x14ac:dyDescent="0.2">
      <c r="A2210" s="624">
        <v>2207</v>
      </c>
      <c r="B2210" s="624">
        <v>55.5</v>
      </c>
      <c r="C2210" s="628">
        <f t="shared" si="410"/>
        <v>89.31859200000001</v>
      </c>
      <c r="D2210" s="665">
        <f t="shared" si="408"/>
        <v>89.31859200000001</v>
      </c>
      <c r="E2210" s="629">
        <f t="shared" si="411"/>
        <v>7977.8108768624661</v>
      </c>
      <c r="F2210" s="665">
        <f t="shared" si="409"/>
        <v>89.640460800000014</v>
      </c>
      <c r="G2210" s="629">
        <f t="shared" si="412"/>
        <v>8035.4122124363394</v>
      </c>
      <c r="H2210" s="666">
        <f t="shared" si="413"/>
        <v>89.479526400000012</v>
      </c>
      <c r="I2210" s="667">
        <f t="shared" si="414"/>
        <v>2.4855424000000004E-2</v>
      </c>
      <c r="J2210" s="624">
        <f t="shared" si="415"/>
        <v>57.601335573873257</v>
      </c>
      <c r="K2210" s="624">
        <f t="shared" si="416"/>
        <v>57.601335573873257</v>
      </c>
      <c r="L2210" s="624">
        <f t="shared" si="418"/>
        <v>68894.175832678622</v>
      </c>
      <c r="M2210" s="668">
        <f t="shared" si="419"/>
        <v>14.267035727999987</v>
      </c>
      <c r="N2210" s="624">
        <f t="shared" si="417"/>
        <v>4828.9060983753834</v>
      </c>
    </row>
    <row r="2211" spans="1:14" x14ac:dyDescent="0.2">
      <c r="A2211" s="624">
        <v>2208</v>
      </c>
      <c r="B2211" s="624">
        <v>55.7</v>
      </c>
      <c r="C2211" s="628">
        <f t="shared" si="410"/>
        <v>89.640460800000014</v>
      </c>
      <c r="D2211" s="665">
        <f t="shared" si="408"/>
        <v>89.640460800000014</v>
      </c>
      <c r="E2211" s="629">
        <f t="shared" si="411"/>
        <v>8035.4122124363394</v>
      </c>
      <c r="F2211" s="665">
        <f t="shared" si="409"/>
        <v>90.284198400000008</v>
      </c>
      <c r="G2211" s="629">
        <f t="shared" si="412"/>
        <v>8151.2364807305639</v>
      </c>
      <c r="H2211" s="666">
        <f t="shared" si="413"/>
        <v>89.962329600000004</v>
      </c>
      <c r="I2211" s="667">
        <f t="shared" si="414"/>
        <v>2.4989536E-2</v>
      </c>
      <c r="J2211" s="624">
        <f t="shared" si="415"/>
        <v>115.82426829422457</v>
      </c>
      <c r="K2211" s="624">
        <f t="shared" si="416"/>
        <v>115.82426829422457</v>
      </c>
      <c r="L2211" s="624">
        <f t="shared" si="418"/>
        <v>69010.000100972844</v>
      </c>
      <c r="M2211" s="668">
        <f t="shared" si="419"/>
        <v>14.292025263999987</v>
      </c>
      <c r="N2211" s="624">
        <f t="shared" si="417"/>
        <v>4828.5668984088152</v>
      </c>
    </row>
    <row r="2212" spans="1:14" x14ac:dyDescent="0.2">
      <c r="A2212" s="624">
        <v>2209</v>
      </c>
      <c r="B2212" s="624">
        <v>56.1</v>
      </c>
      <c r="C2212" s="628">
        <f t="shared" si="410"/>
        <v>90.284198400000008</v>
      </c>
      <c r="D2212" s="665">
        <f t="shared" si="408"/>
        <v>90.284198400000008</v>
      </c>
      <c r="E2212" s="629">
        <f t="shared" si="411"/>
        <v>8151.2364807305639</v>
      </c>
      <c r="F2212" s="665">
        <f t="shared" si="409"/>
        <v>90.606067199999998</v>
      </c>
      <c r="G2212" s="629">
        <f t="shared" si="412"/>
        <v>8209.4594134509152</v>
      </c>
      <c r="H2212" s="666">
        <f t="shared" si="413"/>
        <v>90.44513280000001</v>
      </c>
      <c r="I2212" s="667">
        <f t="shared" si="414"/>
        <v>2.5123648000000002E-2</v>
      </c>
      <c r="J2212" s="624">
        <f t="shared" si="415"/>
        <v>58.222932720351309</v>
      </c>
      <c r="K2212" s="624">
        <f t="shared" si="416"/>
        <v>58.222932720351309</v>
      </c>
      <c r="L2212" s="624">
        <f t="shared" si="418"/>
        <v>69068.223033693197</v>
      </c>
      <c r="M2212" s="668">
        <f t="shared" si="419"/>
        <v>14.317148911999986</v>
      </c>
      <c r="N2212" s="624">
        <f t="shared" si="417"/>
        <v>4824.1604147738753</v>
      </c>
    </row>
    <row r="2213" spans="1:14" x14ac:dyDescent="0.2">
      <c r="A2213" s="624">
        <v>2210</v>
      </c>
      <c r="B2213" s="624">
        <v>56.3</v>
      </c>
      <c r="C2213" s="628">
        <f t="shared" si="410"/>
        <v>90.606067199999998</v>
      </c>
      <c r="D2213" s="665">
        <f t="shared" si="408"/>
        <v>90.606067199999998</v>
      </c>
      <c r="E2213" s="629">
        <f t="shared" si="411"/>
        <v>8209.4594134509152</v>
      </c>
      <c r="F2213" s="665">
        <f t="shared" si="409"/>
        <v>91.088870400000005</v>
      </c>
      <c r="G2213" s="629">
        <f t="shared" si="412"/>
        <v>8297.1823107479977</v>
      </c>
      <c r="H2213" s="666">
        <f t="shared" si="413"/>
        <v>90.847468800000001</v>
      </c>
      <c r="I2213" s="667">
        <f t="shared" si="414"/>
        <v>2.5235408000000001E-2</v>
      </c>
      <c r="J2213" s="624">
        <f t="shared" si="415"/>
        <v>87.722897297082454</v>
      </c>
      <c r="K2213" s="624">
        <f t="shared" si="416"/>
        <v>87.722897297082454</v>
      </c>
      <c r="L2213" s="624">
        <f t="shared" si="418"/>
        <v>69155.945930990274</v>
      </c>
      <c r="M2213" s="668">
        <f t="shared" si="419"/>
        <v>14.342384319999987</v>
      </c>
      <c r="N2213" s="624">
        <f t="shared" si="417"/>
        <v>4821.7886502005504</v>
      </c>
    </row>
    <row r="2214" spans="1:14" x14ac:dyDescent="0.2">
      <c r="A2214" s="624">
        <v>2211</v>
      </c>
      <c r="B2214" s="624">
        <v>56.6</v>
      </c>
      <c r="C2214" s="628">
        <f t="shared" si="410"/>
        <v>91.088870400000005</v>
      </c>
      <c r="D2214" s="665">
        <f t="shared" si="408"/>
        <v>91.088870400000005</v>
      </c>
      <c r="E2214" s="629">
        <f t="shared" si="411"/>
        <v>8297.1823107479977</v>
      </c>
      <c r="F2214" s="665">
        <f t="shared" si="409"/>
        <v>91.249804800000007</v>
      </c>
      <c r="G2214" s="629">
        <f t="shared" si="412"/>
        <v>8326.5268760381041</v>
      </c>
      <c r="H2214" s="666">
        <f t="shared" si="413"/>
        <v>91.169337600000006</v>
      </c>
      <c r="I2214" s="667">
        <f t="shared" si="414"/>
        <v>2.5324816E-2</v>
      </c>
      <c r="J2214" s="624">
        <f t="shared" si="415"/>
        <v>29.344565290106402</v>
      </c>
      <c r="K2214" s="624">
        <f t="shared" si="416"/>
        <v>29.344565290106402</v>
      </c>
      <c r="L2214" s="624">
        <f t="shared" si="418"/>
        <v>69185.290496280388</v>
      </c>
      <c r="M2214" s="668">
        <f t="shared" si="419"/>
        <v>14.367709135999986</v>
      </c>
      <c r="N2214" s="624">
        <f t="shared" si="417"/>
        <v>4815.3320645201884</v>
      </c>
    </row>
    <row r="2215" spans="1:14" x14ac:dyDescent="0.2">
      <c r="A2215" s="624">
        <v>2212</v>
      </c>
      <c r="B2215" s="624">
        <v>56.7</v>
      </c>
      <c r="C2215" s="628">
        <f t="shared" si="410"/>
        <v>91.249804800000007</v>
      </c>
      <c r="D2215" s="665">
        <f t="shared" si="408"/>
        <v>91.249804800000007</v>
      </c>
      <c r="E2215" s="629">
        <f t="shared" si="411"/>
        <v>8326.5268760381041</v>
      </c>
      <c r="F2215" s="665">
        <f t="shared" si="409"/>
        <v>91.249804800000007</v>
      </c>
      <c r="G2215" s="629">
        <f t="shared" si="412"/>
        <v>8326.5268760381041</v>
      </c>
      <c r="H2215" s="666">
        <f t="shared" si="413"/>
        <v>91.249804800000007</v>
      </c>
      <c r="I2215" s="667">
        <f t="shared" si="414"/>
        <v>2.5347168000000003E-2</v>
      </c>
      <c r="J2215" s="624">
        <f t="shared" si="415"/>
        <v>0</v>
      </c>
      <c r="K2215" s="624">
        <f t="shared" si="416"/>
        <v>0</v>
      </c>
      <c r="L2215" s="624">
        <f t="shared" si="418"/>
        <v>69185.290496280388</v>
      </c>
      <c r="M2215" s="668">
        <f t="shared" si="419"/>
        <v>14.393056303999986</v>
      </c>
      <c r="N2215" s="624">
        <f t="shared" si="417"/>
        <v>4806.8519315840549</v>
      </c>
    </row>
    <row r="2216" spans="1:14" x14ac:dyDescent="0.2">
      <c r="A2216" s="624">
        <v>2213</v>
      </c>
      <c r="B2216" s="624">
        <v>56.7</v>
      </c>
      <c r="C2216" s="628">
        <f t="shared" si="410"/>
        <v>91.249804800000007</v>
      </c>
      <c r="D2216" s="665">
        <f t="shared" si="408"/>
        <v>91.249804800000007</v>
      </c>
      <c r="E2216" s="629">
        <f t="shared" si="411"/>
        <v>8326.5268760381041</v>
      </c>
      <c r="F2216" s="665">
        <f t="shared" si="409"/>
        <v>90.927936000000003</v>
      </c>
      <c r="G2216" s="629">
        <f t="shared" si="412"/>
        <v>8267.8895452200959</v>
      </c>
      <c r="H2216" s="666">
        <f t="shared" si="413"/>
        <v>91.088870400000005</v>
      </c>
      <c r="I2216" s="667">
        <f t="shared" si="414"/>
        <v>2.5302464E-2</v>
      </c>
      <c r="J2216" s="624">
        <f t="shared" si="415"/>
        <v>-58.637330818008195</v>
      </c>
      <c r="K2216" s="624">
        <f t="shared" si="416"/>
        <v>0</v>
      </c>
      <c r="L2216" s="624">
        <f t="shared" si="418"/>
        <v>69185.290496280388</v>
      </c>
      <c r="M2216" s="668">
        <f t="shared" si="419"/>
        <v>14.418358767999985</v>
      </c>
      <c r="N2216" s="624">
        <f t="shared" si="417"/>
        <v>4798.4164917459111</v>
      </c>
    </row>
    <row r="2217" spans="1:14" x14ac:dyDescent="0.2">
      <c r="A2217" s="624">
        <v>2214</v>
      </c>
      <c r="B2217" s="624">
        <v>56.5</v>
      </c>
      <c r="C2217" s="628">
        <f t="shared" si="410"/>
        <v>90.927936000000003</v>
      </c>
      <c r="D2217" s="665">
        <f t="shared" si="408"/>
        <v>90.927936000000003</v>
      </c>
      <c r="E2217" s="629">
        <f t="shared" si="411"/>
        <v>8267.8895452200959</v>
      </c>
      <c r="F2217" s="665">
        <f t="shared" si="409"/>
        <v>90.927936000000003</v>
      </c>
      <c r="G2217" s="629">
        <f t="shared" si="412"/>
        <v>8267.8895452200959</v>
      </c>
      <c r="H2217" s="666">
        <f t="shared" si="413"/>
        <v>90.927936000000003</v>
      </c>
      <c r="I2217" s="667">
        <f t="shared" si="414"/>
        <v>2.5257760000000001E-2</v>
      </c>
      <c r="J2217" s="624">
        <f t="shared" si="415"/>
        <v>0</v>
      </c>
      <c r="K2217" s="624">
        <f t="shared" si="416"/>
        <v>0</v>
      </c>
      <c r="L2217" s="624">
        <f t="shared" si="418"/>
        <v>69185.290496280388</v>
      </c>
      <c r="M2217" s="668">
        <f t="shared" si="419"/>
        <v>14.443616527999986</v>
      </c>
      <c r="N2217" s="624">
        <f t="shared" si="417"/>
        <v>4790.0254317995596</v>
      </c>
    </row>
    <row r="2218" spans="1:14" x14ac:dyDescent="0.2">
      <c r="A2218" s="624">
        <v>2215</v>
      </c>
      <c r="B2218" s="624">
        <v>56.5</v>
      </c>
      <c r="C2218" s="628">
        <f t="shared" si="410"/>
        <v>90.927936000000003</v>
      </c>
      <c r="D2218" s="665">
        <f t="shared" si="408"/>
        <v>90.927936000000003</v>
      </c>
      <c r="E2218" s="629">
        <f t="shared" si="411"/>
        <v>8267.8895452200959</v>
      </c>
      <c r="F2218" s="665">
        <f t="shared" si="409"/>
        <v>90.927936000000003</v>
      </c>
      <c r="G2218" s="629">
        <f t="shared" si="412"/>
        <v>8267.8895452200959</v>
      </c>
      <c r="H2218" s="666">
        <f t="shared" si="413"/>
        <v>90.927936000000003</v>
      </c>
      <c r="I2218" s="667">
        <f t="shared" si="414"/>
        <v>2.5257760000000001E-2</v>
      </c>
      <c r="J2218" s="624">
        <f t="shared" si="415"/>
        <v>0</v>
      </c>
      <c r="K2218" s="624">
        <f t="shared" si="416"/>
        <v>0</v>
      </c>
      <c r="L2218" s="624">
        <f t="shared" si="418"/>
        <v>69185.290496280388</v>
      </c>
      <c r="M2218" s="668">
        <f t="shared" si="419"/>
        <v>14.468874287999986</v>
      </c>
      <c r="N2218" s="624">
        <f t="shared" si="417"/>
        <v>4781.6636677575134</v>
      </c>
    </row>
    <row r="2219" spans="1:14" x14ac:dyDescent="0.2">
      <c r="A2219" s="624">
        <v>2216</v>
      </c>
      <c r="B2219" s="624">
        <v>56.5</v>
      </c>
      <c r="C2219" s="628">
        <f t="shared" si="410"/>
        <v>90.927936000000003</v>
      </c>
      <c r="D2219" s="665">
        <f t="shared" si="408"/>
        <v>90.927936000000003</v>
      </c>
      <c r="E2219" s="629">
        <f t="shared" si="411"/>
        <v>8267.8895452200959</v>
      </c>
      <c r="F2219" s="665">
        <f t="shared" si="409"/>
        <v>90.927936000000003</v>
      </c>
      <c r="G2219" s="629">
        <f t="shared" si="412"/>
        <v>8267.8895452200959</v>
      </c>
      <c r="H2219" s="666">
        <f t="shared" si="413"/>
        <v>90.927936000000003</v>
      </c>
      <c r="I2219" s="667">
        <f t="shared" si="414"/>
        <v>2.5257760000000001E-2</v>
      </c>
      <c r="J2219" s="624">
        <f t="shared" si="415"/>
        <v>0</v>
      </c>
      <c r="K2219" s="624">
        <f t="shared" si="416"/>
        <v>0</v>
      </c>
      <c r="L2219" s="624">
        <f t="shared" si="418"/>
        <v>69185.290496280388</v>
      </c>
      <c r="M2219" s="668">
        <f t="shared" si="419"/>
        <v>14.494132047999987</v>
      </c>
      <c r="N2219" s="624">
        <f t="shared" si="417"/>
        <v>4773.3310464649112</v>
      </c>
    </row>
    <row r="2220" spans="1:14" x14ac:dyDescent="0.2">
      <c r="A2220" s="624">
        <v>2217</v>
      </c>
      <c r="B2220" s="624">
        <v>56.5</v>
      </c>
      <c r="C2220" s="628">
        <f t="shared" si="410"/>
        <v>90.927936000000003</v>
      </c>
      <c r="D2220" s="665">
        <f t="shared" si="408"/>
        <v>90.927936000000003</v>
      </c>
      <c r="E2220" s="629">
        <f t="shared" si="411"/>
        <v>8267.8895452200959</v>
      </c>
      <c r="F2220" s="665">
        <f t="shared" si="409"/>
        <v>90.927936000000003</v>
      </c>
      <c r="G2220" s="629">
        <f t="shared" si="412"/>
        <v>8267.8895452200959</v>
      </c>
      <c r="H2220" s="666">
        <f t="shared" si="413"/>
        <v>90.927936000000003</v>
      </c>
      <c r="I2220" s="667">
        <f t="shared" si="414"/>
        <v>2.5257760000000001E-2</v>
      </c>
      <c r="J2220" s="624">
        <f t="shared" si="415"/>
        <v>0</v>
      </c>
      <c r="K2220" s="624">
        <f t="shared" si="416"/>
        <v>0</v>
      </c>
      <c r="L2220" s="624">
        <f t="shared" si="418"/>
        <v>69185.290496280388</v>
      </c>
      <c r="M2220" s="668">
        <f t="shared" si="419"/>
        <v>14.519389807999987</v>
      </c>
      <c r="N2220" s="624">
        <f t="shared" si="417"/>
        <v>4765.027415832601</v>
      </c>
    </row>
    <row r="2221" spans="1:14" x14ac:dyDescent="0.2">
      <c r="A2221" s="624">
        <v>2218</v>
      </c>
      <c r="B2221" s="624">
        <v>56.5</v>
      </c>
      <c r="C2221" s="628">
        <f t="shared" si="410"/>
        <v>90.927936000000003</v>
      </c>
      <c r="D2221" s="665">
        <f t="shared" si="408"/>
        <v>90.927936000000003</v>
      </c>
      <c r="E2221" s="629">
        <f t="shared" si="411"/>
        <v>8267.8895452200959</v>
      </c>
      <c r="F2221" s="665">
        <f t="shared" si="409"/>
        <v>90.927936000000003</v>
      </c>
      <c r="G2221" s="629">
        <f t="shared" si="412"/>
        <v>8267.8895452200959</v>
      </c>
      <c r="H2221" s="666">
        <f t="shared" si="413"/>
        <v>90.927936000000003</v>
      </c>
      <c r="I2221" s="667">
        <f t="shared" si="414"/>
        <v>2.5257760000000001E-2</v>
      </c>
      <c r="J2221" s="624">
        <f t="shared" si="415"/>
        <v>0</v>
      </c>
      <c r="K2221" s="624">
        <f t="shared" si="416"/>
        <v>0</v>
      </c>
      <c r="L2221" s="624">
        <f t="shared" si="418"/>
        <v>69185.290496280388</v>
      </c>
      <c r="M2221" s="668">
        <f t="shared" si="419"/>
        <v>14.544647567999988</v>
      </c>
      <c r="N2221" s="624">
        <f t="shared" si="417"/>
        <v>4756.75262482788</v>
      </c>
    </row>
    <row r="2222" spans="1:14" x14ac:dyDescent="0.2">
      <c r="A2222" s="624">
        <v>2219</v>
      </c>
      <c r="B2222" s="624">
        <v>56.5</v>
      </c>
      <c r="C2222" s="628">
        <f t="shared" si="410"/>
        <v>90.927936000000003</v>
      </c>
      <c r="D2222" s="665">
        <f t="shared" si="408"/>
        <v>90.927936000000003</v>
      </c>
      <c r="E2222" s="629">
        <f t="shared" si="411"/>
        <v>8267.8895452200959</v>
      </c>
      <c r="F2222" s="665">
        <f t="shared" si="409"/>
        <v>90.7670016</v>
      </c>
      <c r="G2222" s="629">
        <f t="shared" si="412"/>
        <v>8238.6485794544024</v>
      </c>
      <c r="H2222" s="666">
        <f t="shared" si="413"/>
        <v>90.847468800000001</v>
      </c>
      <c r="I2222" s="667">
        <f t="shared" si="414"/>
        <v>2.5235408000000001E-2</v>
      </c>
      <c r="J2222" s="624">
        <f t="shared" si="415"/>
        <v>-29.240965765693545</v>
      </c>
      <c r="K2222" s="624">
        <f t="shared" si="416"/>
        <v>0</v>
      </c>
      <c r="L2222" s="624">
        <f t="shared" si="418"/>
        <v>69185.290496280388</v>
      </c>
      <c r="M2222" s="668">
        <f t="shared" si="419"/>
        <v>14.569882975999988</v>
      </c>
      <c r="N2222" s="624">
        <f t="shared" si="417"/>
        <v>4748.5138082608337</v>
      </c>
    </row>
    <row r="2223" spans="1:14" x14ac:dyDescent="0.2">
      <c r="A2223" s="624">
        <v>2220</v>
      </c>
      <c r="B2223" s="624">
        <v>56.4</v>
      </c>
      <c r="C2223" s="628">
        <f t="shared" si="410"/>
        <v>90.7670016</v>
      </c>
      <c r="D2223" s="665">
        <f t="shared" si="408"/>
        <v>90.7670016</v>
      </c>
      <c r="E2223" s="629">
        <f t="shared" si="411"/>
        <v>8238.6485794544024</v>
      </c>
      <c r="F2223" s="665">
        <f t="shared" si="409"/>
        <v>90.284198400000008</v>
      </c>
      <c r="G2223" s="629">
        <f t="shared" si="412"/>
        <v>8151.2364807305639</v>
      </c>
      <c r="H2223" s="666">
        <f t="shared" si="413"/>
        <v>90.525599999999997</v>
      </c>
      <c r="I2223" s="667">
        <f t="shared" si="414"/>
        <v>2.5145999999999998E-2</v>
      </c>
      <c r="J2223" s="624">
        <f t="shared" si="415"/>
        <v>-87.412098723838426</v>
      </c>
      <c r="K2223" s="624">
        <f t="shared" si="416"/>
        <v>0</v>
      </c>
      <c r="L2223" s="624">
        <f t="shared" si="418"/>
        <v>69185.290496280388</v>
      </c>
      <c r="M2223" s="668">
        <f t="shared" si="419"/>
        <v>14.595028975999988</v>
      </c>
      <c r="N2223" s="624">
        <f t="shared" si="417"/>
        <v>4740.3325207540474</v>
      </c>
    </row>
    <row r="2224" spans="1:14" x14ac:dyDescent="0.2">
      <c r="A2224" s="624">
        <v>2221</v>
      </c>
      <c r="B2224" s="624">
        <v>56.1</v>
      </c>
      <c r="C2224" s="628">
        <f t="shared" si="410"/>
        <v>90.284198400000008</v>
      </c>
      <c r="D2224" s="665">
        <f t="shared" si="408"/>
        <v>90.284198400000008</v>
      </c>
      <c r="E2224" s="629">
        <f t="shared" si="411"/>
        <v>8151.2364807305639</v>
      </c>
      <c r="F2224" s="665">
        <f t="shared" si="409"/>
        <v>89.801395200000002</v>
      </c>
      <c r="G2224" s="629">
        <f t="shared" si="412"/>
        <v>8064.2905798665834</v>
      </c>
      <c r="H2224" s="666">
        <f t="shared" si="413"/>
        <v>90.042796800000005</v>
      </c>
      <c r="I2224" s="667">
        <f t="shared" si="414"/>
        <v>2.5011888000000003E-2</v>
      </c>
      <c r="J2224" s="624">
        <f t="shared" si="415"/>
        <v>-86.945900863980569</v>
      </c>
      <c r="K2224" s="624">
        <f t="shared" si="416"/>
        <v>0</v>
      </c>
      <c r="L2224" s="624">
        <f t="shared" si="418"/>
        <v>69185.290496280388</v>
      </c>
      <c r="M2224" s="668">
        <f t="shared" si="419"/>
        <v>14.620040863999987</v>
      </c>
      <c r="N2224" s="624">
        <f t="shared" si="417"/>
        <v>4732.2227851387524</v>
      </c>
    </row>
    <row r="2225" spans="1:14" x14ac:dyDescent="0.2">
      <c r="A2225" s="624">
        <v>2222</v>
      </c>
      <c r="B2225" s="624">
        <v>55.8</v>
      </c>
      <c r="C2225" s="628">
        <f t="shared" si="410"/>
        <v>89.801395200000002</v>
      </c>
      <c r="D2225" s="665">
        <f t="shared" si="408"/>
        <v>89.801395200000002</v>
      </c>
      <c r="E2225" s="629">
        <f t="shared" si="411"/>
        <v>8064.2905798665834</v>
      </c>
      <c r="F2225" s="665">
        <f t="shared" si="409"/>
        <v>88.674854400000015</v>
      </c>
      <c r="G2225" s="629">
        <f t="shared" si="412"/>
        <v>7863.2298028612022</v>
      </c>
      <c r="H2225" s="666">
        <f t="shared" si="413"/>
        <v>89.238124800000008</v>
      </c>
      <c r="I2225" s="667">
        <f t="shared" si="414"/>
        <v>2.4788368000000002E-2</v>
      </c>
      <c r="J2225" s="624">
        <f t="shared" si="415"/>
        <v>-201.06077700538117</v>
      </c>
      <c r="K2225" s="624">
        <f t="shared" si="416"/>
        <v>0</v>
      </c>
      <c r="L2225" s="624">
        <f t="shared" si="418"/>
        <v>69185.290496280388</v>
      </c>
      <c r="M2225" s="668">
        <f t="shared" si="419"/>
        <v>14.644829231999987</v>
      </c>
      <c r="N2225" s="624">
        <f t="shared" si="417"/>
        <v>4724.212853578766</v>
      </c>
    </row>
    <row r="2226" spans="1:14" x14ac:dyDescent="0.2">
      <c r="A2226" s="624">
        <v>2223</v>
      </c>
      <c r="B2226" s="624">
        <v>55.1</v>
      </c>
      <c r="C2226" s="628">
        <f t="shared" si="410"/>
        <v>88.674854400000015</v>
      </c>
      <c r="D2226" s="665">
        <f t="shared" si="408"/>
        <v>88.674854400000015</v>
      </c>
      <c r="E2226" s="629">
        <f t="shared" si="411"/>
        <v>7863.2298028612022</v>
      </c>
      <c r="F2226" s="665">
        <f t="shared" si="409"/>
        <v>87.870182400000004</v>
      </c>
      <c r="G2226" s="629">
        <f t="shared" si="412"/>
        <v>7721.1689550092706</v>
      </c>
      <c r="H2226" s="666">
        <f t="shared" si="413"/>
        <v>88.27251840000001</v>
      </c>
      <c r="I2226" s="667">
        <f t="shared" si="414"/>
        <v>2.4520144000000004E-2</v>
      </c>
      <c r="J2226" s="624">
        <f t="shared" si="415"/>
        <v>-142.06084785193161</v>
      </c>
      <c r="K2226" s="624">
        <f t="shared" si="416"/>
        <v>0</v>
      </c>
      <c r="L2226" s="624">
        <f t="shared" si="418"/>
        <v>69185.290496280388</v>
      </c>
      <c r="M2226" s="668">
        <f t="shared" si="419"/>
        <v>14.669349375999987</v>
      </c>
      <c r="N2226" s="624">
        <f t="shared" si="417"/>
        <v>4716.3162266400195</v>
      </c>
    </row>
    <row r="2227" spans="1:14" x14ac:dyDescent="0.2">
      <c r="A2227" s="624">
        <v>2224</v>
      </c>
      <c r="B2227" s="624">
        <v>54.6</v>
      </c>
      <c r="C2227" s="628">
        <f t="shared" si="410"/>
        <v>87.870182400000004</v>
      </c>
      <c r="D2227" s="665">
        <f t="shared" si="408"/>
        <v>87.870182400000004</v>
      </c>
      <c r="E2227" s="629">
        <f t="shared" si="411"/>
        <v>7721.1689550092706</v>
      </c>
      <c r="F2227" s="665">
        <f t="shared" si="409"/>
        <v>87.22644480000001</v>
      </c>
      <c r="G2227" s="629">
        <f t="shared" si="412"/>
        <v>7608.452672447449</v>
      </c>
      <c r="H2227" s="666">
        <f t="shared" si="413"/>
        <v>87.5483136</v>
      </c>
      <c r="I2227" s="667">
        <f t="shared" si="414"/>
        <v>2.4318975999999999E-2</v>
      </c>
      <c r="J2227" s="624">
        <f t="shared" si="415"/>
        <v>-112.71628256182157</v>
      </c>
      <c r="K2227" s="624">
        <f t="shared" si="416"/>
        <v>0</v>
      </c>
      <c r="L2227" s="624">
        <f t="shared" si="418"/>
        <v>69185.290496280388</v>
      </c>
      <c r="M2227" s="668">
        <f t="shared" si="419"/>
        <v>14.693668351999987</v>
      </c>
      <c r="N2227" s="624">
        <f t="shared" si="417"/>
        <v>4708.5104167921027</v>
      </c>
    </row>
    <row r="2228" spans="1:14" x14ac:dyDescent="0.2">
      <c r="A2228" s="624">
        <v>2225</v>
      </c>
      <c r="B2228" s="624">
        <v>54.2</v>
      </c>
      <c r="C2228" s="628">
        <f t="shared" si="410"/>
        <v>87.22644480000001</v>
      </c>
      <c r="D2228" s="665">
        <f t="shared" si="408"/>
        <v>87.22644480000001</v>
      </c>
      <c r="E2228" s="629">
        <f t="shared" si="411"/>
        <v>7608.452672447449</v>
      </c>
      <c r="F2228" s="665">
        <f t="shared" si="409"/>
        <v>86.904576000000006</v>
      </c>
      <c r="G2228" s="629">
        <f t="shared" si="412"/>
        <v>7552.4053297397768</v>
      </c>
      <c r="H2228" s="666">
        <f t="shared" si="413"/>
        <v>87.065510400000008</v>
      </c>
      <c r="I2228" s="667">
        <f t="shared" si="414"/>
        <v>2.4184864000000004E-2</v>
      </c>
      <c r="J2228" s="624">
        <f t="shared" si="415"/>
        <v>-56.047342707672215</v>
      </c>
      <c r="K2228" s="624">
        <f t="shared" si="416"/>
        <v>0</v>
      </c>
      <c r="L2228" s="624">
        <f t="shared" si="418"/>
        <v>69185.290496280388</v>
      </c>
      <c r="M2228" s="668">
        <f t="shared" si="419"/>
        <v>14.717853215999988</v>
      </c>
      <c r="N2228" s="624">
        <f t="shared" si="417"/>
        <v>4700.7732364845215</v>
      </c>
    </row>
    <row r="2229" spans="1:14" x14ac:dyDescent="0.2">
      <c r="A2229" s="624">
        <v>2226</v>
      </c>
      <c r="B2229" s="624">
        <v>54</v>
      </c>
      <c r="C2229" s="628">
        <f t="shared" si="410"/>
        <v>86.904576000000006</v>
      </c>
      <c r="D2229" s="665">
        <f t="shared" si="408"/>
        <v>86.904576000000006</v>
      </c>
      <c r="E2229" s="629">
        <f t="shared" si="411"/>
        <v>7552.4053297397768</v>
      </c>
      <c r="F2229" s="665">
        <f t="shared" si="409"/>
        <v>86.421772800000014</v>
      </c>
      <c r="G2229" s="629">
        <f t="shared" si="412"/>
        <v>7468.7228138948221</v>
      </c>
      <c r="H2229" s="666">
        <f t="shared" si="413"/>
        <v>86.663174400000003</v>
      </c>
      <c r="I2229" s="667">
        <f t="shared" si="414"/>
        <v>2.4073104000000001E-2</v>
      </c>
      <c r="J2229" s="624">
        <f t="shared" si="415"/>
        <v>-83.682515844954651</v>
      </c>
      <c r="K2229" s="624">
        <f t="shared" si="416"/>
        <v>0</v>
      </c>
      <c r="L2229" s="624">
        <f t="shared" si="418"/>
        <v>69185.290496280388</v>
      </c>
      <c r="M2229" s="668">
        <f t="shared" si="419"/>
        <v>14.741926319999987</v>
      </c>
      <c r="N2229" s="624">
        <f t="shared" si="417"/>
        <v>4693.0970210058986</v>
      </c>
    </row>
    <row r="2230" spans="1:14" x14ac:dyDescent="0.2">
      <c r="A2230" s="624">
        <v>2227</v>
      </c>
      <c r="B2230" s="624">
        <v>53.7</v>
      </c>
      <c r="C2230" s="628">
        <f t="shared" si="410"/>
        <v>86.421772800000014</v>
      </c>
      <c r="D2230" s="665">
        <f t="shared" si="408"/>
        <v>86.421772800000014</v>
      </c>
      <c r="E2230" s="629">
        <f t="shared" si="411"/>
        <v>7468.7228138948221</v>
      </c>
      <c r="F2230" s="665">
        <f t="shared" si="409"/>
        <v>86.260838400000011</v>
      </c>
      <c r="G2230" s="629">
        <f t="shared" si="412"/>
        <v>7440.9322414709168</v>
      </c>
      <c r="H2230" s="666">
        <f t="shared" si="413"/>
        <v>86.341305600000013</v>
      </c>
      <c r="I2230" s="667">
        <f t="shared" si="414"/>
        <v>2.3983696000000002E-2</v>
      </c>
      <c r="J2230" s="624">
        <f t="shared" si="415"/>
        <v>-27.79057242390536</v>
      </c>
      <c r="K2230" s="624">
        <f t="shared" si="416"/>
        <v>0</v>
      </c>
      <c r="L2230" s="624">
        <f t="shared" si="418"/>
        <v>69185.290496280388</v>
      </c>
      <c r="M2230" s="668">
        <f t="shared" si="419"/>
        <v>14.765910015999987</v>
      </c>
      <c r="N2230" s="624">
        <f t="shared" si="417"/>
        <v>4685.4742052005504</v>
      </c>
    </row>
    <row r="2231" spans="1:14" x14ac:dyDescent="0.2">
      <c r="A2231" s="624">
        <v>2228</v>
      </c>
      <c r="B2231" s="624">
        <v>53.6</v>
      </c>
      <c r="C2231" s="628">
        <f t="shared" si="410"/>
        <v>86.260838400000011</v>
      </c>
      <c r="D2231" s="665">
        <f t="shared" si="408"/>
        <v>86.260838400000011</v>
      </c>
      <c r="E2231" s="629">
        <f t="shared" si="411"/>
        <v>7440.9322414709168</v>
      </c>
      <c r="F2231" s="665">
        <f t="shared" si="409"/>
        <v>86.743641600000004</v>
      </c>
      <c r="G2231" s="629">
        <f t="shared" si="412"/>
        <v>7524.4593580292512</v>
      </c>
      <c r="H2231" s="666">
        <f t="shared" si="413"/>
        <v>86.50224</v>
      </c>
      <c r="I2231" s="667">
        <f t="shared" si="414"/>
        <v>2.4028400000000002E-2</v>
      </c>
      <c r="J2231" s="624">
        <f t="shared" si="415"/>
        <v>83.527116558334455</v>
      </c>
      <c r="K2231" s="624">
        <f t="shared" si="416"/>
        <v>83.527116558334455</v>
      </c>
      <c r="L2231" s="624">
        <f t="shared" si="418"/>
        <v>69268.817612838728</v>
      </c>
      <c r="M2231" s="668">
        <f t="shared" si="419"/>
        <v>14.789938415999988</v>
      </c>
      <c r="N2231" s="624">
        <f t="shared" si="417"/>
        <v>4683.5095363144064</v>
      </c>
    </row>
    <row r="2232" spans="1:14" x14ac:dyDescent="0.2">
      <c r="A2232" s="624">
        <v>2229</v>
      </c>
      <c r="B2232" s="624">
        <v>53.9</v>
      </c>
      <c r="C2232" s="628">
        <f t="shared" si="410"/>
        <v>86.743641600000004</v>
      </c>
      <c r="D2232" s="665">
        <f t="shared" si="408"/>
        <v>86.743641600000004</v>
      </c>
      <c r="E2232" s="629">
        <f t="shared" si="411"/>
        <v>7524.4593580292512</v>
      </c>
      <c r="F2232" s="665">
        <f t="shared" si="409"/>
        <v>86.904576000000006</v>
      </c>
      <c r="G2232" s="629">
        <f t="shared" si="412"/>
        <v>7552.4053297397768</v>
      </c>
      <c r="H2232" s="666">
        <f t="shared" si="413"/>
        <v>86.824108800000005</v>
      </c>
      <c r="I2232" s="667">
        <f t="shared" si="414"/>
        <v>2.4117808000000001E-2</v>
      </c>
      <c r="J2232" s="624">
        <f t="shared" si="415"/>
        <v>27.945971710525555</v>
      </c>
      <c r="K2232" s="624">
        <f t="shared" si="416"/>
        <v>27.945971710525555</v>
      </c>
      <c r="L2232" s="624">
        <f t="shared" si="418"/>
        <v>69296.763584549248</v>
      </c>
      <c r="M2232" s="668">
        <f t="shared" si="419"/>
        <v>14.814056223999987</v>
      </c>
      <c r="N2232" s="624">
        <f t="shared" si="417"/>
        <v>4677.7710666632138</v>
      </c>
    </row>
    <row r="2233" spans="1:14" x14ac:dyDescent="0.2">
      <c r="A2233" s="624">
        <v>2230</v>
      </c>
      <c r="B2233" s="624">
        <v>54</v>
      </c>
      <c r="C2233" s="628">
        <f t="shared" si="410"/>
        <v>86.904576000000006</v>
      </c>
      <c r="D2233" s="665">
        <f t="shared" si="408"/>
        <v>86.904576000000006</v>
      </c>
      <c r="E2233" s="629">
        <f t="shared" si="411"/>
        <v>7552.4053297397768</v>
      </c>
      <c r="F2233" s="665">
        <f t="shared" si="409"/>
        <v>87.065510400000008</v>
      </c>
      <c r="G2233" s="629">
        <f t="shared" si="412"/>
        <v>7580.4031012125097</v>
      </c>
      <c r="H2233" s="666">
        <f t="shared" si="413"/>
        <v>86.985043200000007</v>
      </c>
      <c r="I2233" s="667">
        <f t="shared" si="414"/>
        <v>2.4162512000000001E-2</v>
      </c>
      <c r="J2233" s="624">
        <f t="shared" si="415"/>
        <v>27.997771472732893</v>
      </c>
      <c r="K2233" s="624">
        <f t="shared" si="416"/>
        <v>27.997771472732893</v>
      </c>
      <c r="L2233" s="624">
        <f t="shared" si="418"/>
        <v>69324.761356021976</v>
      </c>
      <c r="M2233" s="668">
        <f t="shared" si="419"/>
        <v>14.838218735999988</v>
      </c>
      <c r="N2233" s="624">
        <f t="shared" si="417"/>
        <v>4672.0406667027064</v>
      </c>
    </row>
    <row r="2234" spans="1:14" x14ac:dyDescent="0.2">
      <c r="A2234" s="624">
        <v>2231</v>
      </c>
      <c r="B2234" s="624">
        <v>54.1</v>
      </c>
      <c r="C2234" s="628">
        <f t="shared" si="410"/>
        <v>87.065510400000008</v>
      </c>
      <c r="D2234" s="665">
        <f t="shared" si="408"/>
        <v>87.065510400000008</v>
      </c>
      <c r="E2234" s="629">
        <f t="shared" si="411"/>
        <v>7580.4031012125097</v>
      </c>
      <c r="F2234" s="665">
        <f t="shared" si="409"/>
        <v>87.065510400000008</v>
      </c>
      <c r="G2234" s="629">
        <f t="shared" si="412"/>
        <v>7580.4031012125097</v>
      </c>
      <c r="H2234" s="666">
        <f t="shared" si="413"/>
        <v>87.065510400000008</v>
      </c>
      <c r="I2234" s="667">
        <f t="shared" si="414"/>
        <v>2.4184864000000004E-2</v>
      </c>
      <c r="J2234" s="624">
        <f t="shared" si="415"/>
        <v>0</v>
      </c>
      <c r="K2234" s="624">
        <f t="shared" si="416"/>
        <v>0</v>
      </c>
      <c r="L2234" s="624">
        <f t="shared" si="418"/>
        <v>69324.761356021976</v>
      </c>
      <c r="M2234" s="668">
        <f t="shared" si="419"/>
        <v>14.862403599999988</v>
      </c>
      <c r="N2234" s="624">
        <f t="shared" si="417"/>
        <v>4664.4380829505953</v>
      </c>
    </row>
    <row r="2235" spans="1:14" x14ac:dyDescent="0.2">
      <c r="A2235" s="624">
        <v>2232</v>
      </c>
      <c r="B2235" s="624">
        <v>54.1</v>
      </c>
      <c r="C2235" s="628">
        <f t="shared" si="410"/>
        <v>87.065510400000008</v>
      </c>
      <c r="D2235" s="665">
        <f t="shared" si="408"/>
        <v>87.065510400000008</v>
      </c>
      <c r="E2235" s="629">
        <f t="shared" si="411"/>
        <v>7580.4031012125097</v>
      </c>
      <c r="F2235" s="665">
        <f t="shared" si="409"/>
        <v>86.582707200000002</v>
      </c>
      <c r="G2235" s="629">
        <f t="shared" si="412"/>
        <v>7496.5651860809321</v>
      </c>
      <c r="H2235" s="666">
        <f t="shared" si="413"/>
        <v>86.824108800000005</v>
      </c>
      <c r="I2235" s="667">
        <f t="shared" si="414"/>
        <v>2.4117808000000001E-2</v>
      </c>
      <c r="J2235" s="624">
        <f t="shared" si="415"/>
        <v>-83.837915131577574</v>
      </c>
      <c r="K2235" s="624">
        <f t="shared" si="416"/>
        <v>0</v>
      </c>
      <c r="L2235" s="624">
        <f t="shared" si="418"/>
        <v>69324.761356021976</v>
      </c>
      <c r="M2235" s="668">
        <f t="shared" si="419"/>
        <v>14.886521407999988</v>
      </c>
      <c r="N2235" s="624">
        <f t="shared" si="417"/>
        <v>4656.8811783501678</v>
      </c>
    </row>
    <row r="2236" spans="1:14" x14ac:dyDescent="0.2">
      <c r="A2236" s="624">
        <v>2233</v>
      </c>
      <c r="B2236" s="624">
        <v>53.8</v>
      </c>
      <c r="C2236" s="628">
        <f t="shared" si="410"/>
        <v>86.582707200000002</v>
      </c>
      <c r="D2236" s="665">
        <f t="shared" si="408"/>
        <v>86.582707200000002</v>
      </c>
      <c r="E2236" s="629">
        <f t="shared" si="411"/>
        <v>7496.5651860809321</v>
      </c>
      <c r="F2236" s="665">
        <f t="shared" si="409"/>
        <v>85.938969600000007</v>
      </c>
      <c r="G2236" s="629">
        <f t="shared" si="412"/>
        <v>7385.5064959097253</v>
      </c>
      <c r="H2236" s="666">
        <f t="shared" si="413"/>
        <v>86.260838400000011</v>
      </c>
      <c r="I2236" s="667">
        <f t="shared" si="414"/>
        <v>2.3961344000000002E-2</v>
      </c>
      <c r="J2236" s="624">
        <f t="shared" si="415"/>
        <v>-111.05869017120676</v>
      </c>
      <c r="K2236" s="624">
        <f t="shared" si="416"/>
        <v>0</v>
      </c>
      <c r="L2236" s="624">
        <f t="shared" si="418"/>
        <v>69324.761356021976</v>
      </c>
      <c r="M2236" s="668">
        <f t="shared" si="419"/>
        <v>14.910482751999988</v>
      </c>
      <c r="N2236" s="624">
        <f t="shared" si="417"/>
        <v>4649.3975083887362</v>
      </c>
    </row>
    <row r="2237" spans="1:14" x14ac:dyDescent="0.2">
      <c r="A2237" s="624">
        <v>2234</v>
      </c>
      <c r="B2237" s="624">
        <v>53.4</v>
      </c>
      <c r="C2237" s="628">
        <f t="shared" si="410"/>
        <v>85.938969600000007</v>
      </c>
      <c r="D2237" s="665">
        <f t="shared" si="408"/>
        <v>85.938969600000007</v>
      </c>
      <c r="E2237" s="629">
        <f t="shared" si="411"/>
        <v>7385.5064959097253</v>
      </c>
      <c r="F2237" s="665">
        <f t="shared" si="409"/>
        <v>85.295231999999999</v>
      </c>
      <c r="G2237" s="629">
        <f t="shared" si="412"/>
        <v>7275.2766019338242</v>
      </c>
      <c r="H2237" s="666">
        <f t="shared" si="413"/>
        <v>85.617100800000003</v>
      </c>
      <c r="I2237" s="667">
        <f t="shared" si="414"/>
        <v>2.3782528000000001E-2</v>
      </c>
      <c r="J2237" s="624">
        <f t="shared" si="415"/>
        <v>-110.22989397590118</v>
      </c>
      <c r="K2237" s="624">
        <f t="shared" si="416"/>
        <v>0</v>
      </c>
      <c r="L2237" s="624">
        <f t="shared" si="418"/>
        <v>69324.761356021976</v>
      </c>
      <c r="M2237" s="668">
        <f t="shared" si="419"/>
        <v>14.934265279999988</v>
      </c>
      <c r="N2237" s="624">
        <f t="shared" si="417"/>
        <v>4641.993432972019</v>
      </c>
    </row>
    <row r="2238" spans="1:14" x14ac:dyDescent="0.2">
      <c r="A2238" s="624">
        <v>2235</v>
      </c>
      <c r="B2238" s="624">
        <v>53</v>
      </c>
      <c r="C2238" s="628">
        <f t="shared" si="410"/>
        <v>85.295231999999999</v>
      </c>
      <c r="D2238" s="665">
        <f t="shared" si="408"/>
        <v>85.295231999999999</v>
      </c>
      <c r="E2238" s="629">
        <f t="shared" si="411"/>
        <v>7275.2766019338242</v>
      </c>
      <c r="F2238" s="665">
        <f t="shared" si="409"/>
        <v>84.651494400000004</v>
      </c>
      <c r="G2238" s="629">
        <f t="shared" si="412"/>
        <v>7165.8755041532322</v>
      </c>
      <c r="H2238" s="666">
        <f t="shared" si="413"/>
        <v>84.973363199999994</v>
      </c>
      <c r="I2238" s="667">
        <f t="shared" si="414"/>
        <v>2.3603711999999999E-2</v>
      </c>
      <c r="J2238" s="624">
        <f t="shared" si="415"/>
        <v>-109.40109778059195</v>
      </c>
      <c r="K2238" s="624">
        <f t="shared" si="416"/>
        <v>0</v>
      </c>
      <c r="L2238" s="624">
        <f t="shared" si="418"/>
        <v>69324.761356021976</v>
      </c>
      <c r="M2238" s="668">
        <f t="shared" si="419"/>
        <v>14.957868991999987</v>
      </c>
      <c r="N2238" s="624">
        <f t="shared" si="417"/>
        <v>4634.6683069024994</v>
      </c>
    </row>
    <row r="2239" spans="1:14" x14ac:dyDescent="0.2">
      <c r="A2239" s="624">
        <v>2236</v>
      </c>
      <c r="B2239" s="624">
        <v>52.6</v>
      </c>
      <c r="C2239" s="628">
        <f t="shared" si="410"/>
        <v>84.651494400000004</v>
      </c>
      <c r="D2239" s="665">
        <f t="shared" si="408"/>
        <v>84.651494400000004</v>
      </c>
      <c r="E2239" s="629">
        <f t="shared" si="411"/>
        <v>7165.8755041532322</v>
      </c>
      <c r="F2239" s="665">
        <f t="shared" si="409"/>
        <v>83.846822400000008</v>
      </c>
      <c r="G2239" s="629">
        <f t="shared" si="412"/>
        <v>7030.2896265771433</v>
      </c>
      <c r="H2239" s="666">
        <f t="shared" si="413"/>
        <v>84.249158399999999</v>
      </c>
      <c r="I2239" s="667">
        <f t="shared" si="414"/>
        <v>2.3402544000000001E-2</v>
      </c>
      <c r="J2239" s="624">
        <f t="shared" si="415"/>
        <v>-135.58587757608893</v>
      </c>
      <c r="K2239" s="624">
        <f t="shared" si="416"/>
        <v>0</v>
      </c>
      <c r="L2239" s="624">
        <f t="shared" si="418"/>
        <v>69324.761356021976</v>
      </c>
      <c r="M2239" s="668">
        <f t="shared" si="419"/>
        <v>14.981271535999987</v>
      </c>
      <c r="N2239" s="624">
        <f t="shared" si="417"/>
        <v>4627.428398813453</v>
      </c>
    </row>
    <row r="2240" spans="1:14" x14ac:dyDescent="0.2">
      <c r="A2240" s="624">
        <v>2237</v>
      </c>
      <c r="B2240" s="624">
        <v>52.1</v>
      </c>
      <c r="C2240" s="628">
        <f t="shared" si="410"/>
        <v>83.846822400000008</v>
      </c>
      <c r="D2240" s="665">
        <f t="shared" si="408"/>
        <v>83.846822400000008</v>
      </c>
      <c r="E2240" s="629">
        <f t="shared" si="411"/>
        <v>7030.2896265771433</v>
      </c>
      <c r="F2240" s="665">
        <f t="shared" si="409"/>
        <v>84.3296256</v>
      </c>
      <c r="G2240" s="629">
        <f t="shared" si="412"/>
        <v>7111.4857538361757</v>
      </c>
      <c r="H2240" s="666">
        <f t="shared" si="413"/>
        <v>84.088223999999997</v>
      </c>
      <c r="I2240" s="667">
        <f t="shared" si="414"/>
        <v>2.3357839999999998E-2</v>
      </c>
      <c r="J2240" s="624">
        <f t="shared" si="415"/>
        <v>81.196127259032437</v>
      </c>
      <c r="K2240" s="624">
        <f t="shared" si="416"/>
        <v>81.196127259032437</v>
      </c>
      <c r="L2240" s="624">
        <f t="shared" si="418"/>
        <v>69405.957483281003</v>
      </c>
      <c r="M2240" s="668">
        <f t="shared" si="419"/>
        <v>15.004629375999986</v>
      </c>
      <c r="N2240" s="624">
        <f t="shared" si="417"/>
        <v>4625.6362449242724</v>
      </c>
    </row>
    <row r="2241" spans="1:14" x14ac:dyDescent="0.2">
      <c r="A2241" s="624">
        <v>2238</v>
      </c>
      <c r="B2241" s="624">
        <v>52.4</v>
      </c>
      <c r="C2241" s="628">
        <f t="shared" si="410"/>
        <v>84.3296256</v>
      </c>
      <c r="D2241" s="665">
        <f t="shared" si="408"/>
        <v>84.3296256</v>
      </c>
      <c r="E2241" s="629">
        <f t="shared" si="411"/>
        <v>7111.4857538361757</v>
      </c>
      <c r="F2241" s="665">
        <f t="shared" si="409"/>
        <v>83.685888000000006</v>
      </c>
      <c r="G2241" s="629">
        <f t="shared" si="412"/>
        <v>7003.3278503485453</v>
      </c>
      <c r="H2241" s="666">
        <f t="shared" si="413"/>
        <v>84.00775680000001</v>
      </c>
      <c r="I2241" s="667">
        <f t="shared" si="414"/>
        <v>2.3335488000000001E-2</v>
      </c>
      <c r="J2241" s="624">
        <f t="shared" si="415"/>
        <v>-108.15790348763039</v>
      </c>
      <c r="K2241" s="624">
        <f t="shared" si="416"/>
        <v>0</v>
      </c>
      <c r="L2241" s="624">
        <f t="shared" si="418"/>
        <v>69405.957483281003</v>
      </c>
      <c r="M2241" s="668">
        <f t="shared" si="419"/>
        <v>15.027964863999987</v>
      </c>
      <c r="N2241" s="624">
        <f t="shared" si="417"/>
        <v>4618.4535372148357</v>
      </c>
    </row>
    <row r="2242" spans="1:14" x14ac:dyDescent="0.2">
      <c r="A2242" s="624">
        <v>2239</v>
      </c>
      <c r="B2242" s="624">
        <v>52</v>
      </c>
      <c r="C2242" s="628">
        <f t="shared" si="410"/>
        <v>83.685888000000006</v>
      </c>
      <c r="D2242" s="665">
        <f t="shared" si="408"/>
        <v>83.685888000000006</v>
      </c>
      <c r="E2242" s="629">
        <f t="shared" si="411"/>
        <v>7003.3278503485453</v>
      </c>
      <c r="F2242" s="665">
        <f t="shared" si="409"/>
        <v>83.524953600000003</v>
      </c>
      <c r="G2242" s="629">
        <f t="shared" si="412"/>
        <v>6976.4178738821538</v>
      </c>
      <c r="H2242" s="666">
        <f t="shared" si="413"/>
        <v>83.605420800000005</v>
      </c>
      <c r="I2242" s="667">
        <f t="shared" si="414"/>
        <v>2.3223728000000003E-2</v>
      </c>
      <c r="J2242" s="624">
        <f t="shared" si="415"/>
        <v>-26.909976466391527</v>
      </c>
      <c r="K2242" s="624">
        <f t="shared" si="416"/>
        <v>0</v>
      </c>
      <c r="L2242" s="624">
        <f t="shared" si="418"/>
        <v>69405.957483281003</v>
      </c>
      <c r="M2242" s="668">
        <f t="shared" si="419"/>
        <v>15.051188591999987</v>
      </c>
      <c r="N2242" s="624">
        <f t="shared" si="417"/>
        <v>4611.3273419596699</v>
      </c>
    </row>
    <row r="2243" spans="1:14" x14ac:dyDescent="0.2">
      <c r="A2243" s="624">
        <v>2240</v>
      </c>
      <c r="B2243" s="624">
        <v>51.9</v>
      </c>
      <c r="C2243" s="628">
        <f t="shared" si="410"/>
        <v>83.524953600000003</v>
      </c>
      <c r="D2243" s="665">
        <f t="shared" si="408"/>
        <v>83.524953600000003</v>
      </c>
      <c r="E2243" s="629">
        <f t="shared" si="411"/>
        <v>6976.4178738821538</v>
      </c>
      <c r="F2243" s="665">
        <f t="shared" si="409"/>
        <v>83.203084800000013</v>
      </c>
      <c r="G2243" s="629">
        <f t="shared" si="412"/>
        <v>6922.7533202359937</v>
      </c>
      <c r="H2243" s="666">
        <f t="shared" si="413"/>
        <v>83.364019200000001</v>
      </c>
      <c r="I2243" s="667">
        <f t="shared" si="414"/>
        <v>2.3156672E-2</v>
      </c>
      <c r="J2243" s="624">
        <f t="shared" si="415"/>
        <v>-53.66455364616013</v>
      </c>
      <c r="K2243" s="624">
        <f t="shared" si="416"/>
        <v>0</v>
      </c>
      <c r="L2243" s="624">
        <f t="shared" si="418"/>
        <v>69405.957483281003</v>
      </c>
      <c r="M2243" s="668">
        <f t="shared" si="419"/>
        <v>15.074345263999987</v>
      </c>
      <c r="N2243" s="624">
        <f t="shared" si="417"/>
        <v>4604.2435852277995</v>
      </c>
    </row>
    <row r="2244" spans="1:14" x14ac:dyDescent="0.2">
      <c r="A2244" s="624">
        <v>2241</v>
      </c>
      <c r="B2244" s="624">
        <v>51.7</v>
      </c>
      <c r="C2244" s="628">
        <f t="shared" si="410"/>
        <v>83.203084800000013</v>
      </c>
      <c r="D2244" s="665">
        <f t="shared" ref="D2244:D2307" si="420">C2244</f>
        <v>83.203084800000013</v>
      </c>
      <c r="E2244" s="629">
        <f t="shared" si="411"/>
        <v>6922.7533202359937</v>
      </c>
      <c r="F2244" s="665">
        <f t="shared" ref="F2244:F2307" si="421">C2245</f>
        <v>82.881216000000009</v>
      </c>
      <c r="G2244" s="629">
        <f t="shared" si="412"/>
        <v>6869.2959656386574</v>
      </c>
      <c r="H2244" s="666">
        <f t="shared" si="413"/>
        <v>83.042150400000011</v>
      </c>
      <c r="I2244" s="667">
        <f t="shared" si="414"/>
        <v>2.3067264000000004E-2</v>
      </c>
      <c r="J2244" s="624">
        <f t="shared" si="415"/>
        <v>-53.457354597336234</v>
      </c>
      <c r="K2244" s="624">
        <f t="shared" si="416"/>
        <v>0</v>
      </c>
      <c r="L2244" s="624">
        <f t="shared" si="418"/>
        <v>69405.957483281003</v>
      </c>
      <c r="M2244" s="668">
        <f t="shared" si="419"/>
        <v>15.097412527999987</v>
      </c>
      <c r="N2244" s="624">
        <f t="shared" si="417"/>
        <v>4597.2087835951506</v>
      </c>
    </row>
    <row r="2245" spans="1:14" x14ac:dyDescent="0.2">
      <c r="A2245" s="624">
        <v>2242</v>
      </c>
      <c r="B2245" s="624">
        <v>51.5</v>
      </c>
      <c r="C2245" s="628">
        <f t="shared" ref="C2245:C2308" si="422">B2245*1.609344</f>
        <v>82.881216000000009</v>
      </c>
      <c r="D2245" s="665">
        <f t="shared" si="420"/>
        <v>82.881216000000009</v>
      </c>
      <c r="E2245" s="629">
        <f t="shared" ref="E2245:E2308" si="423">(D2245)^2</f>
        <v>6869.2959656386574</v>
      </c>
      <c r="F2245" s="665">
        <f t="shared" si="421"/>
        <v>83.042150400000011</v>
      </c>
      <c r="G2245" s="629">
        <f t="shared" ref="G2245:G2308" si="424">(F2245)^2</f>
        <v>6895.9987430562223</v>
      </c>
      <c r="H2245" s="666">
        <f t="shared" ref="H2245:H2308" si="425">(D2245+F2245)/2</f>
        <v>82.96168320000001</v>
      </c>
      <c r="I2245" s="667">
        <f t="shared" ref="I2245:I2308" si="426">H2245/3600</f>
        <v>2.3044912000000004E-2</v>
      </c>
      <c r="J2245" s="624">
        <f t="shared" ref="J2245:J2308" si="427">IF(I2245=0,0,(G2245-E2245))</f>
        <v>26.702777417564903</v>
      </c>
      <c r="K2245" s="624">
        <f t="shared" ref="K2245:K2308" si="428">MAX(0,J2245)</f>
        <v>26.702777417564903</v>
      </c>
      <c r="L2245" s="624">
        <f t="shared" si="418"/>
        <v>69432.660260698569</v>
      </c>
      <c r="M2245" s="668">
        <f t="shared" si="419"/>
        <v>15.120457439999987</v>
      </c>
      <c r="N2245" s="624">
        <f t="shared" ref="N2245:N2308" si="429">IF(M2245=0,0,(L2245)/M2245)</f>
        <v>4591.9682348379156</v>
      </c>
    </row>
    <row r="2246" spans="1:14" x14ac:dyDescent="0.2">
      <c r="A2246" s="624">
        <v>2243</v>
      </c>
      <c r="B2246" s="624">
        <v>51.6</v>
      </c>
      <c r="C2246" s="628">
        <f t="shared" si="422"/>
        <v>83.042150400000011</v>
      </c>
      <c r="D2246" s="665">
        <f t="shared" si="420"/>
        <v>83.042150400000011</v>
      </c>
      <c r="E2246" s="629">
        <f t="shared" si="423"/>
        <v>6895.9987430562223</v>
      </c>
      <c r="F2246" s="665">
        <f t="shared" si="421"/>
        <v>83.364019200000001</v>
      </c>
      <c r="G2246" s="629">
        <f t="shared" si="424"/>
        <v>6949.5596971779687</v>
      </c>
      <c r="H2246" s="666">
        <f t="shared" si="425"/>
        <v>83.203084799999999</v>
      </c>
      <c r="I2246" s="667">
        <f t="shared" si="426"/>
        <v>2.3111968E-2</v>
      </c>
      <c r="J2246" s="624">
        <f t="shared" si="427"/>
        <v>53.560954121746363</v>
      </c>
      <c r="K2246" s="624">
        <f t="shared" si="428"/>
        <v>53.560954121746363</v>
      </c>
      <c r="L2246" s="624">
        <f t="shared" ref="L2246:L2309" si="430">L2245+K2246</f>
        <v>69486.221214820311</v>
      </c>
      <c r="M2246" s="668">
        <f t="shared" ref="M2246:M2309" si="431">M2245+I2246</f>
        <v>15.143569407999987</v>
      </c>
      <c r="N2246" s="624">
        <f t="shared" si="429"/>
        <v>4588.4968954619371</v>
      </c>
    </row>
    <row r="2247" spans="1:14" x14ac:dyDescent="0.2">
      <c r="A2247" s="624">
        <v>2244</v>
      </c>
      <c r="B2247" s="624">
        <v>51.8</v>
      </c>
      <c r="C2247" s="628">
        <f t="shared" si="422"/>
        <v>83.364019200000001</v>
      </c>
      <c r="D2247" s="665">
        <f t="shared" si="420"/>
        <v>83.364019200000001</v>
      </c>
      <c r="E2247" s="629">
        <f t="shared" si="423"/>
        <v>6949.5596971779687</v>
      </c>
      <c r="F2247" s="665">
        <f t="shared" si="421"/>
        <v>83.846822400000008</v>
      </c>
      <c r="G2247" s="629">
        <f t="shared" si="424"/>
        <v>7030.2896265771433</v>
      </c>
      <c r="H2247" s="666">
        <f t="shared" si="425"/>
        <v>83.605420800000005</v>
      </c>
      <c r="I2247" s="667">
        <f t="shared" si="426"/>
        <v>2.3223728000000003E-2</v>
      </c>
      <c r="J2247" s="624">
        <f t="shared" si="427"/>
        <v>80.72992939917458</v>
      </c>
      <c r="K2247" s="624">
        <f t="shared" si="428"/>
        <v>80.72992939917458</v>
      </c>
      <c r="L2247" s="624">
        <f t="shared" si="430"/>
        <v>69566.951144219493</v>
      </c>
      <c r="M2247" s="668">
        <f t="shared" si="431"/>
        <v>15.166793135999987</v>
      </c>
      <c r="N2247" s="624">
        <f t="shared" si="429"/>
        <v>4586.7936959656281</v>
      </c>
    </row>
    <row r="2248" spans="1:14" x14ac:dyDescent="0.2">
      <c r="A2248" s="624">
        <v>2245</v>
      </c>
      <c r="B2248" s="624">
        <v>52.1</v>
      </c>
      <c r="C2248" s="628">
        <f t="shared" si="422"/>
        <v>83.846822400000008</v>
      </c>
      <c r="D2248" s="665">
        <f t="shared" si="420"/>
        <v>83.846822400000008</v>
      </c>
      <c r="E2248" s="629">
        <f t="shared" si="423"/>
        <v>7030.2896265771433</v>
      </c>
      <c r="F2248" s="665">
        <f t="shared" si="421"/>
        <v>84.490560000000002</v>
      </c>
      <c r="G2248" s="629">
        <f t="shared" si="424"/>
        <v>7138.6547291136003</v>
      </c>
      <c r="H2248" s="666">
        <f t="shared" si="425"/>
        <v>84.168691200000012</v>
      </c>
      <c r="I2248" s="667">
        <f t="shared" si="426"/>
        <v>2.3380192000000004E-2</v>
      </c>
      <c r="J2248" s="624">
        <f t="shared" si="427"/>
        <v>108.36510253645702</v>
      </c>
      <c r="K2248" s="624">
        <f t="shared" si="428"/>
        <v>108.36510253645702</v>
      </c>
      <c r="L2248" s="624">
        <f t="shared" si="430"/>
        <v>69675.316246755945</v>
      </c>
      <c r="M2248" s="668">
        <f t="shared" si="431"/>
        <v>15.190173327999986</v>
      </c>
      <c r="N2248" s="624">
        <f t="shared" si="429"/>
        <v>4586.8677560330216</v>
      </c>
    </row>
    <row r="2249" spans="1:14" x14ac:dyDescent="0.2">
      <c r="A2249" s="624">
        <v>2246</v>
      </c>
      <c r="B2249" s="624">
        <v>52.5</v>
      </c>
      <c r="C2249" s="628">
        <f t="shared" si="422"/>
        <v>84.490560000000002</v>
      </c>
      <c r="D2249" s="665">
        <f t="shared" si="420"/>
        <v>84.490560000000002</v>
      </c>
      <c r="E2249" s="629">
        <f t="shared" si="423"/>
        <v>7138.6547291136003</v>
      </c>
      <c r="F2249" s="665">
        <f t="shared" si="421"/>
        <v>85.295231999999999</v>
      </c>
      <c r="G2249" s="629">
        <f t="shared" si="424"/>
        <v>7275.2766019338242</v>
      </c>
      <c r="H2249" s="666">
        <f t="shared" si="425"/>
        <v>84.892896000000007</v>
      </c>
      <c r="I2249" s="667">
        <f t="shared" si="426"/>
        <v>2.3581360000000003E-2</v>
      </c>
      <c r="J2249" s="624">
        <f t="shared" si="427"/>
        <v>136.62187282022387</v>
      </c>
      <c r="K2249" s="624">
        <f t="shared" si="428"/>
        <v>136.62187282022387</v>
      </c>
      <c r="L2249" s="624">
        <f t="shared" si="430"/>
        <v>69811.938119576167</v>
      </c>
      <c r="M2249" s="668">
        <f t="shared" si="431"/>
        <v>15.213754687999986</v>
      </c>
      <c r="N2249" s="624">
        <f t="shared" si="429"/>
        <v>4588.7382537225403</v>
      </c>
    </row>
    <row r="2250" spans="1:14" x14ac:dyDescent="0.2">
      <c r="A2250" s="624">
        <v>2247</v>
      </c>
      <c r="B2250" s="624">
        <v>53</v>
      </c>
      <c r="C2250" s="628">
        <f t="shared" si="422"/>
        <v>85.295231999999999</v>
      </c>
      <c r="D2250" s="665">
        <f t="shared" si="420"/>
        <v>85.295231999999999</v>
      </c>
      <c r="E2250" s="629">
        <f t="shared" si="423"/>
        <v>7275.2766019338242</v>
      </c>
      <c r="F2250" s="665">
        <f t="shared" si="421"/>
        <v>86.099904000000009</v>
      </c>
      <c r="G2250" s="629">
        <f t="shared" si="424"/>
        <v>7413.1934688092178</v>
      </c>
      <c r="H2250" s="666">
        <f t="shared" si="425"/>
        <v>85.697568000000004</v>
      </c>
      <c r="I2250" s="667">
        <f t="shared" si="426"/>
        <v>2.380488E-2</v>
      </c>
      <c r="J2250" s="624">
        <f t="shared" si="427"/>
        <v>137.91686687539368</v>
      </c>
      <c r="K2250" s="624">
        <f t="shared" si="428"/>
        <v>137.91686687539368</v>
      </c>
      <c r="L2250" s="624">
        <f t="shared" si="430"/>
        <v>69949.854986451566</v>
      </c>
      <c r="M2250" s="668">
        <f t="shared" si="431"/>
        <v>15.237559567999986</v>
      </c>
      <c r="N2250" s="624">
        <f t="shared" si="429"/>
        <v>4590.6206091788799</v>
      </c>
    </row>
    <row r="2251" spans="1:14" x14ac:dyDescent="0.2">
      <c r="A2251" s="624">
        <v>2248</v>
      </c>
      <c r="B2251" s="624">
        <v>53.5</v>
      </c>
      <c r="C2251" s="628">
        <f t="shared" si="422"/>
        <v>86.099904000000009</v>
      </c>
      <c r="D2251" s="665">
        <f t="shared" si="420"/>
        <v>86.099904000000009</v>
      </c>
      <c r="E2251" s="629">
        <f t="shared" si="423"/>
        <v>7413.1934688092178</v>
      </c>
      <c r="F2251" s="665">
        <f t="shared" si="421"/>
        <v>86.904576000000006</v>
      </c>
      <c r="G2251" s="629">
        <f t="shared" si="424"/>
        <v>7552.4053297397768</v>
      </c>
      <c r="H2251" s="666">
        <f t="shared" si="425"/>
        <v>86.50224</v>
      </c>
      <c r="I2251" s="667">
        <f t="shared" si="426"/>
        <v>2.4028400000000002E-2</v>
      </c>
      <c r="J2251" s="624">
        <f t="shared" si="427"/>
        <v>139.21186093055894</v>
      </c>
      <c r="K2251" s="624">
        <f t="shared" si="428"/>
        <v>139.21186093055894</v>
      </c>
      <c r="L2251" s="624">
        <f t="shared" si="430"/>
        <v>70089.066847382128</v>
      </c>
      <c r="M2251" s="668">
        <f t="shared" si="431"/>
        <v>15.261587967999986</v>
      </c>
      <c r="N2251" s="624">
        <f t="shared" si="429"/>
        <v>4592.5146842086588</v>
      </c>
    </row>
    <row r="2252" spans="1:14" x14ac:dyDescent="0.2">
      <c r="A2252" s="624">
        <v>2249</v>
      </c>
      <c r="B2252" s="624">
        <v>54</v>
      </c>
      <c r="C2252" s="628">
        <f t="shared" si="422"/>
        <v>86.904576000000006</v>
      </c>
      <c r="D2252" s="665">
        <f t="shared" si="420"/>
        <v>86.904576000000006</v>
      </c>
      <c r="E2252" s="629">
        <f t="shared" si="423"/>
        <v>7552.4053297397768</v>
      </c>
      <c r="F2252" s="665">
        <f t="shared" si="421"/>
        <v>88.352985599999997</v>
      </c>
      <c r="G2252" s="629">
        <f t="shared" si="424"/>
        <v>7806.250064433807</v>
      </c>
      <c r="H2252" s="666">
        <f t="shared" si="425"/>
        <v>87.628780800000001</v>
      </c>
      <c r="I2252" s="667">
        <f t="shared" si="426"/>
        <v>2.4341327999999999E-2</v>
      </c>
      <c r="J2252" s="624">
        <f t="shared" si="427"/>
        <v>253.84473469403019</v>
      </c>
      <c r="K2252" s="624">
        <f t="shared" si="428"/>
        <v>253.84473469403019</v>
      </c>
      <c r="L2252" s="624">
        <f t="shared" si="430"/>
        <v>70342.911582076165</v>
      </c>
      <c r="M2252" s="668">
        <f t="shared" si="431"/>
        <v>15.285929295999987</v>
      </c>
      <c r="N2252" s="624">
        <f t="shared" si="429"/>
        <v>4601.8079908614691</v>
      </c>
    </row>
    <row r="2253" spans="1:14" x14ac:dyDescent="0.2">
      <c r="A2253" s="624">
        <v>2250</v>
      </c>
      <c r="B2253" s="624">
        <v>54.9</v>
      </c>
      <c r="C2253" s="628">
        <f t="shared" si="422"/>
        <v>88.352985599999997</v>
      </c>
      <c r="D2253" s="665">
        <f t="shared" si="420"/>
        <v>88.352985599999997</v>
      </c>
      <c r="E2253" s="629">
        <f t="shared" si="423"/>
        <v>7806.250064433807</v>
      </c>
      <c r="F2253" s="665">
        <f t="shared" si="421"/>
        <v>89.157657600000007</v>
      </c>
      <c r="G2253" s="629">
        <f t="shared" si="424"/>
        <v>7949.0879087188387</v>
      </c>
      <c r="H2253" s="666">
        <f t="shared" si="425"/>
        <v>88.755321600000002</v>
      </c>
      <c r="I2253" s="667">
        <f t="shared" si="426"/>
        <v>2.4654255999999999E-2</v>
      </c>
      <c r="J2253" s="624">
        <f t="shared" si="427"/>
        <v>142.83784428503168</v>
      </c>
      <c r="K2253" s="624">
        <f t="shared" si="428"/>
        <v>142.83784428503168</v>
      </c>
      <c r="L2253" s="624">
        <f t="shared" si="430"/>
        <v>70485.749426361202</v>
      </c>
      <c r="M2253" s="668">
        <f t="shared" si="431"/>
        <v>15.310583551999986</v>
      </c>
      <c r="N2253" s="624">
        <f t="shared" si="429"/>
        <v>4603.7271660461174</v>
      </c>
    </row>
    <row r="2254" spans="1:14" x14ac:dyDescent="0.2">
      <c r="A2254" s="624">
        <v>2251</v>
      </c>
      <c r="B2254" s="624">
        <v>55.4</v>
      </c>
      <c r="C2254" s="628">
        <f t="shared" si="422"/>
        <v>89.157657600000007</v>
      </c>
      <c r="D2254" s="665">
        <f t="shared" si="420"/>
        <v>89.157657600000007</v>
      </c>
      <c r="E2254" s="629">
        <f t="shared" si="423"/>
        <v>7949.0879087188387</v>
      </c>
      <c r="F2254" s="665">
        <f t="shared" si="421"/>
        <v>89.479526400000012</v>
      </c>
      <c r="G2254" s="629">
        <f t="shared" si="424"/>
        <v>8006.5856447682991</v>
      </c>
      <c r="H2254" s="666">
        <f t="shared" si="425"/>
        <v>89.31859200000001</v>
      </c>
      <c r="I2254" s="667">
        <f t="shared" si="426"/>
        <v>2.4810720000000001E-2</v>
      </c>
      <c r="J2254" s="624">
        <f t="shared" si="427"/>
        <v>57.4977360494604</v>
      </c>
      <c r="K2254" s="624">
        <f t="shared" si="428"/>
        <v>57.4977360494604</v>
      </c>
      <c r="L2254" s="624">
        <f t="shared" si="430"/>
        <v>70543.247162410669</v>
      </c>
      <c r="M2254" s="668">
        <f t="shared" si="431"/>
        <v>15.335394271999986</v>
      </c>
      <c r="N2254" s="624">
        <f t="shared" si="429"/>
        <v>4600.0282686707005</v>
      </c>
    </row>
    <row r="2255" spans="1:14" x14ac:dyDescent="0.2">
      <c r="A2255" s="624">
        <v>2252</v>
      </c>
      <c r="B2255" s="624">
        <v>55.6</v>
      </c>
      <c r="C2255" s="628">
        <f t="shared" si="422"/>
        <v>89.479526400000012</v>
      </c>
      <c r="D2255" s="665">
        <f t="shared" si="420"/>
        <v>89.479526400000012</v>
      </c>
      <c r="E2255" s="629">
        <f t="shared" si="423"/>
        <v>8006.5856447682991</v>
      </c>
      <c r="F2255" s="665">
        <f t="shared" si="421"/>
        <v>90.123264000000006</v>
      </c>
      <c r="G2255" s="629">
        <f t="shared" si="424"/>
        <v>8122.202714013697</v>
      </c>
      <c r="H2255" s="666">
        <f t="shared" si="425"/>
        <v>89.801395200000002</v>
      </c>
      <c r="I2255" s="667">
        <f t="shared" si="426"/>
        <v>2.4944832E-2</v>
      </c>
      <c r="J2255" s="624">
        <f t="shared" si="427"/>
        <v>115.61706924539794</v>
      </c>
      <c r="K2255" s="624">
        <f t="shared" si="428"/>
        <v>115.61706924539794</v>
      </c>
      <c r="L2255" s="624">
        <f t="shared" si="430"/>
        <v>70658.864231656073</v>
      </c>
      <c r="M2255" s="668">
        <f t="shared" si="431"/>
        <v>15.360339103999985</v>
      </c>
      <c r="N2255" s="624">
        <f t="shared" si="429"/>
        <v>4600.0849169570611</v>
      </c>
    </row>
    <row r="2256" spans="1:14" x14ac:dyDescent="0.2">
      <c r="A2256" s="624">
        <v>2253</v>
      </c>
      <c r="B2256" s="624">
        <v>56</v>
      </c>
      <c r="C2256" s="628">
        <f t="shared" si="422"/>
        <v>90.123264000000006</v>
      </c>
      <c r="D2256" s="665">
        <f t="shared" si="420"/>
        <v>90.123264000000006</v>
      </c>
      <c r="E2256" s="629">
        <f t="shared" si="423"/>
        <v>8122.202714013697</v>
      </c>
      <c r="F2256" s="665">
        <f t="shared" si="421"/>
        <v>90.123264000000006</v>
      </c>
      <c r="G2256" s="629">
        <f t="shared" si="424"/>
        <v>8122.202714013697</v>
      </c>
      <c r="H2256" s="666">
        <f t="shared" si="425"/>
        <v>90.123264000000006</v>
      </c>
      <c r="I2256" s="667">
        <f t="shared" si="426"/>
        <v>2.5034240000000003E-2</v>
      </c>
      <c r="J2256" s="624">
        <f t="shared" si="427"/>
        <v>0</v>
      </c>
      <c r="K2256" s="624">
        <f t="shared" si="428"/>
        <v>0</v>
      </c>
      <c r="L2256" s="624">
        <f t="shared" si="430"/>
        <v>70658.864231656073</v>
      </c>
      <c r="M2256" s="668">
        <f t="shared" si="431"/>
        <v>15.385373343999985</v>
      </c>
      <c r="N2256" s="624">
        <f t="shared" si="429"/>
        <v>4592.5999097845579</v>
      </c>
    </row>
    <row r="2257" spans="1:14" x14ac:dyDescent="0.2">
      <c r="A2257" s="624">
        <v>2254</v>
      </c>
      <c r="B2257" s="624">
        <v>56</v>
      </c>
      <c r="C2257" s="628">
        <f t="shared" si="422"/>
        <v>90.123264000000006</v>
      </c>
      <c r="D2257" s="665">
        <f t="shared" si="420"/>
        <v>90.123264000000006</v>
      </c>
      <c r="E2257" s="629">
        <f t="shared" si="423"/>
        <v>8122.202714013697</v>
      </c>
      <c r="F2257" s="665">
        <f t="shared" si="421"/>
        <v>89.801395200000002</v>
      </c>
      <c r="G2257" s="629">
        <f t="shared" si="424"/>
        <v>8064.2905798665834</v>
      </c>
      <c r="H2257" s="666">
        <f t="shared" si="425"/>
        <v>89.962329600000004</v>
      </c>
      <c r="I2257" s="667">
        <f t="shared" si="426"/>
        <v>2.4989536E-2</v>
      </c>
      <c r="J2257" s="624">
        <f t="shared" si="427"/>
        <v>-57.912134147113647</v>
      </c>
      <c r="K2257" s="624">
        <f t="shared" si="428"/>
        <v>0</v>
      </c>
      <c r="L2257" s="624">
        <f t="shared" si="430"/>
        <v>70658.864231656073</v>
      </c>
      <c r="M2257" s="668">
        <f t="shared" si="431"/>
        <v>15.410362879999985</v>
      </c>
      <c r="N2257" s="624">
        <f t="shared" si="429"/>
        <v>4585.1525224859688</v>
      </c>
    </row>
    <row r="2258" spans="1:14" x14ac:dyDescent="0.2">
      <c r="A2258" s="624">
        <v>2255</v>
      </c>
      <c r="B2258" s="624">
        <v>55.8</v>
      </c>
      <c r="C2258" s="628">
        <f t="shared" si="422"/>
        <v>89.801395200000002</v>
      </c>
      <c r="D2258" s="665">
        <f t="shared" si="420"/>
        <v>89.801395200000002</v>
      </c>
      <c r="E2258" s="629">
        <f t="shared" si="423"/>
        <v>8064.2905798665834</v>
      </c>
      <c r="F2258" s="665">
        <f t="shared" si="421"/>
        <v>88.835788800000017</v>
      </c>
      <c r="G2258" s="629">
        <f t="shared" si="424"/>
        <v>7891.7973717182085</v>
      </c>
      <c r="H2258" s="666">
        <f t="shared" si="425"/>
        <v>89.31859200000001</v>
      </c>
      <c r="I2258" s="667">
        <f t="shared" si="426"/>
        <v>2.4810720000000001E-2</v>
      </c>
      <c r="J2258" s="624">
        <f t="shared" si="427"/>
        <v>-172.49320814837483</v>
      </c>
      <c r="K2258" s="624">
        <f t="shared" si="428"/>
        <v>0</v>
      </c>
      <c r="L2258" s="624">
        <f t="shared" si="430"/>
        <v>70658.864231656073</v>
      </c>
      <c r="M2258" s="668">
        <f t="shared" si="431"/>
        <v>15.435173599999985</v>
      </c>
      <c r="N2258" s="624">
        <f t="shared" si="429"/>
        <v>4577.7822823875558</v>
      </c>
    </row>
    <row r="2259" spans="1:14" x14ac:dyDescent="0.2">
      <c r="A2259" s="624">
        <v>2256</v>
      </c>
      <c r="B2259" s="624">
        <v>55.2</v>
      </c>
      <c r="C2259" s="628">
        <f t="shared" si="422"/>
        <v>88.835788800000017</v>
      </c>
      <c r="D2259" s="665">
        <f t="shared" si="420"/>
        <v>88.835788800000017</v>
      </c>
      <c r="E2259" s="629">
        <f t="shared" si="423"/>
        <v>7891.7973717182085</v>
      </c>
      <c r="F2259" s="665">
        <f t="shared" si="421"/>
        <v>87.709248000000002</v>
      </c>
      <c r="G2259" s="629">
        <f t="shared" si="424"/>
        <v>7692.9121847255046</v>
      </c>
      <c r="H2259" s="666">
        <f t="shared" si="425"/>
        <v>88.27251840000001</v>
      </c>
      <c r="I2259" s="667">
        <f t="shared" si="426"/>
        <v>2.4520144000000004E-2</v>
      </c>
      <c r="J2259" s="624">
        <f t="shared" si="427"/>
        <v>-198.88518699270389</v>
      </c>
      <c r="K2259" s="624">
        <f t="shared" si="428"/>
        <v>0</v>
      </c>
      <c r="L2259" s="624">
        <f t="shared" si="430"/>
        <v>70658.864231656073</v>
      </c>
      <c r="M2259" s="668">
        <f t="shared" si="431"/>
        <v>15.459693743999985</v>
      </c>
      <c r="N2259" s="624">
        <f t="shared" si="429"/>
        <v>4570.521602931447</v>
      </c>
    </row>
    <row r="2260" spans="1:14" x14ac:dyDescent="0.2">
      <c r="A2260" s="624">
        <v>2257</v>
      </c>
      <c r="B2260" s="624">
        <v>54.5</v>
      </c>
      <c r="C2260" s="628">
        <f t="shared" si="422"/>
        <v>87.709248000000002</v>
      </c>
      <c r="D2260" s="665">
        <f t="shared" si="420"/>
        <v>87.709248000000002</v>
      </c>
      <c r="E2260" s="629">
        <f t="shared" si="423"/>
        <v>7692.9121847255046</v>
      </c>
      <c r="F2260" s="665">
        <f t="shared" si="421"/>
        <v>86.260838400000011</v>
      </c>
      <c r="G2260" s="629">
        <f t="shared" si="424"/>
        <v>7440.9322414709168</v>
      </c>
      <c r="H2260" s="666">
        <f t="shared" si="425"/>
        <v>86.985043200000007</v>
      </c>
      <c r="I2260" s="667">
        <f t="shared" si="426"/>
        <v>2.4162512000000001E-2</v>
      </c>
      <c r="J2260" s="624">
        <f t="shared" si="427"/>
        <v>-251.97994325458785</v>
      </c>
      <c r="K2260" s="624">
        <f t="shared" si="428"/>
        <v>0</v>
      </c>
      <c r="L2260" s="624">
        <f t="shared" si="430"/>
        <v>70658.864231656073</v>
      </c>
      <c r="M2260" s="668">
        <f t="shared" si="431"/>
        <v>15.483856255999985</v>
      </c>
      <c r="N2260" s="624">
        <f t="shared" si="429"/>
        <v>4563.3893174560963</v>
      </c>
    </row>
    <row r="2261" spans="1:14" x14ac:dyDescent="0.2">
      <c r="A2261" s="624">
        <v>2258</v>
      </c>
      <c r="B2261" s="624">
        <v>53.6</v>
      </c>
      <c r="C2261" s="628">
        <f t="shared" si="422"/>
        <v>86.260838400000011</v>
      </c>
      <c r="D2261" s="665">
        <f t="shared" si="420"/>
        <v>86.260838400000011</v>
      </c>
      <c r="E2261" s="629">
        <f t="shared" si="423"/>
        <v>7440.9322414709168</v>
      </c>
      <c r="F2261" s="665">
        <f t="shared" si="421"/>
        <v>84.490560000000002</v>
      </c>
      <c r="G2261" s="629">
        <f t="shared" si="424"/>
        <v>7138.6547291136003</v>
      </c>
      <c r="H2261" s="666">
        <f t="shared" si="425"/>
        <v>85.375699200000014</v>
      </c>
      <c r="I2261" s="667">
        <f t="shared" si="426"/>
        <v>2.3715472000000005E-2</v>
      </c>
      <c r="J2261" s="624">
        <f t="shared" si="427"/>
        <v>-302.27751235731648</v>
      </c>
      <c r="K2261" s="624">
        <f t="shared" si="428"/>
        <v>0</v>
      </c>
      <c r="L2261" s="624">
        <f t="shared" si="430"/>
        <v>70658.864231656073</v>
      </c>
      <c r="M2261" s="668">
        <f t="shared" si="431"/>
        <v>15.507571727999984</v>
      </c>
      <c r="N2261" s="624">
        <f t="shared" si="429"/>
        <v>4556.4106019304527</v>
      </c>
    </row>
    <row r="2262" spans="1:14" x14ac:dyDescent="0.2">
      <c r="A2262" s="624">
        <v>2259</v>
      </c>
      <c r="B2262" s="624">
        <v>52.5</v>
      </c>
      <c r="C2262" s="628">
        <f t="shared" si="422"/>
        <v>84.490560000000002</v>
      </c>
      <c r="D2262" s="665">
        <f t="shared" si="420"/>
        <v>84.490560000000002</v>
      </c>
      <c r="E2262" s="629">
        <f t="shared" si="423"/>
        <v>7138.6547291136003</v>
      </c>
      <c r="F2262" s="665">
        <f t="shared" si="421"/>
        <v>82.881216000000009</v>
      </c>
      <c r="G2262" s="629">
        <f t="shared" si="424"/>
        <v>6869.2959656386574</v>
      </c>
      <c r="H2262" s="666">
        <f t="shared" si="425"/>
        <v>83.685888000000006</v>
      </c>
      <c r="I2262" s="667">
        <f t="shared" si="426"/>
        <v>2.3246080000000002E-2</v>
      </c>
      <c r="J2262" s="624">
        <f t="shared" si="427"/>
        <v>-269.35876347494286</v>
      </c>
      <c r="K2262" s="624">
        <f t="shared" si="428"/>
        <v>0</v>
      </c>
      <c r="L2262" s="624">
        <f t="shared" si="430"/>
        <v>70658.864231656073</v>
      </c>
      <c r="M2262" s="668">
        <f t="shared" si="431"/>
        <v>15.530817807999984</v>
      </c>
      <c r="N2262" s="624">
        <f t="shared" si="429"/>
        <v>4549.5906980030004</v>
      </c>
    </row>
    <row r="2263" spans="1:14" x14ac:dyDescent="0.2">
      <c r="A2263" s="624">
        <v>2260</v>
      </c>
      <c r="B2263" s="624">
        <v>51.5</v>
      </c>
      <c r="C2263" s="628">
        <f t="shared" si="422"/>
        <v>82.881216000000009</v>
      </c>
      <c r="D2263" s="665">
        <f t="shared" si="420"/>
        <v>82.881216000000009</v>
      </c>
      <c r="E2263" s="629">
        <f t="shared" si="423"/>
        <v>6869.2959656386574</v>
      </c>
      <c r="F2263" s="665">
        <f t="shared" si="421"/>
        <v>82.881216000000009</v>
      </c>
      <c r="G2263" s="629">
        <f t="shared" si="424"/>
        <v>6869.2959656386574</v>
      </c>
      <c r="H2263" s="666">
        <f t="shared" si="425"/>
        <v>82.881216000000009</v>
      </c>
      <c r="I2263" s="667">
        <f t="shared" si="426"/>
        <v>2.3022560000000001E-2</v>
      </c>
      <c r="J2263" s="624">
        <f t="shared" si="427"/>
        <v>0</v>
      </c>
      <c r="K2263" s="624">
        <f t="shared" si="428"/>
        <v>0</v>
      </c>
      <c r="L2263" s="624">
        <f t="shared" si="430"/>
        <v>70658.864231656073</v>
      </c>
      <c r="M2263" s="668">
        <f t="shared" si="431"/>
        <v>15.553840367999983</v>
      </c>
      <c r="N2263" s="624">
        <f t="shared" si="429"/>
        <v>4542.8564624481778</v>
      </c>
    </row>
    <row r="2264" spans="1:14" x14ac:dyDescent="0.2">
      <c r="A2264" s="624">
        <v>2261</v>
      </c>
      <c r="B2264" s="624">
        <v>51.5</v>
      </c>
      <c r="C2264" s="628">
        <f t="shared" si="422"/>
        <v>82.881216000000009</v>
      </c>
      <c r="D2264" s="665">
        <f t="shared" si="420"/>
        <v>82.881216000000009</v>
      </c>
      <c r="E2264" s="629">
        <f t="shared" si="423"/>
        <v>6869.2959656386574</v>
      </c>
      <c r="F2264" s="665">
        <f t="shared" si="421"/>
        <v>82.881216000000009</v>
      </c>
      <c r="G2264" s="629">
        <f t="shared" si="424"/>
        <v>6869.2959656386574</v>
      </c>
      <c r="H2264" s="666">
        <f t="shared" si="425"/>
        <v>82.881216000000009</v>
      </c>
      <c r="I2264" s="667">
        <f t="shared" si="426"/>
        <v>2.3022560000000001E-2</v>
      </c>
      <c r="J2264" s="624">
        <f t="shared" si="427"/>
        <v>0</v>
      </c>
      <c r="K2264" s="624">
        <f t="shared" si="428"/>
        <v>0</v>
      </c>
      <c r="L2264" s="624">
        <f t="shared" si="430"/>
        <v>70658.864231656073</v>
      </c>
      <c r="M2264" s="668">
        <f t="shared" si="431"/>
        <v>15.576862927999983</v>
      </c>
      <c r="N2264" s="624">
        <f t="shared" si="429"/>
        <v>4536.142133256124</v>
      </c>
    </row>
    <row r="2265" spans="1:14" x14ac:dyDescent="0.2">
      <c r="A2265" s="624">
        <v>2262</v>
      </c>
      <c r="B2265" s="624">
        <v>51.5</v>
      </c>
      <c r="C2265" s="628">
        <f t="shared" si="422"/>
        <v>82.881216000000009</v>
      </c>
      <c r="D2265" s="665">
        <f t="shared" si="420"/>
        <v>82.881216000000009</v>
      </c>
      <c r="E2265" s="629">
        <f t="shared" si="423"/>
        <v>6869.2959656386574</v>
      </c>
      <c r="F2265" s="665">
        <f t="shared" si="421"/>
        <v>82.237478400000015</v>
      </c>
      <c r="G2265" s="629">
        <f t="shared" si="424"/>
        <v>6763.0028535904694</v>
      </c>
      <c r="H2265" s="666">
        <f t="shared" si="425"/>
        <v>82.559347200000019</v>
      </c>
      <c r="I2265" s="667">
        <f t="shared" si="426"/>
        <v>2.2933152000000005E-2</v>
      </c>
      <c r="J2265" s="624">
        <f t="shared" si="427"/>
        <v>-106.29311204818805</v>
      </c>
      <c r="K2265" s="624">
        <f t="shared" si="428"/>
        <v>0</v>
      </c>
      <c r="L2265" s="624">
        <f t="shared" si="430"/>
        <v>70658.864231656073</v>
      </c>
      <c r="M2265" s="668">
        <f t="shared" si="431"/>
        <v>15.599796079999983</v>
      </c>
      <c r="N2265" s="624">
        <f t="shared" si="429"/>
        <v>4529.4735821736558</v>
      </c>
    </row>
    <row r="2266" spans="1:14" x14ac:dyDescent="0.2">
      <c r="A2266" s="624">
        <v>2263</v>
      </c>
      <c r="B2266" s="624">
        <v>51.1</v>
      </c>
      <c r="C2266" s="628">
        <f t="shared" si="422"/>
        <v>82.237478400000015</v>
      </c>
      <c r="D2266" s="665">
        <f t="shared" si="420"/>
        <v>82.237478400000015</v>
      </c>
      <c r="E2266" s="629">
        <f t="shared" si="423"/>
        <v>6763.0028535904694</v>
      </c>
      <c r="F2266" s="665">
        <f t="shared" si="421"/>
        <v>80.628134400000008</v>
      </c>
      <c r="G2266" s="629">
        <f t="shared" si="424"/>
        <v>6500.8960568244647</v>
      </c>
      <c r="H2266" s="666">
        <f t="shared" si="425"/>
        <v>81.432806400000004</v>
      </c>
      <c r="I2266" s="667">
        <f t="shared" si="426"/>
        <v>2.2620224000000001E-2</v>
      </c>
      <c r="J2266" s="624">
        <f t="shared" si="427"/>
        <v>-262.10679676600466</v>
      </c>
      <c r="K2266" s="624">
        <f t="shared" si="428"/>
        <v>0</v>
      </c>
      <c r="L2266" s="624">
        <f t="shared" si="430"/>
        <v>70658.864231656073</v>
      </c>
      <c r="M2266" s="668">
        <f t="shared" si="431"/>
        <v>15.622416303999984</v>
      </c>
      <c r="N2266" s="624">
        <f t="shared" si="429"/>
        <v>4522.9152044530065</v>
      </c>
    </row>
    <row r="2267" spans="1:14" x14ac:dyDescent="0.2">
      <c r="A2267" s="624">
        <v>2264</v>
      </c>
      <c r="B2267" s="624">
        <v>50.1</v>
      </c>
      <c r="C2267" s="628">
        <f t="shared" si="422"/>
        <v>80.628134400000008</v>
      </c>
      <c r="D2267" s="665">
        <f t="shared" si="420"/>
        <v>80.628134400000008</v>
      </c>
      <c r="E2267" s="629">
        <f t="shared" si="423"/>
        <v>6500.8960568244647</v>
      </c>
      <c r="F2267" s="665">
        <f t="shared" si="421"/>
        <v>80.467200000000005</v>
      </c>
      <c r="G2267" s="629">
        <f t="shared" si="424"/>
        <v>6474.9702758400008</v>
      </c>
      <c r="H2267" s="666">
        <f t="shared" si="425"/>
        <v>80.547667200000006</v>
      </c>
      <c r="I2267" s="667">
        <f t="shared" si="426"/>
        <v>2.2374352E-2</v>
      </c>
      <c r="J2267" s="624">
        <f t="shared" si="427"/>
        <v>-25.925780984463927</v>
      </c>
      <c r="K2267" s="624">
        <f t="shared" si="428"/>
        <v>0</v>
      </c>
      <c r="L2267" s="624">
        <f t="shared" si="430"/>
        <v>70658.864231656073</v>
      </c>
      <c r="M2267" s="668">
        <f t="shared" si="431"/>
        <v>15.644790655999984</v>
      </c>
      <c r="N2267" s="624">
        <f t="shared" si="429"/>
        <v>4516.4467703859918</v>
      </c>
    </row>
    <row r="2268" spans="1:14" x14ac:dyDescent="0.2">
      <c r="A2268" s="624">
        <v>2265</v>
      </c>
      <c r="B2268" s="624">
        <v>50</v>
      </c>
      <c r="C2268" s="628">
        <f t="shared" si="422"/>
        <v>80.467200000000005</v>
      </c>
      <c r="D2268" s="665">
        <f t="shared" si="420"/>
        <v>80.467200000000005</v>
      </c>
      <c r="E2268" s="629">
        <f t="shared" si="423"/>
        <v>6474.9702758400008</v>
      </c>
      <c r="F2268" s="665">
        <f t="shared" si="421"/>
        <v>80.628134400000008</v>
      </c>
      <c r="G2268" s="629">
        <f t="shared" si="424"/>
        <v>6500.8960568244647</v>
      </c>
      <c r="H2268" s="666">
        <f t="shared" si="425"/>
        <v>80.547667200000006</v>
      </c>
      <c r="I2268" s="667">
        <f t="shared" si="426"/>
        <v>2.2374352E-2</v>
      </c>
      <c r="J2268" s="624">
        <f t="shared" si="427"/>
        <v>25.925780984463927</v>
      </c>
      <c r="K2268" s="624">
        <f t="shared" si="428"/>
        <v>25.925780984463927</v>
      </c>
      <c r="L2268" s="624">
        <f t="shared" si="430"/>
        <v>70684.790012640529</v>
      </c>
      <c r="M2268" s="668">
        <f t="shared" si="431"/>
        <v>15.667165007999984</v>
      </c>
      <c r="N2268" s="624">
        <f t="shared" si="429"/>
        <v>4511.6515959682174</v>
      </c>
    </row>
    <row r="2269" spans="1:14" x14ac:dyDescent="0.2">
      <c r="A2269" s="624">
        <v>2266</v>
      </c>
      <c r="B2269" s="624">
        <v>50.1</v>
      </c>
      <c r="C2269" s="628">
        <f t="shared" si="422"/>
        <v>80.628134400000008</v>
      </c>
      <c r="D2269" s="665">
        <f t="shared" si="420"/>
        <v>80.628134400000008</v>
      </c>
      <c r="E2269" s="629">
        <f t="shared" si="423"/>
        <v>6500.8960568244647</v>
      </c>
      <c r="F2269" s="665">
        <f t="shared" si="421"/>
        <v>80.467200000000005</v>
      </c>
      <c r="G2269" s="629">
        <f t="shared" si="424"/>
        <v>6474.9702758400008</v>
      </c>
      <c r="H2269" s="666">
        <f t="shared" si="425"/>
        <v>80.547667200000006</v>
      </c>
      <c r="I2269" s="667">
        <f t="shared" si="426"/>
        <v>2.2374352E-2</v>
      </c>
      <c r="J2269" s="624">
        <f t="shared" si="427"/>
        <v>-25.925780984463927</v>
      </c>
      <c r="K2269" s="624">
        <f t="shared" si="428"/>
        <v>0</v>
      </c>
      <c r="L2269" s="624">
        <f t="shared" si="430"/>
        <v>70684.790012640529</v>
      </c>
      <c r="M2269" s="668">
        <f t="shared" si="431"/>
        <v>15.689539359999984</v>
      </c>
      <c r="N2269" s="624">
        <f t="shared" si="429"/>
        <v>4505.2176734295535</v>
      </c>
    </row>
    <row r="2270" spans="1:14" x14ac:dyDescent="0.2">
      <c r="A2270" s="624">
        <v>2267</v>
      </c>
      <c r="B2270" s="624">
        <v>50</v>
      </c>
      <c r="C2270" s="628">
        <f t="shared" si="422"/>
        <v>80.467200000000005</v>
      </c>
      <c r="D2270" s="665">
        <f t="shared" si="420"/>
        <v>80.467200000000005</v>
      </c>
      <c r="E2270" s="629">
        <f t="shared" si="423"/>
        <v>6474.9702758400008</v>
      </c>
      <c r="F2270" s="665">
        <f t="shared" si="421"/>
        <v>79.823462400000011</v>
      </c>
      <c r="G2270" s="629">
        <f t="shared" si="424"/>
        <v>6371.7851495242157</v>
      </c>
      <c r="H2270" s="666">
        <f t="shared" si="425"/>
        <v>80.145331200000015</v>
      </c>
      <c r="I2270" s="667">
        <f t="shared" si="426"/>
        <v>2.2262592000000005E-2</v>
      </c>
      <c r="J2270" s="624">
        <f t="shared" si="427"/>
        <v>-103.18512631578506</v>
      </c>
      <c r="K2270" s="624">
        <f t="shared" si="428"/>
        <v>0</v>
      </c>
      <c r="L2270" s="624">
        <f t="shared" si="430"/>
        <v>70684.790012640529</v>
      </c>
      <c r="M2270" s="668">
        <f t="shared" si="431"/>
        <v>15.711801951999984</v>
      </c>
      <c r="N2270" s="624">
        <f t="shared" si="429"/>
        <v>4498.8340757212081</v>
      </c>
    </row>
    <row r="2271" spans="1:14" x14ac:dyDescent="0.2">
      <c r="A2271" s="624">
        <v>2268</v>
      </c>
      <c r="B2271" s="624">
        <v>49.6</v>
      </c>
      <c r="C2271" s="628">
        <f t="shared" si="422"/>
        <v>79.823462400000011</v>
      </c>
      <c r="D2271" s="665">
        <f t="shared" si="420"/>
        <v>79.823462400000011</v>
      </c>
      <c r="E2271" s="629">
        <f t="shared" si="423"/>
        <v>6371.7851495242157</v>
      </c>
      <c r="F2271" s="665">
        <f t="shared" si="421"/>
        <v>79.662528000000009</v>
      </c>
      <c r="G2271" s="629">
        <f t="shared" si="424"/>
        <v>6346.1183673507858</v>
      </c>
      <c r="H2271" s="666">
        <f t="shared" si="425"/>
        <v>79.74299520000001</v>
      </c>
      <c r="I2271" s="667">
        <f t="shared" si="426"/>
        <v>2.2150832000000002E-2</v>
      </c>
      <c r="J2271" s="624">
        <f t="shared" si="427"/>
        <v>-25.666782173429965</v>
      </c>
      <c r="K2271" s="624">
        <f t="shared" si="428"/>
        <v>0</v>
      </c>
      <c r="L2271" s="624">
        <f t="shared" si="430"/>
        <v>70684.790012640529</v>
      </c>
      <c r="M2271" s="668">
        <f t="shared" si="431"/>
        <v>15.733952783999984</v>
      </c>
      <c r="N2271" s="624">
        <f t="shared" si="429"/>
        <v>4492.5004531932118</v>
      </c>
    </row>
    <row r="2272" spans="1:14" x14ac:dyDescent="0.2">
      <c r="A2272" s="624">
        <v>2269</v>
      </c>
      <c r="B2272" s="624">
        <v>49.5</v>
      </c>
      <c r="C2272" s="628">
        <f t="shared" si="422"/>
        <v>79.662528000000009</v>
      </c>
      <c r="D2272" s="665">
        <f t="shared" si="420"/>
        <v>79.662528000000009</v>
      </c>
      <c r="E2272" s="629">
        <f t="shared" si="423"/>
        <v>6346.1183673507858</v>
      </c>
      <c r="F2272" s="665">
        <f t="shared" si="421"/>
        <v>79.662528000000009</v>
      </c>
      <c r="G2272" s="629">
        <f t="shared" si="424"/>
        <v>6346.1183673507858</v>
      </c>
      <c r="H2272" s="666">
        <f t="shared" si="425"/>
        <v>79.662528000000009</v>
      </c>
      <c r="I2272" s="667">
        <f t="shared" si="426"/>
        <v>2.2128480000000002E-2</v>
      </c>
      <c r="J2272" s="624">
        <f t="shared" si="427"/>
        <v>0</v>
      </c>
      <c r="K2272" s="624">
        <f t="shared" si="428"/>
        <v>0</v>
      </c>
      <c r="L2272" s="624">
        <f t="shared" si="430"/>
        <v>70684.790012640529</v>
      </c>
      <c r="M2272" s="668">
        <f t="shared" si="431"/>
        <v>15.756081263999983</v>
      </c>
      <c r="N2272" s="624">
        <f t="shared" si="429"/>
        <v>4486.1910032251153</v>
      </c>
    </row>
    <row r="2273" spans="1:14" x14ac:dyDescent="0.2">
      <c r="A2273" s="624">
        <v>2270</v>
      </c>
      <c r="B2273" s="624">
        <v>49.5</v>
      </c>
      <c r="C2273" s="628">
        <f t="shared" si="422"/>
        <v>79.662528000000009</v>
      </c>
      <c r="D2273" s="665">
        <f t="shared" si="420"/>
        <v>79.662528000000009</v>
      </c>
      <c r="E2273" s="629">
        <f t="shared" si="423"/>
        <v>6346.1183673507858</v>
      </c>
      <c r="F2273" s="665">
        <f t="shared" si="421"/>
        <v>79.662528000000009</v>
      </c>
      <c r="G2273" s="629">
        <f t="shared" si="424"/>
        <v>6346.1183673507858</v>
      </c>
      <c r="H2273" s="666">
        <f t="shared" si="425"/>
        <v>79.662528000000009</v>
      </c>
      <c r="I2273" s="667">
        <f t="shared" si="426"/>
        <v>2.2128480000000002E-2</v>
      </c>
      <c r="J2273" s="624">
        <f t="shared" si="427"/>
        <v>0</v>
      </c>
      <c r="K2273" s="624">
        <f t="shared" si="428"/>
        <v>0</v>
      </c>
      <c r="L2273" s="624">
        <f t="shared" si="430"/>
        <v>70684.790012640529</v>
      </c>
      <c r="M2273" s="668">
        <f t="shared" si="431"/>
        <v>15.778209743999982</v>
      </c>
      <c r="N2273" s="624">
        <f t="shared" si="429"/>
        <v>4479.8992508969532</v>
      </c>
    </row>
    <row r="2274" spans="1:14" x14ac:dyDescent="0.2">
      <c r="A2274" s="624">
        <v>2271</v>
      </c>
      <c r="B2274" s="624">
        <v>49.5</v>
      </c>
      <c r="C2274" s="628">
        <f t="shared" si="422"/>
        <v>79.662528000000009</v>
      </c>
      <c r="D2274" s="665">
        <f t="shared" si="420"/>
        <v>79.662528000000009</v>
      </c>
      <c r="E2274" s="629">
        <f t="shared" si="423"/>
        <v>6346.1183673507858</v>
      </c>
      <c r="F2274" s="665">
        <f t="shared" si="421"/>
        <v>79.018790400000015</v>
      </c>
      <c r="G2274" s="629">
        <f t="shared" si="424"/>
        <v>6243.9692362791347</v>
      </c>
      <c r="H2274" s="666">
        <f t="shared" si="425"/>
        <v>79.340659200000005</v>
      </c>
      <c r="I2274" s="667">
        <f t="shared" si="426"/>
        <v>2.2039072E-2</v>
      </c>
      <c r="J2274" s="624">
        <f t="shared" si="427"/>
        <v>-102.14913107165103</v>
      </c>
      <c r="K2274" s="624">
        <f t="shared" si="428"/>
        <v>0</v>
      </c>
      <c r="L2274" s="624">
        <f t="shared" si="430"/>
        <v>70684.790012640529</v>
      </c>
      <c r="M2274" s="668">
        <f t="shared" si="431"/>
        <v>15.800248815999982</v>
      </c>
      <c r="N2274" s="624">
        <f t="shared" si="429"/>
        <v>4473.6504365084556</v>
      </c>
    </row>
    <row r="2275" spans="1:14" x14ac:dyDescent="0.2">
      <c r="A2275" s="624">
        <v>2272</v>
      </c>
      <c r="B2275" s="624">
        <v>49.1</v>
      </c>
      <c r="C2275" s="628">
        <f t="shared" si="422"/>
        <v>79.018790400000015</v>
      </c>
      <c r="D2275" s="665">
        <f t="shared" si="420"/>
        <v>79.018790400000015</v>
      </c>
      <c r="E2275" s="629">
        <f t="shared" si="423"/>
        <v>6243.9692362791347</v>
      </c>
      <c r="F2275" s="665">
        <f t="shared" si="421"/>
        <v>78.214118400000004</v>
      </c>
      <c r="G2275" s="629">
        <f t="shared" si="424"/>
        <v>6117.448317089219</v>
      </c>
      <c r="H2275" s="666">
        <f t="shared" si="425"/>
        <v>78.616454400000009</v>
      </c>
      <c r="I2275" s="667">
        <f t="shared" si="426"/>
        <v>2.1837904000000002E-2</v>
      </c>
      <c r="J2275" s="624">
        <f t="shared" si="427"/>
        <v>-126.52091918991573</v>
      </c>
      <c r="K2275" s="624">
        <f t="shared" si="428"/>
        <v>0</v>
      </c>
      <c r="L2275" s="624">
        <f t="shared" si="430"/>
        <v>70684.790012640529</v>
      </c>
      <c r="M2275" s="668">
        <f t="shared" si="431"/>
        <v>15.822086719999982</v>
      </c>
      <c r="N2275" s="624">
        <f t="shared" si="429"/>
        <v>4467.4758306874337</v>
      </c>
    </row>
    <row r="2276" spans="1:14" x14ac:dyDescent="0.2">
      <c r="A2276" s="624">
        <v>2273</v>
      </c>
      <c r="B2276" s="624">
        <v>48.6</v>
      </c>
      <c r="C2276" s="628">
        <f t="shared" si="422"/>
        <v>78.214118400000004</v>
      </c>
      <c r="D2276" s="665">
        <f t="shared" si="420"/>
        <v>78.214118400000004</v>
      </c>
      <c r="E2276" s="629">
        <f t="shared" si="423"/>
        <v>6117.448317089219</v>
      </c>
      <c r="F2276" s="665">
        <f t="shared" si="421"/>
        <v>77.409446400000007</v>
      </c>
      <c r="G2276" s="629">
        <f t="shared" si="424"/>
        <v>5992.222391954474</v>
      </c>
      <c r="H2276" s="666">
        <f t="shared" si="425"/>
        <v>77.811782399999998</v>
      </c>
      <c r="I2276" s="667">
        <f t="shared" si="426"/>
        <v>2.1614384E-2</v>
      </c>
      <c r="J2276" s="624">
        <f t="shared" si="427"/>
        <v>-125.22592513474501</v>
      </c>
      <c r="K2276" s="624">
        <f t="shared" si="428"/>
        <v>0</v>
      </c>
      <c r="L2276" s="624">
        <f t="shared" si="430"/>
        <v>70684.790012640529</v>
      </c>
      <c r="M2276" s="668">
        <f t="shared" si="431"/>
        <v>15.843701103999981</v>
      </c>
      <c r="N2276" s="624">
        <f t="shared" si="429"/>
        <v>4461.3811854097075</v>
      </c>
    </row>
    <row r="2277" spans="1:14" x14ac:dyDescent="0.2">
      <c r="A2277" s="624">
        <v>2274</v>
      </c>
      <c r="B2277" s="624">
        <v>48.1</v>
      </c>
      <c r="C2277" s="628">
        <f t="shared" si="422"/>
        <v>77.409446400000007</v>
      </c>
      <c r="D2277" s="665">
        <f t="shared" si="420"/>
        <v>77.409446400000007</v>
      </c>
      <c r="E2277" s="629">
        <f t="shared" si="423"/>
        <v>5992.222391954474</v>
      </c>
      <c r="F2277" s="665">
        <f t="shared" si="421"/>
        <v>75.961036800000016</v>
      </c>
      <c r="G2277" s="629">
        <f t="shared" si="424"/>
        <v>5770.0791117309564</v>
      </c>
      <c r="H2277" s="666">
        <f t="shared" si="425"/>
        <v>76.685241600000012</v>
      </c>
      <c r="I2277" s="667">
        <f t="shared" si="426"/>
        <v>2.1301456000000003E-2</v>
      </c>
      <c r="J2277" s="624">
        <f t="shared" si="427"/>
        <v>-222.14328022351765</v>
      </c>
      <c r="K2277" s="624">
        <f t="shared" si="428"/>
        <v>0</v>
      </c>
      <c r="L2277" s="624">
        <f t="shared" si="430"/>
        <v>70684.790012640529</v>
      </c>
      <c r="M2277" s="668">
        <f t="shared" si="431"/>
        <v>15.865002559999981</v>
      </c>
      <c r="N2277" s="624">
        <f t="shared" si="429"/>
        <v>4455.3910246983669</v>
      </c>
    </row>
    <row r="2278" spans="1:14" x14ac:dyDescent="0.2">
      <c r="A2278" s="624">
        <v>2275</v>
      </c>
      <c r="B2278" s="624">
        <v>47.2</v>
      </c>
      <c r="C2278" s="628">
        <f t="shared" si="422"/>
        <v>75.961036800000016</v>
      </c>
      <c r="D2278" s="665">
        <f t="shared" si="420"/>
        <v>75.961036800000016</v>
      </c>
      <c r="E2278" s="629">
        <f t="shared" si="423"/>
        <v>5770.0791117309564</v>
      </c>
      <c r="F2278" s="665">
        <f t="shared" si="421"/>
        <v>74.190758400000007</v>
      </c>
      <c r="G2278" s="629">
        <f t="shared" si="424"/>
        <v>5504.268631967172</v>
      </c>
      <c r="H2278" s="666">
        <f t="shared" si="425"/>
        <v>75.075897600000019</v>
      </c>
      <c r="I2278" s="667">
        <f t="shared" si="426"/>
        <v>2.0854416000000004E-2</v>
      </c>
      <c r="J2278" s="624">
        <f t="shared" si="427"/>
        <v>-265.81047976378431</v>
      </c>
      <c r="K2278" s="624">
        <f t="shared" si="428"/>
        <v>0</v>
      </c>
      <c r="L2278" s="624">
        <f t="shared" si="430"/>
        <v>70684.790012640529</v>
      </c>
      <c r="M2278" s="668">
        <f t="shared" si="431"/>
        <v>15.885856975999982</v>
      </c>
      <c r="N2278" s="624">
        <f t="shared" si="429"/>
        <v>4449.5421379803192</v>
      </c>
    </row>
    <row r="2279" spans="1:14" x14ac:dyDescent="0.2">
      <c r="A2279" s="624">
        <v>2276</v>
      </c>
      <c r="B2279" s="624">
        <v>46.1</v>
      </c>
      <c r="C2279" s="628">
        <f t="shared" si="422"/>
        <v>74.190758400000007</v>
      </c>
      <c r="D2279" s="665">
        <f t="shared" si="420"/>
        <v>74.190758400000007</v>
      </c>
      <c r="E2279" s="629">
        <f t="shared" si="423"/>
        <v>5504.268631967172</v>
      </c>
      <c r="F2279" s="665">
        <f t="shared" si="421"/>
        <v>72.420479999999998</v>
      </c>
      <c r="G2279" s="629">
        <f t="shared" si="424"/>
        <v>5244.7259234303992</v>
      </c>
      <c r="H2279" s="666">
        <f t="shared" si="425"/>
        <v>73.305619199999995</v>
      </c>
      <c r="I2279" s="667">
        <f t="shared" si="426"/>
        <v>2.0362671999999998E-2</v>
      </c>
      <c r="J2279" s="624">
        <f t="shared" si="427"/>
        <v>-259.54270853677281</v>
      </c>
      <c r="K2279" s="624">
        <f t="shared" si="428"/>
        <v>0</v>
      </c>
      <c r="L2279" s="624">
        <f t="shared" si="430"/>
        <v>70684.790012640529</v>
      </c>
      <c r="M2279" s="668">
        <f t="shared" si="431"/>
        <v>15.906219647999981</v>
      </c>
      <c r="N2279" s="624">
        <f t="shared" si="429"/>
        <v>4443.8459657212334</v>
      </c>
    </row>
    <row r="2280" spans="1:14" x14ac:dyDescent="0.2">
      <c r="A2280" s="624">
        <v>2277</v>
      </c>
      <c r="B2280" s="624">
        <v>45</v>
      </c>
      <c r="C2280" s="628">
        <f t="shared" si="422"/>
        <v>72.420479999999998</v>
      </c>
      <c r="D2280" s="665">
        <f t="shared" si="420"/>
        <v>72.420479999999998</v>
      </c>
      <c r="E2280" s="629">
        <f t="shared" si="423"/>
        <v>5244.7259234303992</v>
      </c>
      <c r="F2280" s="665">
        <f t="shared" si="421"/>
        <v>70.4892672</v>
      </c>
      <c r="G2280" s="629">
        <f t="shared" si="424"/>
        <v>4968.7367903929962</v>
      </c>
      <c r="H2280" s="666">
        <f t="shared" si="425"/>
        <v>71.454873599999999</v>
      </c>
      <c r="I2280" s="667">
        <f t="shared" si="426"/>
        <v>1.9848576E-2</v>
      </c>
      <c r="J2280" s="624">
        <f t="shared" si="427"/>
        <v>-275.98913303740301</v>
      </c>
      <c r="K2280" s="624">
        <f t="shared" si="428"/>
        <v>0</v>
      </c>
      <c r="L2280" s="624">
        <f t="shared" si="430"/>
        <v>70684.790012640529</v>
      </c>
      <c r="M2280" s="668">
        <f t="shared" si="431"/>
        <v>15.92606822399998</v>
      </c>
      <c r="N2280" s="624">
        <f t="shared" si="429"/>
        <v>4438.3076236055067</v>
      </c>
    </row>
    <row r="2281" spans="1:14" x14ac:dyDescent="0.2">
      <c r="A2281" s="624">
        <v>2278</v>
      </c>
      <c r="B2281" s="624">
        <v>43.8</v>
      </c>
      <c r="C2281" s="628">
        <f t="shared" si="422"/>
        <v>70.4892672</v>
      </c>
      <c r="D2281" s="665">
        <f t="shared" si="420"/>
        <v>70.4892672</v>
      </c>
      <c r="E2281" s="629">
        <f t="shared" si="423"/>
        <v>4968.7367903929962</v>
      </c>
      <c r="F2281" s="665">
        <f t="shared" si="421"/>
        <v>68.558054400000003</v>
      </c>
      <c r="G2281" s="629">
        <f t="shared" si="424"/>
        <v>4700.2068231133599</v>
      </c>
      <c r="H2281" s="666">
        <f t="shared" si="425"/>
        <v>69.523660800000002</v>
      </c>
      <c r="I2281" s="667">
        <f t="shared" si="426"/>
        <v>1.9312128000000001E-2</v>
      </c>
      <c r="J2281" s="624">
        <f t="shared" si="427"/>
        <v>-268.52996727963637</v>
      </c>
      <c r="K2281" s="624">
        <f t="shared" si="428"/>
        <v>0</v>
      </c>
      <c r="L2281" s="624">
        <f t="shared" si="430"/>
        <v>70684.790012640529</v>
      </c>
      <c r="M2281" s="668">
        <f t="shared" si="431"/>
        <v>15.945380351999979</v>
      </c>
      <c r="N2281" s="624">
        <f t="shared" si="429"/>
        <v>4432.9322005652102</v>
      </c>
    </row>
    <row r="2282" spans="1:14" x14ac:dyDescent="0.2">
      <c r="A2282" s="624">
        <v>2279</v>
      </c>
      <c r="B2282" s="624">
        <v>42.6</v>
      </c>
      <c r="C2282" s="628">
        <f t="shared" si="422"/>
        <v>68.558054400000003</v>
      </c>
      <c r="D2282" s="665">
        <f t="shared" si="420"/>
        <v>68.558054400000003</v>
      </c>
      <c r="E2282" s="629">
        <f t="shared" si="423"/>
        <v>4700.2068231133599</v>
      </c>
      <c r="F2282" s="665">
        <f t="shared" si="421"/>
        <v>66.787776000000008</v>
      </c>
      <c r="G2282" s="629">
        <f t="shared" si="424"/>
        <v>4460.6070230261766</v>
      </c>
      <c r="H2282" s="666">
        <f t="shared" si="425"/>
        <v>67.672915200000006</v>
      </c>
      <c r="I2282" s="667">
        <f t="shared" si="426"/>
        <v>1.8798032000000003E-2</v>
      </c>
      <c r="J2282" s="624">
        <f t="shared" si="427"/>
        <v>-239.59980008718321</v>
      </c>
      <c r="K2282" s="624">
        <f t="shared" si="428"/>
        <v>0</v>
      </c>
      <c r="L2282" s="624">
        <f t="shared" si="430"/>
        <v>70684.790012640529</v>
      </c>
      <c r="M2282" s="668">
        <f t="shared" si="431"/>
        <v>15.964178383999979</v>
      </c>
      <c r="N2282" s="624">
        <f t="shared" si="429"/>
        <v>4427.7123640439913</v>
      </c>
    </row>
    <row r="2283" spans="1:14" x14ac:dyDescent="0.2">
      <c r="A2283" s="624">
        <v>2280</v>
      </c>
      <c r="B2283" s="624">
        <v>41.5</v>
      </c>
      <c r="C2283" s="628">
        <f t="shared" si="422"/>
        <v>66.787776000000008</v>
      </c>
      <c r="D2283" s="665">
        <f t="shared" si="420"/>
        <v>66.787776000000008</v>
      </c>
      <c r="E2283" s="629">
        <f t="shared" si="423"/>
        <v>4460.6070230261766</v>
      </c>
      <c r="F2283" s="665">
        <f t="shared" si="421"/>
        <v>64.856563199999997</v>
      </c>
      <c r="G2283" s="629">
        <f t="shared" si="424"/>
        <v>4206.3737901155937</v>
      </c>
      <c r="H2283" s="666">
        <f t="shared" si="425"/>
        <v>65.822169599999995</v>
      </c>
      <c r="I2283" s="667">
        <f t="shared" si="426"/>
        <v>1.8283935999999997E-2</v>
      </c>
      <c r="J2283" s="624">
        <f t="shared" si="427"/>
        <v>-254.23323291058296</v>
      </c>
      <c r="K2283" s="624">
        <f t="shared" si="428"/>
        <v>0</v>
      </c>
      <c r="L2283" s="624">
        <f t="shared" si="430"/>
        <v>70684.790012640529</v>
      </c>
      <c r="M2283" s="668">
        <f t="shared" si="431"/>
        <v>15.982462319999978</v>
      </c>
      <c r="N2283" s="624">
        <f t="shared" si="429"/>
        <v>4422.6470613472175</v>
      </c>
    </row>
    <row r="2284" spans="1:14" x14ac:dyDescent="0.2">
      <c r="A2284" s="624">
        <v>2281</v>
      </c>
      <c r="B2284" s="624">
        <v>40.299999999999997</v>
      </c>
      <c r="C2284" s="628">
        <f t="shared" si="422"/>
        <v>64.856563199999997</v>
      </c>
      <c r="D2284" s="665">
        <f t="shared" si="420"/>
        <v>64.856563199999997</v>
      </c>
      <c r="E2284" s="629">
        <f t="shared" si="423"/>
        <v>4206.3737901155937</v>
      </c>
      <c r="F2284" s="665">
        <f t="shared" si="421"/>
        <v>61.959744000000001</v>
      </c>
      <c r="G2284" s="629">
        <f t="shared" si="424"/>
        <v>3839.0098765455359</v>
      </c>
      <c r="H2284" s="666">
        <f t="shared" si="425"/>
        <v>63.408153599999999</v>
      </c>
      <c r="I2284" s="667">
        <f t="shared" si="426"/>
        <v>1.7613376E-2</v>
      </c>
      <c r="J2284" s="624">
        <f t="shared" si="427"/>
        <v>-367.36391357005778</v>
      </c>
      <c r="K2284" s="624">
        <f t="shared" si="428"/>
        <v>0</v>
      </c>
      <c r="L2284" s="624">
        <f t="shared" si="430"/>
        <v>70684.790012640529</v>
      </c>
      <c r="M2284" s="668">
        <f t="shared" si="431"/>
        <v>16.000075695999978</v>
      </c>
      <c r="N2284" s="624">
        <f t="shared" si="429"/>
        <v>4417.7784752800726</v>
      </c>
    </row>
    <row r="2285" spans="1:14" x14ac:dyDescent="0.2">
      <c r="A2285" s="624">
        <v>2282</v>
      </c>
      <c r="B2285" s="624">
        <v>38.5</v>
      </c>
      <c r="C2285" s="628">
        <f t="shared" si="422"/>
        <v>61.959744000000001</v>
      </c>
      <c r="D2285" s="665">
        <f t="shared" si="420"/>
        <v>61.959744000000001</v>
      </c>
      <c r="E2285" s="629">
        <f t="shared" si="423"/>
        <v>3839.0098765455359</v>
      </c>
      <c r="F2285" s="665">
        <f t="shared" si="421"/>
        <v>59.545728000000004</v>
      </c>
      <c r="G2285" s="629">
        <f t="shared" si="424"/>
        <v>3545.6937230499843</v>
      </c>
      <c r="H2285" s="666">
        <f t="shared" si="425"/>
        <v>60.752735999999999</v>
      </c>
      <c r="I2285" s="667">
        <f t="shared" si="426"/>
        <v>1.687576E-2</v>
      </c>
      <c r="J2285" s="624">
        <f t="shared" si="427"/>
        <v>-293.31615349555159</v>
      </c>
      <c r="K2285" s="624">
        <f t="shared" si="428"/>
        <v>0</v>
      </c>
      <c r="L2285" s="624">
        <f t="shared" si="430"/>
        <v>70684.790012640529</v>
      </c>
      <c r="M2285" s="668">
        <f t="shared" si="431"/>
        <v>16.01695145599998</v>
      </c>
      <c r="N2285" s="624">
        <f t="shared" si="429"/>
        <v>4413.123821147743</v>
      </c>
    </row>
    <row r="2286" spans="1:14" x14ac:dyDescent="0.2">
      <c r="A2286" s="624">
        <v>2283</v>
      </c>
      <c r="B2286" s="624">
        <v>37</v>
      </c>
      <c r="C2286" s="628">
        <f t="shared" si="422"/>
        <v>59.545728000000004</v>
      </c>
      <c r="D2286" s="665">
        <f t="shared" si="420"/>
        <v>59.545728000000004</v>
      </c>
      <c r="E2286" s="629">
        <f t="shared" si="423"/>
        <v>3545.6937230499843</v>
      </c>
      <c r="F2286" s="665">
        <f t="shared" si="421"/>
        <v>56.648908800000008</v>
      </c>
      <c r="G2286" s="629">
        <f t="shared" si="424"/>
        <v>3209.0988682307184</v>
      </c>
      <c r="H2286" s="666">
        <f t="shared" si="425"/>
        <v>58.097318400000006</v>
      </c>
      <c r="I2286" s="667">
        <f t="shared" si="426"/>
        <v>1.6138144E-2</v>
      </c>
      <c r="J2286" s="624">
        <f t="shared" si="427"/>
        <v>-336.59485481926595</v>
      </c>
      <c r="K2286" s="624">
        <f t="shared" si="428"/>
        <v>0</v>
      </c>
      <c r="L2286" s="624">
        <f t="shared" si="430"/>
        <v>70684.790012640529</v>
      </c>
      <c r="M2286" s="668">
        <f t="shared" si="431"/>
        <v>16.033089599999979</v>
      </c>
      <c r="N2286" s="624">
        <f t="shared" si="429"/>
        <v>4408.6817809987551</v>
      </c>
    </row>
    <row r="2287" spans="1:14" x14ac:dyDescent="0.2">
      <c r="A2287" s="624">
        <v>2284</v>
      </c>
      <c r="B2287" s="624">
        <v>35.200000000000003</v>
      </c>
      <c r="C2287" s="628">
        <f t="shared" si="422"/>
        <v>56.648908800000008</v>
      </c>
      <c r="D2287" s="665">
        <f t="shared" si="420"/>
        <v>56.648908800000008</v>
      </c>
      <c r="E2287" s="629">
        <f t="shared" si="423"/>
        <v>3209.0988682307184</v>
      </c>
      <c r="F2287" s="665">
        <f t="shared" si="421"/>
        <v>54.395827199999999</v>
      </c>
      <c r="G2287" s="629">
        <f t="shared" si="424"/>
        <v>2958.9060167722596</v>
      </c>
      <c r="H2287" s="666">
        <f t="shared" si="425"/>
        <v>55.522368</v>
      </c>
      <c r="I2287" s="667">
        <f t="shared" si="426"/>
        <v>1.542288E-2</v>
      </c>
      <c r="J2287" s="624">
        <f t="shared" si="427"/>
        <v>-250.19285145845879</v>
      </c>
      <c r="K2287" s="624">
        <f t="shared" si="428"/>
        <v>0</v>
      </c>
      <c r="L2287" s="624">
        <f t="shared" si="430"/>
        <v>70684.790012640529</v>
      </c>
      <c r="M2287" s="668">
        <f t="shared" si="431"/>
        <v>16.048512479999978</v>
      </c>
      <c r="N2287" s="624">
        <f t="shared" si="429"/>
        <v>4404.4449665182074</v>
      </c>
    </row>
    <row r="2288" spans="1:14" x14ac:dyDescent="0.2">
      <c r="A2288" s="624">
        <v>2285</v>
      </c>
      <c r="B2288" s="624">
        <v>33.799999999999997</v>
      </c>
      <c r="C2288" s="628">
        <f t="shared" si="422"/>
        <v>54.395827199999999</v>
      </c>
      <c r="D2288" s="665">
        <f t="shared" si="420"/>
        <v>54.395827199999999</v>
      </c>
      <c r="E2288" s="629">
        <f t="shared" si="423"/>
        <v>2958.9060167722596</v>
      </c>
      <c r="F2288" s="665">
        <f t="shared" si="421"/>
        <v>52.30368</v>
      </c>
      <c r="G2288" s="629">
        <f t="shared" si="424"/>
        <v>2735.6749415424001</v>
      </c>
      <c r="H2288" s="666">
        <f t="shared" si="425"/>
        <v>53.3497536</v>
      </c>
      <c r="I2288" s="667">
        <f t="shared" si="426"/>
        <v>1.4819376E-2</v>
      </c>
      <c r="J2288" s="624">
        <f t="shared" si="427"/>
        <v>-223.23107522985947</v>
      </c>
      <c r="K2288" s="624">
        <f t="shared" si="428"/>
        <v>0</v>
      </c>
      <c r="L2288" s="624">
        <f t="shared" si="430"/>
        <v>70684.790012640529</v>
      </c>
      <c r="M2288" s="668">
        <f t="shared" si="431"/>
        <v>16.063331855999976</v>
      </c>
      <c r="N2288" s="624">
        <f t="shared" si="429"/>
        <v>4400.3816049058551</v>
      </c>
    </row>
    <row r="2289" spans="1:14" x14ac:dyDescent="0.2">
      <c r="A2289" s="624">
        <v>2286</v>
      </c>
      <c r="B2289" s="624">
        <v>32.5</v>
      </c>
      <c r="C2289" s="628">
        <f t="shared" si="422"/>
        <v>52.30368</v>
      </c>
      <c r="D2289" s="665">
        <f t="shared" si="420"/>
        <v>52.30368</v>
      </c>
      <c r="E2289" s="629">
        <f t="shared" si="423"/>
        <v>2735.6749415424001</v>
      </c>
      <c r="F2289" s="665">
        <f t="shared" si="421"/>
        <v>50.694336000000007</v>
      </c>
      <c r="G2289" s="629">
        <f t="shared" si="424"/>
        <v>2569.9157024808969</v>
      </c>
      <c r="H2289" s="666">
        <f t="shared" si="425"/>
        <v>51.499008000000003</v>
      </c>
      <c r="I2289" s="667">
        <f t="shared" si="426"/>
        <v>1.4305280000000002E-2</v>
      </c>
      <c r="J2289" s="624">
        <f t="shared" si="427"/>
        <v>-165.75923906150319</v>
      </c>
      <c r="K2289" s="624">
        <f t="shared" si="428"/>
        <v>0</v>
      </c>
      <c r="L2289" s="624">
        <f t="shared" si="430"/>
        <v>70684.790012640529</v>
      </c>
      <c r="M2289" s="668">
        <f t="shared" si="431"/>
        <v>16.077637135999975</v>
      </c>
      <c r="N2289" s="624">
        <f t="shared" si="429"/>
        <v>4396.466309988291</v>
      </c>
    </row>
    <row r="2290" spans="1:14" x14ac:dyDescent="0.2">
      <c r="A2290" s="624">
        <v>2287</v>
      </c>
      <c r="B2290" s="624">
        <v>31.5</v>
      </c>
      <c r="C2290" s="628">
        <f t="shared" si="422"/>
        <v>50.694336000000007</v>
      </c>
      <c r="D2290" s="665">
        <f t="shared" si="420"/>
        <v>50.694336000000007</v>
      </c>
      <c r="E2290" s="629">
        <f t="shared" si="423"/>
        <v>2569.9157024808969</v>
      </c>
      <c r="F2290" s="665">
        <f t="shared" si="421"/>
        <v>49.245926400000009</v>
      </c>
      <c r="G2290" s="629">
        <f t="shared" si="424"/>
        <v>2425.1612669942178</v>
      </c>
      <c r="H2290" s="666">
        <f t="shared" si="425"/>
        <v>49.970131200000012</v>
      </c>
      <c r="I2290" s="667">
        <f t="shared" si="426"/>
        <v>1.3880592000000002E-2</v>
      </c>
      <c r="J2290" s="624">
        <f t="shared" si="427"/>
        <v>-144.75443548667909</v>
      </c>
      <c r="K2290" s="624">
        <f t="shared" si="428"/>
        <v>0</v>
      </c>
      <c r="L2290" s="624">
        <f t="shared" si="430"/>
        <v>70684.790012640529</v>
      </c>
      <c r="M2290" s="668">
        <f t="shared" si="431"/>
        <v>16.091517727999975</v>
      </c>
      <c r="N2290" s="624">
        <f t="shared" si="429"/>
        <v>4392.6739048141972</v>
      </c>
    </row>
    <row r="2291" spans="1:14" x14ac:dyDescent="0.2">
      <c r="A2291" s="624">
        <v>2288</v>
      </c>
      <c r="B2291" s="624">
        <v>30.6</v>
      </c>
      <c r="C2291" s="628">
        <f t="shared" si="422"/>
        <v>49.245926400000009</v>
      </c>
      <c r="D2291" s="665">
        <f t="shared" si="420"/>
        <v>49.245926400000009</v>
      </c>
      <c r="E2291" s="629">
        <f t="shared" si="423"/>
        <v>2425.1612669942178</v>
      </c>
      <c r="F2291" s="665">
        <f t="shared" si="421"/>
        <v>49.084992</v>
      </c>
      <c r="G2291" s="629">
        <f t="shared" si="424"/>
        <v>2409.3364396400639</v>
      </c>
      <c r="H2291" s="666">
        <f t="shared" si="425"/>
        <v>49.165459200000001</v>
      </c>
      <c r="I2291" s="667">
        <f t="shared" si="426"/>
        <v>1.3657072000000001E-2</v>
      </c>
      <c r="J2291" s="624">
        <f t="shared" si="427"/>
        <v>-15.824827354153967</v>
      </c>
      <c r="K2291" s="624">
        <f t="shared" si="428"/>
        <v>0</v>
      </c>
      <c r="L2291" s="624">
        <f t="shared" si="430"/>
        <v>70684.790012640529</v>
      </c>
      <c r="M2291" s="668">
        <f t="shared" si="431"/>
        <v>16.105174799999975</v>
      </c>
      <c r="N2291" s="624">
        <f t="shared" si="429"/>
        <v>4388.9489490446658</v>
      </c>
    </row>
    <row r="2292" spans="1:14" x14ac:dyDescent="0.2">
      <c r="A2292" s="624">
        <v>2289</v>
      </c>
      <c r="B2292" s="624">
        <v>30.5</v>
      </c>
      <c r="C2292" s="628">
        <f t="shared" si="422"/>
        <v>49.084992</v>
      </c>
      <c r="D2292" s="665">
        <f t="shared" si="420"/>
        <v>49.084992</v>
      </c>
      <c r="E2292" s="629">
        <f t="shared" si="423"/>
        <v>2409.3364396400639</v>
      </c>
      <c r="F2292" s="665">
        <f t="shared" si="421"/>
        <v>48.280320000000003</v>
      </c>
      <c r="G2292" s="629">
        <f t="shared" si="424"/>
        <v>2330.9892993024005</v>
      </c>
      <c r="H2292" s="666">
        <f t="shared" si="425"/>
        <v>48.682656000000001</v>
      </c>
      <c r="I2292" s="667">
        <f t="shared" si="426"/>
        <v>1.3522960000000001E-2</v>
      </c>
      <c r="J2292" s="624">
        <f t="shared" si="427"/>
        <v>-78.347140337663404</v>
      </c>
      <c r="K2292" s="624">
        <f t="shared" si="428"/>
        <v>0</v>
      </c>
      <c r="L2292" s="624">
        <f t="shared" si="430"/>
        <v>70684.790012640529</v>
      </c>
      <c r="M2292" s="668">
        <f t="shared" si="431"/>
        <v>16.118697759999975</v>
      </c>
      <c r="N2292" s="624">
        <f t="shared" si="429"/>
        <v>4385.2667917163453</v>
      </c>
    </row>
    <row r="2293" spans="1:14" x14ac:dyDescent="0.2">
      <c r="A2293" s="624">
        <v>2290</v>
      </c>
      <c r="B2293" s="624">
        <v>30</v>
      </c>
      <c r="C2293" s="628">
        <f t="shared" si="422"/>
        <v>48.280320000000003</v>
      </c>
      <c r="D2293" s="665">
        <f t="shared" si="420"/>
        <v>48.280320000000003</v>
      </c>
      <c r="E2293" s="629">
        <f t="shared" si="423"/>
        <v>2330.9892993024005</v>
      </c>
      <c r="F2293" s="665">
        <f t="shared" si="421"/>
        <v>46.670976000000003</v>
      </c>
      <c r="G2293" s="629">
        <f t="shared" si="424"/>
        <v>2178.1800007925763</v>
      </c>
      <c r="H2293" s="666">
        <f t="shared" si="425"/>
        <v>47.475648000000007</v>
      </c>
      <c r="I2293" s="667">
        <f t="shared" si="426"/>
        <v>1.3187680000000002E-2</v>
      </c>
      <c r="J2293" s="624">
        <f t="shared" si="427"/>
        <v>-152.8092985098242</v>
      </c>
      <c r="K2293" s="624">
        <f t="shared" si="428"/>
        <v>0</v>
      </c>
      <c r="L2293" s="624">
        <f t="shared" si="430"/>
        <v>70684.790012640529</v>
      </c>
      <c r="M2293" s="668">
        <f t="shared" si="431"/>
        <v>16.131885439999976</v>
      </c>
      <c r="N2293" s="624">
        <f t="shared" si="429"/>
        <v>4381.6818731785288</v>
      </c>
    </row>
    <row r="2294" spans="1:14" x14ac:dyDescent="0.2">
      <c r="A2294" s="624">
        <v>2291</v>
      </c>
      <c r="B2294" s="624">
        <v>29</v>
      </c>
      <c r="C2294" s="628">
        <f t="shared" si="422"/>
        <v>46.670976000000003</v>
      </c>
      <c r="D2294" s="665">
        <f t="shared" si="420"/>
        <v>46.670976000000003</v>
      </c>
      <c r="E2294" s="629">
        <f t="shared" si="423"/>
        <v>2178.1800007925763</v>
      </c>
      <c r="F2294" s="665">
        <f t="shared" si="421"/>
        <v>44.256960000000007</v>
      </c>
      <c r="G2294" s="629">
        <f t="shared" si="424"/>
        <v>1958.6785084416006</v>
      </c>
      <c r="H2294" s="666">
        <f t="shared" si="425"/>
        <v>45.463968000000008</v>
      </c>
      <c r="I2294" s="667">
        <f t="shared" si="426"/>
        <v>1.2628880000000002E-2</v>
      </c>
      <c r="J2294" s="624">
        <f t="shared" si="427"/>
        <v>-219.5014923509757</v>
      </c>
      <c r="K2294" s="624">
        <f t="shared" si="428"/>
        <v>0</v>
      </c>
      <c r="L2294" s="624">
        <f t="shared" si="430"/>
        <v>70684.790012640529</v>
      </c>
      <c r="M2294" s="668">
        <f t="shared" si="431"/>
        <v>16.144514319999978</v>
      </c>
      <c r="N2294" s="624">
        <f t="shared" si="429"/>
        <v>4378.2543476749588</v>
      </c>
    </row>
    <row r="2295" spans="1:14" x14ac:dyDescent="0.2">
      <c r="A2295" s="624">
        <v>2292</v>
      </c>
      <c r="B2295" s="624">
        <v>27.5</v>
      </c>
      <c r="C2295" s="628">
        <f t="shared" si="422"/>
        <v>44.256960000000007</v>
      </c>
      <c r="D2295" s="665">
        <f t="shared" si="420"/>
        <v>44.256960000000007</v>
      </c>
      <c r="E2295" s="629">
        <f t="shared" si="423"/>
        <v>1958.6785084416006</v>
      </c>
      <c r="F2295" s="665">
        <f t="shared" si="421"/>
        <v>39.911731200000006</v>
      </c>
      <c r="G2295" s="629">
        <f t="shared" si="424"/>
        <v>1592.9462873810539</v>
      </c>
      <c r="H2295" s="666">
        <f t="shared" si="425"/>
        <v>42.084345600000006</v>
      </c>
      <c r="I2295" s="667">
        <f t="shared" si="426"/>
        <v>1.1690096000000002E-2</v>
      </c>
      <c r="J2295" s="624">
        <f t="shared" si="427"/>
        <v>-365.73222106054664</v>
      </c>
      <c r="K2295" s="624">
        <f t="shared" si="428"/>
        <v>0</v>
      </c>
      <c r="L2295" s="624">
        <f t="shared" si="430"/>
        <v>70684.790012640529</v>
      </c>
      <c r="M2295" s="668">
        <f t="shared" si="431"/>
        <v>16.156204415999976</v>
      </c>
      <c r="N2295" s="624">
        <f t="shared" si="429"/>
        <v>4375.0863874091146</v>
      </c>
    </row>
    <row r="2296" spans="1:14" x14ac:dyDescent="0.2">
      <c r="A2296" s="624">
        <v>2293</v>
      </c>
      <c r="B2296" s="624">
        <v>24.8</v>
      </c>
      <c r="C2296" s="628">
        <f t="shared" si="422"/>
        <v>39.911731200000006</v>
      </c>
      <c r="D2296" s="665">
        <f t="shared" si="420"/>
        <v>39.911731200000006</v>
      </c>
      <c r="E2296" s="629">
        <f t="shared" si="423"/>
        <v>1592.9462873810539</v>
      </c>
      <c r="F2296" s="665">
        <f t="shared" si="421"/>
        <v>34.600896000000006</v>
      </c>
      <c r="G2296" s="629">
        <f t="shared" si="424"/>
        <v>1197.2220040028164</v>
      </c>
      <c r="H2296" s="666">
        <f t="shared" si="425"/>
        <v>37.256313600000006</v>
      </c>
      <c r="I2296" s="667">
        <f t="shared" si="426"/>
        <v>1.0348976000000001E-2</v>
      </c>
      <c r="J2296" s="624">
        <f t="shared" si="427"/>
        <v>-395.72428337823749</v>
      </c>
      <c r="K2296" s="624">
        <f t="shared" si="428"/>
        <v>0</v>
      </c>
      <c r="L2296" s="624">
        <f t="shared" si="430"/>
        <v>70684.790012640529</v>
      </c>
      <c r="M2296" s="668">
        <f t="shared" si="431"/>
        <v>16.166553391999976</v>
      </c>
      <c r="N2296" s="624">
        <f t="shared" si="429"/>
        <v>4372.2856875367706</v>
      </c>
    </row>
    <row r="2297" spans="1:14" x14ac:dyDescent="0.2">
      <c r="A2297" s="624">
        <v>2294</v>
      </c>
      <c r="B2297" s="624">
        <v>21.5</v>
      </c>
      <c r="C2297" s="628">
        <f t="shared" si="422"/>
        <v>34.600896000000006</v>
      </c>
      <c r="D2297" s="665">
        <f t="shared" si="420"/>
        <v>34.600896000000006</v>
      </c>
      <c r="E2297" s="629">
        <f t="shared" si="423"/>
        <v>1197.2220040028164</v>
      </c>
      <c r="F2297" s="665">
        <f t="shared" si="421"/>
        <v>32.347814400000004</v>
      </c>
      <c r="G2297" s="629">
        <f t="shared" si="424"/>
        <v>1046.3810964568477</v>
      </c>
      <c r="H2297" s="666">
        <f t="shared" si="425"/>
        <v>33.474355200000005</v>
      </c>
      <c r="I2297" s="667">
        <f t="shared" si="426"/>
        <v>9.2984320000000006E-3</v>
      </c>
      <c r="J2297" s="624">
        <f t="shared" si="427"/>
        <v>-150.84090754596878</v>
      </c>
      <c r="K2297" s="624">
        <f t="shared" si="428"/>
        <v>0</v>
      </c>
      <c r="L2297" s="624">
        <f t="shared" si="430"/>
        <v>70684.790012640529</v>
      </c>
      <c r="M2297" s="668">
        <f t="shared" si="431"/>
        <v>16.175851823999977</v>
      </c>
      <c r="N2297" s="624">
        <f t="shared" si="429"/>
        <v>4369.7723484191474</v>
      </c>
    </row>
    <row r="2298" spans="1:14" x14ac:dyDescent="0.2">
      <c r="A2298" s="624">
        <v>2295</v>
      </c>
      <c r="B2298" s="624">
        <v>20.100000000000001</v>
      </c>
      <c r="C2298" s="628">
        <f t="shared" si="422"/>
        <v>32.347814400000004</v>
      </c>
      <c r="D2298" s="665">
        <f t="shared" si="420"/>
        <v>32.347814400000004</v>
      </c>
      <c r="E2298" s="629">
        <f t="shared" si="423"/>
        <v>1046.3810964568477</v>
      </c>
      <c r="F2298" s="665">
        <f t="shared" si="421"/>
        <v>30.738470400000004</v>
      </c>
      <c r="G2298" s="629">
        <f t="shared" si="424"/>
        <v>944.8535625316764</v>
      </c>
      <c r="H2298" s="666">
        <f t="shared" si="425"/>
        <v>31.543142400000004</v>
      </c>
      <c r="I2298" s="667">
        <f t="shared" si="426"/>
        <v>8.7619840000000004E-3</v>
      </c>
      <c r="J2298" s="624">
        <f t="shared" si="427"/>
        <v>-101.52753392517127</v>
      </c>
      <c r="K2298" s="624">
        <f t="shared" si="428"/>
        <v>0</v>
      </c>
      <c r="L2298" s="624">
        <f t="shared" si="430"/>
        <v>70684.790012640529</v>
      </c>
      <c r="M2298" s="668">
        <f t="shared" si="431"/>
        <v>16.184613807999977</v>
      </c>
      <c r="N2298" s="624">
        <f t="shared" si="429"/>
        <v>4367.4066524652799</v>
      </c>
    </row>
    <row r="2299" spans="1:14" x14ac:dyDescent="0.2">
      <c r="A2299" s="624">
        <v>2296</v>
      </c>
      <c r="B2299" s="624">
        <v>19.100000000000001</v>
      </c>
      <c r="C2299" s="628">
        <f t="shared" si="422"/>
        <v>30.738470400000004</v>
      </c>
      <c r="D2299" s="665">
        <f t="shared" si="420"/>
        <v>30.738470400000004</v>
      </c>
      <c r="E2299" s="629">
        <f t="shared" si="423"/>
        <v>944.8535625316764</v>
      </c>
      <c r="F2299" s="665">
        <f t="shared" si="421"/>
        <v>29.772864000000002</v>
      </c>
      <c r="G2299" s="629">
        <f t="shared" si="424"/>
        <v>886.42343076249608</v>
      </c>
      <c r="H2299" s="666">
        <f t="shared" si="425"/>
        <v>30.255667200000005</v>
      </c>
      <c r="I2299" s="667">
        <f t="shared" si="426"/>
        <v>8.4043520000000021E-3</v>
      </c>
      <c r="J2299" s="624">
        <f t="shared" si="427"/>
        <v>-58.430131769180321</v>
      </c>
      <c r="K2299" s="624">
        <f t="shared" si="428"/>
        <v>0</v>
      </c>
      <c r="L2299" s="624">
        <f t="shared" si="430"/>
        <v>70684.790012640529</v>
      </c>
      <c r="M2299" s="668">
        <f t="shared" si="431"/>
        <v>16.193018159999976</v>
      </c>
      <c r="N2299" s="624">
        <f t="shared" si="429"/>
        <v>4365.1399210584614</v>
      </c>
    </row>
    <row r="2300" spans="1:14" x14ac:dyDescent="0.2">
      <c r="A2300" s="624">
        <v>2297</v>
      </c>
      <c r="B2300" s="624">
        <v>18.5</v>
      </c>
      <c r="C2300" s="628">
        <f t="shared" si="422"/>
        <v>29.772864000000002</v>
      </c>
      <c r="D2300" s="665">
        <f t="shared" si="420"/>
        <v>29.772864000000002</v>
      </c>
      <c r="E2300" s="629">
        <f t="shared" si="423"/>
        <v>886.42343076249608</v>
      </c>
      <c r="F2300" s="665">
        <f t="shared" si="421"/>
        <v>27.358848000000002</v>
      </c>
      <c r="G2300" s="629">
        <f t="shared" si="424"/>
        <v>748.50656388710411</v>
      </c>
      <c r="H2300" s="666">
        <f t="shared" si="425"/>
        <v>28.565856000000004</v>
      </c>
      <c r="I2300" s="667">
        <f t="shared" si="426"/>
        <v>7.9349600000000013E-3</v>
      </c>
      <c r="J2300" s="624">
        <f t="shared" si="427"/>
        <v>-137.91686687539197</v>
      </c>
      <c r="K2300" s="624">
        <f t="shared" si="428"/>
        <v>0</v>
      </c>
      <c r="L2300" s="624">
        <f t="shared" si="430"/>
        <v>70684.790012640529</v>
      </c>
      <c r="M2300" s="668">
        <f t="shared" si="431"/>
        <v>16.200953119999976</v>
      </c>
      <c r="N2300" s="624">
        <f t="shared" si="429"/>
        <v>4363.0019474212659</v>
      </c>
    </row>
    <row r="2301" spans="1:14" x14ac:dyDescent="0.2">
      <c r="A2301" s="624">
        <v>2298</v>
      </c>
      <c r="B2301" s="624">
        <v>17</v>
      </c>
      <c r="C2301" s="628">
        <f t="shared" si="422"/>
        <v>27.358848000000002</v>
      </c>
      <c r="D2301" s="665">
        <f t="shared" si="420"/>
        <v>27.358848000000002</v>
      </c>
      <c r="E2301" s="629">
        <f t="shared" si="423"/>
        <v>748.50656388710411</v>
      </c>
      <c r="F2301" s="665">
        <f t="shared" si="421"/>
        <v>24.944832000000002</v>
      </c>
      <c r="G2301" s="629">
        <f t="shared" si="424"/>
        <v>622.24464350822404</v>
      </c>
      <c r="H2301" s="666">
        <f t="shared" si="425"/>
        <v>26.15184</v>
      </c>
      <c r="I2301" s="667">
        <f t="shared" si="426"/>
        <v>7.2643999999999999E-3</v>
      </c>
      <c r="J2301" s="624">
        <f t="shared" si="427"/>
        <v>-126.26192037888006</v>
      </c>
      <c r="K2301" s="624">
        <f t="shared" si="428"/>
        <v>0</v>
      </c>
      <c r="L2301" s="624">
        <f t="shared" si="430"/>
        <v>70684.790012640529</v>
      </c>
      <c r="M2301" s="668">
        <f t="shared" si="431"/>
        <v>16.208217519999977</v>
      </c>
      <c r="N2301" s="624">
        <f t="shared" si="429"/>
        <v>4361.0464830830224</v>
      </c>
    </row>
    <row r="2302" spans="1:14" x14ac:dyDescent="0.2">
      <c r="A2302" s="624">
        <v>2299</v>
      </c>
      <c r="B2302" s="624">
        <v>15.5</v>
      </c>
      <c r="C2302" s="628">
        <f t="shared" si="422"/>
        <v>24.944832000000002</v>
      </c>
      <c r="D2302" s="665">
        <f t="shared" si="420"/>
        <v>24.944832000000002</v>
      </c>
      <c r="E2302" s="629">
        <f t="shared" si="423"/>
        <v>622.24464350822404</v>
      </c>
      <c r="F2302" s="665">
        <f t="shared" si="421"/>
        <v>20.116800000000001</v>
      </c>
      <c r="G2302" s="629">
        <f t="shared" si="424"/>
        <v>404.68564224000005</v>
      </c>
      <c r="H2302" s="666">
        <f t="shared" si="425"/>
        <v>22.530816000000002</v>
      </c>
      <c r="I2302" s="667">
        <f t="shared" si="426"/>
        <v>6.2585600000000007E-3</v>
      </c>
      <c r="J2302" s="624">
        <f t="shared" si="427"/>
        <v>-217.55900126822399</v>
      </c>
      <c r="K2302" s="624">
        <f t="shared" si="428"/>
        <v>0</v>
      </c>
      <c r="L2302" s="624">
        <f t="shared" si="430"/>
        <v>70684.790012640529</v>
      </c>
      <c r="M2302" s="668">
        <f t="shared" si="431"/>
        <v>16.214476079999976</v>
      </c>
      <c r="N2302" s="624">
        <f t="shared" si="429"/>
        <v>4359.3631804007473</v>
      </c>
    </row>
    <row r="2303" spans="1:14" x14ac:dyDescent="0.2">
      <c r="A2303" s="624">
        <v>2300</v>
      </c>
      <c r="B2303" s="624">
        <v>12.5</v>
      </c>
      <c r="C2303" s="628">
        <f t="shared" si="422"/>
        <v>20.116800000000001</v>
      </c>
      <c r="D2303" s="665">
        <f t="shared" si="420"/>
        <v>20.116800000000001</v>
      </c>
      <c r="E2303" s="629">
        <f t="shared" si="423"/>
        <v>404.68564224000005</v>
      </c>
      <c r="F2303" s="665">
        <f t="shared" si="421"/>
        <v>17.380915200000004</v>
      </c>
      <c r="G2303" s="629">
        <f t="shared" si="424"/>
        <v>302.0962131895912</v>
      </c>
      <c r="H2303" s="666">
        <f t="shared" si="425"/>
        <v>18.748857600000001</v>
      </c>
      <c r="I2303" s="667">
        <f t="shared" si="426"/>
        <v>5.2080160000000002E-3</v>
      </c>
      <c r="J2303" s="624">
        <f t="shared" si="427"/>
        <v>-102.58942905040885</v>
      </c>
      <c r="K2303" s="624">
        <f t="shared" si="428"/>
        <v>0</v>
      </c>
      <c r="L2303" s="624">
        <f t="shared" si="430"/>
        <v>70684.790012640529</v>
      </c>
      <c r="M2303" s="668">
        <f t="shared" si="431"/>
        <v>16.219684095999977</v>
      </c>
      <c r="N2303" s="624">
        <f t="shared" si="429"/>
        <v>4357.963422362368</v>
      </c>
    </row>
    <row r="2304" spans="1:14" x14ac:dyDescent="0.2">
      <c r="A2304" s="624">
        <v>2301</v>
      </c>
      <c r="B2304" s="624">
        <v>10.8</v>
      </c>
      <c r="C2304" s="628">
        <f t="shared" si="422"/>
        <v>17.380915200000004</v>
      </c>
      <c r="D2304" s="665">
        <f t="shared" si="420"/>
        <v>17.380915200000004</v>
      </c>
      <c r="E2304" s="629">
        <f t="shared" si="423"/>
        <v>302.0962131895912</v>
      </c>
      <c r="F2304" s="665">
        <f t="shared" si="421"/>
        <v>12.874752000000001</v>
      </c>
      <c r="G2304" s="629">
        <f t="shared" si="424"/>
        <v>165.75923906150402</v>
      </c>
      <c r="H2304" s="666">
        <f t="shared" si="425"/>
        <v>15.127833600000002</v>
      </c>
      <c r="I2304" s="667">
        <f t="shared" si="426"/>
        <v>4.202176000000001E-3</v>
      </c>
      <c r="J2304" s="624">
        <f t="shared" si="427"/>
        <v>-136.33697412808718</v>
      </c>
      <c r="K2304" s="624">
        <f t="shared" si="428"/>
        <v>0</v>
      </c>
      <c r="L2304" s="624">
        <f t="shared" si="430"/>
        <v>70684.790012640529</v>
      </c>
      <c r="M2304" s="668">
        <f t="shared" si="431"/>
        <v>16.223886271999977</v>
      </c>
      <c r="N2304" s="624">
        <f t="shared" si="429"/>
        <v>4356.8346589455577</v>
      </c>
    </row>
    <row r="2305" spans="1:14" x14ac:dyDescent="0.2">
      <c r="A2305" s="624">
        <v>2302</v>
      </c>
      <c r="B2305" s="624">
        <v>8</v>
      </c>
      <c r="C2305" s="628">
        <f t="shared" si="422"/>
        <v>12.874752000000001</v>
      </c>
      <c r="D2305" s="665">
        <f t="shared" si="420"/>
        <v>12.874752000000001</v>
      </c>
      <c r="E2305" s="629">
        <f t="shared" si="423"/>
        <v>165.75923906150402</v>
      </c>
      <c r="F2305" s="665">
        <f t="shared" si="421"/>
        <v>7.5639168000000012</v>
      </c>
      <c r="G2305" s="629">
        <f t="shared" si="424"/>
        <v>57.212837357322258</v>
      </c>
      <c r="H2305" s="666">
        <f t="shared" si="425"/>
        <v>10.219334400000001</v>
      </c>
      <c r="I2305" s="667">
        <f t="shared" si="426"/>
        <v>2.8387040000000005E-3</v>
      </c>
      <c r="J2305" s="624">
        <f t="shared" si="427"/>
        <v>-108.54640170418176</v>
      </c>
      <c r="K2305" s="624">
        <f t="shared" si="428"/>
        <v>0</v>
      </c>
      <c r="L2305" s="624">
        <f t="shared" si="430"/>
        <v>70684.790012640529</v>
      </c>
      <c r="M2305" s="668">
        <f t="shared" si="431"/>
        <v>16.226724975999975</v>
      </c>
      <c r="N2305" s="624">
        <f t="shared" si="429"/>
        <v>4356.0724740935939</v>
      </c>
    </row>
    <row r="2306" spans="1:14" x14ac:dyDescent="0.2">
      <c r="A2306" s="624">
        <v>2303</v>
      </c>
      <c r="B2306" s="624">
        <v>4.7</v>
      </c>
      <c r="C2306" s="628">
        <f t="shared" si="422"/>
        <v>7.5639168000000012</v>
      </c>
      <c r="D2306" s="665">
        <f t="shared" si="420"/>
        <v>7.5639168000000012</v>
      </c>
      <c r="E2306" s="629">
        <f t="shared" si="423"/>
        <v>57.212837357322258</v>
      </c>
      <c r="F2306" s="665">
        <f t="shared" si="421"/>
        <v>2.2530815999999998</v>
      </c>
      <c r="G2306" s="629">
        <f t="shared" si="424"/>
        <v>5.076376696258559</v>
      </c>
      <c r="H2306" s="666">
        <f t="shared" si="425"/>
        <v>4.9084992000000005</v>
      </c>
      <c r="I2306" s="667">
        <f t="shared" si="426"/>
        <v>1.3634720000000001E-3</v>
      </c>
      <c r="J2306" s="624">
        <f t="shared" si="427"/>
        <v>-52.136460661063701</v>
      </c>
      <c r="K2306" s="624">
        <f t="shared" si="428"/>
        <v>0</v>
      </c>
      <c r="L2306" s="624">
        <f t="shared" si="430"/>
        <v>70684.790012640529</v>
      </c>
      <c r="M2306" s="668">
        <f t="shared" si="431"/>
        <v>16.228088447999976</v>
      </c>
      <c r="N2306" s="624">
        <f t="shared" si="429"/>
        <v>4355.7064801031474</v>
      </c>
    </row>
    <row r="2307" spans="1:14" x14ac:dyDescent="0.2">
      <c r="A2307" s="624">
        <v>2304</v>
      </c>
      <c r="B2307" s="624">
        <v>1.4</v>
      </c>
      <c r="C2307" s="628">
        <f t="shared" si="422"/>
        <v>2.2530815999999998</v>
      </c>
      <c r="D2307" s="665">
        <f t="shared" si="420"/>
        <v>2.2530815999999998</v>
      </c>
      <c r="E2307" s="629">
        <f t="shared" si="423"/>
        <v>5.076376696258559</v>
      </c>
      <c r="F2307" s="665">
        <f t="shared" si="421"/>
        <v>0</v>
      </c>
      <c r="G2307" s="629">
        <f t="shared" si="424"/>
        <v>0</v>
      </c>
      <c r="H2307" s="666">
        <f t="shared" si="425"/>
        <v>1.1265407999999999</v>
      </c>
      <c r="I2307" s="667">
        <f t="shared" si="426"/>
        <v>3.1292799999999997E-4</v>
      </c>
      <c r="J2307" s="624">
        <f t="shared" si="427"/>
        <v>-5.076376696258559</v>
      </c>
      <c r="K2307" s="624">
        <f t="shared" si="428"/>
        <v>0</v>
      </c>
      <c r="L2307" s="624">
        <f t="shared" si="430"/>
        <v>70684.790012640529</v>
      </c>
      <c r="M2307" s="668">
        <f t="shared" si="431"/>
        <v>16.228401375999976</v>
      </c>
      <c r="N2307" s="624">
        <f t="shared" si="429"/>
        <v>4355.6224901594787</v>
      </c>
    </row>
    <row r="2308" spans="1:14" x14ac:dyDescent="0.2">
      <c r="A2308" s="624">
        <v>2305</v>
      </c>
      <c r="B2308" s="624">
        <v>0</v>
      </c>
      <c r="C2308" s="628">
        <f t="shared" si="422"/>
        <v>0</v>
      </c>
      <c r="D2308" s="665">
        <f t="shared" ref="D2308:D2371" si="432">C2308</f>
        <v>0</v>
      </c>
      <c r="E2308" s="629">
        <f t="shared" si="423"/>
        <v>0</v>
      </c>
      <c r="F2308" s="665">
        <f t="shared" ref="F2308:F2371" si="433">C2309</f>
        <v>0</v>
      </c>
      <c r="G2308" s="629">
        <f t="shared" si="424"/>
        <v>0</v>
      </c>
      <c r="H2308" s="666">
        <f t="shared" si="425"/>
        <v>0</v>
      </c>
      <c r="I2308" s="667">
        <f t="shared" si="426"/>
        <v>0</v>
      </c>
      <c r="J2308" s="624">
        <f t="shared" si="427"/>
        <v>0</v>
      </c>
      <c r="K2308" s="624">
        <f t="shared" si="428"/>
        <v>0</v>
      </c>
      <c r="L2308" s="624">
        <f t="shared" si="430"/>
        <v>70684.790012640529</v>
      </c>
      <c r="M2308" s="668">
        <f t="shared" si="431"/>
        <v>16.228401375999976</v>
      </c>
      <c r="N2308" s="624">
        <f t="shared" si="429"/>
        <v>4355.6224901594787</v>
      </c>
    </row>
    <row r="2309" spans="1:14" x14ac:dyDescent="0.2">
      <c r="A2309" s="624">
        <v>2306</v>
      </c>
      <c r="B2309" s="624">
        <v>0</v>
      </c>
      <c r="C2309" s="628">
        <f t="shared" ref="C2309:C2372" si="434">B2309*1.609344</f>
        <v>0</v>
      </c>
      <c r="D2309" s="665">
        <f t="shared" si="432"/>
        <v>0</v>
      </c>
      <c r="E2309" s="629">
        <f t="shared" ref="E2309:E2372" si="435">(D2309)^2</f>
        <v>0</v>
      </c>
      <c r="F2309" s="665">
        <f t="shared" si="433"/>
        <v>0</v>
      </c>
      <c r="G2309" s="629">
        <f t="shared" ref="G2309:G2372" si="436">(F2309)^2</f>
        <v>0</v>
      </c>
      <c r="H2309" s="666">
        <f t="shared" ref="H2309:H2372" si="437">(D2309+F2309)/2</f>
        <v>0</v>
      </c>
      <c r="I2309" s="667">
        <f t="shared" ref="I2309:I2372" si="438">H2309/3600</f>
        <v>0</v>
      </c>
      <c r="J2309" s="624">
        <f t="shared" ref="J2309:J2372" si="439">IF(I2309=0,0,(G2309-E2309))</f>
        <v>0</v>
      </c>
      <c r="K2309" s="624">
        <f t="shared" ref="K2309:K2372" si="440">MAX(0,J2309)</f>
        <v>0</v>
      </c>
      <c r="L2309" s="624">
        <f t="shared" si="430"/>
        <v>70684.790012640529</v>
      </c>
      <c r="M2309" s="668">
        <f t="shared" si="431"/>
        <v>16.228401375999976</v>
      </c>
      <c r="N2309" s="624">
        <f t="shared" ref="N2309:N2372" si="441">IF(M2309=0,0,(L2309)/M2309)</f>
        <v>4355.6224901594787</v>
      </c>
    </row>
    <row r="2310" spans="1:14" x14ac:dyDescent="0.2">
      <c r="A2310" s="624">
        <v>2307</v>
      </c>
      <c r="B2310" s="624">
        <v>0</v>
      </c>
      <c r="C2310" s="628">
        <f t="shared" si="434"/>
        <v>0</v>
      </c>
      <c r="D2310" s="665">
        <f t="shared" si="432"/>
        <v>0</v>
      </c>
      <c r="E2310" s="629">
        <f t="shared" si="435"/>
        <v>0</v>
      </c>
      <c r="F2310" s="665">
        <f t="shared" si="433"/>
        <v>0</v>
      </c>
      <c r="G2310" s="629">
        <f t="shared" si="436"/>
        <v>0</v>
      </c>
      <c r="H2310" s="666">
        <f t="shared" si="437"/>
        <v>0</v>
      </c>
      <c r="I2310" s="667">
        <f t="shared" si="438"/>
        <v>0</v>
      </c>
      <c r="J2310" s="624">
        <f t="shared" si="439"/>
        <v>0</v>
      </c>
      <c r="K2310" s="624">
        <f t="shared" si="440"/>
        <v>0</v>
      </c>
      <c r="L2310" s="624">
        <f t="shared" ref="L2310:L2373" si="442">L2309+K2310</f>
        <v>70684.790012640529</v>
      </c>
      <c r="M2310" s="668">
        <f t="shared" ref="M2310:M2373" si="443">M2309+I2310</f>
        <v>16.228401375999976</v>
      </c>
      <c r="N2310" s="624">
        <f t="shared" si="441"/>
        <v>4355.6224901594787</v>
      </c>
    </row>
    <row r="2311" spans="1:14" x14ac:dyDescent="0.2">
      <c r="A2311" s="624">
        <v>2308</v>
      </c>
      <c r="B2311" s="624">
        <v>0</v>
      </c>
      <c r="C2311" s="628">
        <f t="shared" si="434"/>
        <v>0</v>
      </c>
      <c r="D2311" s="665">
        <f t="shared" si="432"/>
        <v>0</v>
      </c>
      <c r="E2311" s="629">
        <f t="shared" si="435"/>
        <v>0</v>
      </c>
      <c r="F2311" s="665">
        <f t="shared" si="433"/>
        <v>0</v>
      </c>
      <c r="G2311" s="629">
        <f t="shared" si="436"/>
        <v>0</v>
      </c>
      <c r="H2311" s="666">
        <f t="shared" si="437"/>
        <v>0</v>
      </c>
      <c r="I2311" s="667">
        <f t="shared" si="438"/>
        <v>0</v>
      </c>
      <c r="J2311" s="624">
        <f t="shared" si="439"/>
        <v>0</v>
      </c>
      <c r="K2311" s="624">
        <f t="shared" si="440"/>
        <v>0</v>
      </c>
      <c r="L2311" s="624">
        <f t="shared" si="442"/>
        <v>70684.790012640529</v>
      </c>
      <c r="M2311" s="668">
        <f t="shared" si="443"/>
        <v>16.228401375999976</v>
      </c>
      <c r="N2311" s="624">
        <f t="shared" si="441"/>
        <v>4355.6224901594787</v>
      </c>
    </row>
    <row r="2312" spans="1:14" x14ac:dyDescent="0.2">
      <c r="A2312" s="624">
        <v>2309</v>
      </c>
      <c r="B2312" s="624">
        <v>0</v>
      </c>
      <c r="C2312" s="628">
        <f t="shared" si="434"/>
        <v>0</v>
      </c>
      <c r="D2312" s="665">
        <f t="shared" si="432"/>
        <v>0</v>
      </c>
      <c r="E2312" s="629">
        <f t="shared" si="435"/>
        <v>0</v>
      </c>
      <c r="F2312" s="665">
        <f t="shared" si="433"/>
        <v>0</v>
      </c>
      <c r="G2312" s="629">
        <f t="shared" si="436"/>
        <v>0</v>
      </c>
      <c r="H2312" s="666">
        <f t="shared" si="437"/>
        <v>0</v>
      </c>
      <c r="I2312" s="667">
        <f t="shared" si="438"/>
        <v>0</v>
      </c>
      <c r="J2312" s="624">
        <f t="shared" si="439"/>
        <v>0</v>
      </c>
      <c r="K2312" s="624">
        <f t="shared" si="440"/>
        <v>0</v>
      </c>
      <c r="L2312" s="624">
        <f t="shared" si="442"/>
        <v>70684.790012640529</v>
      </c>
      <c r="M2312" s="668">
        <f t="shared" si="443"/>
        <v>16.228401375999976</v>
      </c>
      <c r="N2312" s="624">
        <f t="shared" si="441"/>
        <v>4355.6224901594787</v>
      </c>
    </row>
    <row r="2313" spans="1:14" x14ac:dyDescent="0.2">
      <c r="A2313" s="624">
        <v>2310</v>
      </c>
      <c r="B2313" s="624">
        <v>0</v>
      </c>
      <c r="C2313" s="628">
        <f t="shared" si="434"/>
        <v>0</v>
      </c>
      <c r="D2313" s="665">
        <f t="shared" si="432"/>
        <v>0</v>
      </c>
      <c r="E2313" s="629">
        <f t="shared" si="435"/>
        <v>0</v>
      </c>
      <c r="F2313" s="665">
        <f t="shared" si="433"/>
        <v>0</v>
      </c>
      <c r="G2313" s="629">
        <f t="shared" si="436"/>
        <v>0</v>
      </c>
      <c r="H2313" s="666">
        <f t="shared" si="437"/>
        <v>0</v>
      </c>
      <c r="I2313" s="667">
        <f t="shared" si="438"/>
        <v>0</v>
      </c>
      <c r="J2313" s="624">
        <f t="shared" si="439"/>
        <v>0</v>
      </c>
      <c r="K2313" s="624">
        <f t="shared" si="440"/>
        <v>0</v>
      </c>
      <c r="L2313" s="624">
        <f t="shared" si="442"/>
        <v>70684.790012640529</v>
      </c>
      <c r="M2313" s="668">
        <f t="shared" si="443"/>
        <v>16.228401375999976</v>
      </c>
      <c r="N2313" s="624">
        <f t="shared" si="441"/>
        <v>4355.6224901594787</v>
      </c>
    </row>
    <row r="2314" spans="1:14" x14ac:dyDescent="0.2">
      <c r="A2314" s="624">
        <v>2311</v>
      </c>
      <c r="B2314" s="624">
        <v>0</v>
      </c>
      <c r="C2314" s="628">
        <f t="shared" si="434"/>
        <v>0</v>
      </c>
      <c r="D2314" s="665">
        <f t="shared" si="432"/>
        <v>0</v>
      </c>
      <c r="E2314" s="629">
        <f t="shared" si="435"/>
        <v>0</v>
      </c>
      <c r="F2314" s="665">
        <f t="shared" si="433"/>
        <v>0</v>
      </c>
      <c r="G2314" s="629">
        <f t="shared" si="436"/>
        <v>0</v>
      </c>
      <c r="H2314" s="666">
        <f t="shared" si="437"/>
        <v>0</v>
      </c>
      <c r="I2314" s="667">
        <f t="shared" si="438"/>
        <v>0</v>
      </c>
      <c r="J2314" s="624">
        <f t="shared" si="439"/>
        <v>0</v>
      </c>
      <c r="K2314" s="624">
        <f t="shared" si="440"/>
        <v>0</v>
      </c>
      <c r="L2314" s="624">
        <f t="shared" si="442"/>
        <v>70684.790012640529</v>
      </c>
      <c r="M2314" s="668">
        <f t="shared" si="443"/>
        <v>16.228401375999976</v>
      </c>
      <c r="N2314" s="624">
        <f t="shared" si="441"/>
        <v>4355.6224901594787</v>
      </c>
    </row>
    <row r="2315" spans="1:14" x14ac:dyDescent="0.2">
      <c r="A2315" s="624">
        <v>2312</v>
      </c>
      <c r="B2315" s="624">
        <v>0</v>
      </c>
      <c r="C2315" s="628">
        <f t="shared" si="434"/>
        <v>0</v>
      </c>
      <c r="D2315" s="665">
        <f t="shared" si="432"/>
        <v>0</v>
      </c>
      <c r="E2315" s="629">
        <f t="shared" si="435"/>
        <v>0</v>
      </c>
      <c r="F2315" s="665">
        <f t="shared" si="433"/>
        <v>0</v>
      </c>
      <c r="G2315" s="629">
        <f t="shared" si="436"/>
        <v>0</v>
      </c>
      <c r="H2315" s="666">
        <f t="shared" si="437"/>
        <v>0</v>
      </c>
      <c r="I2315" s="667">
        <f t="shared" si="438"/>
        <v>0</v>
      </c>
      <c r="J2315" s="624">
        <f t="shared" si="439"/>
        <v>0</v>
      </c>
      <c r="K2315" s="624">
        <f t="shared" si="440"/>
        <v>0</v>
      </c>
      <c r="L2315" s="624">
        <f t="shared" si="442"/>
        <v>70684.790012640529</v>
      </c>
      <c r="M2315" s="668">
        <f t="shared" si="443"/>
        <v>16.228401375999976</v>
      </c>
      <c r="N2315" s="624">
        <f t="shared" si="441"/>
        <v>4355.6224901594787</v>
      </c>
    </row>
    <row r="2316" spans="1:14" x14ac:dyDescent="0.2">
      <c r="A2316" s="624">
        <v>2313</v>
      </c>
      <c r="B2316" s="624">
        <v>0</v>
      </c>
      <c r="C2316" s="628">
        <f t="shared" si="434"/>
        <v>0</v>
      </c>
      <c r="D2316" s="665">
        <f t="shared" si="432"/>
        <v>0</v>
      </c>
      <c r="E2316" s="629">
        <f t="shared" si="435"/>
        <v>0</v>
      </c>
      <c r="F2316" s="665">
        <f t="shared" si="433"/>
        <v>0</v>
      </c>
      <c r="G2316" s="629">
        <f t="shared" si="436"/>
        <v>0</v>
      </c>
      <c r="H2316" s="666">
        <f t="shared" si="437"/>
        <v>0</v>
      </c>
      <c r="I2316" s="667">
        <f t="shared" si="438"/>
        <v>0</v>
      </c>
      <c r="J2316" s="624">
        <f t="shared" si="439"/>
        <v>0</v>
      </c>
      <c r="K2316" s="624">
        <f t="shared" si="440"/>
        <v>0</v>
      </c>
      <c r="L2316" s="624">
        <f t="shared" si="442"/>
        <v>70684.790012640529</v>
      </c>
      <c r="M2316" s="668">
        <f t="shared" si="443"/>
        <v>16.228401375999976</v>
      </c>
      <c r="N2316" s="624">
        <f t="shared" si="441"/>
        <v>4355.6224901594787</v>
      </c>
    </row>
    <row r="2317" spans="1:14" x14ac:dyDescent="0.2">
      <c r="A2317" s="624">
        <v>2314</v>
      </c>
      <c r="B2317" s="624">
        <v>0</v>
      </c>
      <c r="C2317" s="628">
        <f t="shared" si="434"/>
        <v>0</v>
      </c>
      <c r="D2317" s="665">
        <f t="shared" si="432"/>
        <v>0</v>
      </c>
      <c r="E2317" s="629">
        <f t="shared" si="435"/>
        <v>0</v>
      </c>
      <c r="F2317" s="665">
        <f t="shared" si="433"/>
        <v>0</v>
      </c>
      <c r="G2317" s="629">
        <f t="shared" si="436"/>
        <v>0</v>
      </c>
      <c r="H2317" s="666">
        <f t="shared" si="437"/>
        <v>0</v>
      </c>
      <c r="I2317" s="667">
        <f t="shared" si="438"/>
        <v>0</v>
      </c>
      <c r="J2317" s="624">
        <f t="shared" si="439"/>
        <v>0</v>
      </c>
      <c r="K2317" s="624">
        <f t="shared" si="440"/>
        <v>0</v>
      </c>
      <c r="L2317" s="624">
        <f t="shared" si="442"/>
        <v>70684.790012640529</v>
      </c>
      <c r="M2317" s="668">
        <f t="shared" si="443"/>
        <v>16.228401375999976</v>
      </c>
      <c r="N2317" s="624">
        <f t="shared" si="441"/>
        <v>4355.6224901594787</v>
      </c>
    </row>
    <row r="2318" spans="1:14" x14ac:dyDescent="0.2">
      <c r="A2318" s="624">
        <v>2315</v>
      </c>
      <c r="B2318" s="624">
        <v>0</v>
      </c>
      <c r="C2318" s="628">
        <f t="shared" si="434"/>
        <v>0</v>
      </c>
      <c r="D2318" s="665">
        <f t="shared" si="432"/>
        <v>0</v>
      </c>
      <c r="E2318" s="629">
        <f t="shared" si="435"/>
        <v>0</v>
      </c>
      <c r="F2318" s="665">
        <f t="shared" si="433"/>
        <v>0</v>
      </c>
      <c r="G2318" s="629">
        <f t="shared" si="436"/>
        <v>0</v>
      </c>
      <c r="H2318" s="666">
        <f t="shared" si="437"/>
        <v>0</v>
      </c>
      <c r="I2318" s="667">
        <f t="shared" si="438"/>
        <v>0</v>
      </c>
      <c r="J2318" s="624">
        <f t="shared" si="439"/>
        <v>0</v>
      </c>
      <c r="K2318" s="624">
        <f t="shared" si="440"/>
        <v>0</v>
      </c>
      <c r="L2318" s="624">
        <f t="shared" si="442"/>
        <v>70684.790012640529</v>
      </c>
      <c r="M2318" s="668">
        <f t="shared" si="443"/>
        <v>16.228401375999976</v>
      </c>
      <c r="N2318" s="624">
        <f t="shared" si="441"/>
        <v>4355.6224901594787</v>
      </c>
    </row>
    <row r="2319" spans="1:14" x14ac:dyDescent="0.2">
      <c r="A2319" s="624">
        <v>2316</v>
      </c>
      <c r="B2319" s="624">
        <v>0</v>
      </c>
      <c r="C2319" s="628">
        <f t="shared" si="434"/>
        <v>0</v>
      </c>
      <c r="D2319" s="665">
        <f t="shared" si="432"/>
        <v>0</v>
      </c>
      <c r="E2319" s="629">
        <f t="shared" si="435"/>
        <v>0</v>
      </c>
      <c r="F2319" s="665">
        <f t="shared" si="433"/>
        <v>0</v>
      </c>
      <c r="G2319" s="629">
        <f t="shared" si="436"/>
        <v>0</v>
      </c>
      <c r="H2319" s="666">
        <f t="shared" si="437"/>
        <v>0</v>
      </c>
      <c r="I2319" s="667">
        <f t="shared" si="438"/>
        <v>0</v>
      </c>
      <c r="J2319" s="624">
        <f t="shared" si="439"/>
        <v>0</v>
      </c>
      <c r="K2319" s="624">
        <f t="shared" si="440"/>
        <v>0</v>
      </c>
      <c r="L2319" s="624">
        <f t="shared" si="442"/>
        <v>70684.790012640529</v>
      </c>
      <c r="M2319" s="668">
        <f t="shared" si="443"/>
        <v>16.228401375999976</v>
      </c>
      <c r="N2319" s="624">
        <f t="shared" si="441"/>
        <v>4355.6224901594787</v>
      </c>
    </row>
    <row r="2320" spans="1:14" x14ac:dyDescent="0.2">
      <c r="A2320" s="624">
        <v>2317</v>
      </c>
      <c r="B2320" s="624">
        <v>0</v>
      </c>
      <c r="C2320" s="628">
        <f t="shared" si="434"/>
        <v>0</v>
      </c>
      <c r="D2320" s="665">
        <f t="shared" si="432"/>
        <v>0</v>
      </c>
      <c r="E2320" s="629">
        <f t="shared" si="435"/>
        <v>0</v>
      </c>
      <c r="F2320" s="665">
        <f t="shared" si="433"/>
        <v>0</v>
      </c>
      <c r="G2320" s="629">
        <f t="shared" si="436"/>
        <v>0</v>
      </c>
      <c r="H2320" s="666">
        <f t="shared" si="437"/>
        <v>0</v>
      </c>
      <c r="I2320" s="667">
        <f t="shared" si="438"/>
        <v>0</v>
      </c>
      <c r="J2320" s="624">
        <f t="shared" si="439"/>
        <v>0</v>
      </c>
      <c r="K2320" s="624">
        <f t="shared" si="440"/>
        <v>0</v>
      </c>
      <c r="L2320" s="624">
        <f t="shared" si="442"/>
        <v>70684.790012640529</v>
      </c>
      <c r="M2320" s="668">
        <f t="shared" si="443"/>
        <v>16.228401375999976</v>
      </c>
      <c r="N2320" s="624">
        <f t="shared" si="441"/>
        <v>4355.6224901594787</v>
      </c>
    </row>
    <row r="2321" spans="1:14" x14ac:dyDescent="0.2">
      <c r="A2321" s="624">
        <v>2318</v>
      </c>
      <c r="B2321" s="624">
        <v>0</v>
      </c>
      <c r="C2321" s="628">
        <f t="shared" si="434"/>
        <v>0</v>
      </c>
      <c r="D2321" s="665">
        <f t="shared" si="432"/>
        <v>0</v>
      </c>
      <c r="E2321" s="629">
        <f t="shared" si="435"/>
        <v>0</v>
      </c>
      <c r="F2321" s="665">
        <f t="shared" si="433"/>
        <v>1.6093440000000001</v>
      </c>
      <c r="G2321" s="629">
        <f t="shared" si="436"/>
        <v>2.5899881103360003</v>
      </c>
      <c r="H2321" s="666">
        <f t="shared" si="437"/>
        <v>0.80467200000000005</v>
      </c>
      <c r="I2321" s="667">
        <f t="shared" si="438"/>
        <v>2.2352000000000003E-4</v>
      </c>
      <c r="J2321" s="624">
        <f t="shared" si="439"/>
        <v>2.5899881103360003</v>
      </c>
      <c r="K2321" s="624">
        <f t="shared" si="440"/>
        <v>2.5899881103360003</v>
      </c>
      <c r="L2321" s="624">
        <f t="shared" si="442"/>
        <v>70687.380000750869</v>
      </c>
      <c r="M2321" s="668">
        <f t="shared" si="443"/>
        <v>16.228624895999975</v>
      </c>
      <c r="N2321" s="624">
        <f t="shared" si="441"/>
        <v>4355.7220931376551</v>
      </c>
    </row>
    <row r="2322" spans="1:14" x14ac:dyDescent="0.2">
      <c r="A2322" s="624">
        <v>2319</v>
      </c>
      <c r="B2322" s="624">
        <v>1</v>
      </c>
      <c r="C2322" s="628">
        <f t="shared" si="434"/>
        <v>1.6093440000000001</v>
      </c>
      <c r="D2322" s="665">
        <f t="shared" si="432"/>
        <v>1.6093440000000001</v>
      </c>
      <c r="E2322" s="629">
        <f t="shared" si="435"/>
        <v>2.5899881103360003</v>
      </c>
      <c r="F2322" s="665">
        <f t="shared" si="433"/>
        <v>6.9201791999999998</v>
      </c>
      <c r="G2322" s="629">
        <f t="shared" si="436"/>
        <v>47.888880160112635</v>
      </c>
      <c r="H2322" s="666">
        <f t="shared" si="437"/>
        <v>4.2647615999999999</v>
      </c>
      <c r="I2322" s="667">
        <f t="shared" si="438"/>
        <v>1.1846560000000001E-3</v>
      </c>
      <c r="J2322" s="624">
        <f t="shared" si="439"/>
        <v>45.298892049776633</v>
      </c>
      <c r="K2322" s="624">
        <f t="shared" si="440"/>
        <v>45.298892049776633</v>
      </c>
      <c r="L2322" s="624">
        <f t="shared" si="442"/>
        <v>70732.678892800643</v>
      </c>
      <c r="M2322" s="668">
        <f t="shared" si="443"/>
        <v>16.229809551999974</v>
      </c>
      <c r="N2322" s="624">
        <f t="shared" si="441"/>
        <v>4358.1952496838985</v>
      </c>
    </row>
    <row r="2323" spans="1:14" x14ac:dyDescent="0.2">
      <c r="A2323" s="624">
        <v>2320</v>
      </c>
      <c r="B2323" s="624">
        <v>4.3</v>
      </c>
      <c r="C2323" s="628">
        <f t="shared" si="434"/>
        <v>6.9201791999999998</v>
      </c>
      <c r="D2323" s="665">
        <f t="shared" si="432"/>
        <v>6.9201791999999998</v>
      </c>
      <c r="E2323" s="629">
        <f t="shared" si="435"/>
        <v>47.888880160112635</v>
      </c>
      <c r="F2323" s="665">
        <f t="shared" si="433"/>
        <v>12.231014399999999</v>
      </c>
      <c r="G2323" s="629">
        <f t="shared" si="436"/>
        <v>149.59771325300736</v>
      </c>
      <c r="H2323" s="666">
        <f t="shared" si="437"/>
        <v>9.5755967999999996</v>
      </c>
      <c r="I2323" s="667">
        <f t="shared" si="438"/>
        <v>2.659888E-3</v>
      </c>
      <c r="J2323" s="624">
        <f t="shared" si="439"/>
        <v>101.70883309289472</v>
      </c>
      <c r="K2323" s="624">
        <f t="shared" si="440"/>
        <v>101.70883309289472</v>
      </c>
      <c r="L2323" s="624">
        <f t="shared" si="442"/>
        <v>70834.387725893539</v>
      </c>
      <c r="M2323" s="668">
        <f t="shared" si="443"/>
        <v>16.232469439999974</v>
      </c>
      <c r="N2323" s="624">
        <f t="shared" si="441"/>
        <v>4363.746870907009</v>
      </c>
    </row>
    <row r="2324" spans="1:14" x14ac:dyDescent="0.2">
      <c r="A2324" s="624">
        <v>2321</v>
      </c>
      <c r="B2324" s="624">
        <v>7.6</v>
      </c>
      <c r="C2324" s="628">
        <f t="shared" si="434"/>
        <v>12.231014399999999</v>
      </c>
      <c r="D2324" s="665">
        <f t="shared" si="432"/>
        <v>12.231014399999999</v>
      </c>
      <c r="E2324" s="629">
        <f t="shared" si="435"/>
        <v>149.59771325300736</v>
      </c>
      <c r="F2324" s="665">
        <f t="shared" si="433"/>
        <v>17.541849600000003</v>
      </c>
      <c r="G2324" s="629">
        <f t="shared" si="436"/>
        <v>307.71648738902024</v>
      </c>
      <c r="H2324" s="666">
        <f t="shared" si="437"/>
        <v>14.886432000000001</v>
      </c>
      <c r="I2324" s="667">
        <f t="shared" si="438"/>
        <v>4.1351199999999999E-3</v>
      </c>
      <c r="J2324" s="624">
        <f t="shared" si="439"/>
        <v>158.11877413601289</v>
      </c>
      <c r="K2324" s="624">
        <f t="shared" si="440"/>
        <v>158.11877413601289</v>
      </c>
      <c r="L2324" s="624">
        <f t="shared" si="442"/>
        <v>70992.506500029558</v>
      </c>
      <c r="M2324" s="668">
        <f t="shared" si="443"/>
        <v>16.236604559999975</v>
      </c>
      <c r="N2324" s="624">
        <f t="shared" si="441"/>
        <v>4372.3739306261496</v>
      </c>
    </row>
    <row r="2325" spans="1:14" x14ac:dyDescent="0.2">
      <c r="A2325" s="624">
        <v>2322</v>
      </c>
      <c r="B2325" s="624">
        <v>10.9</v>
      </c>
      <c r="C2325" s="628">
        <f t="shared" si="434"/>
        <v>17.541849600000003</v>
      </c>
      <c r="D2325" s="665">
        <f t="shared" si="432"/>
        <v>17.541849600000003</v>
      </c>
      <c r="E2325" s="629">
        <f t="shared" si="435"/>
        <v>307.71648738902024</v>
      </c>
      <c r="F2325" s="665">
        <f t="shared" si="433"/>
        <v>22.852684799999999</v>
      </c>
      <c r="G2325" s="629">
        <f t="shared" si="436"/>
        <v>522.24520256815094</v>
      </c>
      <c r="H2325" s="666">
        <f t="shared" si="437"/>
        <v>20.197267199999999</v>
      </c>
      <c r="I2325" s="667">
        <f t="shared" si="438"/>
        <v>5.6103519999999999E-3</v>
      </c>
      <c r="J2325" s="624">
        <f t="shared" si="439"/>
        <v>214.5287151791307</v>
      </c>
      <c r="K2325" s="624">
        <f t="shared" si="440"/>
        <v>214.5287151791307</v>
      </c>
      <c r="L2325" s="624">
        <f t="shared" si="442"/>
        <v>71207.035215208685</v>
      </c>
      <c r="M2325" s="668">
        <f t="shared" si="443"/>
        <v>16.242214911999977</v>
      </c>
      <c r="N2325" s="624">
        <f t="shared" si="441"/>
        <v>4384.0717291950086</v>
      </c>
    </row>
    <row r="2326" spans="1:14" x14ac:dyDescent="0.2">
      <c r="A2326" s="624">
        <v>2323</v>
      </c>
      <c r="B2326" s="624">
        <v>14.2</v>
      </c>
      <c r="C2326" s="628">
        <f t="shared" si="434"/>
        <v>22.852684799999999</v>
      </c>
      <c r="D2326" s="665">
        <f t="shared" si="432"/>
        <v>22.852684799999999</v>
      </c>
      <c r="E2326" s="629">
        <f t="shared" si="435"/>
        <v>522.24520256815094</v>
      </c>
      <c r="F2326" s="665">
        <f t="shared" si="433"/>
        <v>27.841651200000005</v>
      </c>
      <c r="G2326" s="629">
        <f t="shared" si="436"/>
        <v>775.15754154246167</v>
      </c>
      <c r="H2326" s="666">
        <f t="shared" si="437"/>
        <v>25.347168000000003</v>
      </c>
      <c r="I2326" s="667">
        <f t="shared" si="438"/>
        <v>7.0408800000000011E-3</v>
      </c>
      <c r="J2326" s="624">
        <f t="shared" si="439"/>
        <v>252.91233897431073</v>
      </c>
      <c r="K2326" s="624">
        <f t="shared" si="440"/>
        <v>252.91233897431073</v>
      </c>
      <c r="L2326" s="624">
        <f t="shared" si="442"/>
        <v>71459.947554182989</v>
      </c>
      <c r="M2326" s="668">
        <f t="shared" si="443"/>
        <v>16.249255791999978</v>
      </c>
      <c r="N2326" s="624">
        <f t="shared" si="441"/>
        <v>4397.7366390751858</v>
      </c>
    </row>
    <row r="2327" spans="1:14" x14ac:dyDescent="0.2">
      <c r="A2327" s="624">
        <v>2324</v>
      </c>
      <c r="B2327" s="624">
        <v>17.3</v>
      </c>
      <c r="C2327" s="628">
        <f t="shared" si="434"/>
        <v>27.841651200000005</v>
      </c>
      <c r="D2327" s="665">
        <f t="shared" si="432"/>
        <v>27.841651200000005</v>
      </c>
      <c r="E2327" s="629">
        <f t="shared" si="435"/>
        <v>775.15754154246167</v>
      </c>
      <c r="F2327" s="665">
        <f t="shared" si="433"/>
        <v>32.186880000000002</v>
      </c>
      <c r="G2327" s="629">
        <f t="shared" si="436"/>
        <v>1035.9952441344001</v>
      </c>
      <c r="H2327" s="666">
        <f t="shared" si="437"/>
        <v>30.014265600000002</v>
      </c>
      <c r="I2327" s="667">
        <f t="shared" si="438"/>
        <v>8.337296000000001E-3</v>
      </c>
      <c r="J2327" s="624">
        <f t="shared" si="439"/>
        <v>260.83770259193841</v>
      </c>
      <c r="K2327" s="624">
        <f t="shared" si="440"/>
        <v>260.83770259193841</v>
      </c>
      <c r="L2327" s="624">
        <f t="shared" si="442"/>
        <v>71720.785256774921</v>
      </c>
      <c r="M2327" s="668">
        <f t="shared" si="443"/>
        <v>16.257593087999979</v>
      </c>
      <c r="N2327" s="624">
        <f t="shared" si="441"/>
        <v>4411.5254249851605</v>
      </c>
    </row>
    <row r="2328" spans="1:14" x14ac:dyDescent="0.2">
      <c r="A2328" s="624">
        <v>2325</v>
      </c>
      <c r="B2328" s="624">
        <v>20</v>
      </c>
      <c r="C2328" s="628">
        <f t="shared" si="434"/>
        <v>32.186880000000002</v>
      </c>
      <c r="D2328" s="665">
        <f t="shared" si="432"/>
        <v>32.186880000000002</v>
      </c>
      <c r="E2328" s="629">
        <f t="shared" si="435"/>
        <v>1035.9952441344001</v>
      </c>
      <c r="F2328" s="665">
        <f t="shared" si="433"/>
        <v>36.210239999999999</v>
      </c>
      <c r="G2328" s="629">
        <f t="shared" si="436"/>
        <v>1311.1814808575998</v>
      </c>
      <c r="H2328" s="666">
        <f t="shared" si="437"/>
        <v>34.198560000000001</v>
      </c>
      <c r="I2328" s="667">
        <f t="shared" si="438"/>
        <v>9.4996000000000004E-3</v>
      </c>
      <c r="J2328" s="624">
        <f t="shared" si="439"/>
        <v>275.18623672319973</v>
      </c>
      <c r="K2328" s="624">
        <f t="shared" si="440"/>
        <v>275.18623672319973</v>
      </c>
      <c r="L2328" s="624">
        <f t="shared" si="442"/>
        <v>71995.971493498117</v>
      </c>
      <c r="M2328" s="668">
        <f t="shared" si="443"/>
        <v>16.26709268799998</v>
      </c>
      <c r="N2328" s="624">
        <f t="shared" si="441"/>
        <v>4425.8659414050426</v>
      </c>
    </row>
    <row r="2329" spans="1:14" x14ac:dyDescent="0.2">
      <c r="A2329" s="624">
        <v>2326</v>
      </c>
      <c r="B2329" s="624">
        <v>22.5</v>
      </c>
      <c r="C2329" s="628">
        <f t="shared" si="434"/>
        <v>36.210239999999999</v>
      </c>
      <c r="D2329" s="665">
        <f t="shared" si="432"/>
        <v>36.210239999999999</v>
      </c>
      <c r="E2329" s="629">
        <f t="shared" si="435"/>
        <v>1311.1814808575998</v>
      </c>
      <c r="F2329" s="665">
        <f t="shared" si="433"/>
        <v>38.141452800000003</v>
      </c>
      <c r="G2329" s="629">
        <f t="shared" si="436"/>
        <v>1454.7704216946281</v>
      </c>
      <c r="H2329" s="666">
        <f t="shared" si="437"/>
        <v>37.175846399999998</v>
      </c>
      <c r="I2329" s="667">
        <f t="shared" si="438"/>
        <v>1.0326624E-2</v>
      </c>
      <c r="J2329" s="624">
        <f t="shared" si="439"/>
        <v>143.5889408370283</v>
      </c>
      <c r="K2329" s="624">
        <f t="shared" si="440"/>
        <v>143.5889408370283</v>
      </c>
      <c r="L2329" s="624">
        <f t="shared" si="442"/>
        <v>72139.560434335144</v>
      </c>
      <c r="M2329" s="668">
        <f t="shared" si="443"/>
        <v>16.277419311999981</v>
      </c>
      <c r="N2329" s="624">
        <f t="shared" si="441"/>
        <v>4431.8794675979543</v>
      </c>
    </row>
    <row r="2330" spans="1:14" x14ac:dyDescent="0.2">
      <c r="A2330" s="624">
        <v>2327</v>
      </c>
      <c r="B2330" s="624">
        <v>23.7</v>
      </c>
      <c r="C2330" s="628">
        <f t="shared" si="434"/>
        <v>38.141452800000003</v>
      </c>
      <c r="D2330" s="665">
        <f t="shared" si="432"/>
        <v>38.141452800000003</v>
      </c>
      <c r="E2330" s="629">
        <f t="shared" si="435"/>
        <v>1454.7704216946281</v>
      </c>
      <c r="F2330" s="665">
        <f t="shared" si="433"/>
        <v>40.5554688</v>
      </c>
      <c r="G2330" s="629">
        <f t="shared" si="436"/>
        <v>1644.7460495877735</v>
      </c>
      <c r="H2330" s="666">
        <f t="shared" si="437"/>
        <v>39.348460799999998</v>
      </c>
      <c r="I2330" s="667">
        <f t="shared" si="438"/>
        <v>1.0930127999999999E-2</v>
      </c>
      <c r="J2330" s="624">
        <f t="shared" si="439"/>
        <v>189.97562789314543</v>
      </c>
      <c r="K2330" s="624">
        <f t="shared" si="440"/>
        <v>189.97562789314543</v>
      </c>
      <c r="L2330" s="624">
        <f t="shared" si="442"/>
        <v>72329.53606222829</v>
      </c>
      <c r="M2330" s="668">
        <f t="shared" si="443"/>
        <v>16.28834943999998</v>
      </c>
      <c r="N2330" s="624">
        <f t="shared" si="441"/>
        <v>4440.5687837593678</v>
      </c>
    </row>
    <row r="2331" spans="1:14" x14ac:dyDescent="0.2">
      <c r="A2331" s="624">
        <v>2328</v>
      </c>
      <c r="B2331" s="624">
        <v>25.2</v>
      </c>
      <c r="C2331" s="628">
        <f t="shared" si="434"/>
        <v>40.5554688</v>
      </c>
      <c r="D2331" s="665">
        <f t="shared" si="432"/>
        <v>40.5554688</v>
      </c>
      <c r="E2331" s="629">
        <f t="shared" si="435"/>
        <v>1644.7460495877735</v>
      </c>
      <c r="F2331" s="665">
        <f t="shared" si="433"/>
        <v>42.808550400000009</v>
      </c>
      <c r="G2331" s="629">
        <f t="shared" si="436"/>
        <v>1832.5719873493408</v>
      </c>
      <c r="H2331" s="666">
        <f t="shared" si="437"/>
        <v>41.682009600000001</v>
      </c>
      <c r="I2331" s="667">
        <f t="shared" si="438"/>
        <v>1.1578336E-2</v>
      </c>
      <c r="J2331" s="624">
        <f t="shared" si="439"/>
        <v>187.82593776156727</v>
      </c>
      <c r="K2331" s="624">
        <f t="shared" si="440"/>
        <v>187.82593776156727</v>
      </c>
      <c r="L2331" s="624">
        <f t="shared" si="442"/>
        <v>72517.361999989851</v>
      </c>
      <c r="M2331" s="668">
        <f t="shared" si="443"/>
        <v>16.299927775999979</v>
      </c>
      <c r="N2331" s="624">
        <f t="shared" si="441"/>
        <v>4448.9376269976146</v>
      </c>
    </row>
    <row r="2332" spans="1:14" x14ac:dyDescent="0.2">
      <c r="A2332" s="624">
        <v>2329</v>
      </c>
      <c r="B2332" s="624">
        <v>26.6</v>
      </c>
      <c r="C2332" s="628">
        <f t="shared" si="434"/>
        <v>42.808550400000009</v>
      </c>
      <c r="D2332" s="665">
        <f t="shared" si="432"/>
        <v>42.808550400000009</v>
      </c>
      <c r="E2332" s="629">
        <f t="shared" si="435"/>
        <v>1832.5719873493408</v>
      </c>
      <c r="F2332" s="665">
        <f t="shared" si="433"/>
        <v>45.222566400000005</v>
      </c>
      <c r="G2332" s="629">
        <f t="shared" si="436"/>
        <v>2045.0805118024093</v>
      </c>
      <c r="H2332" s="666">
        <f t="shared" si="437"/>
        <v>44.015558400000003</v>
      </c>
      <c r="I2332" s="667">
        <f t="shared" si="438"/>
        <v>1.2226544000000001E-2</v>
      </c>
      <c r="J2332" s="624">
        <f t="shared" si="439"/>
        <v>212.5085244530685</v>
      </c>
      <c r="K2332" s="624">
        <f t="shared" si="440"/>
        <v>212.5085244530685</v>
      </c>
      <c r="L2332" s="624">
        <f t="shared" si="442"/>
        <v>72729.870524442915</v>
      </c>
      <c r="M2332" s="668">
        <f t="shared" si="443"/>
        <v>16.31215431999998</v>
      </c>
      <c r="N2332" s="624">
        <f t="shared" si="441"/>
        <v>4458.630607440391</v>
      </c>
    </row>
    <row r="2333" spans="1:14" x14ac:dyDescent="0.2">
      <c r="A2333" s="624">
        <v>2330</v>
      </c>
      <c r="B2333" s="624">
        <v>28.1</v>
      </c>
      <c r="C2333" s="628">
        <f t="shared" si="434"/>
        <v>45.222566400000005</v>
      </c>
      <c r="D2333" s="665">
        <f t="shared" si="432"/>
        <v>45.222566400000005</v>
      </c>
      <c r="E2333" s="629">
        <f t="shared" si="435"/>
        <v>2045.0805118024093</v>
      </c>
      <c r="F2333" s="665">
        <f t="shared" si="433"/>
        <v>48.280320000000003</v>
      </c>
      <c r="G2333" s="629">
        <f t="shared" si="436"/>
        <v>2330.9892993024005</v>
      </c>
      <c r="H2333" s="666">
        <f t="shared" si="437"/>
        <v>46.751443200000004</v>
      </c>
      <c r="I2333" s="667">
        <f t="shared" si="438"/>
        <v>1.2986512E-2</v>
      </c>
      <c r="J2333" s="624">
        <f t="shared" si="439"/>
        <v>285.90878749999115</v>
      </c>
      <c r="K2333" s="624">
        <f t="shared" si="440"/>
        <v>285.90878749999115</v>
      </c>
      <c r="L2333" s="624">
        <f t="shared" si="442"/>
        <v>73015.779311942912</v>
      </c>
      <c r="M2333" s="668">
        <f t="shared" si="443"/>
        <v>16.325140831999981</v>
      </c>
      <c r="N2333" s="624">
        <f t="shared" si="441"/>
        <v>4472.5972084001805</v>
      </c>
    </row>
    <row r="2334" spans="1:14" x14ac:dyDescent="0.2">
      <c r="A2334" s="624">
        <v>2331</v>
      </c>
      <c r="B2334" s="624">
        <v>30</v>
      </c>
      <c r="C2334" s="628">
        <f t="shared" si="434"/>
        <v>48.280320000000003</v>
      </c>
      <c r="D2334" s="665">
        <f t="shared" si="432"/>
        <v>48.280320000000003</v>
      </c>
      <c r="E2334" s="629">
        <f t="shared" si="435"/>
        <v>2330.9892993024005</v>
      </c>
      <c r="F2334" s="665">
        <f t="shared" si="433"/>
        <v>49.567795200000006</v>
      </c>
      <c r="G2334" s="629">
        <f t="shared" si="436"/>
        <v>2456.9663209891437</v>
      </c>
      <c r="H2334" s="666">
        <f t="shared" si="437"/>
        <v>48.924057600000005</v>
      </c>
      <c r="I2334" s="667">
        <f t="shared" si="438"/>
        <v>1.3590016000000002E-2</v>
      </c>
      <c r="J2334" s="624">
        <f t="shared" si="439"/>
        <v>125.97702168674323</v>
      </c>
      <c r="K2334" s="624">
        <f t="shared" si="440"/>
        <v>125.97702168674323</v>
      </c>
      <c r="L2334" s="624">
        <f t="shared" si="442"/>
        <v>73141.756333629659</v>
      </c>
      <c r="M2334" s="668">
        <f t="shared" si="443"/>
        <v>16.33873084799998</v>
      </c>
      <c r="N2334" s="624">
        <f t="shared" si="441"/>
        <v>4476.5873808725437</v>
      </c>
    </row>
    <row r="2335" spans="1:14" x14ac:dyDescent="0.2">
      <c r="A2335" s="624">
        <v>2332</v>
      </c>
      <c r="B2335" s="624">
        <v>30.8</v>
      </c>
      <c r="C2335" s="628">
        <f t="shared" si="434"/>
        <v>49.567795200000006</v>
      </c>
      <c r="D2335" s="665">
        <f t="shared" si="432"/>
        <v>49.567795200000006</v>
      </c>
      <c r="E2335" s="629">
        <f t="shared" si="435"/>
        <v>2456.9663209891437</v>
      </c>
      <c r="F2335" s="665">
        <f t="shared" si="433"/>
        <v>50.855270400000009</v>
      </c>
      <c r="G2335" s="629">
        <f t="shared" si="436"/>
        <v>2586.258527457117</v>
      </c>
      <c r="H2335" s="666">
        <f t="shared" si="437"/>
        <v>50.211532800000008</v>
      </c>
      <c r="I2335" s="667">
        <f t="shared" si="438"/>
        <v>1.3947648000000002E-2</v>
      </c>
      <c r="J2335" s="624">
        <f t="shared" si="439"/>
        <v>129.2922064679733</v>
      </c>
      <c r="K2335" s="624">
        <f t="shared" si="440"/>
        <v>129.2922064679733</v>
      </c>
      <c r="L2335" s="624">
        <f t="shared" si="442"/>
        <v>73271.048540097632</v>
      </c>
      <c r="M2335" s="668">
        <f t="shared" si="443"/>
        <v>16.352678495999978</v>
      </c>
      <c r="N2335" s="624">
        <f t="shared" si="441"/>
        <v>4480.6756616673183</v>
      </c>
    </row>
    <row r="2336" spans="1:14" x14ac:dyDescent="0.2">
      <c r="A2336" s="624">
        <v>2333</v>
      </c>
      <c r="B2336" s="624">
        <v>31.6</v>
      </c>
      <c r="C2336" s="628">
        <f t="shared" si="434"/>
        <v>50.855270400000009</v>
      </c>
      <c r="D2336" s="665">
        <f t="shared" si="432"/>
        <v>50.855270400000009</v>
      </c>
      <c r="E2336" s="629">
        <f t="shared" si="435"/>
        <v>2586.258527457117</v>
      </c>
      <c r="F2336" s="665">
        <f t="shared" si="433"/>
        <v>51.659942400000006</v>
      </c>
      <c r="G2336" s="629">
        <f t="shared" si="436"/>
        <v>2668.7496487713183</v>
      </c>
      <c r="H2336" s="666">
        <f t="shared" si="437"/>
        <v>51.257606400000007</v>
      </c>
      <c r="I2336" s="667">
        <f t="shared" si="438"/>
        <v>1.4238224000000002E-2</v>
      </c>
      <c r="J2336" s="624">
        <f t="shared" si="439"/>
        <v>82.491121314201337</v>
      </c>
      <c r="K2336" s="624">
        <f t="shared" si="440"/>
        <v>82.491121314201337</v>
      </c>
      <c r="L2336" s="624">
        <f t="shared" si="442"/>
        <v>73353.539661411836</v>
      </c>
      <c r="M2336" s="668">
        <f t="shared" si="443"/>
        <v>16.366916719999978</v>
      </c>
      <c r="N2336" s="624">
        <f t="shared" si="441"/>
        <v>4481.8178595468489</v>
      </c>
    </row>
    <row r="2337" spans="1:14" x14ac:dyDescent="0.2">
      <c r="A2337" s="624">
        <v>2334</v>
      </c>
      <c r="B2337" s="624">
        <v>32.1</v>
      </c>
      <c r="C2337" s="628">
        <f t="shared" si="434"/>
        <v>51.659942400000006</v>
      </c>
      <c r="D2337" s="665">
        <f t="shared" si="432"/>
        <v>51.659942400000006</v>
      </c>
      <c r="E2337" s="629">
        <f t="shared" si="435"/>
        <v>2668.7496487713183</v>
      </c>
      <c r="F2337" s="665">
        <f t="shared" si="433"/>
        <v>52.786483199999999</v>
      </c>
      <c r="G2337" s="629">
        <f t="shared" si="436"/>
        <v>2786.412808623882</v>
      </c>
      <c r="H2337" s="666">
        <f t="shared" si="437"/>
        <v>52.223212799999999</v>
      </c>
      <c r="I2337" s="667">
        <f t="shared" si="438"/>
        <v>1.4506448E-2</v>
      </c>
      <c r="J2337" s="624">
        <f t="shared" si="439"/>
        <v>117.66315985256369</v>
      </c>
      <c r="K2337" s="624">
        <f t="shared" si="440"/>
        <v>117.66315985256369</v>
      </c>
      <c r="L2337" s="624">
        <f t="shared" si="442"/>
        <v>73471.202821264393</v>
      </c>
      <c r="M2337" s="668">
        <f t="shared" si="443"/>
        <v>16.381423167999976</v>
      </c>
      <c r="N2337" s="624">
        <f t="shared" si="441"/>
        <v>4485.0317379496983</v>
      </c>
    </row>
    <row r="2338" spans="1:14" x14ac:dyDescent="0.2">
      <c r="A2338" s="624">
        <v>2335</v>
      </c>
      <c r="B2338" s="624">
        <v>32.799999999999997</v>
      </c>
      <c r="C2338" s="628">
        <f t="shared" si="434"/>
        <v>52.786483199999999</v>
      </c>
      <c r="D2338" s="665">
        <f t="shared" si="432"/>
        <v>52.786483199999999</v>
      </c>
      <c r="E2338" s="629">
        <f t="shared" si="435"/>
        <v>2786.412808623882</v>
      </c>
      <c r="F2338" s="665">
        <f t="shared" si="433"/>
        <v>54.073958400000009</v>
      </c>
      <c r="G2338" s="629">
        <f t="shared" si="436"/>
        <v>2923.9929770449316</v>
      </c>
      <c r="H2338" s="666">
        <f t="shared" si="437"/>
        <v>53.430220800000001</v>
      </c>
      <c r="I2338" s="667">
        <f t="shared" si="438"/>
        <v>1.4841728E-2</v>
      </c>
      <c r="J2338" s="624">
        <f t="shared" si="439"/>
        <v>137.58016842104962</v>
      </c>
      <c r="K2338" s="624">
        <f t="shared" si="440"/>
        <v>137.58016842104962</v>
      </c>
      <c r="L2338" s="624">
        <f t="shared" si="442"/>
        <v>73608.782989685438</v>
      </c>
      <c r="M2338" s="668">
        <f t="shared" si="443"/>
        <v>16.396264895999977</v>
      </c>
      <c r="N2338" s="624">
        <f t="shared" si="441"/>
        <v>4489.3628796911544</v>
      </c>
    </row>
    <row r="2339" spans="1:14" x14ac:dyDescent="0.2">
      <c r="A2339" s="624">
        <v>2336</v>
      </c>
      <c r="B2339" s="624">
        <v>33.6</v>
      </c>
      <c r="C2339" s="628">
        <f t="shared" si="434"/>
        <v>54.073958400000009</v>
      </c>
      <c r="D2339" s="665">
        <f t="shared" si="432"/>
        <v>54.073958400000009</v>
      </c>
      <c r="E2339" s="629">
        <f t="shared" si="435"/>
        <v>2923.9929770449316</v>
      </c>
      <c r="F2339" s="665">
        <f t="shared" si="433"/>
        <v>55.522368</v>
      </c>
      <c r="G2339" s="629">
        <f t="shared" si="436"/>
        <v>3082.7333483274242</v>
      </c>
      <c r="H2339" s="666">
        <f t="shared" si="437"/>
        <v>54.798163200000005</v>
      </c>
      <c r="I2339" s="667">
        <f t="shared" si="438"/>
        <v>1.5221712000000002E-2</v>
      </c>
      <c r="J2339" s="624">
        <f t="shared" si="439"/>
        <v>158.74037128249256</v>
      </c>
      <c r="K2339" s="624">
        <f t="shared" si="440"/>
        <v>158.74037128249256</v>
      </c>
      <c r="L2339" s="624">
        <f t="shared" si="442"/>
        <v>73767.523360967927</v>
      </c>
      <c r="M2339" s="668">
        <f t="shared" si="443"/>
        <v>16.411486607999976</v>
      </c>
      <c r="N2339" s="624">
        <f t="shared" si="441"/>
        <v>4494.8714959806912</v>
      </c>
    </row>
    <row r="2340" spans="1:14" x14ac:dyDescent="0.2">
      <c r="A2340" s="624">
        <v>2337</v>
      </c>
      <c r="B2340" s="624">
        <v>34.5</v>
      </c>
      <c r="C2340" s="628">
        <f t="shared" si="434"/>
        <v>55.522368</v>
      </c>
      <c r="D2340" s="665">
        <f t="shared" si="432"/>
        <v>55.522368</v>
      </c>
      <c r="E2340" s="629">
        <f t="shared" si="435"/>
        <v>3082.7333483274242</v>
      </c>
      <c r="F2340" s="665">
        <f t="shared" si="433"/>
        <v>55.683302400000009</v>
      </c>
      <c r="G2340" s="629">
        <f t="shared" si="436"/>
        <v>3100.6301661698467</v>
      </c>
      <c r="H2340" s="666">
        <f t="shared" si="437"/>
        <v>55.602835200000001</v>
      </c>
      <c r="I2340" s="667">
        <f t="shared" si="438"/>
        <v>1.5445232E-2</v>
      </c>
      <c r="J2340" s="624">
        <f t="shared" si="439"/>
        <v>17.896817842422479</v>
      </c>
      <c r="K2340" s="624">
        <f t="shared" si="440"/>
        <v>17.896817842422479</v>
      </c>
      <c r="L2340" s="624">
        <f t="shared" si="442"/>
        <v>73785.420178810353</v>
      </c>
      <c r="M2340" s="668">
        <f t="shared" si="443"/>
        <v>16.426931839999977</v>
      </c>
      <c r="N2340" s="624">
        <f t="shared" si="441"/>
        <v>4491.734725479354</v>
      </c>
    </row>
    <row r="2341" spans="1:14" x14ac:dyDescent="0.2">
      <c r="A2341" s="624">
        <v>2338</v>
      </c>
      <c r="B2341" s="624">
        <v>34.6</v>
      </c>
      <c r="C2341" s="628">
        <f t="shared" si="434"/>
        <v>55.683302400000009</v>
      </c>
      <c r="D2341" s="665">
        <f t="shared" si="432"/>
        <v>55.683302400000009</v>
      </c>
      <c r="E2341" s="629">
        <f t="shared" si="435"/>
        <v>3100.6301661698467</v>
      </c>
      <c r="F2341" s="665">
        <f t="shared" si="433"/>
        <v>56.166105600000002</v>
      </c>
      <c r="G2341" s="629">
        <f t="shared" si="436"/>
        <v>3154.6314182703513</v>
      </c>
      <c r="H2341" s="666">
        <f t="shared" si="437"/>
        <v>55.924704000000006</v>
      </c>
      <c r="I2341" s="667">
        <f t="shared" si="438"/>
        <v>1.5534640000000002E-2</v>
      </c>
      <c r="J2341" s="624">
        <f t="shared" si="439"/>
        <v>54.001252100504644</v>
      </c>
      <c r="K2341" s="624">
        <f t="shared" si="440"/>
        <v>54.001252100504644</v>
      </c>
      <c r="L2341" s="624">
        <f t="shared" si="442"/>
        <v>73839.42143091085</v>
      </c>
      <c r="M2341" s="668">
        <f t="shared" si="443"/>
        <v>16.442466479999975</v>
      </c>
      <c r="N2341" s="624">
        <f t="shared" si="441"/>
        <v>4490.7752447436314</v>
      </c>
    </row>
    <row r="2342" spans="1:14" x14ac:dyDescent="0.2">
      <c r="A2342" s="624">
        <v>2339</v>
      </c>
      <c r="B2342" s="624">
        <v>34.9</v>
      </c>
      <c r="C2342" s="628">
        <f t="shared" si="434"/>
        <v>56.166105600000002</v>
      </c>
      <c r="D2342" s="665">
        <f t="shared" si="432"/>
        <v>56.166105600000002</v>
      </c>
      <c r="E2342" s="629">
        <f t="shared" si="435"/>
        <v>3154.6314182703513</v>
      </c>
      <c r="F2342" s="665">
        <f t="shared" si="433"/>
        <v>56.005171199999999</v>
      </c>
      <c r="G2342" s="629">
        <f t="shared" si="436"/>
        <v>3136.5792011413096</v>
      </c>
      <c r="H2342" s="666">
        <f t="shared" si="437"/>
        <v>56.085638400000001</v>
      </c>
      <c r="I2342" s="667">
        <f t="shared" si="438"/>
        <v>1.5579344E-2</v>
      </c>
      <c r="J2342" s="624">
        <f t="shared" si="439"/>
        <v>-18.052217129041765</v>
      </c>
      <c r="K2342" s="624">
        <f t="shared" si="440"/>
        <v>0</v>
      </c>
      <c r="L2342" s="624">
        <f t="shared" si="442"/>
        <v>73839.42143091085</v>
      </c>
      <c r="M2342" s="668">
        <f t="shared" si="443"/>
        <v>16.458045823999974</v>
      </c>
      <c r="N2342" s="624">
        <f t="shared" si="441"/>
        <v>4486.5242338330581</v>
      </c>
    </row>
    <row r="2343" spans="1:14" x14ac:dyDescent="0.2">
      <c r="A2343" s="624">
        <v>2340</v>
      </c>
      <c r="B2343" s="624">
        <v>34.799999999999997</v>
      </c>
      <c r="C2343" s="628">
        <f t="shared" si="434"/>
        <v>56.005171199999999</v>
      </c>
      <c r="D2343" s="665">
        <f t="shared" si="432"/>
        <v>56.005171199999999</v>
      </c>
      <c r="E2343" s="629">
        <f t="shared" si="435"/>
        <v>3136.5792011413096</v>
      </c>
      <c r="F2343" s="665">
        <f t="shared" si="433"/>
        <v>55.522368</v>
      </c>
      <c r="G2343" s="629">
        <f t="shared" si="436"/>
        <v>3082.7333483274242</v>
      </c>
      <c r="H2343" s="666">
        <f t="shared" si="437"/>
        <v>55.763769600000003</v>
      </c>
      <c r="I2343" s="667">
        <f t="shared" si="438"/>
        <v>1.5489936000000001E-2</v>
      </c>
      <c r="J2343" s="624">
        <f t="shared" si="439"/>
        <v>-53.845852813885358</v>
      </c>
      <c r="K2343" s="624">
        <f t="shared" si="440"/>
        <v>0</v>
      </c>
      <c r="L2343" s="624">
        <f t="shared" si="442"/>
        <v>73839.42143091085</v>
      </c>
      <c r="M2343" s="668">
        <f t="shared" si="443"/>
        <v>16.473535759999976</v>
      </c>
      <c r="N2343" s="624">
        <f t="shared" si="441"/>
        <v>4482.3055904126659</v>
      </c>
    </row>
    <row r="2344" spans="1:14" x14ac:dyDescent="0.2">
      <c r="A2344" s="624">
        <v>2341</v>
      </c>
      <c r="B2344" s="624">
        <v>34.5</v>
      </c>
      <c r="C2344" s="628">
        <f t="shared" si="434"/>
        <v>55.522368</v>
      </c>
      <c r="D2344" s="665">
        <f t="shared" si="432"/>
        <v>55.522368</v>
      </c>
      <c r="E2344" s="629">
        <f t="shared" si="435"/>
        <v>3082.7333483274242</v>
      </c>
      <c r="F2344" s="665">
        <f t="shared" si="433"/>
        <v>55.844236800000012</v>
      </c>
      <c r="G2344" s="629">
        <f t="shared" si="436"/>
        <v>3118.5787837744756</v>
      </c>
      <c r="H2344" s="666">
        <f t="shared" si="437"/>
        <v>55.683302400000002</v>
      </c>
      <c r="I2344" s="667">
        <f t="shared" si="438"/>
        <v>1.5467584000000001E-2</v>
      </c>
      <c r="J2344" s="624">
        <f t="shared" si="439"/>
        <v>35.845435447051386</v>
      </c>
      <c r="K2344" s="624">
        <f t="shared" si="440"/>
        <v>35.845435447051386</v>
      </c>
      <c r="L2344" s="624">
        <f t="shared" si="442"/>
        <v>73875.266866357895</v>
      </c>
      <c r="M2344" s="668">
        <f t="shared" si="443"/>
        <v>16.489003343999975</v>
      </c>
      <c r="N2344" s="624">
        <f t="shared" si="441"/>
        <v>4480.2748428842824</v>
      </c>
    </row>
    <row r="2345" spans="1:14" x14ac:dyDescent="0.2">
      <c r="A2345" s="624">
        <v>2342</v>
      </c>
      <c r="B2345" s="624">
        <v>34.700000000000003</v>
      </c>
      <c r="C2345" s="628">
        <f t="shared" si="434"/>
        <v>55.844236800000012</v>
      </c>
      <c r="D2345" s="665">
        <f t="shared" si="432"/>
        <v>55.844236800000012</v>
      </c>
      <c r="E2345" s="629">
        <f t="shared" si="435"/>
        <v>3118.5787837744756</v>
      </c>
      <c r="F2345" s="665">
        <f t="shared" si="433"/>
        <v>57.131712000000007</v>
      </c>
      <c r="G2345" s="629">
        <f t="shared" si="436"/>
        <v>3264.0325160509447</v>
      </c>
      <c r="H2345" s="666">
        <f t="shared" si="437"/>
        <v>56.487974400000013</v>
      </c>
      <c r="I2345" s="667">
        <f t="shared" si="438"/>
        <v>1.5691104000000004E-2</v>
      </c>
      <c r="J2345" s="624">
        <f t="shared" si="439"/>
        <v>145.45373227646905</v>
      </c>
      <c r="K2345" s="624">
        <f t="shared" si="440"/>
        <v>145.45373227646905</v>
      </c>
      <c r="L2345" s="624">
        <f t="shared" si="442"/>
        <v>74020.720598634362</v>
      </c>
      <c r="M2345" s="668">
        <f t="shared" si="443"/>
        <v>16.504694447999974</v>
      </c>
      <c r="N2345" s="624">
        <f t="shared" si="441"/>
        <v>4484.8282912383229</v>
      </c>
    </row>
    <row r="2346" spans="1:14" x14ac:dyDescent="0.2">
      <c r="A2346" s="624">
        <v>2343</v>
      </c>
      <c r="B2346" s="624">
        <v>35.5</v>
      </c>
      <c r="C2346" s="628">
        <f t="shared" si="434"/>
        <v>57.131712000000007</v>
      </c>
      <c r="D2346" s="665">
        <f t="shared" si="432"/>
        <v>57.131712000000007</v>
      </c>
      <c r="E2346" s="629">
        <f t="shared" si="435"/>
        <v>3264.0325160509447</v>
      </c>
      <c r="F2346" s="665">
        <f t="shared" si="433"/>
        <v>57.936384000000004</v>
      </c>
      <c r="G2346" s="629">
        <f t="shared" si="436"/>
        <v>3356.6245909954564</v>
      </c>
      <c r="H2346" s="666">
        <f t="shared" si="437"/>
        <v>57.534048000000006</v>
      </c>
      <c r="I2346" s="667">
        <f t="shared" si="438"/>
        <v>1.5981680000000002E-2</v>
      </c>
      <c r="J2346" s="624">
        <f t="shared" si="439"/>
        <v>92.592074944511751</v>
      </c>
      <c r="K2346" s="624">
        <f t="shared" si="440"/>
        <v>92.592074944511751</v>
      </c>
      <c r="L2346" s="624">
        <f t="shared" si="442"/>
        <v>74113.312673578868</v>
      </c>
      <c r="M2346" s="668">
        <f t="shared" si="443"/>
        <v>16.520676127999973</v>
      </c>
      <c r="N2346" s="624">
        <f t="shared" si="441"/>
        <v>4486.0944006987911</v>
      </c>
    </row>
    <row r="2347" spans="1:14" x14ac:dyDescent="0.2">
      <c r="A2347" s="624">
        <v>2344</v>
      </c>
      <c r="B2347" s="624">
        <v>36</v>
      </c>
      <c r="C2347" s="628">
        <f t="shared" si="434"/>
        <v>57.936384000000004</v>
      </c>
      <c r="D2347" s="665">
        <f t="shared" si="432"/>
        <v>57.936384000000004</v>
      </c>
      <c r="E2347" s="629">
        <f t="shared" si="435"/>
        <v>3356.6245909954564</v>
      </c>
      <c r="F2347" s="665">
        <f t="shared" si="433"/>
        <v>57.936384000000004</v>
      </c>
      <c r="G2347" s="629">
        <f t="shared" si="436"/>
        <v>3356.6245909954564</v>
      </c>
      <c r="H2347" s="666">
        <f t="shared" si="437"/>
        <v>57.936384000000004</v>
      </c>
      <c r="I2347" s="667">
        <f t="shared" si="438"/>
        <v>1.6093440000000001E-2</v>
      </c>
      <c r="J2347" s="624">
        <f t="shared" si="439"/>
        <v>0</v>
      </c>
      <c r="K2347" s="624">
        <f t="shared" si="440"/>
        <v>0</v>
      </c>
      <c r="L2347" s="624">
        <f t="shared" si="442"/>
        <v>74113.312673578868</v>
      </c>
      <c r="M2347" s="668">
        <f t="shared" si="443"/>
        <v>16.536769567999972</v>
      </c>
      <c r="N2347" s="624">
        <f t="shared" si="441"/>
        <v>4481.7285727312974</v>
      </c>
    </row>
    <row r="2348" spans="1:14" x14ac:dyDescent="0.2">
      <c r="A2348" s="624">
        <v>2345</v>
      </c>
      <c r="B2348" s="624">
        <v>36</v>
      </c>
      <c r="C2348" s="628">
        <f t="shared" si="434"/>
        <v>57.936384000000004</v>
      </c>
      <c r="D2348" s="665">
        <f t="shared" si="432"/>
        <v>57.936384000000004</v>
      </c>
      <c r="E2348" s="629">
        <f t="shared" si="435"/>
        <v>3356.6245909954564</v>
      </c>
      <c r="F2348" s="665">
        <f t="shared" si="433"/>
        <v>57.936384000000004</v>
      </c>
      <c r="G2348" s="629">
        <f t="shared" si="436"/>
        <v>3356.6245909954564</v>
      </c>
      <c r="H2348" s="666">
        <f t="shared" si="437"/>
        <v>57.936384000000004</v>
      </c>
      <c r="I2348" s="667">
        <f t="shared" si="438"/>
        <v>1.6093440000000001E-2</v>
      </c>
      <c r="J2348" s="624">
        <f t="shared" si="439"/>
        <v>0</v>
      </c>
      <c r="K2348" s="624">
        <f t="shared" si="440"/>
        <v>0</v>
      </c>
      <c r="L2348" s="624">
        <f t="shared" si="442"/>
        <v>74113.312673578868</v>
      </c>
      <c r="M2348" s="668">
        <f t="shared" si="443"/>
        <v>16.552863007999971</v>
      </c>
      <c r="N2348" s="624">
        <f t="shared" si="441"/>
        <v>4477.3712340735274</v>
      </c>
    </row>
    <row r="2349" spans="1:14" x14ac:dyDescent="0.2">
      <c r="A2349" s="624">
        <v>2346</v>
      </c>
      <c r="B2349" s="624">
        <v>36</v>
      </c>
      <c r="C2349" s="628">
        <f t="shared" si="434"/>
        <v>57.936384000000004</v>
      </c>
      <c r="D2349" s="665">
        <f t="shared" si="432"/>
        <v>57.936384000000004</v>
      </c>
      <c r="E2349" s="629">
        <f t="shared" si="435"/>
        <v>3356.6245909954564</v>
      </c>
      <c r="F2349" s="665">
        <f t="shared" si="433"/>
        <v>57.936384000000004</v>
      </c>
      <c r="G2349" s="629">
        <f t="shared" si="436"/>
        <v>3356.6245909954564</v>
      </c>
      <c r="H2349" s="666">
        <f t="shared" si="437"/>
        <v>57.936384000000004</v>
      </c>
      <c r="I2349" s="667">
        <f t="shared" si="438"/>
        <v>1.6093440000000001E-2</v>
      </c>
      <c r="J2349" s="624">
        <f t="shared" si="439"/>
        <v>0</v>
      </c>
      <c r="K2349" s="624">
        <f t="shared" si="440"/>
        <v>0</v>
      </c>
      <c r="L2349" s="624">
        <f t="shared" si="442"/>
        <v>74113.312673578868</v>
      </c>
      <c r="M2349" s="668">
        <f t="shared" si="443"/>
        <v>16.56895644799997</v>
      </c>
      <c r="N2349" s="624">
        <f t="shared" si="441"/>
        <v>4473.0223599884621</v>
      </c>
    </row>
    <row r="2350" spans="1:14" x14ac:dyDescent="0.2">
      <c r="A2350" s="624">
        <v>2347</v>
      </c>
      <c r="B2350" s="624">
        <v>36</v>
      </c>
      <c r="C2350" s="628">
        <f t="shared" si="434"/>
        <v>57.936384000000004</v>
      </c>
      <c r="D2350" s="665">
        <f t="shared" si="432"/>
        <v>57.936384000000004</v>
      </c>
      <c r="E2350" s="629">
        <f t="shared" si="435"/>
        <v>3356.6245909954564</v>
      </c>
      <c r="F2350" s="665">
        <f t="shared" si="433"/>
        <v>57.936384000000004</v>
      </c>
      <c r="G2350" s="629">
        <f t="shared" si="436"/>
        <v>3356.6245909954564</v>
      </c>
      <c r="H2350" s="666">
        <f t="shared" si="437"/>
        <v>57.936384000000004</v>
      </c>
      <c r="I2350" s="667">
        <f t="shared" si="438"/>
        <v>1.6093440000000001E-2</v>
      </c>
      <c r="J2350" s="624">
        <f t="shared" si="439"/>
        <v>0</v>
      </c>
      <c r="K2350" s="624">
        <f t="shared" si="440"/>
        <v>0</v>
      </c>
      <c r="L2350" s="624">
        <f t="shared" si="442"/>
        <v>74113.312673578868</v>
      </c>
      <c r="M2350" s="668">
        <f t="shared" si="443"/>
        <v>16.585049887999968</v>
      </c>
      <c r="N2350" s="624">
        <f t="shared" si="441"/>
        <v>4468.6819258350979</v>
      </c>
    </row>
    <row r="2351" spans="1:14" x14ac:dyDescent="0.2">
      <c r="A2351" s="624">
        <v>2348</v>
      </c>
      <c r="B2351" s="624">
        <v>36</v>
      </c>
      <c r="C2351" s="628">
        <f t="shared" si="434"/>
        <v>57.936384000000004</v>
      </c>
      <c r="D2351" s="665">
        <f t="shared" si="432"/>
        <v>57.936384000000004</v>
      </c>
      <c r="E2351" s="629">
        <f t="shared" si="435"/>
        <v>3356.6245909954564</v>
      </c>
      <c r="F2351" s="665">
        <f t="shared" si="433"/>
        <v>57.936384000000004</v>
      </c>
      <c r="G2351" s="629">
        <f t="shared" si="436"/>
        <v>3356.6245909954564</v>
      </c>
      <c r="H2351" s="666">
        <f t="shared" si="437"/>
        <v>57.936384000000004</v>
      </c>
      <c r="I2351" s="667">
        <f t="shared" si="438"/>
        <v>1.6093440000000001E-2</v>
      </c>
      <c r="J2351" s="624">
        <f t="shared" si="439"/>
        <v>0</v>
      </c>
      <c r="K2351" s="624">
        <f t="shared" si="440"/>
        <v>0</v>
      </c>
      <c r="L2351" s="624">
        <f t="shared" si="442"/>
        <v>74113.312673578868</v>
      </c>
      <c r="M2351" s="668">
        <f t="shared" si="443"/>
        <v>16.601143327999967</v>
      </c>
      <c r="N2351" s="624">
        <f t="shared" si="441"/>
        <v>4464.34990706798</v>
      </c>
    </row>
    <row r="2352" spans="1:14" x14ac:dyDescent="0.2">
      <c r="A2352" s="624">
        <v>2349</v>
      </c>
      <c r="B2352" s="624">
        <v>36</v>
      </c>
      <c r="C2352" s="628">
        <f t="shared" si="434"/>
        <v>57.936384000000004</v>
      </c>
      <c r="D2352" s="665">
        <f t="shared" si="432"/>
        <v>57.936384000000004</v>
      </c>
      <c r="E2352" s="629">
        <f t="shared" si="435"/>
        <v>3356.6245909954564</v>
      </c>
      <c r="F2352" s="665">
        <f t="shared" si="433"/>
        <v>58.097318400000006</v>
      </c>
      <c r="G2352" s="629">
        <f t="shared" si="436"/>
        <v>3375.2984052709794</v>
      </c>
      <c r="H2352" s="666">
        <f t="shared" si="437"/>
        <v>58.016851200000005</v>
      </c>
      <c r="I2352" s="667">
        <f t="shared" si="438"/>
        <v>1.6115792E-2</v>
      </c>
      <c r="J2352" s="624">
        <f t="shared" si="439"/>
        <v>18.673814275523</v>
      </c>
      <c r="K2352" s="624">
        <f t="shared" si="440"/>
        <v>18.673814275523</v>
      </c>
      <c r="L2352" s="624">
        <f t="shared" si="442"/>
        <v>74131.986487854389</v>
      </c>
      <c r="M2352" s="668">
        <f t="shared" si="443"/>
        <v>16.617259119999968</v>
      </c>
      <c r="N2352" s="624">
        <f t="shared" si="441"/>
        <v>4461.1440402124827</v>
      </c>
    </row>
    <row r="2353" spans="1:14" x14ac:dyDescent="0.2">
      <c r="A2353" s="624">
        <v>2350</v>
      </c>
      <c r="B2353" s="624">
        <v>36.1</v>
      </c>
      <c r="C2353" s="628">
        <f t="shared" si="434"/>
        <v>58.097318400000006</v>
      </c>
      <c r="D2353" s="665">
        <f t="shared" si="432"/>
        <v>58.097318400000006</v>
      </c>
      <c r="E2353" s="629">
        <f t="shared" si="435"/>
        <v>3375.2984052709794</v>
      </c>
      <c r="F2353" s="665">
        <f t="shared" si="433"/>
        <v>58.580121599999998</v>
      </c>
      <c r="G2353" s="629">
        <f t="shared" si="436"/>
        <v>3431.6306466707865</v>
      </c>
      <c r="H2353" s="666">
        <f t="shared" si="437"/>
        <v>58.338720000000002</v>
      </c>
      <c r="I2353" s="667">
        <f t="shared" si="438"/>
        <v>1.6205199999999999E-2</v>
      </c>
      <c r="J2353" s="624">
        <f t="shared" si="439"/>
        <v>56.332241399807117</v>
      </c>
      <c r="K2353" s="624">
        <f t="shared" si="440"/>
        <v>56.332241399807117</v>
      </c>
      <c r="L2353" s="624">
        <f t="shared" si="442"/>
        <v>74188.318729254199</v>
      </c>
      <c r="M2353" s="668">
        <f t="shared" si="443"/>
        <v>16.63346431999997</v>
      </c>
      <c r="N2353" s="624">
        <f t="shared" si="441"/>
        <v>4460.1844391520199</v>
      </c>
    </row>
    <row r="2354" spans="1:14" x14ac:dyDescent="0.2">
      <c r="A2354" s="624">
        <v>2351</v>
      </c>
      <c r="B2354" s="624">
        <v>36.4</v>
      </c>
      <c r="C2354" s="628">
        <f t="shared" si="434"/>
        <v>58.580121599999998</v>
      </c>
      <c r="D2354" s="665">
        <f t="shared" si="432"/>
        <v>58.580121599999998</v>
      </c>
      <c r="E2354" s="629">
        <f t="shared" si="435"/>
        <v>3431.6306466707865</v>
      </c>
      <c r="F2354" s="665">
        <f t="shared" si="433"/>
        <v>58.741056</v>
      </c>
      <c r="G2354" s="629">
        <f t="shared" si="436"/>
        <v>3450.5116599951361</v>
      </c>
      <c r="H2354" s="666">
        <f t="shared" si="437"/>
        <v>58.660588799999999</v>
      </c>
      <c r="I2354" s="667">
        <f t="shared" si="438"/>
        <v>1.6294607999999999E-2</v>
      </c>
      <c r="J2354" s="624">
        <f t="shared" si="439"/>
        <v>18.881013324349624</v>
      </c>
      <c r="K2354" s="624">
        <f t="shared" si="440"/>
        <v>18.881013324349624</v>
      </c>
      <c r="L2354" s="624">
        <f t="shared" si="442"/>
        <v>74207.199742578552</v>
      </c>
      <c r="M2354" s="668">
        <f t="shared" si="443"/>
        <v>16.649758927999969</v>
      </c>
      <c r="N2354" s="624">
        <f t="shared" si="441"/>
        <v>4456.9534047597526</v>
      </c>
    </row>
    <row r="2355" spans="1:14" x14ac:dyDescent="0.2">
      <c r="A2355" s="624">
        <v>2352</v>
      </c>
      <c r="B2355" s="624">
        <v>36.5</v>
      </c>
      <c r="C2355" s="628">
        <f t="shared" si="434"/>
        <v>58.741056</v>
      </c>
      <c r="D2355" s="665">
        <f t="shared" si="432"/>
        <v>58.741056</v>
      </c>
      <c r="E2355" s="629">
        <f t="shared" si="435"/>
        <v>3450.5116599951361</v>
      </c>
      <c r="F2355" s="665">
        <f t="shared" si="433"/>
        <v>58.580121599999998</v>
      </c>
      <c r="G2355" s="629">
        <f t="shared" si="436"/>
        <v>3431.6306466707865</v>
      </c>
      <c r="H2355" s="666">
        <f t="shared" si="437"/>
        <v>58.660588799999999</v>
      </c>
      <c r="I2355" s="667">
        <f t="shared" si="438"/>
        <v>1.6294607999999999E-2</v>
      </c>
      <c r="J2355" s="624">
        <f t="shared" si="439"/>
        <v>-18.881013324349624</v>
      </c>
      <c r="K2355" s="624">
        <f t="shared" si="440"/>
        <v>0</v>
      </c>
      <c r="L2355" s="624">
        <f t="shared" si="442"/>
        <v>74207.199742578552</v>
      </c>
      <c r="M2355" s="668">
        <f t="shared" si="443"/>
        <v>16.666053535999968</v>
      </c>
      <c r="N2355" s="624">
        <f t="shared" si="441"/>
        <v>4452.5957859360797</v>
      </c>
    </row>
    <row r="2356" spans="1:14" x14ac:dyDescent="0.2">
      <c r="A2356" s="624">
        <v>2353</v>
      </c>
      <c r="B2356" s="624">
        <v>36.4</v>
      </c>
      <c r="C2356" s="628">
        <f t="shared" si="434"/>
        <v>58.580121599999998</v>
      </c>
      <c r="D2356" s="665">
        <f t="shared" si="432"/>
        <v>58.580121599999998</v>
      </c>
      <c r="E2356" s="629">
        <f t="shared" si="435"/>
        <v>3431.6306466707865</v>
      </c>
      <c r="F2356" s="665">
        <f t="shared" si="433"/>
        <v>57.936384000000004</v>
      </c>
      <c r="G2356" s="629">
        <f t="shared" si="436"/>
        <v>3356.6245909954564</v>
      </c>
      <c r="H2356" s="666">
        <f t="shared" si="437"/>
        <v>58.258252800000001</v>
      </c>
      <c r="I2356" s="667">
        <f t="shared" si="438"/>
        <v>1.6182848E-2</v>
      </c>
      <c r="J2356" s="624">
        <f t="shared" si="439"/>
        <v>-75.006055675330117</v>
      </c>
      <c r="K2356" s="624">
        <f t="shared" si="440"/>
        <v>0</v>
      </c>
      <c r="L2356" s="624">
        <f t="shared" si="442"/>
        <v>74207.199742578552</v>
      </c>
      <c r="M2356" s="668">
        <f t="shared" si="443"/>
        <v>16.682236383999967</v>
      </c>
      <c r="N2356" s="624">
        <f t="shared" si="441"/>
        <v>4448.2764801097728</v>
      </c>
    </row>
    <row r="2357" spans="1:14" x14ac:dyDescent="0.2">
      <c r="A2357" s="624">
        <v>2354</v>
      </c>
      <c r="B2357" s="624">
        <v>36</v>
      </c>
      <c r="C2357" s="628">
        <f t="shared" si="434"/>
        <v>57.936384000000004</v>
      </c>
      <c r="D2357" s="665">
        <f t="shared" si="432"/>
        <v>57.936384000000004</v>
      </c>
      <c r="E2357" s="629">
        <f t="shared" si="435"/>
        <v>3356.6245909954564</v>
      </c>
      <c r="F2357" s="665">
        <f t="shared" si="433"/>
        <v>56.487974400000006</v>
      </c>
      <c r="G2357" s="629">
        <f t="shared" si="436"/>
        <v>3190.891251815056</v>
      </c>
      <c r="H2357" s="666">
        <f t="shared" si="437"/>
        <v>57.212179200000008</v>
      </c>
      <c r="I2357" s="667">
        <f t="shared" si="438"/>
        <v>1.5892272000000002E-2</v>
      </c>
      <c r="J2357" s="624">
        <f t="shared" si="439"/>
        <v>-165.73333918040043</v>
      </c>
      <c r="K2357" s="624">
        <f t="shared" si="440"/>
        <v>0</v>
      </c>
      <c r="L2357" s="624">
        <f t="shared" si="442"/>
        <v>74207.199742578552</v>
      </c>
      <c r="M2357" s="668">
        <f t="shared" si="443"/>
        <v>16.698128655999966</v>
      </c>
      <c r="N2357" s="624">
        <f t="shared" si="441"/>
        <v>4444.0428787757874</v>
      </c>
    </row>
    <row r="2358" spans="1:14" x14ac:dyDescent="0.2">
      <c r="A2358" s="624">
        <v>2355</v>
      </c>
      <c r="B2358" s="624">
        <v>35.1</v>
      </c>
      <c r="C2358" s="628">
        <f t="shared" si="434"/>
        <v>56.487974400000006</v>
      </c>
      <c r="D2358" s="665">
        <f t="shared" si="432"/>
        <v>56.487974400000006</v>
      </c>
      <c r="E2358" s="629">
        <f t="shared" si="435"/>
        <v>3190.891251815056</v>
      </c>
      <c r="F2358" s="665">
        <f t="shared" si="433"/>
        <v>54.878630400000006</v>
      </c>
      <c r="G2358" s="629">
        <f t="shared" si="436"/>
        <v>3011.6640745798049</v>
      </c>
      <c r="H2358" s="666">
        <f t="shared" si="437"/>
        <v>55.683302400000002</v>
      </c>
      <c r="I2358" s="667">
        <f t="shared" si="438"/>
        <v>1.5467584000000001E-2</v>
      </c>
      <c r="J2358" s="624">
        <f t="shared" si="439"/>
        <v>-179.22717723525102</v>
      </c>
      <c r="K2358" s="624">
        <f t="shared" si="440"/>
        <v>0</v>
      </c>
      <c r="L2358" s="624">
        <f t="shared" si="442"/>
        <v>74207.199742578552</v>
      </c>
      <c r="M2358" s="668">
        <f t="shared" si="443"/>
        <v>16.713596239999966</v>
      </c>
      <c r="N2358" s="624">
        <f t="shared" si="441"/>
        <v>4439.9301429204988</v>
      </c>
    </row>
    <row r="2359" spans="1:14" x14ac:dyDescent="0.2">
      <c r="A2359" s="624">
        <v>2356</v>
      </c>
      <c r="B2359" s="624">
        <v>34.1</v>
      </c>
      <c r="C2359" s="628">
        <f t="shared" si="434"/>
        <v>54.878630400000006</v>
      </c>
      <c r="D2359" s="665">
        <f t="shared" si="432"/>
        <v>54.878630400000006</v>
      </c>
      <c r="E2359" s="629">
        <f t="shared" si="435"/>
        <v>3011.6640745798049</v>
      </c>
      <c r="F2359" s="665">
        <f t="shared" si="433"/>
        <v>53.913024000000007</v>
      </c>
      <c r="G2359" s="629">
        <f t="shared" si="436"/>
        <v>2906.6141568245766</v>
      </c>
      <c r="H2359" s="666">
        <f t="shared" si="437"/>
        <v>54.395827200000006</v>
      </c>
      <c r="I2359" s="667">
        <f t="shared" si="438"/>
        <v>1.5109952000000001E-2</v>
      </c>
      <c r="J2359" s="624">
        <f t="shared" si="439"/>
        <v>-105.04991775522831</v>
      </c>
      <c r="K2359" s="624">
        <f t="shared" si="440"/>
        <v>0</v>
      </c>
      <c r="L2359" s="624">
        <f t="shared" si="442"/>
        <v>74207.199742578552</v>
      </c>
      <c r="M2359" s="668">
        <f t="shared" si="443"/>
        <v>16.728706191999965</v>
      </c>
      <c r="N2359" s="624">
        <f t="shared" si="441"/>
        <v>4435.9198428666332</v>
      </c>
    </row>
    <row r="2360" spans="1:14" x14ac:dyDescent="0.2">
      <c r="A2360" s="624">
        <v>2357</v>
      </c>
      <c r="B2360" s="624">
        <v>33.5</v>
      </c>
      <c r="C2360" s="628">
        <f t="shared" si="434"/>
        <v>53.913024000000007</v>
      </c>
      <c r="D2360" s="665">
        <f t="shared" si="432"/>
        <v>53.913024000000007</v>
      </c>
      <c r="E2360" s="629">
        <f t="shared" si="435"/>
        <v>2906.6141568245766</v>
      </c>
      <c r="F2360" s="665">
        <f t="shared" si="433"/>
        <v>50.533401599999998</v>
      </c>
      <c r="G2360" s="629">
        <f t="shared" si="436"/>
        <v>2553.6246772668824</v>
      </c>
      <c r="H2360" s="666">
        <f t="shared" si="437"/>
        <v>52.223212799999999</v>
      </c>
      <c r="I2360" s="667">
        <f t="shared" si="438"/>
        <v>1.4506448E-2</v>
      </c>
      <c r="J2360" s="624">
        <f t="shared" si="439"/>
        <v>-352.98947955769427</v>
      </c>
      <c r="K2360" s="624">
        <f t="shared" si="440"/>
        <v>0</v>
      </c>
      <c r="L2360" s="624">
        <f t="shared" si="442"/>
        <v>74207.199742578552</v>
      </c>
      <c r="M2360" s="668">
        <f t="shared" si="443"/>
        <v>16.743212639999964</v>
      </c>
      <c r="N2360" s="624">
        <f t="shared" si="441"/>
        <v>4432.0765278519875</v>
      </c>
    </row>
    <row r="2361" spans="1:14" x14ac:dyDescent="0.2">
      <c r="A2361" s="624">
        <v>2358</v>
      </c>
      <c r="B2361" s="624">
        <v>31.4</v>
      </c>
      <c r="C2361" s="628">
        <f t="shared" si="434"/>
        <v>50.533401599999998</v>
      </c>
      <c r="D2361" s="665">
        <f t="shared" si="432"/>
        <v>50.533401599999998</v>
      </c>
      <c r="E2361" s="629">
        <f t="shared" si="435"/>
        <v>2553.6246772668824</v>
      </c>
      <c r="F2361" s="665">
        <f t="shared" si="433"/>
        <v>46.670976000000003</v>
      </c>
      <c r="G2361" s="629">
        <f t="shared" si="436"/>
        <v>2178.1800007925763</v>
      </c>
      <c r="H2361" s="666">
        <f t="shared" si="437"/>
        <v>48.6021888</v>
      </c>
      <c r="I2361" s="667">
        <f t="shared" si="438"/>
        <v>1.3500608000000001E-2</v>
      </c>
      <c r="J2361" s="624">
        <f t="shared" si="439"/>
        <v>-375.44467647430611</v>
      </c>
      <c r="K2361" s="624">
        <f t="shared" si="440"/>
        <v>0</v>
      </c>
      <c r="L2361" s="624">
        <f t="shared" si="442"/>
        <v>74207.199742578552</v>
      </c>
      <c r="M2361" s="668">
        <f t="shared" si="443"/>
        <v>16.756713247999965</v>
      </c>
      <c r="N2361" s="624">
        <f t="shared" si="441"/>
        <v>4428.5056767582819</v>
      </c>
    </row>
    <row r="2362" spans="1:14" x14ac:dyDescent="0.2">
      <c r="A2362" s="624">
        <v>2359</v>
      </c>
      <c r="B2362" s="624">
        <v>29</v>
      </c>
      <c r="C2362" s="628">
        <f t="shared" si="434"/>
        <v>46.670976000000003</v>
      </c>
      <c r="D2362" s="665">
        <f t="shared" si="432"/>
        <v>46.670976000000003</v>
      </c>
      <c r="E2362" s="629">
        <f t="shared" si="435"/>
        <v>2178.1800007925763</v>
      </c>
      <c r="F2362" s="665">
        <f t="shared" si="433"/>
        <v>41.360140800000003</v>
      </c>
      <c r="G2362" s="629">
        <f t="shared" si="436"/>
        <v>1710.661246995825</v>
      </c>
      <c r="H2362" s="666">
        <f t="shared" si="437"/>
        <v>44.015558400000003</v>
      </c>
      <c r="I2362" s="667">
        <f t="shared" si="438"/>
        <v>1.2226544000000001E-2</v>
      </c>
      <c r="J2362" s="624">
        <f t="shared" si="439"/>
        <v>-467.5187537967513</v>
      </c>
      <c r="K2362" s="624">
        <f t="shared" si="440"/>
        <v>0</v>
      </c>
      <c r="L2362" s="624">
        <f t="shared" si="442"/>
        <v>74207.199742578552</v>
      </c>
      <c r="M2362" s="668">
        <f t="shared" si="443"/>
        <v>16.768939791999966</v>
      </c>
      <c r="N2362" s="624">
        <f t="shared" si="441"/>
        <v>4425.2767714021438</v>
      </c>
    </row>
    <row r="2363" spans="1:14" x14ac:dyDescent="0.2">
      <c r="A2363" s="624">
        <v>2360</v>
      </c>
      <c r="B2363" s="624">
        <v>25.7</v>
      </c>
      <c r="C2363" s="628">
        <f t="shared" si="434"/>
        <v>41.360140800000003</v>
      </c>
      <c r="D2363" s="665">
        <f t="shared" si="432"/>
        <v>41.360140800000003</v>
      </c>
      <c r="E2363" s="629">
        <f t="shared" si="435"/>
        <v>1710.661246995825</v>
      </c>
      <c r="F2363" s="665">
        <f t="shared" si="433"/>
        <v>37.014912000000002</v>
      </c>
      <c r="G2363" s="629">
        <f t="shared" si="436"/>
        <v>1370.1037103677443</v>
      </c>
      <c r="H2363" s="666">
        <f t="shared" si="437"/>
        <v>39.187526400000003</v>
      </c>
      <c r="I2363" s="667">
        <f t="shared" si="438"/>
        <v>1.0885424000000001E-2</v>
      </c>
      <c r="J2363" s="624">
        <f t="shared" si="439"/>
        <v>-340.5575366280807</v>
      </c>
      <c r="K2363" s="624">
        <f t="shared" si="440"/>
        <v>0</v>
      </c>
      <c r="L2363" s="624">
        <f t="shared" si="442"/>
        <v>74207.199742578552</v>
      </c>
      <c r="M2363" s="668">
        <f t="shared" si="443"/>
        <v>16.779825215999967</v>
      </c>
      <c r="N2363" s="624">
        <f t="shared" si="441"/>
        <v>4422.4060016918529</v>
      </c>
    </row>
    <row r="2364" spans="1:14" x14ac:dyDescent="0.2">
      <c r="A2364" s="624">
        <v>2361</v>
      </c>
      <c r="B2364" s="624">
        <v>23</v>
      </c>
      <c r="C2364" s="628">
        <f t="shared" si="434"/>
        <v>37.014912000000002</v>
      </c>
      <c r="D2364" s="665">
        <f t="shared" si="432"/>
        <v>37.014912000000002</v>
      </c>
      <c r="E2364" s="629">
        <f t="shared" si="435"/>
        <v>1370.1037103677443</v>
      </c>
      <c r="F2364" s="665">
        <f t="shared" si="433"/>
        <v>32.669683200000001</v>
      </c>
      <c r="G2364" s="629">
        <f t="shared" si="436"/>
        <v>1067.3082003883624</v>
      </c>
      <c r="H2364" s="666">
        <f t="shared" si="437"/>
        <v>34.842297600000002</v>
      </c>
      <c r="I2364" s="667">
        <f t="shared" si="438"/>
        <v>9.6784160000000004E-3</v>
      </c>
      <c r="J2364" s="624">
        <f t="shared" si="439"/>
        <v>-302.7955099793819</v>
      </c>
      <c r="K2364" s="624">
        <f t="shared" si="440"/>
        <v>0</v>
      </c>
      <c r="L2364" s="624">
        <f t="shared" si="442"/>
        <v>74207.199742578552</v>
      </c>
      <c r="M2364" s="668">
        <f t="shared" si="443"/>
        <v>16.789503631999967</v>
      </c>
      <c r="N2364" s="624">
        <f t="shared" si="441"/>
        <v>4419.8566776651624</v>
      </c>
    </row>
    <row r="2365" spans="1:14" x14ac:dyDescent="0.2">
      <c r="A2365" s="624">
        <v>2362</v>
      </c>
      <c r="B2365" s="624">
        <v>20.3</v>
      </c>
      <c r="C2365" s="628">
        <f t="shared" si="434"/>
        <v>32.669683200000001</v>
      </c>
      <c r="D2365" s="665">
        <f t="shared" si="432"/>
        <v>32.669683200000001</v>
      </c>
      <c r="E2365" s="629">
        <f t="shared" si="435"/>
        <v>1067.3082003883624</v>
      </c>
      <c r="F2365" s="665">
        <f t="shared" si="433"/>
        <v>28.163520000000002</v>
      </c>
      <c r="G2365" s="629">
        <f t="shared" si="436"/>
        <v>793.18385879040011</v>
      </c>
      <c r="H2365" s="666">
        <f t="shared" si="437"/>
        <v>30.4166016</v>
      </c>
      <c r="I2365" s="667">
        <f t="shared" si="438"/>
        <v>8.4490559999999999E-3</v>
      </c>
      <c r="J2365" s="624">
        <f t="shared" si="439"/>
        <v>-274.12434159796226</v>
      </c>
      <c r="K2365" s="624">
        <f t="shared" si="440"/>
        <v>0</v>
      </c>
      <c r="L2365" s="624">
        <f t="shared" si="442"/>
        <v>74207.199742578552</v>
      </c>
      <c r="M2365" s="668">
        <f t="shared" si="443"/>
        <v>16.797952687999967</v>
      </c>
      <c r="N2365" s="624">
        <f t="shared" si="441"/>
        <v>4417.6335724287583</v>
      </c>
    </row>
    <row r="2366" spans="1:14" x14ac:dyDescent="0.2">
      <c r="A2366" s="624">
        <v>2363</v>
      </c>
      <c r="B2366" s="624">
        <v>17.5</v>
      </c>
      <c r="C2366" s="628">
        <f t="shared" si="434"/>
        <v>28.163520000000002</v>
      </c>
      <c r="D2366" s="665">
        <f t="shared" si="432"/>
        <v>28.163520000000002</v>
      </c>
      <c r="E2366" s="629">
        <f t="shared" si="435"/>
        <v>793.18385879040011</v>
      </c>
      <c r="F2366" s="665">
        <f t="shared" si="433"/>
        <v>23.335488000000002</v>
      </c>
      <c r="G2366" s="629">
        <f t="shared" si="436"/>
        <v>544.54500019814407</v>
      </c>
      <c r="H2366" s="666">
        <f t="shared" si="437"/>
        <v>25.749504000000002</v>
      </c>
      <c r="I2366" s="667">
        <f t="shared" si="438"/>
        <v>7.1526400000000009E-3</v>
      </c>
      <c r="J2366" s="624">
        <f t="shared" si="439"/>
        <v>-248.63885859225604</v>
      </c>
      <c r="K2366" s="624">
        <f t="shared" si="440"/>
        <v>0</v>
      </c>
      <c r="L2366" s="624">
        <f t="shared" si="442"/>
        <v>74207.199742578552</v>
      </c>
      <c r="M2366" s="668">
        <f t="shared" si="443"/>
        <v>16.805105327999968</v>
      </c>
      <c r="N2366" s="624">
        <f t="shared" si="441"/>
        <v>4415.7533258025824</v>
      </c>
    </row>
    <row r="2367" spans="1:14" x14ac:dyDescent="0.2">
      <c r="A2367" s="624">
        <v>2364</v>
      </c>
      <c r="B2367" s="624">
        <v>14.5</v>
      </c>
      <c r="C2367" s="628">
        <f t="shared" si="434"/>
        <v>23.335488000000002</v>
      </c>
      <c r="D2367" s="665">
        <f t="shared" si="432"/>
        <v>23.335488000000002</v>
      </c>
      <c r="E2367" s="629">
        <f t="shared" si="435"/>
        <v>544.54500019814407</v>
      </c>
      <c r="F2367" s="665">
        <f t="shared" si="433"/>
        <v>19.312128000000001</v>
      </c>
      <c r="G2367" s="629">
        <f t="shared" si="436"/>
        <v>372.95828788838406</v>
      </c>
      <c r="H2367" s="666">
        <f t="shared" si="437"/>
        <v>21.323808</v>
      </c>
      <c r="I2367" s="667">
        <f t="shared" si="438"/>
        <v>5.9232799999999995E-3</v>
      </c>
      <c r="J2367" s="624">
        <f t="shared" si="439"/>
        <v>-171.58671230976</v>
      </c>
      <c r="K2367" s="624">
        <f t="shared" si="440"/>
        <v>0</v>
      </c>
      <c r="L2367" s="624">
        <f t="shared" si="442"/>
        <v>74207.199742578552</v>
      </c>
      <c r="M2367" s="668">
        <f t="shared" si="443"/>
        <v>16.811028607999969</v>
      </c>
      <c r="N2367" s="624">
        <f t="shared" si="441"/>
        <v>4414.1974576894781</v>
      </c>
    </row>
    <row r="2368" spans="1:14" x14ac:dyDescent="0.2">
      <c r="A2368" s="624">
        <v>2365</v>
      </c>
      <c r="B2368" s="624">
        <v>12</v>
      </c>
      <c r="C2368" s="628">
        <f t="shared" si="434"/>
        <v>19.312128000000001</v>
      </c>
      <c r="D2368" s="665">
        <f t="shared" si="432"/>
        <v>19.312128000000001</v>
      </c>
      <c r="E2368" s="629">
        <f t="shared" si="435"/>
        <v>372.95828788838406</v>
      </c>
      <c r="F2368" s="665">
        <f t="shared" si="433"/>
        <v>14.0012928</v>
      </c>
      <c r="G2368" s="629">
        <f t="shared" si="436"/>
        <v>196.03620007133185</v>
      </c>
      <c r="H2368" s="666">
        <f t="shared" si="437"/>
        <v>16.656710400000001</v>
      </c>
      <c r="I2368" s="667">
        <f t="shared" si="438"/>
        <v>4.6268640000000005E-3</v>
      </c>
      <c r="J2368" s="624">
        <f t="shared" si="439"/>
        <v>-176.92208781705222</v>
      </c>
      <c r="K2368" s="624">
        <f t="shared" si="440"/>
        <v>0</v>
      </c>
      <c r="L2368" s="624">
        <f t="shared" si="442"/>
        <v>74207.199742578552</v>
      </c>
      <c r="M2368" s="668">
        <f t="shared" si="443"/>
        <v>16.815655471999968</v>
      </c>
      <c r="N2368" s="624">
        <f t="shared" si="441"/>
        <v>4412.9828817046246</v>
      </c>
    </row>
    <row r="2369" spans="1:14" x14ac:dyDescent="0.2">
      <c r="A2369" s="624">
        <v>2366</v>
      </c>
      <c r="B2369" s="624">
        <v>8.6999999999999993</v>
      </c>
      <c r="C2369" s="628">
        <f t="shared" si="434"/>
        <v>14.0012928</v>
      </c>
      <c r="D2369" s="665">
        <f t="shared" si="432"/>
        <v>14.0012928</v>
      </c>
      <c r="E2369" s="629">
        <f t="shared" si="435"/>
        <v>196.03620007133185</v>
      </c>
      <c r="F2369" s="665">
        <f t="shared" si="433"/>
        <v>8.690457600000002</v>
      </c>
      <c r="G2369" s="629">
        <f t="shared" si="436"/>
        <v>75.524053297397799</v>
      </c>
      <c r="H2369" s="666">
        <f t="shared" si="437"/>
        <v>11.345875200000002</v>
      </c>
      <c r="I2369" s="667">
        <f t="shared" si="438"/>
        <v>3.1516320000000006E-3</v>
      </c>
      <c r="J2369" s="624">
        <f t="shared" si="439"/>
        <v>-120.51214677393405</v>
      </c>
      <c r="K2369" s="624">
        <f t="shared" si="440"/>
        <v>0</v>
      </c>
      <c r="L2369" s="624">
        <f t="shared" si="442"/>
        <v>74207.199742578552</v>
      </c>
      <c r="M2369" s="668">
        <f t="shared" si="443"/>
        <v>16.818807103999969</v>
      </c>
      <c r="N2369" s="624">
        <f t="shared" si="441"/>
        <v>4412.1559444563736</v>
      </c>
    </row>
    <row r="2370" spans="1:14" x14ac:dyDescent="0.2">
      <c r="A2370" s="624">
        <v>2367</v>
      </c>
      <c r="B2370" s="624">
        <v>5.4</v>
      </c>
      <c r="C2370" s="628">
        <f t="shared" si="434"/>
        <v>8.690457600000002</v>
      </c>
      <c r="D2370" s="665">
        <f t="shared" si="432"/>
        <v>8.690457600000002</v>
      </c>
      <c r="E2370" s="629">
        <f t="shared" si="435"/>
        <v>75.524053297397799</v>
      </c>
      <c r="F2370" s="665">
        <f t="shared" si="433"/>
        <v>3.3796224000000006</v>
      </c>
      <c r="G2370" s="629">
        <f t="shared" si="436"/>
        <v>11.421847566581764</v>
      </c>
      <c r="H2370" s="666">
        <f t="shared" si="437"/>
        <v>6.0350400000000013</v>
      </c>
      <c r="I2370" s="667">
        <f t="shared" si="438"/>
        <v>1.6764000000000004E-3</v>
      </c>
      <c r="J2370" s="624">
        <f t="shared" si="439"/>
        <v>-64.102205730816038</v>
      </c>
      <c r="K2370" s="624">
        <f t="shared" si="440"/>
        <v>0</v>
      </c>
      <c r="L2370" s="624">
        <f t="shared" si="442"/>
        <v>74207.199742578552</v>
      </c>
      <c r="M2370" s="668">
        <f t="shared" si="443"/>
        <v>16.82048350399997</v>
      </c>
      <c r="N2370" s="624">
        <f t="shared" si="441"/>
        <v>4411.7162104722984</v>
      </c>
    </row>
    <row r="2371" spans="1:14" x14ac:dyDescent="0.2">
      <c r="A2371" s="624">
        <v>2368</v>
      </c>
      <c r="B2371" s="624">
        <v>2.1</v>
      </c>
      <c r="C2371" s="628">
        <f t="shared" si="434"/>
        <v>3.3796224000000006</v>
      </c>
      <c r="D2371" s="665">
        <f t="shared" si="432"/>
        <v>3.3796224000000006</v>
      </c>
      <c r="E2371" s="629">
        <f t="shared" si="435"/>
        <v>11.421847566581764</v>
      </c>
      <c r="F2371" s="665">
        <f t="shared" si="433"/>
        <v>0</v>
      </c>
      <c r="G2371" s="629">
        <f t="shared" si="436"/>
        <v>0</v>
      </c>
      <c r="H2371" s="666">
        <f t="shared" si="437"/>
        <v>1.6898112000000003</v>
      </c>
      <c r="I2371" s="667">
        <f t="shared" si="438"/>
        <v>4.6939200000000006E-4</v>
      </c>
      <c r="J2371" s="624">
        <f t="shared" si="439"/>
        <v>-11.421847566581764</v>
      </c>
      <c r="K2371" s="624">
        <f t="shared" si="440"/>
        <v>0</v>
      </c>
      <c r="L2371" s="624">
        <f t="shared" si="442"/>
        <v>74207.199742578552</v>
      </c>
      <c r="M2371" s="668">
        <f t="shared" si="443"/>
        <v>16.820952895999969</v>
      </c>
      <c r="N2371" s="624">
        <f t="shared" si="441"/>
        <v>4411.5931006634628</v>
      </c>
    </row>
    <row r="2372" spans="1:14" x14ac:dyDescent="0.2">
      <c r="A2372" s="624">
        <v>2369</v>
      </c>
      <c r="B2372" s="624">
        <v>0</v>
      </c>
      <c r="C2372" s="628">
        <f t="shared" si="434"/>
        <v>0</v>
      </c>
      <c r="D2372" s="665">
        <f t="shared" ref="D2372:D2435" si="444">C2372</f>
        <v>0</v>
      </c>
      <c r="E2372" s="629">
        <f t="shared" si="435"/>
        <v>0</v>
      </c>
      <c r="F2372" s="665">
        <f t="shared" ref="F2372:F2435" si="445">C2373</f>
        <v>0</v>
      </c>
      <c r="G2372" s="629">
        <f t="shared" si="436"/>
        <v>0</v>
      </c>
      <c r="H2372" s="666">
        <f t="shared" si="437"/>
        <v>0</v>
      </c>
      <c r="I2372" s="667">
        <f t="shared" si="438"/>
        <v>0</v>
      </c>
      <c r="J2372" s="624">
        <f t="shared" si="439"/>
        <v>0</v>
      </c>
      <c r="K2372" s="624">
        <f t="shared" si="440"/>
        <v>0</v>
      </c>
      <c r="L2372" s="624">
        <f t="shared" si="442"/>
        <v>74207.199742578552</v>
      </c>
      <c r="M2372" s="668">
        <f t="shared" si="443"/>
        <v>16.820952895999969</v>
      </c>
      <c r="N2372" s="624">
        <f t="shared" si="441"/>
        <v>4411.5931006634628</v>
      </c>
    </row>
    <row r="2373" spans="1:14" x14ac:dyDescent="0.2">
      <c r="A2373" s="624">
        <v>2370</v>
      </c>
      <c r="B2373" s="624">
        <v>0</v>
      </c>
      <c r="C2373" s="628">
        <f t="shared" ref="C2373:C2436" si="446">B2373*1.609344</f>
        <v>0</v>
      </c>
      <c r="D2373" s="665">
        <f t="shared" si="444"/>
        <v>0</v>
      </c>
      <c r="E2373" s="629">
        <f t="shared" ref="E2373:E2436" si="447">(D2373)^2</f>
        <v>0</v>
      </c>
      <c r="F2373" s="665">
        <f t="shared" si="445"/>
        <v>0</v>
      </c>
      <c r="G2373" s="629">
        <f t="shared" ref="G2373:G2436" si="448">(F2373)^2</f>
        <v>0</v>
      </c>
      <c r="H2373" s="666">
        <f t="shared" ref="H2373:H2436" si="449">(D2373+F2373)/2</f>
        <v>0</v>
      </c>
      <c r="I2373" s="667">
        <f t="shared" ref="I2373:I2436" si="450">H2373/3600</f>
        <v>0</v>
      </c>
      <c r="J2373" s="624">
        <f t="shared" ref="J2373:J2436" si="451">IF(I2373=0,0,(G2373-E2373))</f>
        <v>0</v>
      </c>
      <c r="K2373" s="624">
        <f t="shared" ref="K2373:K2436" si="452">MAX(0,J2373)</f>
        <v>0</v>
      </c>
      <c r="L2373" s="624">
        <f t="shared" si="442"/>
        <v>74207.199742578552</v>
      </c>
      <c r="M2373" s="668">
        <f t="shared" si="443"/>
        <v>16.820952895999969</v>
      </c>
      <c r="N2373" s="624">
        <f t="shared" ref="N2373:N2436" si="453">IF(M2373=0,0,(L2373)/M2373)</f>
        <v>4411.5931006634628</v>
      </c>
    </row>
    <row r="2374" spans="1:14" x14ac:dyDescent="0.2">
      <c r="A2374" s="624">
        <v>2371</v>
      </c>
      <c r="B2374" s="624">
        <v>0</v>
      </c>
      <c r="C2374" s="628">
        <f t="shared" si="446"/>
        <v>0</v>
      </c>
      <c r="D2374" s="665">
        <f t="shared" si="444"/>
        <v>0</v>
      </c>
      <c r="E2374" s="629">
        <f t="shared" si="447"/>
        <v>0</v>
      </c>
      <c r="F2374" s="665">
        <f t="shared" si="445"/>
        <v>0</v>
      </c>
      <c r="G2374" s="629">
        <f t="shared" si="448"/>
        <v>0</v>
      </c>
      <c r="H2374" s="666">
        <f t="shared" si="449"/>
        <v>0</v>
      </c>
      <c r="I2374" s="667">
        <f t="shared" si="450"/>
        <v>0</v>
      </c>
      <c r="J2374" s="624">
        <f t="shared" si="451"/>
        <v>0</v>
      </c>
      <c r="K2374" s="624">
        <f t="shared" si="452"/>
        <v>0</v>
      </c>
      <c r="L2374" s="624">
        <f t="shared" ref="L2374:L2437" si="454">L2373+K2374</f>
        <v>74207.199742578552</v>
      </c>
      <c r="M2374" s="668">
        <f t="shared" ref="M2374:M2437" si="455">M2373+I2374</f>
        <v>16.820952895999969</v>
      </c>
      <c r="N2374" s="624">
        <f t="shared" si="453"/>
        <v>4411.5931006634628</v>
      </c>
    </row>
    <row r="2375" spans="1:14" x14ac:dyDescent="0.2">
      <c r="A2375" s="624">
        <v>2372</v>
      </c>
      <c r="B2375" s="624">
        <v>0</v>
      </c>
      <c r="C2375" s="628">
        <f t="shared" si="446"/>
        <v>0</v>
      </c>
      <c r="D2375" s="665">
        <f t="shared" si="444"/>
        <v>0</v>
      </c>
      <c r="E2375" s="629">
        <f t="shared" si="447"/>
        <v>0</v>
      </c>
      <c r="F2375" s="665">
        <f t="shared" si="445"/>
        <v>0</v>
      </c>
      <c r="G2375" s="629">
        <f t="shared" si="448"/>
        <v>0</v>
      </c>
      <c r="H2375" s="666">
        <f t="shared" si="449"/>
        <v>0</v>
      </c>
      <c r="I2375" s="667">
        <f t="shared" si="450"/>
        <v>0</v>
      </c>
      <c r="J2375" s="624">
        <f t="shared" si="451"/>
        <v>0</v>
      </c>
      <c r="K2375" s="624">
        <f t="shared" si="452"/>
        <v>0</v>
      </c>
      <c r="L2375" s="624">
        <f t="shared" si="454"/>
        <v>74207.199742578552</v>
      </c>
      <c r="M2375" s="668">
        <f t="shared" si="455"/>
        <v>16.820952895999969</v>
      </c>
      <c r="N2375" s="624">
        <f t="shared" si="453"/>
        <v>4411.5931006634628</v>
      </c>
    </row>
    <row r="2376" spans="1:14" x14ac:dyDescent="0.2">
      <c r="A2376" s="624">
        <v>2373</v>
      </c>
      <c r="B2376" s="624">
        <v>0</v>
      </c>
      <c r="C2376" s="628">
        <f t="shared" si="446"/>
        <v>0</v>
      </c>
      <c r="D2376" s="665">
        <f t="shared" si="444"/>
        <v>0</v>
      </c>
      <c r="E2376" s="629">
        <f t="shared" si="447"/>
        <v>0</v>
      </c>
      <c r="F2376" s="665">
        <f t="shared" si="445"/>
        <v>0</v>
      </c>
      <c r="G2376" s="629">
        <f t="shared" si="448"/>
        <v>0</v>
      </c>
      <c r="H2376" s="666">
        <f t="shared" si="449"/>
        <v>0</v>
      </c>
      <c r="I2376" s="667">
        <f t="shared" si="450"/>
        <v>0</v>
      </c>
      <c r="J2376" s="624">
        <f t="shared" si="451"/>
        <v>0</v>
      </c>
      <c r="K2376" s="624">
        <f t="shared" si="452"/>
        <v>0</v>
      </c>
      <c r="L2376" s="624">
        <f t="shared" si="454"/>
        <v>74207.199742578552</v>
      </c>
      <c r="M2376" s="668">
        <f t="shared" si="455"/>
        <v>16.820952895999969</v>
      </c>
      <c r="N2376" s="624">
        <f t="shared" si="453"/>
        <v>4411.5931006634628</v>
      </c>
    </row>
    <row r="2377" spans="1:14" x14ac:dyDescent="0.2">
      <c r="A2377" s="624">
        <v>2374</v>
      </c>
      <c r="B2377" s="624">
        <v>0</v>
      </c>
      <c r="C2377" s="628">
        <f t="shared" si="446"/>
        <v>0</v>
      </c>
      <c r="D2377" s="665">
        <f t="shared" si="444"/>
        <v>0</v>
      </c>
      <c r="E2377" s="629">
        <f t="shared" si="447"/>
        <v>0</v>
      </c>
      <c r="F2377" s="665">
        <f t="shared" si="445"/>
        <v>4.1842944000000006</v>
      </c>
      <c r="G2377" s="629">
        <f t="shared" si="448"/>
        <v>17.508319625871366</v>
      </c>
      <c r="H2377" s="666">
        <f t="shared" si="449"/>
        <v>2.0921472000000003</v>
      </c>
      <c r="I2377" s="667">
        <f t="shared" si="450"/>
        <v>5.8115200000000004E-4</v>
      </c>
      <c r="J2377" s="624">
        <f t="shared" si="451"/>
        <v>17.508319625871366</v>
      </c>
      <c r="K2377" s="624">
        <f t="shared" si="452"/>
        <v>17.508319625871366</v>
      </c>
      <c r="L2377" s="624">
        <f t="shared" si="454"/>
        <v>74224.70806220443</v>
      </c>
      <c r="M2377" s="668">
        <f t="shared" si="455"/>
        <v>16.821534047999968</v>
      </c>
      <c r="N2377" s="624">
        <f t="shared" si="453"/>
        <v>4412.4815162758314</v>
      </c>
    </row>
    <row r="2378" spans="1:14" x14ac:dyDescent="0.2">
      <c r="A2378" s="624">
        <v>2375</v>
      </c>
      <c r="B2378" s="624">
        <v>2.6</v>
      </c>
      <c r="C2378" s="628">
        <f t="shared" si="446"/>
        <v>4.1842944000000006</v>
      </c>
      <c r="D2378" s="665">
        <f t="shared" si="444"/>
        <v>4.1842944000000006</v>
      </c>
      <c r="E2378" s="629">
        <f t="shared" si="447"/>
        <v>17.508319625871366</v>
      </c>
      <c r="F2378" s="665">
        <f t="shared" si="445"/>
        <v>9.4951296000000021</v>
      </c>
      <c r="G2378" s="629">
        <f t="shared" si="448"/>
        <v>90.157486120796193</v>
      </c>
      <c r="H2378" s="666">
        <f t="shared" si="449"/>
        <v>6.8397120000000013</v>
      </c>
      <c r="I2378" s="667">
        <f t="shared" si="450"/>
        <v>1.8999200000000005E-3</v>
      </c>
      <c r="J2378" s="624">
        <f t="shared" si="451"/>
        <v>72.649166494924827</v>
      </c>
      <c r="K2378" s="624">
        <f t="shared" si="452"/>
        <v>72.649166494924827</v>
      </c>
      <c r="L2378" s="624">
        <f t="shared" si="454"/>
        <v>74297.357228699359</v>
      </c>
      <c r="M2378" s="668">
        <f t="shared" si="455"/>
        <v>16.823433967999968</v>
      </c>
      <c r="N2378" s="624">
        <f t="shared" si="453"/>
        <v>4416.3015333267367</v>
      </c>
    </row>
    <row r="2379" spans="1:14" x14ac:dyDescent="0.2">
      <c r="A2379" s="624">
        <v>2376</v>
      </c>
      <c r="B2379" s="624">
        <v>5.9</v>
      </c>
      <c r="C2379" s="628">
        <f t="shared" si="446"/>
        <v>9.4951296000000021</v>
      </c>
      <c r="D2379" s="665">
        <f t="shared" si="444"/>
        <v>9.4951296000000021</v>
      </c>
      <c r="E2379" s="629">
        <f t="shared" si="447"/>
        <v>90.157486120796193</v>
      </c>
      <c r="F2379" s="665">
        <f t="shared" si="445"/>
        <v>14.8059648</v>
      </c>
      <c r="G2379" s="629">
        <f t="shared" si="448"/>
        <v>219.21659365883903</v>
      </c>
      <c r="H2379" s="666">
        <f t="shared" si="449"/>
        <v>12.150547200000002</v>
      </c>
      <c r="I2379" s="667">
        <f t="shared" si="450"/>
        <v>3.3751520000000006E-3</v>
      </c>
      <c r="J2379" s="624">
        <f t="shared" si="451"/>
        <v>129.05910753804284</v>
      </c>
      <c r="K2379" s="624">
        <f t="shared" si="452"/>
        <v>129.05910753804284</v>
      </c>
      <c r="L2379" s="624">
        <f t="shared" si="454"/>
        <v>74426.416336237395</v>
      </c>
      <c r="M2379" s="668">
        <f t="shared" si="455"/>
        <v>16.826809119999968</v>
      </c>
      <c r="N2379" s="624">
        <f t="shared" si="453"/>
        <v>4423.0855538603473</v>
      </c>
    </row>
    <row r="2380" spans="1:14" x14ac:dyDescent="0.2">
      <c r="A2380" s="624">
        <v>2377</v>
      </c>
      <c r="B2380" s="624">
        <v>9.1999999999999993</v>
      </c>
      <c r="C2380" s="628">
        <f t="shared" si="446"/>
        <v>14.8059648</v>
      </c>
      <c r="D2380" s="665">
        <f t="shared" si="444"/>
        <v>14.8059648</v>
      </c>
      <c r="E2380" s="629">
        <f t="shared" si="447"/>
        <v>219.21659365883903</v>
      </c>
      <c r="F2380" s="665">
        <f t="shared" si="445"/>
        <v>20.116800000000001</v>
      </c>
      <c r="G2380" s="629">
        <f t="shared" si="448"/>
        <v>404.68564224000005</v>
      </c>
      <c r="H2380" s="666">
        <f t="shared" si="449"/>
        <v>17.461382400000002</v>
      </c>
      <c r="I2380" s="667">
        <f t="shared" si="450"/>
        <v>4.8503840000000001E-3</v>
      </c>
      <c r="J2380" s="624">
        <f t="shared" si="451"/>
        <v>185.46904858116102</v>
      </c>
      <c r="K2380" s="624">
        <f t="shared" si="452"/>
        <v>185.46904858116102</v>
      </c>
      <c r="L2380" s="624">
        <f t="shared" si="454"/>
        <v>74611.885384818554</v>
      </c>
      <c r="M2380" s="668">
        <f t="shared" si="455"/>
        <v>16.831659503999969</v>
      </c>
      <c r="N2380" s="624">
        <f t="shared" si="453"/>
        <v>4432.830011032921</v>
      </c>
    </row>
    <row r="2381" spans="1:14" x14ac:dyDescent="0.2">
      <c r="A2381" s="624">
        <v>2378</v>
      </c>
      <c r="B2381" s="624">
        <v>12.5</v>
      </c>
      <c r="C2381" s="628">
        <f t="shared" si="446"/>
        <v>20.116800000000001</v>
      </c>
      <c r="D2381" s="665">
        <f t="shared" si="444"/>
        <v>20.116800000000001</v>
      </c>
      <c r="E2381" s="629">
        <f t="shared" si="447"/>
        <v>404.68564224000005</v>
      </c>
      <c r="F2381" s="665">
        <f t="shared" si="445"/>
        <v>25.427635200000005</v>
      </c>
      <c r="G2381" s="629">
        <f t="shared" si="448"/>
        <v>646.56463186427925</v>
      </c>
      <c r="H2381" s="666">
        <f t="shared" si="449"/>
        <v>22.772217600000005</v>
      </c>
      <c r="I2381" s="667">
        <f t="shared" si="450"/>
        <v>6.3256160000000009E-3</v>
      </c>
      <c r="J2381" s="624">
        <f t="shared" si="451"/>
        <v>241.8789896242792</v>
      </c>
      <c r="K2381" s="624">
        <f t="shared" si="452"/>
        <v>241.8789896242792</v>
      </c>
      <c r="L2381" s="624">
        <f t="shared" si="454"/>
        <v>74853.764374442835</v>
      </c>
      <c r="M2381" s="668">
        <f t="shared" si="455"/>
        <v>16.837985119999971</v>
      </c>
      <c r="N2381" s="624">
        <f t="shared" si="453"/>
        <v>4445.5297852432695</v>
      </c>
    </row>
    <row r="2382" spans="1:14" x14ac:dyDescent="0.2">
      <c r="A2382" s="624">
        <v>2379</v>
      </c>
      <c r="B2382" s="624">
        <v>15.8</v>
      </c>
      <c r="C2382" s="628">
        <f t="shared" si="446"/>
        <v>25.427635200000005</v>
      </c>
      <c r="D2382" s="665">
        <f t="shared" si="444"/>
        <v>25.427635200000005</v>
      </c>
      <c r="E2382" s="629">
        <f t="shared" si="447"/>
        <v>646.56463186427925</v>
      </c>
      <c r="F2382" s="665">
        <f t="shared" si="445"/>
        <v>30.738470400000004</v>
      </c>
      <c r="G2382" s="629">
        <f t="shared" si="448"/>
        <v>944.8535625316764</v>
      </c>
      <c r="H2382" s="666">
        <f t="shared" si="449"/>
        <v>28.083052800000004</v>
      </c>
      <c r="I2382" s="667">
        <f t="shared" si="450"/>
        <v>7.8008480000000009E-3</v>
      </c>
      <c r="J2382" s="624">
        <f t="shared" si="451"/>
        <v>298.28893066739715</v>
      </c>
      <c r="K2382" s="624">
        <f t="shared" si="452"/>
        <v>298.28893066739715</v>
      </c>
      <c r="L2382" s="624">
        <f t="shared" si="454"/>
        <v>75152.053305110239</v>
      </c>
      <c r="M2382" s="668">
        <f t="shared" si="455"/>
        <v>16.845785967999969</v>
      </c>
      <c r="N2382" s="624">
        <f t="shared" si="453"/>
        <v>4461.178210851549</v>
      </c>
    </row>
    <row r="2383" spans="1:14" x14ac:dyDescent="0.2">
      <c r="A2383" s="624">
        <v>2380</v>
      </c>
      <c r="B2383" s="624">
        <v>19.100000000000001</v>
      </c>
      <c r="C2383" s="628">
        <f t="shared" si="446"/>
        <v>30.738470400000004</v>
      </c>
      <c r="D2383" s="665">
        <f t="shared" si="444"/>
        <v>30.738470400000004</v>
      </c>
      <c r="E2383" s="629">
        <f t="shared" si="447"/>
        <v>944.8535625316764</v>
      </c>
      <c r="F2383" s="665">
        <f t="shared" si="445"/>
        <v>36.049305599999997</v>
      </c>
      <c r="G2383" s="629">
        <f t="shared" si="448"/>
        <v>1299.5524342421911</v>
      </c>
      <c r="H2383" s="666">
        <f t="shared" si="449"/>
        <v>33.393888000000004</v>
      </c>
      <c r="I2383" s="667">
        <f t="shared" si="450"/>
        <v>9.2760800000000008E-3</v>
      </c>
      <c r="J2383" s="624">
        <f t="shared" si="451"/>
        <v>354.69887171051471</v>
      </c>
      <c r="K2383" s="624">
        <f t="shared" si="452"/>
        <v>354.69887171051471</v>
      </c>
      <c r="L2383" s="624">
        <f t="shared" si="454"/>
        <v>75506.752176820752</v>
      </c>
      <c r="M2383" s="668">
        <f t="shared" si="455"/>
        <v>16.855062047999969</v>
      </c>
      <c r="N2383" s="624">
        <f t="shared" si="453"/>
        <v>4479.7670849144351</v>
      </c>
    </row>
    <row r="2384" spans="1:14" x14ac:dyDescent="0.2">
      <c r="A2384" s="624">
        <v>2381</v>
      </c>
      <c r="B2384" s="624">
        <v>22.4</v>
      </c>
      <c r="C2384" s="628">
        <f t="shared" si="446"/>
        <v>36.049305599999997</v>
      </c>
      <c r="D2384" s="665">
        <f t="shared" si="444"/>
        <v>36.049305599999997</v>
      </c>
      <c r="E2384" s="629">
        <f t="shared" si="447"/>
        <v>1299.5524342421911</v>
      </c>
      <c r="F2384" s="665">
        <f t="shared" si="445"/>
        <v>40.233600000000003</v>
      </c>
      <c r="G2384" s="629">
        <f t="shared" si="448"/>
        <v>1618.7425689600002</v>
      </c>
      <c r="H2384" s="666">
        <f t="shared" si="449"/>
        <v>38.141452799999996</v>
      </c>
      <c r="I2384" s="667">
        <f t="shared" si="450"/>
        <v>1.0594847999999999E-2</v>
      </c>
      <c r="J2384" s="624">
        <f t="shared" si="451"/>
        <v>319.19013471780909</v>
      </c>
      <c r="K2384" s="624">
        <f t="shared" si="452"/>
        <v>319.19013471780909</v>
      </c>
      <c r="L2384" s="624">
        <f t="shared" si="454"/>
        <v>75825.942311538558</v>
      </c>
      <c r="M2384" s="668">
        <f t="shared" si="455"/>
        <v>16.865656895999969</v>
      </c>
      <c r="N2384" s="624">
        <f t="shared" si="453"/>
        <v>4495.8783864221859</v>
      </c>
    </row>
    <row r="2385" spans="1:14" x14ac:dyDescent="0.2">
      <c r="A2385" s="624">
        <v>2382</v>
      </c>
      <c r="B2385" s="624">
        <v>25</v>
      </c>
      <c r="C2385" s="628">
        <f t="shared" si="446"/>
        <v>40.233600000000003</v>
      </c>
      <c r="D2385" s="665">
        <f t="shared" si="444"/>
        <v>40.233600000000003</v>
      </c>
      <c r="E2385" s="629">
        <f t="shared" si="447"/>
        <v>1618.7425689600002</v>
      </c>
      <c r="F2385" s="665">
        <f t="shared" si="445"/>
        <v>41.199206400000008</v>
      </c>
      <c r="G2385" s="629">
        <f t="shared" si="448"/>
        <v>1697.3746079898017</v>
      </c>
      <c r="H2385" s="666">
        <f t="shared" si="449"/>
        <v>40.716403200000002</v>
      </c>
      <c r="I2385" s="667">
        <f t="shared" si="450"/>
        <v>1.1310112000000001E-2</v>
      </c>
      <c r="J2385" s="624">
        <f t="shared" si="451"/>
        <v>78.63203902980149</v>
      </c>
      <c r="K2385" s="624">
        <f t="shared" si="452"/>
        <v>78.63203902980149</v>
      </c>
      <c r="L2385" s="624">
        <f t="shared" si="454"/>
        <v>75904.574350568364</v>
      </c>
      <c r="M2385" s="668">
        <f t="shared" si="455"/>
        <v>16.876967007999969</v>
      </c>
      <c r="N2385" s="624">
        <f t="shared" si="453"/>
        <v>4497.5246034781194</v>
      </c>
    </row>
    <row r="2386" spans="1:14" x14ac:dyDescent="0.2">
      <c r="A2386" s="624">
        <v>2383</v>
      </c>
      <c r="B2386" s="624">
        <v>25.6</v>
      </c>
      <c r="C2386" s="628">
        <f t="shared" si="446"/>
        <v>41.199206400000008</v>
      </c>
      <c r="D2386" s="665">
        <f t="shared" si="444"/>
        <v>41.199206400000008</v>
      </c>
      <c r="E2386" s="629">
        <f t="shared" si="447"/>
        <v>1697.3746079898017</v>
      </c>
      <c r="F2386" s="665">
        <f t="shared" si="445"/>
        <v>44.256960000000007</v>
      </c>
      <c r="G2386" s="629">
        <f t="shared" si="448"/>
        <v>1958.6785084416006</v>
      </c>
      <c r="H2386" s="666">
        <f t="shared" si="449"/>
        <v>42.728083200000007</v>
      </c>
      <c r="I2386" s="667">
        <f t="shared" si="450"/>
        <v>1.1868912000000002E-2</v>
      </c>
      <c r="J2386" s="624">
        <f t="shared" si="451"/>
        <v>261.30390045179888</v>
      </c>
      <c r="K2386" s="624">
        <f t="shared" si="452"/>
        <v>261.30390045179888</v>
      </c>
      <c r="L2386" s="624">
        <f t="shared" si="454"/>
        <v>76165.878251020156</v>
      </c>
      <c r="M2386" s="668">
        <f t="shared" si="455"/>
        <v>16.88883591999997</v>
      </c>
      <c r="N2386" s="624">
        <f t="shared" si="453"/>
        <v>4509.8358828167411</v>
      </c>
    </row>
    <row r="2387" spans="1:14" x14ac:dyDescent="0.2">
      <c r="A2387" s="624">
        <v>2384</v>
      </c>
      <c r="B2387" s="624">
        <v>27.5</v>
      </c>
      <c r="C2387" s="628">
        <f t="shared" si="446"/>
        <v>44.256960000000007</v>
      </c>
      <c r="D2387" s="665">
        <f t="shared" si="444"/>
        <v>44.256960000000007</v>
      </c>
      <c r="E2387" s="629">
        <f t="shared" si="447"/>
        <v>1958.6785084416006</v>
      </c>
      <c r="F2387" s="665">
        <f t="shared" si="445"/>
        <v>46.670976000000003</v>
      </c>
      <c r="G2387" s="629">
        <f t="shared" si="448"/>
        <v>2178.1800007925763</v>
      </c>
      <c r="H2387" s="666">
        <f t="shared" si="449"/>
        <v>45.463968000000008</v>
      </c>
      <c r="I2387" s="667">
        <f t="shared" si="450"/>
        <v>1.2628880000000002E-2</v>
      </c>
      <c r="J2387" s="624">
        <f t="shared" si="451"/>
        <v>219.5014923509757</v>
      </c>
      <c r="K2387" s="624">
        <f t="shared" si="452"/>
        <v>219.5014923509757</v>
      </c>
      <c r="L2387" s="624">
        <f t="shared" si="454"/>
        <v>76385.37974337113</v>
      </c>
      <c r="M2387" s="668">
        <f t="shared" si="455"/>
        <v>16.901464799999971</v>
      </c>
      <c r="N2387" s="624">
        <f t="shared" si="453"/>
        <v>4519.4532336257189</v>
      </c>
    </row>
    <row r="2388" spans="1:14" x14ac:dyDescent="0.2">
      <c r="A2388" s="624">
        <v>2385</v>
      </c>
      <c r="B2388" s="624">
        <v>29</v>
      </c>
      <c r="C2388" s="628">
        <f t="shared" si="446"/>
        <v>46.670976000000003</v>
      </c>
      <c r="D2388" s="665">
        <f t="shared" si="444"/>
        <v>46.670976000000003</v>
      </c>
      <c r="E2388" s="629">
        <f t="shared" si="447"/>
        <v>2178.1800007925763</v>
      </c>
      <c r="F2388" s="665">
        <f t="shared" si="445"/>
        <v>48.280320000000003</v>
      </c>
      <c r="G2388" s="629">
        <f t="shared" si="448"/>
        <v>2330.9892993024005</v>
      </c>
      <c r="H2388" s="666">
        <f t="shared" si="449"/>
        <v>47.475648000000007</v>
      </c>
      <c r="I2388" s="667">
        <f t="shared" si="450"/>
        <v>1.3187680000000002E-2</v>
      </c>
      <c r="J2388" s="624">
        <f t="shared" si="451"/>
        <v>152.8092985098242</v>
      </c>
      <c r="K2388" s="624">
        <f t="shared" si="452"/>
        <v>152.8092985098242</v>
      </c>
      <c r="L2388" s="624">
        <f t="shared" si="454"/>
        <v>76538.189041880949</v>
      </c>
      <c r="M2388" s="668">
        <f t="shared" si="455"/>
        <v>16.914652479999972</v>
      </c>
      <c r="N2388" s="624">
        <f t="shared" si="453"/>
        <v>4524.9637338030061</v>
      </c>
    </row>
    <row r="2389" spans="1:14" x14ac:dyDescent="0.2">
      <c r="A2389" s="624">
        <v>2386</v>
      </c>
      <c r="B2389" s="624">
        <v>30</v>
      </c>
      <c r="C2389" s="628">
        <f t="shared" si="446"/>
        <v>48.280320000000003</v>
      </c>
      <c r="D2389" s="665">
        <f t="shared" si="444"/>
        <v>48.280320000000003</v>
      </c>
      <c r="E2389" s="629">
        <f t="shared" si="447"/>
        <v>2330.9892993024005</v>
      </c>
      <c r="F2389" s="665">
        <f t="shared" si="445"/>
        <v>48.441254400000005</v>
      </c>
      <c r="G2389" s="629">
        <f t="shared" si="448"/>
        <v>2346.55512784552</v>
      </c>
      <c r="H2389" s="666">
        <f t="shared" si="449"/>
        <v>48.360787200000004</v>
      </c>
      <c r="I2389" s="667">
        <f t="shared" si="450"/>
        <v>1.3433552000000001E-2</v>
      </c>
      <c r="J2389" s="624">
        <f t="shared" si="451"/>
        <v>15.565828543119551</v>
      </c>
      <c r="K2389" s="624">
        <f t="shared" si="452"/>
        <v>15.565828543119551</v>
      </c>
      <c r="L2389" s="624">
        <f t="shared" si="454"/>
        <v>76553.754870424062</v>
      </c>
      <c r="M2389" s="668">
        <f t="shared" si="455"/>
        <v>16.928086031999971</v>
      </c>
      <c r="N2389" s="624">
        <f t="shared" si="453"/>
        <v>4522.292403625007</v>
      </c>
    </row>
    <row r="2390" spans="1:14" x14ac:dyDescent="0.2">
      <c r="A2390" s="624">
        <v>2387</v>
      </c>
      <c r="B2390" s="624">
        <v>30.1</v>
      </c>
      <c r="C2390" s="628">
        <f t="shared" si="446"/>
        <v>48.441254400000005</v>
      </c>
      <c r="D2390" s="665">
        <f t="shared" si="444"/>
        <v>48.441254400000005</v>
      </c>
      <c r="E2390" s="629">
        <f t="shared" si="447"/>
        <v>2346.55512784552</v>
      </c>
      <c r="F2390" s="665">
        <f t="shared" si="445"/>
        <v>48.280320000000003</v>
      </c>
      <c r="G2390" s="629">
        <f t="shared" si="448"/>
        <v>2330.9892993024005</v>
      </c>
      <c r="H2390" s="666">
        <f t="shared" si="449"/>
        <v>48.360787200000004</v>
      </c>
      <c r="I2390" s="667">
        <f t="shared" si="450"/>
        <v>1.3433552000000001E-2</v>
      </c>
      <c r="J2390" s="624">
        <f t="shared" si="451"/>
        <v>-15.565828543119551</v>
      </c>
      <c r="K2390" s="624">
        <f t="shared" si="452"/>
        <v>0</v>
      </c>
      <c r="L2390" s="624">
        <f t="shared" si="454"/>
        <v>76553.754870424062</v>
      </c>
      <c r="M2390" s="668">
        <f t="shared" si="455"/>
        <v>16.94151958399997</v>
      </c>
      <c r="N2390" s="624">
        <f t="shared" si="453"/>
        <v>4518.7065121787246</v>
      </c>
    </row>
    <row r="2391" spans="1:14" x14ac:dyDescent="0.2">
      <c r="A2391" s="624">
        <v>2388</v>
      </c>
      <c r="B2391" s="624">
        <v>30</v>
      </c>
      <c r="C2391" s="628">
        <f t="shared" si="446"/>
        <v>48.280320000000003</v>
      </c>
      <c r="D2391" s="665">
        <f t="shared" si="444"/>
        <v>48.280320000000003</v>
      </c>
      <c r="E2391" s="629">
        <f t="shared" si="447"/>
        <v>2330.9892993024005</v>
      </c>
      <c r="F2391" s="665">
        <f t="shared" si="445"/>
        <v>47.797516800000004</v>
      </c>
      <c r="G2391" s="629">
        <f t="shared" si="448"/>
        <v>2284.6026122462827</v>
      </c>
      <c r="H2391" s="666">
        <f t="shared" si="449"/>
        <v>48.0389184</v>
      </c>
      <c r="I2391" s="667">
        <f t="shared" si="450"/>
        <v>1.3344144E-2</v>
      </c>
      <c r="J2391" s="624">
        <f t="shared" si="451"/>
        <v>-46.386687056117808</v>
      </c>
      <c r="K2391" s="624">
        <f t="shared" si="452"/>
        <v>0</v>
      </c>
      <c r="L2391" s="624">
        <f t="shared" si="454"/>
        <v>76553.754870424062</v>
      </c>
      <c r="M2391" s="668">
        <f t="shared" si="455"/>
        <v>16.954863727999971</v>
      </c>
      <c r="N2391" s="624">
        <f t="shared" si="453"/>
        <v>4515.1501125898167</v>
      </c>
    </row>
    <row r="2392" spans="1:14" x14ac:dyDescent="0.2">
      <c r="A2392" s="624">
        <v>2389</v>
      </c>
      <c r="B2392" s="624">
        <v>29.7</v>
      </c>
      <c r="C2392" s="628">
        <f t="shared" si="446"/>
        <v>47.797516800000004</v>
      </c>
      <c r="D2392" s="665">
        <f t="shared" si="444"/>
        <v>47.797516800000004</v>
      </c>
      <c r="E2392" s="629">
        <f t="shared" si="447"/>
        <v>2284.6026122462827</v>
      </c>
      <c r="F2392" s="665">
        <f t="shared" si="445"/>
        <v>47.153779200000002</v>
      </c>
      <c r="G2392" s="629">
        <f t="shared" si="448"/>
        <v>2223.4788928423527</v>
      </c>
      <c r="H2392" s="666">
        <f t="shared" si="449"/>
        <v>47.475648000000007</v>
      </c>
      <c r="I2392" s="667">
        <f t="shared" si="450"/>
        <v>1.3187680000000002E-2</v>
      </c>
      <c r="J2392" s="624">
        <f t="shared" si="451"/>
        <v>-61.123719403929954</v>
      </c>
      <c r="K2392" s="624">
        <f t="shared" si="452"/>
        <v>0</v>
      </c>
      <c r="L2392" s="624">
        <f t="shared" si="454"/>
        <v>76553.754870424062</v>
      </c>
      <c r="M2392" s="668">
        <f t="shared" si="455"/>
        <v>16.968051407999972</v>
      </c>
      <c r="N2392" s="624">
        <f t="shared" si="453"/>
        <v>4511.6409085330242</v>
      </c>
    </row>
    <row r="2393" spans="1:14" x14ac:dyDescent="0.2">
      <c r="A2393" s="624">
        <v>2390</v>
      </c>
      <c r="B2393" s="624">
        <v>29.3</v>
      </c>
      <c r="C2393" s="628">
        <f t="shared" si="446"/>
        <v>47.153779200000002</v>
      </c>
      <c r="D2393" s="665">
        <f t="shared" si="444"/>
        <v>47.153779200000002</v>
      </c>
      <c r="E2393" s="629">
        <f t="shared" si="447"/>
        <v>2223.4788928423527</v>
      </c>
      <c r="F2393" s="665">
        <f t="shared" si="445"/>
        <v>46.349107200000006</v>
      </c>
      <c r="G2393" s="629">
        <f t="shared" si="448"/>
        <v>2148.2397382370923</v>
      </c>
      <c r="H2393" s="666">
        <f t="shared" si="449"/>
        <v>46.751443200000004</v>
      </c>
      <c r="I2393" s="667">
        <f t="shared" si="450"/>
        <v>1.2986512E-2</v>
      </c>
      <c r="J2393" s="624">
        <f t="shared" si="451"/>
        <v>-75.23915460526041</v>
      </c>
      <c r="K2393" s="624">
        <f t="shared" si="452"/>
        <v>0</v>
      </c>
      <c r="L2393" s="624">
        <f t="shared" si="454"/>
        <v>76553.754870424062</v>
      </c>
      <c r="M2393" s="668">
        <f t="shared" si="455"/>
        <v>16.981037919999974</v>
      </c>
      <c r="N2393" s="624">
        <f t="shared" si="453"/>
        <v>4508.1905612059418</v>
      </c>
    </row>
    <row r="2394" spans="1:14" x14ac:dyDescent="0.2">
      <c r="A2394" s="624">
        <v>2391</v>
      </c>
      <c r="B2394" s="624">
        <v>28.8</v>
      </c>
      <c r="C2394" s="628">
        <f t="shared" si="446"/>
        <v>46.349107200000006</v>
      </c>
      <c r="D2394" s="665">
        <f t="shared" si="444"/>
        <v>46.349107200000006</v>
      </c>
      <c r="E2394" s="629">
        <f t="shared" si="447"/>
        <v>2148.2397382370923</v>
      </c>
      <c r="F2394" s="665">
        <f t="shared" si="445"/>
        <v>45.061632000000003</v>
      </c>
      <c r="G2394" s="629">
        <f t="shared" si="448"/>
        <v>2030.5506785034243</v>
      </c>
      <c r="H2394" s="666">
        <f t="shared" si="449"/>
        <v>45.705369600000004</v>
      </c>
      <c r="I2394" s="667">
        <f t="shared" si="450"/>
        <v>1.2695936000000001E-2</v>
      </c>
      <c r="J2394" s="624">
        <f t="shared" si="451"/>
        <v>-117.68905973366805</v>
      </c>
      <c r="K2394" s="624">
        <f t="shared" si="452"/>
        <v>0</v>
      </c>
      <c r="L2394" s="624">
        <f t="shared" si="454"/>
        <v>76553.754870424062</v>
      </c>
      <c r="M2394" s="668">
        <f t="shared" si="455"/>
        <v>16.993733855999974</v>
      </c>
      <c r="N2394" s="624">
        <f t="shared" si="453"/>
        <v>4504.8225139406459</v>
      </c>
    </row>
    <row r="2395" spans="1:14" x14ac:dyDescent="0.2">
      <c r="A2395" s="624">
        <v>2392</v>
      </c>
      <c r="B2395" s="624">
        <v>28</v>
      </c>
      <c r="C2395" s="628">
        <f t="shared" si="446"/>
        <v>45.061632000000003</v>
      </c>
      <c r="D2395" s="665">
        <f t="shared" si="444"/>
        <v>45.061632000000003</v>
      </c>
      <c r="E2395" s="629">
        <f t="shared" si="447"/>
        <v>2030.5506785034243</v>
      </c>
      <c r="F2395" s="665">
        <f t="shared" si="445"/>
        <v>40.233600000000003</v>
      </c>
      <c r="G2395" s="629">
        <f t="shared" si="448"/>
        <v>1618.7425689600002</v>
      </c>
      <c r="H2395" s="666">
        <f t="shared" si="449"/>
        <v>42.647615999999999</v>
      </c>
      <c r="I2395" s="667">
        <f t="shared" si="450"/>
        <v>1.1846559999999999E-2</v>
      </c>
      <c r="J2395" s="624">
        <f t="shared" si="451"/>
        <v>-411.80810954342405</v>
      </c>
      <c r="K2395" s="624">
        <f t="shared" si="452"/>
        <v>0</v>
      </c>
      <c r="L2395" s="624">
        <f t="shared" si="454"/>
        <v>76553.754870424062</v>
      </c>
      <c r="M2395" s="668">
        <f t="shared" si="455"/>
        <v>17.005580415999972</v>
      </c>
      <c r="N2395" s="624">
        <f t="shared" si="453"/>
        <v>4501.6843293626862</v>
      </c>
    </row>
    <row r="2396" spans="1:14" x14ac:dyDescent="0.2">
      <c r="A2396" s="624">
        <v>2393</v>
      </c>
      <c r="B2396" s="624">
        <v>25</v>
      </c>
      <c r="C2396" s="628">
        <f t="shared" si="446"/>
        <v>40.233600000000003</v>
      </c>
      <c r="D2396" s="665">
        <f t="shared" si="444"/>
        <v>40.233600000000003</v>
      </c>
      <c r="E2396" s="629">
        <f t="shared" si="447"/>
        <v>1618.7425689600002</v>
      </c>
      <c r="F2396" s="665">
        <f t="shared" si="445"/>
        <v>34.922764800000003</v>
      </c>
      <c r="G2396" s="629">
        <f t="shared" si="448"/>
        <v>1219.5995012761193</v>
      </c>
      <c r="H2396" s="666">
        <f t="shared" si="449"/>
        <v>37.578182400000003</v>
      </c>
      <c r="I2396" s="667">
        <f t="shared" si="450"/>
        <v>1.0438384E-2</v>
      </c>
      <c r="J2396" s="624">
        <f t="shared" si="451"/>
        <v>-399.14306768388087</v>
      </c>
      <c r="K2396" s="624">
        <f t="shared" si="452"/>
        <v>0</v>
      </c>
      <c r="L2396" s="624">
        <f t="shared" si="454"/>
        <v>76553.754870424062</v>
      </c>
      <c r="M2396" s="668">
        <f t="shared" si="455"/>
        <v>17.016018799999973</v>
      </c>
      <c r="N2396" s="624">
        <f t="shared" si="453"/>
        <v>4498.9227956438426</v>
      </c>
    </row>
    <row r="2397" spans="1:14" x14ac:dyDescent="0.2">
      <c r="A2397" s="624">
        <v>2394</v>
      </c>
      <c r="B2397" s="624">
        <v>21.7</v>
      </c>
      <c r="C2397" s="628">
        <f t="shared" si="446"/>
        <v>34.922764800000003</v>
      </c>
      <c r="D2397" s="665">
        <f t="shared" si="444"/>
        <v>34.922764800000003</v>
      </c>
      <c r="E2397" s="629">
        <f t="shared" si="447"/>
        <v>1219.5995012761193</v>
      </c>
      <c r="F2397" s="665">
        <f t="shared" si="445"/>
        <v>29.6119296</v>
      </c>
      <c r="G2397" s="629">
        <f t="shared" si="448"/>
        <v>876.86637463535612</v>
      </c>
      <c r="H2397" s="666">
        <f t="shared" si="449"/>
        <v>32.267347200000003</v>
      </c>
      <c r="I2397" s="667">
        <f t="shared" si="450"/>
        <v>8.9631520000000003E-3</v>
      </c>
      <c r="J2397" s="624">
        <f t="shared" si="451"/>
        <v>-342.7331266407632</v>
      </c>
      <c r="K2397" s="624">
        <f t="shared" si="452"/>
        <v>0</v>
      </c>
      <c r="L2397" s="624">
        <f t="shared" si="454"/>
        <v>76553.754870424062</v>
      </c>
      <c r="M2397" s="668">
        <f t="shared" si="455"/>
        <v>17.024981951999973</v>
      </c>
      <c r="N2397" s="624">
        <f t="shared" si="453"/>
        <v>4496.5542451826841</v>
      </c>
    </row>
    <row r="2398" spans="1:14" x14ac:dyDescent="0.2">
      <c r="A2398" s="624">
        <v>2395</v>
      </c>
      <c r="B2398" s="624">
        <v>18.399999999999999</v>
      </c>
      <c r="C2398" s="628">
        <f t="shared" si="446"/>
        <v>29.6119296</v>
      </c>
      <c r="D2398" s="665">
        <f t="shared" si="444"/>
        <v>29.6119296</v>
      </c>
      <c r="E2398" s="629">
        <f t="shared" si="447"/>
        <v>876.86637463535612</v>
      </c>
      <c r="F2398" s="665">
        <f t="shared" si="445"/>
        <v>24.3010944</v>
      </c>
      <c r="G2398" s="629">
        <f t="shared" si="448"/>
        <v>590.54318903771139</v>
      </c>
      <c r="H2398" s="666">
        <f t="shared" si="449"/>
        <v>26.956512</v>
      </c>
      <c r="I2398" s="667">
        <f t="shared" si="450"/>
        <v>7.4879200000000003E-3</v>
      </c>
      <c r="J2398" s="624">
        <f t="shared" si="451"/>
        <v>-286.32318559764474</v>
      </c>
      <c r="K2398" s="624">
        <f t="shared" si="452"/>
        <v>0</v>
      </c>
      <c r="L2398" s="624">
        <f t="shared" si="454"/>
        <v>76553.754870424062</v>
      </c>
      <c r="M2398" s="668">
        <f t="shared" si="455"/>
        <v>17.032469871999972</v>
      </c>
      <c r="N2398" s="624">
        <f t="shared" si="453"/>
        <v>4494.5774421284814</v>
      </c>
    </row>
    <row r="2399" spans="1:14" x14ac:dyDescent="0.2">
      <c r="A2399" s="624">
        <v>2396</v>
      </c>
      <c r="B2399" s="624">
        <v>15.1</v>
      </c>
      <c r="C2399" s="628">
        <f t="shared" si="446"/>
        <v>24.3010944</v>
      </c>
      <c r="D2399" s="665">
        <f t="shared" si="444"/>
        <v>24.3010944</v>
      </c>
      <c r="E2399" s="629">
        <f t="shared" si="447"/>
        <v>590.54318903771139</v>
      </c>
      <c r="F2399" s="665">
        <f t="shared" si="445"/>
        <v>18.990259200000004</v>
      </c>
      <c r="G2399" s="629">
        <f t="shared" si="448"/>
        <v>360.62994448318477</v>
      </c>
      <c r="H2399" s="666">
        <f t="shared" si="449"/>
        <v>21.645676800000004</v>
      </c>
      <c r="I2399" s="667">
        <f t="shared" si="450"/>
        <v>6.0126880000000013E-3</v>
      </c>
      <c r="J2399" s="624">
        <f t="shared" si="451"/>
        <v>-229.91324455452661</v>
      </c>
      <c r="K2399" s="624">
        <f t="shared" si="452"/>
        <v>0</v>
      </c>
      <c r="L2399" s="624">
        <f t="shared" si="454"/>
        <v>76553.754870424062</v>
      </c>
      <c r="M2399" s="668">
        <f t="shared" si="455"/>
        <v>17.03848255999997</v>
      </c>
      <c r="N2399" s="624">
        <f t="shared" si="453"/>
        <v>4492.9913565274792</v>
      </c>
    </row>
    <row r="2400" spans="1:14" x14ac:dyDescent="0.2">
      <c r="A2400" s="624">
        <v>2397</v>
      </c>
      <c r="B2400" s="624">
        <v>11.8</v>
      </c>
      <c r="C2400" s="628">
        <f t="shared" si="446"/>
        <v>18.990259200000004</v>
      </c>
      <c r="D2400" s="665">
        <f t="shared" si="444"/>
        <v>18.990259200000004</v>
      </c>
      <c r="E2400" s="629">
        <f t="shared" si="447"/>
        <v>360.62994448318477</v>
      </c>
      <c r="F2400" s="665">
        <f t="shared" si="445"/>
        <v>13.679424000000001</v>
      </c>
      <c r="G2400" s="629">
        <f t="shared" si="448"/>
        <v>187.12664097177603</v>
      </c>
      <c r="H2400" s="666">
        <f t="shared" si="449"/>
        <v>16.334841600000004</v>
      </c>
      <c r="I2400" s="667">
        <f t="shared" si="450"/>
        <v>4.5374560000000013E-3</v>
      </c>
      <c r="J2400" s="624">
        <f t="shared" si="451"/>
        <v>-173.50330351140875</v>
      </c>
      <c r="K2400" s="624">
        <f t="shared" si="452"/>
        <v>0</v>
      </c>
      <c r="L2400" s="624">
        <f t="shared" si="454"/>
        <v>76553.754870424062</v>
      </c>
      <c r="M2400" s="668">
        <f t="shared" si="455"/>
        <v>17.043020015999971</v>
      </c>
      <c r="N2400" s="624">
        <f t="shared" si="453"/>
        <v>4491.795162979065</v>
      </c>
    </row>
    <row r="2401" spans="1:14" x14ac:dyDescent="0.2">
      <c r="A2401" s="624">
        <v>2398</v>
      </c>
      <c r="B2401" s="624">
        <v>8.5</v>
      </c>
      <c r="C2401" s="628">
        <f t="shared" si="446"/>
        <v>13.679424000000001</v>
      </c>
      <c r="D2401" s="665">
        <f t="shared" si="444"/>
        <v>13.679424000000001</v>
      </c>
      <c r="E2401" s="629">
        <f t="shared" si="447"/>
        <v>187.12664097177603</v>
      </c>
      <c r="F2401" s="665">
        <f t="shared" si="445"/>
        <v>8.3685888000000013</v>
      </c>
      <c r="G2401" s="629">
        <f t="shared" si="448"/>
        <v>70.033278503485462</v>
      </c>
      <c r="H2401" s="666">
        <f t="shared" si="449"/>
        <v>11.024006400000001</v>
      </c>
      <c r="I2401" s="667">
        <f t="shared" si="450"/>
        <v>3.0622240000000001E-3</v>
      </c>
      <c r="J2401" s="624">
        <f t="shared" si="451"/>
        <v>-117.09336246829056</v>
      </c>
      <c r="K2401" s="624">
        <f t="shared" si="452"/>
        <v>0</v>
      </c>
      <c r="L2401" s="624">
        <f t="shared" si="454"/>
        <v>76553.754870424062</v>
      </c>
      <c r="M2401" s="668">
        <f t="shared" si="455"/>
        <v>17.046082239999972</v>
      </c>
      <c r="N2401" s="624">
        <f t="shared" si="453"/>
        <v>4490.988239560681</v>
      </c>
    </row>
    <row r="2402" spans="1:14" x14ac:dyDescent="0.2">
      <c r="A2402" s="624">
        <v>2399</v>
      </c>
      <c r="B2402" s="624">
        <v>5.2</v>
      </c>
      <c r="C2402" s="628">
        <f t="shared" si="446"/>
        <v>8.3685888000000013</v>
      </c>
      <c r="D2402" s="665">
        <f t="shared" si="444"/>
        <v>8.3685888000000013</v>
      </c>
      <c r="E2402" s="629">
        <f t="shared" si="447"/>
        <v>70.033278503485462</v>
      </c>
      <c r="F2402" s="665">
        <f t="shared" si="445"/>
        <v>3.0577535999999998</v>
      </c>
      <c r="G2402" s="629">
        <f t="shared" si="448"/>
        <v>9.3498570783129598</v>
      </c>
      <c r="H2402" s="666">
        <f t="shared" si="449"/>
        <v>5.7131712000000006</v>
      </c>
      <c r="I2402" s="667">
        <f t="shared" si="450"/>
        <v>1.5869920000000002E-3</v>
      </c>
      <c r="J2402" s="624">
        <f t="shared" si="451"/>
        <v>-60.683421425172504</v>
      </c>
      <c r="K2402" s="624">
        <f t="shared" si="452"/>
        <v>0</v>
      </c>
      <c r="L2402" s="624">
        <f t="shared" si="454"/>
        <v>76553.754870424062</v>
      </c>
      <c r="M2402" s="668">
        <f t="shared" si="455"/>
        <v>17.047669231999972</v>
      </c>
      <c r="N2402" s="624">
        <f t="shared" si="453"/>
        <v>4490.57016701884</v>
      </c>
    </row>
    <row r="2403" spans="1:14" x14ac:dyDescent="0.2">
      <c r="A2403" s="624">
        <v>2400</v>
      </c>
      <c r="B2403" s="624">
        <v>1.9</v>
      </c>
      <c r="C2403" s="628">
        <f t="shared" si="446"/>
        <v>3.0577535999999998</v>
      </c>
      <c r="D2403" s="665">
        <f t="shared" si="444"/>
        <v>3.0577535999999998</v>
      </c>
      <c r="E2403" s="629">
        <f t="shared" si="447"/>
        <v>9.3498570783129598</v>
      </c>
      <c r="F2403" s="665">
        <f t="shared" si="445"/>
        <v>0</v>
      </c>
      <c r="G2403" s="629">
        <f t="shared" si="448"/>
        <v>0</v>
      </c>
      <c r="H2403" s="666">
        <f t="shared" si="449"/>
        <v>1.5288767999999999</v>
      </c>
      <c r="I2403" s="667">
        <f t="shared" si="450"/>
        <v>4.24688E-4</v>
      </c>
      <c r="J2403" s="624">
        <f t="shared" si="451"/>
        <v>-9.3498570783129598</v>
      </c>
      <c r="K2403" s="624">
        <f t="shared" si="452"/>
        <v>0</v>
      </c>
      <c r="L2403" s="624">
        <f t="shared" si="454"/>
        <v>76553.754870424062</v>
      </c>
      <c r="M2403" s="668">
        <f t="shared" si="455"/>
        <v>17.048093919999971</v>
      </c>
      <c r="N2403" s="624">
        <f t="shared" si="453"/>
        <v>4490.4583016530096</v>
      </c>
    </row>
    <row r="2404" spans="1:14" x14ac:dyDescent="0.2">
      <c r="A2404" s="624">
        <v>2401</v>
      </c>
      <c r="B2404" s="624">
        <v>0</v>
      </c>
      <c r="C2404" s="628">
        <f t="shared" si="446"/>
        <v>0</v>
      </c>
      <c r="D2404" s="665">
        <f t="shared" si="444"/>
        <v>0</v>
      </c>
      <c r="E2404" s="629">
        <f t="shared" si="447"/>
        <v>0</v>
      </c>
      <c r="F2404" s="665">
        <f t="shared" si="445"/>
        <v>0</v>
      </c>
      <c r="G2404" s="629">
        <f t="shared" si="448"/>
        <v>0</v>
      </c>
      <c r="H2404" s="666">
        <f t="shared" si="449"/>
        <v>0</v>
      </c>
      <c r="I2404" s="667">
        <f t="shared" si="450"/>
        <v>0</v>
      </c>
      <c r="J2404" s="624">
        <f t="shared" si="451"/>
        <v>0</v>
      </c>
      <c r="K2404" s="624">
        <f t="shared" si="452"/>
        <v>0</v>
      </c>
      <c r="L2404" s="624">
        <f t="shared" si="454"/>
        <v>76553.754870424062</v>
      </c>
      <c r="M2404" s="668">
        <f t="shared" si="455"/>
        <v>17.048093919999971</v>
      </c>
      <c r="N2404" s="624">
        <f t="shared" si="453"/>
        <v>4490.4583016530096</v>
      </c>
    </row>
    <row r="2405" spans="1:14" x14ac:dyDescent="0.2">
      <c r="A2405" s="624">
        <v>2402</v>
      </c>
      <c r="B2405" s="624">
        <v>0</v>
      </c>
      <c r="C2405" s="628">
        <f t="shared" si="446"/>
        <v>0</v>
      </c>
      <c r="D2405" s="665">
        <f t="shared" si="444"/>
        <v>0</v>
      </c>
      <c r="E2405" s="629">
        <f t="shared" si="447"/>
        <v>0</v>
      </c>
      <c r="F2405" s="665">
        <f t="shared" si="445"/>
        <v>0</v>
      </c>
      <c r="G2405" s="629">
        <f t="shared" si="448"/>
        <v>0</v>
      </c>
      <c r="H2405" s="666">
        <f t="shared" si="449"/>
        <v>0</v>
      </c>
      <c r="I2405" s="667">
        <f t="shared" si="450"/>
        <v>0</v>
      </c>
      <c r="J2405" s="624">
        <f t="shared" si="451"/>
        <v>0</v>
      </c>
      <c r="K2405" s="624">
        <f t="shared" si="452"/>
        <v>0</v>
      </c>
      <c r="L2405" s="624">
        <f t="shared" si="454"/>
        <v>76553.754870424062</v>
      </c>
      <c r="M2405" s="668">
        <f t="shared" si="455"/>
        <v>17.048093919999971</v>
      </c>
      <c r="N2405" s="624">
        <f t="shared" si="453"/>
        <v>4490.4583016530096</v>
      </c>
    </row>
    <row r="2406" spans="1:14" x14ac:dyDescent="0.2">
      <c r="A2406" s="624">
        <v>2403</v>
      </c>
      <c r="B2406" s="624">
        <v>0</v>
      </c>
      <c r="C2406" s="628">
        <f t="shared" si="446"/>
        <v>0</v>
      </c>
      <c r="D2406" s="665">
        <f t="shared" si="444"/>
        <v>0</v>
      </c>
      <c r="E2406" s="629">
        <f t="shared" si="447"/>
        <v>0</v>
      </c>
      <c r="F2406" s="665">
        <f t="shared" si="445"/>
        <v>0</v>
      </c>
      <c r="G2406" s="629">
        <f t="shared" si="448"/>
        <v>0</v>
      </c>
      <c r="H2406" s="666">
        <f t="shared" si="449"/>
        <v>0</v>
      </c>
      <c r="I2406" s="667">
        <f t="shared" si="450"/>
        <v>0</v>
      </c>
      <c r="J2406" s="624">
        <f t="shared" si="451"/>
        <v>0</v>
      </c>
      <c r="K2406" s="624">
        <f t="shared" si="452"/>
        <v>0</v>
      </c>
      <c r="L2406" s="624">
        <f t="shared" si="454"/>
        <v>76553.754870424062</v>
      </c>
      <c r="M2406" s="668">
        <f t="shared" si="455"/>
        <v>17.048093919999971</v>
      </c>
      <c r="N2406" s="624">
        <f t="shared" si="453"/>
        <v>4490.4583016530096</v>
      </c>
    </row>
    <row r="2407" spans="1:14" x14ac:dyDescent="0.2">
      <c r="A2407" s="624">
        <v>2404</v>
      </c>
      <c r="B2407" s="624">
        <v>0</v>
      </c>
      <c r="C2407" s="628">
        <f t="shared" si="446"/>
        <v>0</v>
      </c>
      <c r="D2407" s="665">
        <f t="shared" si="444"/>
        <v>0</v>
      </c>
      <c r="E2407" s="629">
        <f t="shared" si="447"/>
        <v>0</v>
      </c>
      <c r="F2407" s="665">
        <f t="shared" si="445"/>
        <v>0</v>
      </c>
      <c r="G2407" s="629">
        <f t="shared" si="448"/>
        <v>0</v>
      </c>
      <c r="H2407" s="666">
        <f t="shared" si="449"/>
        <v>0</v>
      </c>
      <c r="I2407" s="667">
        <f t="shared" si="450"/>
        <v>0</v>
      </c>
      <c r="J2407" s="624">
        <f t="shared" si="451"/>
        <v>0</v>
      </c>
      <c r="K2407" s="624">
        <f t="shared" si="452"/>
        <v>0</v>
      </c>
      <c r="L2407" s="624">
        <f t="shared" si="454"/>
        <v>76553.754870424062</v>
      </c>
      <c r="M2407" s="668">
        <f t="shared" si="455"/>
        <v>17.048093919999971</v>
      </c>
      <c r="N2407" s="624">
        <f t="shared" si="453"/>
        <v>4490.4583016530096</v>
      </c>
    </row>
    <row r="2408" spans="1:14" x14ac:dyDescent="0.2">
      <c r="A2408" s="624">
        <v>2405</v>
      </c>
      <c r="B2408" s="624">
        <v>0</v>
      </c>
      <c r="C2408" s="628">
        <f t="shared" si="446"/>
        <v>0</v>
      </c>
      <c r="D2408" s="665">
        <f t="shared" si="444"/>
        <v>0</v>
      </c>
      <c r="E2408" s="629">
        <f t="shared" si="447"/>
        <v>0</v>
      </c>
      <c r="F2408" s="665">
        <f t="shared" si="445"/>
        <v>0</v>
      </c>
      <c r="G2408" s="629">
        <f t="shared" si="448"/>
        <v>0</v>
      </c>
      <c r="H2408" s="666">
        <f t="shared" si="449"/>
        <v>0</v>
      </c>
      <c r="I2408" s="667">
        <f t="shared" si="450"/>
        <v>0</v>
      </c>
      <c r="J2408" s="624">
        <f t="shared" si="451"/>
        <v>0</v>
      </c>
      <c r="K2408" s="624">
        <f t="shared" si="452"/>
        <v>0</v>
      </c>
      <c r="L2408" s="624">
        <f t="shared" si="454"/>
        <v>76553.754870424062</v>
      </c>
      <c r="M2408" s="668">
        <f t="shared" si="455"/>
        <v>17.048093919999971</v>
      </c>
      <c r="N2408" s="624">
        <f t="shared" si="453"/>
        <v>4490.4583016530096</v>
      </c>
    </row>
    <row r="2409" spans="1:14" x14ac:dyDescent="0.2">
      <c r="A2409" s="624">
        <v>2406</v>
      </c>
      <c r="B2409" s="624">
        <v>0</v>
      </c>
      <c r="C2409" s="628">
        <f t="shared" si="446"/>
        <v>0</v>
      </c>
      <c r="D2409" s="665">
        <f t="shared" si="444"/>
        <v>0</v>
      </c>
      <c r="E2409" s="629">
        <f t="shared" si="447"/>
        <v>0</v>
      </c>
      <c r="F2409" s="665">
        <f t="shared" si="445"/>
        <v>0</v>
      </c>
      <c r="G2409" s="629">
        <f t="shared" si="448"/>
        <v>0</v>
      </c>
      <c r="H2409" s="666">
        <f t="shared" si="449"/>
        <v>0</v>
      </c>
      <c r="I2409" s="667">
        <f t="shared" si="450"/>
        <v>0</v>
      </c>
      <c r="J2409" s="624">
        <f t="shared" si="451"/>
        <v>0</v>
      </c>
      <c r="K2409" s="624">
        <f t="shared" si="452"/>
        <v>0</v>
      </c>
      <c r="L2409" s="624">
        <f t="shared" si="454"/>
        <v>76553.754870424062</v>
      </c>
      <c r="M2409" s="668">
        <f t="shared" si="455"/>
        <v>17.048093919999971</v>
      </c>
      <c r="N2409" s="624">
        <f t="shared" si="453"/>
        <v>4490.4583016530096</v>
      </c>
    </row>
    <row r="2410" spans="1:14" x14ac:dyDescent="0.2">
      <c r="A2410" s="624">
        <v>2407</v>
      </c>
      <c r="B2410" s="624">
        <v>0</v>
      </c>
      <c r="C2410" s="628">
        <f t="shared" si="446"/>
        <v>0</v>
      </c>
      <c r="D2410" s="665">
        <f t="shared" si="444"/>
        <v>0</v>
      </c>
      <c r="E2410" s="629">
        <f t="shared" si="447"/>
        <v>0</v>
      </c>
      <c r="F2410" s="665">
        <f t="shared" si="445"/>
        <v>0</v>
      </c>
      <c r="G2410" s="629">
        <f t="shared" si="448"/>
        <v>0</v>
      </c>
      <c r="H2410" s="666">
        <f t="shared" si="449"/>
        <v>0</v>
      </c>
      <c r="I2410" s="667">
        <f t="shared" si="450"/>
        <v>0</v>
      </c>
      <c r="J2410" s="624">
        <f t="shared" si="451"/>
        <v>0</v>
      </c>
      <c r="K2410" s="624">
        <f t="shared" si="452"/>
        <v>0</v>
      </c>
      <c r="L2410" s="624">
        <f t="shared" si="454"/>
        <v>76553.754870424062</v>
      </c>
      <c r="M2410" s="668">
        <f t="shared" si="455"/>
        <v>17.048093919999971</v>
      </c>
      <c r="N2410" s="624">
        <f t="shared" si="453"/>
        <v>4490.4583016530096</v>
      </c>
    </row>
    <row r="2411" spans="1:14" x14ac:dyDescent="0.2">
      <c r="A2411" s="624">
        <v>2408</v>
      </c>
      <c r="B2411" s="624">
        <v>0</v>
      </c>
      <c r="C2411" s="628">
        <f t="shared" si="446"/>
        <v>0</v>
      </c>
      <c r="D2411" s="665">
        <f t="shared" si="444"/>
        <v>0</v>
      </c>
      <c r="E2411" s="629">
        <f t="shared" si="447"/>
        <v>0</v>
      </c>
      <c r="F2411" s="665">
        <f t="shared" si="445"/>
        <v>0</v>
      </c>
      <c r="G2411" s="629">
        <f t="shared" si="448"/>
        <v>0</v>
      </c>
      <c r="H2411" s="666">
        <f t="shared" si="449"/>
        <v>0</v>
      </c>
      <c r="I2411" s="667">
        <f t="shared" si="450"/>
        <v>0</v>
      </c>
      <c r="J2411" s="624">
        <f t="shared" si="451"/>
        <v>0</v>
      </c>
      <c r="K2411" s="624">
        <f t="shared" si="452"/>
        <v>0</v>
      </c>
      <c r="L2411" s="624">
        <f t="shared" si="454"/>
        <v>76553.754870424062</v>
      </c>
      <c r="M2411" s="668">
        <f t="shared" si="455"/>
        <v>17.048093919999971</v>
      </c>
      <c r="N2411" s="624">
        <f t="shared" si="453"/>
        <v>4490.4583016530096</v>
      </c>
    </row>
    <row r="2412" spans="1:14" x14ac:dyDescent="0.2">
      <c r="A2412" s="624">
        <v>2409</v>
      </c>
      <c r="B2412" s="624">
        <v>0</v>
      </c>
      <c r="C2412" s="628">
        <f t="shared" si="446"/>
        <v>0</v>
      </c>
      <c r="D2412" s="665">
        <f t="shared" si="444"/>
        <v>0</v>
      </c>
      <c r="E2412" s="629">
        <f t="shared" si="447"/>
        <v>0</v>
      </c>
      <c r="F2412" s="665">
        <f t="shared" si="445"/>
        <v>0</v>
      </c>
      <c r="G2412" s="629">
        <f t="shared" si="448"/>
        <v>0</v>
      </c>
      <c r="H2412" s="666">
        <f t="shared" si="449"/>
        <v>0</v>
      </c>
      <c r="I2412" s="667">
        <f t="shared" si="450"/>
        <v>0</v>
      </c>
      <c r="J2412" s="624">
        <f t="shared" si="451"/>
        <v>0</v>
      </c>
      <c r="K2412" s="624">
        <f t="shared" si="452"/>
        <v>0</v>
      </c>
      <c r="L2412" s="624">
        <f t="shared" si="454"/>
        <v>76553.754870424062</v>
      </c>
      <c r="M2412" s="668">
        <f t="shared" si="455"/>
        <v>17.048093919999971</v>
      </c>
      <c r="N2412" s="624">
        <f t="shared" si="453"/>
        <v>4490.4583016530096</v>
      </c>
    </row>
    <row r="2413" spans="1:14" x14ac:dyDescent="0.2">
      <c r="A2413" s="624">
        <v>2410</v>
      </c>
      <c r="B2413" s="624">
        <v>0</v>
      </c>
      <c r="C2413" s="628">
        <f t="shared" si="446"/>
        <v>0</v>
      </c>
      <c r="D2413" s="665">
        <f t="shared" si="444"/>
        <v>0</v>
      </c>
      <c r="E2413" s="629">
        <f t="shared" si="447"/>
        <v>0</v>
      </c>
      <c r="F2413" s="665">
        <f t="shared" si="445"/>
        <v>0</v>
      </c>
      <c r="G2413" s="629">
        <f t="shared" si="448"/>
        <v>0</v>
      </c>
      <c r="H2413" s="666">
        <f t="shared" si="449"/>
        <v>0</v>
      </c>
      <c r="I2413" s="667">
        <f t="shared" si="450"/>
        <v>0</v>
      </c>
      <c r="J2413" s="624">
        <f t="shared" si="451"/>
        <v>0</v>
      </c>
      <c r="K2413" s="624">
        <f t="shared" si="452"/>
        <v>0</v>
      </c>
      <c r="L2413" s="624">
        <f t="shared" si="454"/>
        <v>76553.754870424062</v>
      </c>
      <c r="M2413" s="668">
        <f t="shared" si="455"/>
        <v>17.048093919999971</v>
      </c>
      <c r="N2413" s="624">
        <f t="shared" si="453"/>
        <v>4490.4583016530096</v>
      </c>
    </row>
    <row r="2414" spans="1:14" x14ac:dyDescent="0.2">
      <c r="A2414" s="624">
        <v>2411</v>
      </c>
      <c r="B2414" s="624">
        <v>0</v>
      </c>
      <c r="C2414" s="628">
        <f t="shared" si="446"/>
        <v>0</v>
      </c>
      <c r="D2414" s="665">
        <f t="shared" si="444"/>
        <v>0</v>
      </c>
      <c r="E2414" s="629">
        <f t="shared" si="447"/>
        <v>0</v>
      </c>
      <c r="F2414" s="665">
        <f t="shared" si="445"/>
        <v>0</v>
      </c>
      <c r="G2414" s="629">
        <f t="shared" si="448"/>
        <v>0</v>
      </c>
      <c r="H2414" s="666">
        <f t="shared" si="449"/>
        <v>0</v>
      </c>
      <c r="I2414" s="667">
        <f t="shared" si="450"/>
        <v>0</v>
      </c>
      <c r="J2414" s="624">
        <f t="shared" si="451"/>
        <v>0</v>
      </c>
      <c r="K2414" s="624">
        <f t="shared" si="452"/>
        <v>0</v>
      </c>
      <c r="L2414" s="624">
        <f t="shared" si="454"/>
        <v>76553.754870424062</v>
      </c>
      <c r="M2414" s="668">
        <f t="shared" si="455"/>
        <v>17.048093919999971</v>
      </c>
      <c r="N2414" s="624">
        <f t="shared" si="453"/>
        <v>4490.4583016530096</v>
      </c>
    </row>
    <row r="2415" spans="1:14" x14ac:dyDescent="0.2">
      <c r="A2415" s="624">
        <v>2412</v>
      </c>
      <c r="B2415" s="624">
        <v>0</v>
      </c>
      <c r="C2415" s="628">
        <f t="shared" si="446"/>
        <v>0</v>
      </c>
      <c r="D2415" s="665">
        <f t="shared" si="444"/>
        <v>0</v>
      </c>
      <c r="E2415" s="629">
        <f t="shared" si="447"/>
        <v>0</v>
      </c>
      <c r="F2415" s="665">
        <f t="shared" si="445"/>
        <v>0</v>
      </c>
      <c r="G2415" s="629">
        <f t="shared" si="448"/>
        <v>0</v>
      </c>
      <c r="H2415" s="666">
        <f t="shared" si="449"/>
        <v>0</v>
      </c>
      <c r="I2415" s="667">
        <f t="shared" si="450"/>
        <v>0</v>
      </c>
      <c r="J2415" s="624">
        <f t="shared" si="451"/>
        <v>0</v>
      </c>
      <c r="K2415" s="624">
        <f t="shared" si="452"/>
        <v>0</v>
      </c>
      <c r="L2415" s="624">
        <f t="shared" si="454"/>
        <v>76553.754870424062</v>
      </c>
      <c r="M2415" s="668">
        <f t="shared" si="455"/>
        <v>17.048093919999971</v>
      </c>
      <c r="N2415" s="624">
        <f t="shared" si="453"/>
        <v>4490.4583016530096</v>
      </c>
    </row>
    <row r="2416" spans="1:14" x14ac:dyDescent="0.2">
      <c r="A2416" s="624">
        <v>2413</v>
      </c>
      <c r="B2416" s="624">
        <v>0</v>
      </c>
      <c r="C2416" s="628">
        <f t="shared" si="446"/>
        <v>0</v>
      </c>
      <c r="D2416" s="665">
        <f t="shared" si="444"/>
        <v>0</v>
      </c>
      <c r="E2416" s="629">
        <f t="shared" si="447"/>
        <v>0</v>
      </c>
      <c r="F2416" s="665">
        <f t="shared" si="445"/>
        <v>0</v>
      </c>
      <c r="G2416" s="629">
        <f t="shared" si="448"/>
        <v>0</v>
      </c>
      <c r="H2416" s="666">
        <f t="shared" si="449"/>
        <v>0</v>
      </c>
      <c r="I2416" s="667">
        <f t="shared" si="450"/>
        <v>0</v>
      </c>
      <c r="J2416" s="624">
        <f t="shared" si="451"/>
        <v>0</v>
      </c>
      <c r="K2416" s="624">
        <f t="shared" si="452"/>
        <v>0</v>
      </c>
      <c r="L2416" s="624">
        <f t="shared" si="454"/>
        <v>76553.754870424062</v>
      </c>
      <c r="M2416" s="668">
        <f t="shared" si="455"/>
        <v>17.048093919999971</v>
      </c>
      <c r="N2416" s="624">
        <f t="shared" si="453"/>
        <v>4490.4583016530096</v>
      </c>
    </row>
    <row r="2417" spans="1:14" x14ac:dyDescent="0.2">
      <c r="A2417" s="624">
        <v>2414</v>
      </c>
      <c r="B2417" s="624">
        <v>0</v>
      </c>
      <c r="C2417" s="628">
        <f t="shared" si="446"/>
        <v>0</v>
      </c>
      <c r="D2417" s="665">
        <f t="shared" si="444"/>
        <v>0</v>
      </c>
      <c r="E2417" s="629">
        <f t="shared" si="447"/>
        <v>0</v>
      </c>
      <c r="F2417" s="665">
        <f t="shared" si="445"/>
        <v>0</v>
      </c>
      <c r="G2417" s="629">
        <f t="shared" si="448"/>
        <v>0</v>
      </c>
      <c r="H2417" s="666">
        <f t="shared" si="449"/>
        <v>0</v>
      </c>
      <c r="I2417" s="667">
        <f t="shared" si="450"/>
        <v>0</v>
      </c>
      <c r="J2417" s="624">
        <f t="shared" si="451"/>
        <v>0</v>
      </c>
      <c r="K2417" s="624">
        <f t="shared" si="452"/>
        <v>0</v>
      </c>
      <c r="L2417" s="624">
        <f t="shared" si="454"/>
        <v>76553.754870424062</v>
      </c>
      <c r="M2417" s="668">
        <f t="shared" si="455"/>
        <v>17.048093919999971</v>
      </c>
      <c r="N2417" s="624">
        <f t="shared" si="453"/>
        <v>4490.4583016530096</v>
      </c>
    </row>
    <row r="2418" spans="1:14" x14ac:dyDescent="0.2">
      <c r="A2418" s="624">
        <v>2415</v>
      </c>
      <c r="B2418" s="624">
        <v>0</v>
      </c>
      <c r="C2418" s="628">
        <f t="shared" si="446"/>
        <v>0</v>
      </c>
      <c r="D2418" s="665">
        <f t="shared" si="444"/>
        <v>0</v>
      </c>
      <c r="E2418" s="629">
        <f t="shared" si="447"/>
        <v>0</v>
      </c>
      <c r="F2418" s="665">
        <f t="shared" si="445"/>
        <v>0</v>
      </c>
      <c r="G2418" s="629">
        <f t="shared" si="448"/>
        <v>0</v>
      </c>
      <c r="H2418" s="666">
        <f t="shared" si="449"/>
        <v>0</v>
      </c>
      <c r="I2418" s="667">
        <f t="shared" si="450"/>
        <v>0</v>
      </c>
      <c r="J2418" s="624">
        <f t="shared" si="451"/>
        <v>0</v>
      </c>
      <c r="K2418" s="624">
        <f t="shared" si="452"/>
        <v>0</v>
      </c>
      <c r="L2418" s="624">
        <f t="shared" si="454"/>
        <v>76553.754870424062</v>
      </c>
      <c r="M2418" s="668">
        <f t="shared" si="455"/>
        <v>17.048093919999971</v>
      </c>
      <c r="N2418" s="624">
        <f t="shared" si="453"/>
        <v>4490.4583016530096</v>
      </c>
    </row>
    <row r="2419" spans="1:14" x14ac:dyDescent="0.2">
      <c r="A2419" s="624">
        <v>2416</v>
      </c>
      <c r="B2419" s="624">
        <v>0</v>
      </c>
      <c r="C2419" s="628">
        <f t="shared" si="446"/>
        <v>0</v>
      </c>
      <c r="D2419" s="665">
        <f t="shared" si="444"/>
        <v>0</v>
      </c>
      <c r="E2419" s="629">
        <f t="shared" si="447"/>
        <v>0</v>
      </c>
      <c r="F2419" s="665">
        <f t="shared" si="445"/>
        <v>0</v>
      </c>
      <c r="G2419" s="629">
        <f t="shared" si="448"/>
        <v>0</v>
      </c>
      <c r="H2419" s="666">
        <f t="shared" si="449"/>
        <v>0</v>
      </c>
      <c r="I2419" s="667">
        <f t="shared" si="450"/>
        <v>0</v>
      </c>
      <c r="J2419" s="624">
        <f t="shared" si="451"/>
        <v>0</v>
      </c>
      <c r="K2419" s="624">
        <f t="shared" si="452"/>
        <v>0</v>
      </c>
      <c r="L2419" s="624">
        <f t="shared" si="454"/>
        <v>76553.754870424062</v>
      </c>
      <c r="M2419" s="668">
        <f t="shared" si="455"/>
        <v>17.048093919999971</v>
      </c>
      <c r="N2419" s="624">
        <f t="shared" si="453"/>
        <v>4490.4583016530096</v>
      </c>
    </row>
    <row r="2420" spans="1:14" x14ac:dyDescent="0.2">
      <c r="A2420" s="624">
        <v>2417</v>
      </c>
      <c r="B2420" s="624">
        <v>0</v>
      </c>
      <c r="C2420" s="628">
        <f t="shared" si="446"/>
        <v>0</v>
      </c>
      <c r="D2420" s="665">
        <f t="shared" si="444"/>
        <v>0</v>
      </c>
      <c r="E2420" s="629">
        <f t="shared" si="447"/>
        <v>0</v>
      </c>
      <c r="F2420" s="665">
        <f t="shared" si="445"/>
        <v>0</v>
      </c>
      <c r="G2420" s="629">
        <f t="shared" si="448"/>
        <v>0</v>
      </c>
      <c r="H2420" s="666">
        <f t="shared" si="449"/>
        <v>0</v>
      </c>
      <c r="I2420" s="667">
        <f t="shared" si="450"/>
        <v>0</v>
      </c>
      <c r="J2420" s="624">
        <f t="shared" si="451"/>
        <v>0</v>
      </c>
      <c r="K2420" s="624">
        <f t="shared" si="452"/>
        <v>0</v>
      </c>
      <c r="L2420" s="624">
        <f t="shared" si="454"/>
        <v>76553.754870424062</v>
      </c>
      <c r="M2420" s="668">
        <f t="shared" si="455"/>
        <v>17.048093919999971</v>
      </c>
      <c r="N2420" s="624">
        <f t="shared" si="453"/>
        <v>4490.4583016530096</v>
      </c>
    </row>
    <row r="2421" spans="1:14" x14ac:dyDescent="0.2">
      <c r="A2421" s="624">
        <v>2418</v>
      </c>
      <c r="B2421" s="624">
        <v>0</v>
      </c>
      <c r="C2421" s="628">
        <f t="shared" si="446"/>
        <v>0</v>
      </c>
      <c r="D2421" s="665">
        <f t="shared" si="444"/>
        <v>0</v>
      </c>
      <c r="E2421" s="629">
        <f t="shared" si="447"/>
        <v>0</v>
      </c>
      <c r="F2421" s="665">
        <f t="shared" si="445"/>
        <v>0</v>
      </c>
      <c r="G2421" s="629">
        <f t="shared" si="448"/>
        <v>0</v>
      </c>
      <c r="H2421" s="666">
        <f t="shared" si="449"/>
        <v>0</v>
      </c>
      <c r="I2421" s="667">
        <f t="shared" si="450"/>
        <v>0</v>
      </c>
      <c r="J2421" s="624">
        <f t="shared" si="451"/>
        <v>0</v>
      </c>
      <c r="K2421" s="624">
        <f t="shared" si="452"/>
        <v>0</v>
      </c>
      <c r="L2421" s="624">
        <f t="shared" si="454"/>
        <v>76553.754870424062</v>
      </c>
      <c r="M2421" s="668">
        <f t="shared" si="455"/>
        <v>17.048093919999971</v>
      </c>
      <c r="N2421" s="624">
        <f t="shared" si="453"/>
        <v>4490.4583016530096</v>
      </c>
    </row>
    <row r="2422" spans="1:14" x14ac:dyDescent="0.2">
      <c r="A2422" s="624">
        <v>2419</v>
      </c>
      <c r="B2422" s="624">
        <v>0</v>
      </c>
      <c r="C2422" s="628">
        <f t="shared" si="446"/>
        <v>0</v>
      </c>
      <c r="D2422" s="665">
        <f t="shared" si="444"/>
        <v>0</v>
      </c>
      <c r="E2422" s="629">
        <f t="shared" si="447"/>
        <v>0</v>
      </c>
      <c r="F2422" s="665">
        <f t="shared" si="445"/>
        <v>5.3108351999999996</v>
      </c>
      <c r="G2422" s="629">
        <f t="shared" si="448"/>
        <v>28.204970521559037</v>
      </c>
      <c r="H2422" s="666">
        <f t="shared" si="449"/>
        <v>2.6554175999999998</v>
      </c>
      <c r="I2422" s="667">
        <f t="shared" si="450"/>
        <v>7.3761599999999997E-4</v>
      </c>
      <c r="J2422" s="624">
        <f t="shared" si="451"/>
        <v>28.204970521559037</v>
      </c>
      <c r="K2422" s="624">
        <f t="shared" si="452"/>
        <v>28.204970521559037</v>
      </c>
      <c r="L2422" s="624">
        <f t="shared" si="454"/>
        <v>76581.959840945623</v>
      </c>
      <c r="M2422" s="668">
        <f t="shared" si="455"/>
        <v>17.04883153599997</v>
      </c>
      <c r="N2422" s="624">
        <f t="shared" si="453"/>
        <v>4491.9183862680966</v>
      </c>
    </row>
    <row r="2423" spans="1:14" x14ac:dyDescent="0.2">
      <c r="A2423" s="624">
        <v>2420</v>
      </c>
      <c r="B2423" s="624">
        <v>3.3</v>
      </c>
      <c r="C2423" s="628">
        <f t="shared" si="446"/>
        <v>5.3108351999999996</v>
      </c>
      <c r="D2423" s="665">
        <f t="shared" si="444"/>
        <v>5.3108351999999996</v>
      </c>
      <c r="E2423" s="629">
        <f t="shared" si="447"/>
        <v>28.204970521559037</v>
      </c>
      <c r="F2423" s="665">
        <f t="shared" si="445"/>
        <v>10.621670399999999</v>
      </c>
      <c r="G2423" s="629">
        <f t="shared" si="448"/>
        <v>112.81988208623615</v>
      </c>
      <c r="H2423" s="666">
        <f t="shared" si="449"/>
        <v>7.9662527999999995</v>
      </c>
      <c r="I2423" s="667">
        <f t="shared" si="450"/>
        <v>2.2128479999999999E-3</v>
      </c>
      <c r="J2423" s="624">
        <f t="shared" si="451"/>
        <v>84.614911564677115</v>
      </c>
      <c r="K2423" s="624">
        <f t="shared" si="452"/>
        <v>84.614911564677115</v>
      </c>
      <c r="L2423" s="624">
        <f t="shared" si="454"/>
        <v>76666.574752510307</v>
      </c>
      <c r="M2423" s="668">
        <f t="shared" si="455"/>
        <v>17.051044383999969</v>
      </c>
      <c r="N2423" s="624">
        <f t="shared" si="453"/>
        <v>4496.2978821667493</v>
      </c>
    </row>
    <row r="2424" spans="1:14" x14ac:dyDescent="0.2">
      <c r="A2424" s="624">
        <v>2421</v>
      </c>
      <c r="B2424" s="624">
        <v>6.6</v>
      </c>
      <c r="C2424" s="628">
        <f t="shared" si="446"/>
        <v>10.621670399999999</v>
      </c>
      <c r="D2424" s="665">
        <f t="shared" si="444"/>
        <v>10.621670399999999</v>
      </c>
      <c r="E2424" s="629">
        <f t="shared" si="447"/>
        <v>112.81988208623615</v>
      </c>
      <c r="F2424" s="665">
        <f t="shared" si="445"/>
        <v>15.932505600000002</v>
      </c>
      <c r="G2424" s="629">
        <f t="shared" si="448"/>
        <v>253.84473469403144</v>
      </c>
      <c r="H2424" s="666">
        <f t="shared" si="449"/>
        <v>13.277088000000001</v>
      </c>
      <c r="I2424" s="667">
        <f t="shared" si="450"/>
        <v>3.6880800000000003E-3</v>
      </c>
      <c r="J2424" s="624">
        <f t="shared" si="451"/>
        <v>141.02485260779531</v>
      </c>
      <c r="K2424" s="624">
        <f t="shared" si="452"/>
        <v>141.02485260779531</v>
      </c>
      <c r="L2424" s="624">
        <f t="shared" si="454"/>
        <v>76807.599605118099</v>
      </c>
      <c r="M2424" s="668">
        <f t="shared" si="455"/>
        <v>17.054732463999969</v>
      </c>
      <c r="N2424" s="624">
        <f t="shared" si="453"/>
        <v>4503.5945164925715</v>
      </c>
    </row>
    <row r="2425" spans="1:14" x14ac:dyDescent="0.2">
      <c r="A2425" s="624">
        <v>2422</v>
      </c>
      <c r="B2425" s="624">
        <v>9.9</v>
      </c>
      <c r="C2425" s="628">
        <f t="shared" si="446"/>
        <v>15.932505600000002</v>
      </c>
      <c r="D2425" s="665">
        <f t="shared" si="444"/>
        <v>15.932505600000002</v>
      </c>
      <c r="E2425" s="629">
        <f t="shared" si="447"/>
        <v>253.84473469403144</v>
      </c>
      <c r="F2425" s="665">
        <f t="shared" si="445"/>
        <v>21.243340799999999</v>
      </c>
      <c r="G2425" s="629">
        <f t="shared" si="448"/>
        <v>451.27952834494459</v>
      </c>
      <c r="H2425" s="666">
        <f t="shared" si="449"/>
        <v>18.587923199999999</v>
      </c>
      <c r="I2425" s="667">
        <f t="shared" si="450"/>
        <v>5.1633119999999998E-3</v>
      </c>
      <c r="J2425" s="624">
        <f t="shared" si="451"/>
        <v>197.43479365091315</v>
      </c>
      <c r="K2425" s="624">
        <f t="shared" si="452"/>
        <v>197.43479365091315</v>
      </c>
      <c r="L2425" s="624">
        <f t="shared" si="454"/>
        <v>77005.034398769014</v>
      </c>
      <c r="M2425" s="668">
        <f t="shared" si="455"/>
        <v>17.059895775999969</v>
      </c>
      <c r="N2425" s="624">
        <f t="shared" si="453"/>
        <v>4513.8045044273049</v>
      </c>
    </row>
    <row r="2426" spans="1:14" x14ac:dyDescent="0.2">
      <c r="A2426" s="624">
        <v>2423</v>
      </c>
      <c r="B2426" s="624">
        <v>13.2</v>
      </c>
      <c r="C2426" s="628">
        <f t="shared" si="446"/>
        <v>21.243340799999999</v>
      </c>
      <c r="D2426" s="665">
        <f t="shared" si="444"/>
        <v>21.243340799999999</v>
      </c>
      <c r="E2426" s="629">
        <f t="shared" si="447"/>
        <v>451.27952834494459</v>
      </c>
      <c r="F2426" s="665">
        <f t="shared" si="445"/>
        <v>26.554176000000002</v>
      </c>
      <c r="G2426" s="629">
        <f t="shared" si="448"/>
        <v>705.1242630389761</v>
      </c>
      <c r="H2426" s="666">
        <f t="shared" si="449"/>
        <v>23.898758399999998</v>
      </c>
      <c r="I2426" s="667">
        <f t="shared" si="450"/>
        <v>6.6385439999999997E-3</v>
      </c>
      <c r="J2426" s="624">
        <f t="shared" si="451"/>
        <v>253.8447346940315</v>
      </c>
      <c r="K2426" s="624">
        <f t="shared" si="452"/>
        <v>253.8447346940315</v>
      </c>
      <c r="L2426" s="624">
        <f t="shared" si="454"/>
        <v>77258.879133463051</v>
      </c>
      <c r="M2426" s="668">
        <f t="shared" si="455"/>
        <v>17.06653431999997</v>
      </c>
      <c r="N2426" s="624">
        <f t="shared" si="453"/>
        <v>4526.9225540961024</v>
      </c>
    </row>
    <row r="2427" spans="1:14" x14ac:dyDescent="0.2">
      <c r="A2427" s="624">
        <v>2424</v>
      </c>
      <c r="B2427" s="624">
        <v>16.5</v>
      </c>
      <c r="C2427" s="628">
        <f t="shared" si="446"/>
        <v>26.554176000000002</v>
      </c>
      <c r="D2427" s="665">
        <f t="shared" si="444"/>
        <v>26.554176000000002</v>
      </c>
      <c r="E2427" s="629">
        <f t="shared" si="447"/>
        <v>705.1242630389761</v>
      </c>
      <c r="F2427" s="665">
        <f t="shared" si="445"/>
        <v>31.865011200000005</v>
      </c>
      <c r="G2427" s="629">
        <f t="shared" si="448"/>
        <v>1015.3789387761258</v>
      </c>
      <c r="H2427" s="666">
        <f t="shared" si="449"/>
        <v>29.209593600000005</v>
      </c>
      <c r="I2427" s="667">
        <f t="shared" si="450"/>
        <v>8.1137760000000014E-3</v>
      </c>
      <c r="J2427" s="624">
        <f t="shared" si="451"/>
        <v>310.25467573714968</v>
      </c>
      <c r="K2427" s="624">
        <f t="shared" si="452"/>
        <v>310.25467573714968</v>
      </c>
      <c r="L2427" s="624">
        <f t="shared" si="454"/>
        <v>77569.133809200197</v>
      </c>
      <c r="M2427" s="668">
        <f t="shared" si="455"/>
        <v>17.074648095999969</v>
      </c>
      <c r="N2427" s="624">
        <f t="shared" si="453"/>
        <v>4542.9418734182937</v>
      </c>
    </row>
    <row r="2428" spans="1:14" x14ac:dyDescent="0.2">
      <c r="A2428" s="624">
        <v>2425</v>
      </c>
      <c r="B2428" s="624">
        <v>19.8</v>
      </c>
      <c r="C2428" s="628">
        <f t="shared" si="446"/>
        <v>31.865011200000005</v>
      </c>
      <c r="D2428" s="665">
        <f t="shared" si="444"/>
        <v>31.865011200000005</v>
      </c>
      <c r="E2428" s="629">
        <f t="shared" si="447"/>
        <v>1015.3789387761258</v>
      </c>
      <c r="F2428" s="665">
        <f t="shared" si="445"/>
        <v>37.175846400000005</v>
      </c>
      <c r="G2428" s="629">
        <f t="shared" si="448"/>
        <v>1382.0435555563934</v>
      </c>
      <c r="H2428" s="666">
        <f t="shared" si="449"/>
        <v>34.520428800000005</v>
      </c>
      <c r="I2428" s="667">
        <f t="shared" si="450"/>
        <v>9.5890080000000013E-3</v>
      </c>
      <c r="J2428" s="624">
        <f t="shared" si="451"/>
        <v>366.66461678026758</v>
      </c>
      <c r="K2428" s="624">
        <f t="shared" si="452"/>
        <v>366.66461678026758</v>
      </c>
      <c r="L2428" s="624">
        <f t="shared" si="454"/>
        <v>77935.798425980465</v>
      </c>
      <c r="M2428" s="668">
        <f t="shared" si="455"/>
        <v>17.084237103999968</v>
      </c>
      <c r="N2428" s="624">
        <f t="shared" si="453"/>
        <v>4561.8541788871098</v>
      </c>
    </row>
    <row r="2429" spans="1:14" x14ac:dyDescent="0.2">
      <c r="A2429" s="624">
        <v>2426</v>
      </c>
      <c r="B2429" s="624">
        <v>23.1</v>
      </c>
      <c r="C2429" s="628">
        <f t="shared" si="446"/>
        <v>37.175846400000005</v>
      </c>
      <c r="D2429" s="665">
        <f t="shared" si="444"/>
        <v>37.175846400000005</v>
      </c>
      <c r="E2429" s="629">
        <f t="shared" si="447"/>
        <v>1382.0435555563934</v>
      </c>
      <c r="F2429" s="665">
        <f t="shared" si="445"/>
        <v>42.486681599999997</v>
      </c>
      <c r="G2429" s="629">
        <f t="shared" si="448"/>
        <v>1805.1181133797784</v>
      </c>
      <c r="H2429" s="666">
        <f t="shared" si="449"/>
        <v>39.831264000000004</v>
      </c>
      <c r="I2429" s="667">
        <f t="shared" si="450"/>
        <v>1.1064240000000001E-2</v>
      </c>
      <c r="J2429" s="624">
        <f t="shared" si="451"/>
        <v>423.07455782338502</v>
      </c>
      <c r="K2429" s="624">
        <f t="shared" si="452"/>
        <v>423.07455782338502</v>
      </c>
      <c r="L2429" s="624">
        <f t="shared" si="454"/>
        <v>78358.872983803856</v>
      </c>
      <c r="M2429" s="668">
        <f t="shared" si="455"/>
        <v>17.095301343999967</v>
      </c>
      <c r="N2429" s="624">
        <f t="shared" si="453"/>
        <v>4583.6497062572053</v>
      </c>
    </row>
    <row r="2430" spans="1:14" x14ac:dyDescent="0.2">
      <c r="A2430" s="624">
        <v>2427</v>
      </c>
      <c r="B2430" s="624">
        <v>26.4</v>
      </c>
      <c r="C2430" s="628">
        <f t="shared" si="446"/>
        <v>42.486681599999997</v>
      </c>
      <c r="D2430" s="665">
        <f t="shared" si="444"/>
        <v>42.486681599999997</v>
      </c>
      <c r="E2430" s="629">
        <f t="shared" si="447"/>
        <v>1805.1181133797784</v>
      </c>
      <c r="F2430" s="665">
        <f t="shared" si="445"/>
        <v>44.739763200000006</v>
      </c>
      <c r="G2430" s="629">
        <f t="shared" si="448"/>
        <v>2001.6464111920748</v>
      </c>
      <c r="H2430" s="666">
        <f t="shared" si="449"/>
        <v>43.613222399999998</v>
      </c>
      <c r="I2430" s="667">
        <f t="shared" si="450"/>
        <v>1.2114784E-2</v>
      </c>
      <c r="J2430" s="624">
        <f t="shared" si="451"/>
        <v>196.52829781229639</v>
      </c>
      <c r="K2430" s="624">
        <f t="shared" si="452"/>
        <v>196.52829781229639</v>
      </c>
      <c r="L2430" s="624">
        <f t="shared" si="454"/>
        <v>78555.401281616156</v>
      </c>
      <c r="M2430" s="668">
        <f t="shared" si="455"/>
        <v>17.107416127999969</v>
      </c>
      <c r="N2430" s="624">
        <f t="shared" si="453"/>
        <v>4591.8916506066244</v>
      </c>
    </row>
    <row r="2431" spans="1:14" x14ac:dyDescent="0.2">
      <c r="A2431" s="624">
        <v>2428</v>
      </c>
      <c r="B2431" s="624">
        <v>27.8</v>
      </c>
      <c r="C2431" s="628">
        <f t="shared" si="446"/>
        <v>44.739763200000006</v>
      </c>
      <c r="D2431" s="665">
        <f t="shared" si="444"/>
        <v>44.739763200000006</v>
      </c>
      <c r="E2431" s="629">
        <f t="shared" si="447"/>
        <v>2001.6464111920748</v>
      </c>
      <c r="F2431" s="665">
        <f t="shared" si="445"/>
        <v>46.831910400000005</v>
      </c>
      <c r="G2431" s="629">
        <f t="shared" si="448"/>
        <v>2193.2278317136288</v>
      </c>
      <c r="H2431" s="666">
        <f t="shared" si="449"/>
        <v>45.785836800000006</v>
      </c>
      <c r="I2431" s="667">
        <f t="shared" si="450"/>
        <v>1.2718288000000001E-2</v>
      </c>
      <c r="J2431" s="624">
        <f t="shared" si="451"/>
        <v>191.58142052155404</v>
      </c>
      <c r="K2431" s="624">
        <f t="shared" si="452"/>
        <v>191.58142052155404</v>
      </c>
      <c r="L2431" s="624">
        <f t="shared" si="454"/>
        <v>78746.982702137713</v>
      </c>
      <c r="M2431" s="668">
        <f t="shared" si="455"/>
        <v>17.120134415999967</v>
      </c>
      <c r="N2431" s="624">
        <f t="shared" si="453"/>
        <v>4599.6708196720192</v>
      </c>
    </row>
    <row r="2432" spans="1:14" x14ac:dyDescent="0.2">
      <c r="A2432" s="624">
        <v>2429</v>
      </c>
      <c r="B2432" s="624">
        <v>29.1</v>
      </c>
      <c r="C2432" s="628">
        <f t="shared" si="446"/>
        <v>46.831910400000005</v>
      </c>
      <c r="D2432" s="665">
        <f t="shared" si="444"/>
        <v>46.831910400000005</v>
      </c>
      <c r="E2432" s="629">
        <f t="shared" si="447"/>
        <v>2193.2278317136288</v>
      </c>
      <c r="F2432" s="665">
        <f t="shared" si="445"/>
        <v>50.694336000000007</v>
      </c>
      <c r="G2432" s="629">
        <f t="shared" si="448"/>
        <v>2569.9157024808969</v>
      </c>
      <c r="H2432" s="666">
        <f t="shared" si="449"/>
        <v>48.76312320000001</v>
      </c>
      <c r="I2432" s="667">
        <f t="shared" si="450"/>
        <v>1.3545312000000002E-2</v>
      </c>
      <c r="J2432" s="624">
        <f t="shared" si="451"/>
        <v>376.68787076726812</v>
      </c>
      <c r="K2432" s="624">
        <f t="shared" si="452"/>
        <v>376.68787076726812</v>
      </c>
      <c r="L2432" s="624">
        <f t="shared" si="454"/>
        <v>79123.670572904986</v>
      </c>
      <c r="M2432" s="668">
        <f t="shared" si="455"/>
        <v>17.133679727999969</v>
      </c>
      <c r="N2432" s="624">
        <f t="shared" si="453"/>
        <v>4618.0197032398464</v>
      </c>
    </row>
    <row r="2433" spans="1:14" x14ac:dyDescent="0.2">
      <c r="A2433" s="624">
        <v>2430</v>
      </c>
      <c r="B2433" s="624">
        <v>31.5</v>
      </c>
      <c r="C2433" s="628">
        <f t="shared" si="446"/>
        <v>50.694336000000007</v>
      </c>
      <c r="D2433" s="665">
        <f t="shared" si="444"/>
        <v>50.694336000000007</v>
      </c>
      <c r="E2433" s="629">
        <f t="shared" si="447"/>
        <v>2569.9157024808969</v>
      </c>
      <c r="F2433" s="665">
        <f t="shared" si="445"/>
        <v>53.108352000000004</v>
      </c>
      <c r="G2433" s="629">
        <f t="shared" si="448"/>
        <v>2820.4970521559044</v>
      </c>
      <c r="H2433" s="666">
        <f t="shared" si="449"/>
        <v>51.901344000000009</v>
      </c>
      <c r="I2433" s="667">
        <f t="shared" si="450"/>
        <v>1.4417040000000002E-2</v>
      </c>
      <c r="J2433" s="624">
        <f t="shared" si="451"/>
        <v>250.58134967500746</v>
      </c>
      <c r="K2433" s="624">
        <f t="shared" si="452"/>
        <v>250.58134967500746</v>
      </c>
      <c r="L2433" s="624">
        <f t="shared" si="454"/>
        <v>79374.251922579992</v>
      </c>
      <c r="M2433" s="668">
        <f t="shared" si="455"/>
        <v>17.14809676799997</v>
      </c>
      <c r="N2433" s="624">
        <f t="shared" si="453"/>
        <v>4628.7499421335278</v>
      </c>
    </row>
    <row r="2434" spans="1:14" x14ac:dyDescent="0.2">
      <c r="A2434" s="624">
        <v>2431</v>
      </c>
      <c r="B2434" s="624">
        <v>33</v>
      </c>
      <c r="C2434" s="628">
        <f t="shared" si="446"/>
        <v>53.108352000000004</v>
      </c>
      <c r="D2434" s="665">
        <f t="shared" si="444"/>
        <v>53.108352000000004</v>
      </c>
      <c r="E2434" s="629">
        <f t="shared" si="447"/>
        <v>2820.4970521559044</v>
      </c>
      <c r="F2434" s="665">
        <f t="shared" si="445"/>
        <v>54.073958400000009</v>
      </c>
      <c r="G2434" s="629">
        <f t="shared" si="448"/>
        <v>2923.9929770449316</v>
      </c>
      <c r="H2434" s="666">
        <f t="shared" si="449"/>
        <v>53.591155200000003</v>
      </c>
      <c r="I2434" s="667">
        <f t="shared" si="450"/>
        <v>1.4886432000000002E-2</v>
      </c>
      <c r="J2434" s="624">
        <f t="shared" si="451"/>
        <v>103.49592488902726</v>
      </c>
      <c r="K2434" s="624">
        <f t="shared" si="452"/>
        <v>103.49592488902726</v>
      </c>
      <c r="L2434" s="624">
        <f t="shared" si="454"/>
        <v>79477.747847469014</v>
      </c>
      <c r="M2434" s="668">
        <f t="shared" si="455"/>
        <v>17.162983199999971</v>
      </c>
      <c r="N2434" s="624">
        <f t="shared" si="453"/>
        <v>4630.7653466367756</v>
      </c>
    </row>
    <row r="2435" spans="1:14" x14ac:dyDescent="0.2">
      <c r="A2435" s="624">
        <v>2432</v>
      </c>
      <c r="B2435" s="624">
        <v>33.6</v>
      </c>
      <c r="C2435" s="628">
        <f t="shared" si="446"/>
        <v>54.073958400000009</v>
      </c>
      <c r="D2435" s="665">
        <f t="shared" si="444"/>
        <v>54.073958400000009</v>
      </c>
      <c r="E2435" s="629">
        <f t="shared" si="447"/>
        <v>2923.9929770449316</v>
      </c>
      <c r="F2435" s="665">
        <f t="shared" si="445"/>
        <v>56.005171199999999</v>
      </c>
      <c r="G2435" s="629">
        <f t="shared" si="448"/>
        <v>3136.5792011413096</v>
      </c>
      <c r="H2435" s="666">
        <f t="shared" si="449"/>
        <v>55.039564800000008</v>
      </c>
      <c r="I2435" s="667">
        <f t="shared" si="450"/>
        <v>1.5288768000000003E-2</v>
      </c>
      <c r="J2435" s="624">
        <f t="shared" si="451"/>
        <v>212.58622409637792</v>
      </c>
      <c r="K2435" s="624">
        <f t="shared" si="452"/>
        <v>212.58622409637792</v>
      </c>
      <c r="L2435" s="624">
        <f t="shared" si="454"/>
        <v>79690.33407156539</v>
      </c>
      <c r="M2435" s="668">
        <f t="shared" si="455"/>
        <v>17.178271967999972</v>
      </c>
      <c r="N2435" s="624">
        <f t="shared" si="453"/>
        <v>4639.0192342986611</v>
      </c>
    </row>
    <row r="2436" spans="1:14" x14ac:dyDescent="0.2">
      <c r="A2436" s="624">
        <v>2433</v>
      </c>
      <c r="B2436" s="624">
        <v>34.799999999999997</v>
      </c>
      <c r="C2436" s="628">
        <f t="shared" si="446"/>
        <v>56.005171199999999</v>
      </c>
      <c r="D2436" s="665">
        <f t="shared" ref="D2436:D2480" si="456">C2436</f>
        <v>56.005171199999999</v>
      </c>
      <c r="E2436" s="629">
        <f t="shared" si="447"/>
        <v>3136.5792011413096</v>
      </c>
      <c r="F2436" s="665">
        <f t="shared" ref="F2436:F2480" si="457">C2437</f>
        <v>56.487974400000006</v>
      </c>
      <c r="G2436" s="629">
        <f t="shared" si="448"/>
        <v>3190.891251815056</v>
      </c>
      <c r="H2436" s="666">
        <f t="shared" si="449"/>
        <v>56.246572800000003</v>
      </c>
      <c r="I2436" s="667">
        <f t="shared" si="450"/>
        <v>1.5624048000000001E-2</v>
      </c>
      <c r="J2436" s="624">
        <f t="shared" si="451"/>
        <v>54.312050673746398</v>
      </c>
      <c r="K2436" s="624">
        <f t="shared" si="452"/>
        <v>54.312050673746398</v>
      </c>
      <c r="L2436" s="624">
        <f t="shared" si="454"/>
        <v>79744.646122239137</v>
      </c>
      <c r="M2436" s="668">
        <f t="shared" si="455"/>
        <v>17.193896015999972</v>
      </c>
      <c r="N2436" s="624">
        <f t="shared" si="453"/>
        <v>4637.9625681132347</v>
      </c>
    </row>
    <row r="2437" spans="1:14" x14ac:dyDescent="0.2">
      <c r="A2437" s="624">
        <v>2434</v>
      </c>
      <c r="B2437" s="624">
        <v>35.1</v>
      </c>
      <c r="C2437" s="628">
        <f t="shared" ref="C2437:C2480" si="458">B2437*1.609344</f>
        <v>56.487974400000006</v>
      </c>
      <c r="D2437" s="665">
        <f t="shared" si="456"/>
        <v>56.487974400000006</v>
      </c>
      <c r="E2437" s="629">
        <f t="shared" ref="E2437:E2480" si="459">(D2437)^2</f>
        <v>3190.891251815056</v>
      </c>
      <c r="F2437" s="665">
        <f t="shared" si="457"/>
        <v>57.29264640000001</v>
      </c>
      <c r="G2437" s="629">
        <f t="shared" ref="G2437:G2480" si="460">(F2437)^2</f>
        <v>3282.4473315154341</v>
      </c>
      <c r="H2437" s="666">
        <f t="shared" ref="H2437:H2480" si="461">(D2437+F2437)/2</f>
        <v>56.890310400000004</v>
      </c>
      <c r="I2437" s="667">
        <f t="shared" ref="I2437:I2480" si="462">H2437/3600</f>
        <v>1.5802864E-2</v>
      </c>
      <c r="J2437" s="624">
        <f t="shared" ref="J2437:J2480" si="463">IF(I2437=0,0,(G2437-E2437))</f>
        <v>91.556079700378177</v>
      </c>
      <c r="K2437" s="624">
        <f t="shared" ref="K2437:K2480" si="464">MAX(0,J2437)</f>
        <v>91.556079700378177</v>
      </c>
      <c r="L2437" s="624">
        <f t="shared" si="454"/>
        <v>79836.202201939508</v>
      </c>
      <c r="M2437" s="668">
        <f t="shared" si="455"/>
        <v>17.209698879999973</v>
      </c>
      <c r="N2437" s="624">
        <f t="shared" ref="N2437:N2480" si="465">IF(M2437=0,0,(L2437)/M2437)</f>
        <v>4639.0237713409451</v>
      </c>
    </row>
    <row r="2438" spans="1:14" x14ac:dyDescent="0.2">
      <c r="A2438" s="624">
        <v>2435</v>
      </c>
      <c r="B2438" s="624">
        <v>35.6</v>
      </c>
      <c r="C2438" s="628">
        <f t="shared" si="458"/>
        <v>57.29264640000001</v>
      </c>
      <c r="D2438" s="665">
        <f t="shared" si="456"/>
        <v>57.29264640000001</v>
      </c>
      <c r="E2438" s="629">
        <f t="shared" si="459"/>
        <v>3282.4473315154341</v>
      </c>
      <c r="F2438" s="665">
        <f t="shared" si="457"/>
        <v>58.097318400000006</v>
      </c>
      <c r="G2438" s="629">
        <f t="shared" si="460"/>
        <v>3375.2984052709794</v>
      </c>
      <c r="H2438" s="666">
        <f t="shared" si="461"/>
        <v>57.694982400000008</v>
      </c>
      <c r="I2438" s="667">
        <f t="shared" si="462"/>
        <v>1.6026384000000001E-2</v>
      </c>
      <c r="J2438" s="624">
        <f t="shared" si="463"/>
        <v>92.851073755545258</v>
      </c>
      <c r="K2438" s="624">
        <f t="shared" si="464"/>
        <v>92.851073755545258</v>
      </c>
      <c r="L2438" s="624">
        <f t="shared" ref="L2438:L2480" si="466">L2437+K2438</f>
        <v>79929.053275695056</v>
      </c>
      <c r="M2438" s="668">
        <f t="shared" ref="M2438:M2480" si="467">M2437+I2438</f>
        <v>17.225725263999973</v>
      </c>
      <c r="N2438" s="624">
        <f t="shared" si="465"/>
        <v>4640.0979959165325</v>
      </c>
    </row>
    <row r="2439" spans="1:14" x14ac:dyDescent="0.2">
      <c r="A2439" s="624">
        <v>2436</v>
      </c>
      <c r="B2439" s="624">
        <v>36.1</v>
      </c>
      <c r="C2439" s="628">
        <f t="shared" si="458"/>
        <v>58.097318400000006</v>
      </c>
      <c r="D2439" s="665">
        <f t="shared" si="456"/>
        <v>58.097318400000006</v>
      </c>
      <c r="E2439" s="629">
        <f t="shared" si="459"/>
        <v>3375.2984052709794</v>
      </c>
      <c r="F2439" s="665">
        <f t="shared" si="457"/>
        <v>57.936384000000004</v>
      </c>
      <c r="G2439" s="629">
        <f t="shared" si="460"/>
        <v>3356.6245909954564</v>
      </c>
      <c r="H2439" s="666">
        <f t="shared" si="461"/>
        <v>58.016851200000005</v>
      </c>
      <c r="I2439" s="667">
        <f t="shared" si="462"/>
        <v>1.6115792E-2</v>
      </c>
      <c r="J2439" s="624">
        <f t="shared" si="463"/>
        <v>-18.673814275523</v>
      </c>
      <c r="K2439" s="624">
        <f t="shared" si="464"/>
        <v>0</v>
      </c>
      <c r="L2439" s="624">
        <f t="shared" si="466"/>
        <v>79929.053275695056</v>
      </c>
      <c r="M2439" s="668">
        <f t="shared" si="467"/>
        <v>17.241841055999974</v>
      </c>
      <c r="N2439" s="624">
        <f t="shared" si="465"/>
        <v>4635.760938526957</v>
      </c>
    </row>
    <row r="2440" spans="1:14" x14ac:dyDescent="0.2">
      <c r="A2440" s="624">
        <v>2437</v>
      </c>
      <c r="B2440" s="624">
        <v>36</v>
      </c>
      <c r="C2440" s="628">
        <f t="shared" si="458"/>
        <v>57.936384000000004</v>
      </c>
      <c r="D2440" s="665">
        <f t="shared" si="456"/>
        <v>57.936384000000004</v>
      </c>
      <c r="E2440" s="629">
        <f t="shared" si="459"/>
        <v>3356.6245909954564</v>
      </c>
      <c r="F2440" s="665">
        <f t="shared" si="457"/>
        <v>58.097318400000006</v>
      </c>
      <c r="G2440" s="629">
        <f t="shared" si="460"/>
        <v>3375.2984052709794</v>
      </c>
      <c r="H2440" s="666">
        <f t="shared" si="461"/>
        <v>58.016851200000005</v>
      </c>
      <c r="I2440" s="667">
        <f t="shared" si="462"/>
        <v>1.6115792E-2</v>
      </c>
      <c r="J2440" s="624">
        <f t="shared" si="463"/>
        <v>18.673814275523</v>
      </c>
      <c r="K2440" s="624">
        <f t="shared" si="464"/>
        <v>18.673814275523</v>
      </c>
      <c r="L2440" s="624">
        <f t="shared" si="466"/>
        <v>79947.727089970576</v>
      </c>
      <c r="M2440" s="668">
        <f t="shared" si="467"/>
        <v>17.257956847999974</v>
      </c>
      <c r="N2440" s="624">
        <f t="shared" si="465"/>
        <v>4632.5140220312769</v>
      </c>
    </row>
    <row r="2441" spans="1:14" x14ac:dyDescent="0.2">
      <c r="A2441" s="624">
        <v>2438</v>
      </c>
      <c r="B2441" s="624">
        <v>36.1</v>
      </c>
      <c r="C2441" s="628">
        <f t="shared" si="458"/>
        <v>58.097318400000006</v>
      </c>
      <c r="D2441" s="665">
        <f t="shared" si="456"/>
        <v>58.097318400000006</v>
      </c>
      <c r="E2441" s="629">
        <f t="shared" si="459"/>
        <v>3375.2984052709794</v>
      </c>
      <c r="F2441" s="665">
        <f t="shared" si="457"/>
        <v>58.258252800000008</v>
      </c>
      <c r="G2441" s="629">
        <f t="shared" si="460"/>
        <v>3394.0240193087088</v>
      </c>
      <c r="H2441" s="666">
        <f t="shared" si="461"/>
        <v>58.177785600000007</v>
      </c>
      <c r="I2441" s="667">
        <f t="shared" si="462"/>
        <v>1.6160496000000003E-2</v>
      </c>
      <c r="J2441" s="624">
        <f t="shared" si="463"/>
        <v>18.725614037729429</v>
      </c>
      <c r="K2441" s="624">
        <f t="shared" si="464"/>
        <v>18.725614037729429</v>
      </c>
      <c r="L2441" s="624">
        <f t="shared" si="466"/>
        <v>79966.452704008305</v>
      </c>
      <c r="M2441" s="668">
        <f t="shared" si="467"/>
        <v>17.274117343999976</v>
      </c>
      <c r="N2441" s="624">
        <f t="shared" si="465"/>
        <v>4629.2641824494731</v>
      </c>
    </row>
    <row r="2442" spans="1:14" x14ac:dyDescent="0.2">
      <c r="A2442" s="624">
        <v>2439</v>
      </c>
      <c r="B2442" s="624">
        <v>36.200000000000003</v>
      </c>
      <c r="C2442" s="628">
        <f t="shared" si="458"/>
        <v>58.258252800000008</v>
      </c>
      <c r="D2442" s="665">
        <f t="shared" si="456"/>
        <v>58.258252800000008</v>
      </c>
      <c r="E2442" s="629">
        <f t="shared" si="459"/>
        <v>3394.0240193087088</v>
      </c>
      <c r="F2442" s="665">
        <f t="shared" si="457"/>
        <v>57.936384000000004</v>
      </c>
      <c r="G2442" s="629">
        <f t="shared" si="460"/>
        <v>3356.6245909954564</v>
      </c>
      <c r="H2442" s="666">
        <f t="shared" si="461"/>
        <v>58.097318400000006</v>
      </c>
      <c r="I2442" s="667">
        <f t="shared" si="462"/>
        <v>1.6138144E-2</v>
      </c>
      <c r="J2442" s="624">
        <f t="shared" si="463"/>
        <v>-37.399428313252429</v>
      </c>
      <c r="K2442" s="624">
        <f t="shared" si="464"/>
        <v>0</v>
      </c>
      <c r="L2442" s="624">
        <f t="shared" si="466"/>
        <v>79966.452704008305</v>
      </c>
      <c r="M2442" s="668">
        <f t="shared" si="467"/>
        <v>17.290255487999975</v>
      </c>
      <c r="N2442" s="624">
        <f t="shared" si="465"/>
        <v>4624.9433826763143</v>
      </c>
    </row>
    <row r="2443" spans="1:14" x14ac:dyDescent="0.2">
      <c r="A2443" s="624">
        <v>2440</v>
      </c>
      <c r="B2443" s="624">
        <v>36</v>
      </c>
      <c r="C2443" s="628">
        <f t="shared" si="458"/>
        <v>57.936384000000004</v>
      </c>
      <c r="D2443" s="665">
        <f t="shared" si="456"/>
        <v>57.936384000000004</v>
      </c>
      <c r="E2443" s="629">
        <f t="shared" si="459"/>
        <v>3356.6245909954564</v>
      </c>
      <c r="F2443" s="665">
        <f t="shared" si="457"/>
        <v>57.453580800000012</v>
      </c>
      <c r="G2443" s="629">
        <f t="shared" si="460"/>
        <v>3300.9139467421301</v>
      </c>
      <c r="H2443" s="666">
        <f t="shared" si="461"/>
        <v>57.694982400000008</v>
      </c>
      <c r="I2443" s="667">
        <f t="shared" si="462"/>
        <v>1.6026384000000001E-2</v>
      </c>
      <c r="J2443" s="624">
        <f t="shared" si="463"/>
        <v>-55.710644253326336</v>
      </c>
      <c r="K2443" s="624">
        <f t="shared" si="464"/>
        <v>0</v>
      </c>
      <c r="L2443" s="624">
        <f t="shared" si="466"/>
        <v>79966.452704008305</v>
      </c>
      <c r="M2443" s="668">
        <f t="shared" si="467"/>
        <v>17.306281871999975</v>
      </c>
      <c r="N2443" s="624">
        <f t="shared" si="465"/>
        <v>4620.6604801339172</v>
      </c>
    </row>
    <row r="2444" spans="1:14" x14ac:dyDescent="0.2">
      <c r="A2444" s="624">
        <v>2441</v>
      </c>
      <c r="B2444" s="624">
        <v>35.700000000000003</v>
      </c>
      <c r="C2444" s="628">
        <f t="shared" si="458"/>
        <v>57.453580800000012</v>
      </c>
      <c r="D2444" s="665">
        <f t="shared" si="456"/>
        <v>57.453580800000012</v>
      </c>
      <c r="E2444" s="629">
        <f t="shared" si="459"/>
        <v>3300.9139467421301</v>
      </c>
      <c r="F2444" s="665">
        <f t="shared" si="457"/>
        <v>57.936384000000004</v>
      </c>
      <c r="G2444" s="629">
        <f t="shared" si="460"/>
        <v>3356.6245909954564</v>
      </c>
      <c r="H2444" s="666">
        <f t="shared" si="461"/>
        <v>57.694982400000008</v>
      </c>
      <c r="I2444" s="667">
        <f t="shared" si="462"/>
        <v>1.6026384000000001E-2</v>
      </c>
      <c r="J2444" s="624">
        <f t="shared" si="463"/>
        <v>55.710644253326336</v>
      </c>
      <c r="K2444" s="624">
        <f t="shared" si="464"/>
        <v>55.710644253326336</v>
      </c>
      <c r="L2444" s="624">
        <f t="shared" si="466"/>
        <v>80022.163348261631</v>
      </c>
      <c r="M2444" s="668">
        <f t="shared" si="467"/>
        <v>17.322308255999975</v>
      </c>
      <c r="N2444" s="624">
        <f t="shared" si="465"/>
        <v>4619.6016238508018</v>
      </c>
    </row>
    <row r="2445" spans="1:14" x14ac:dyDescent="0.2">
      <c r="A2445" s="624">
        <v>2442</v>
      </c>
      <c r="B2445" s="624">
        <v>36</v>
      </c>
      <c r="C2445" s="628">
        <f t="shared" si="458"/>
        <v>57.936384000000004</v>
      </c>
      <c r="D2445" s="665">
        <f t="shared" si="456"/>
        <v>57.936384000000004</v>
      </c>
      <c r="E2445" s="629">
        <f t="shared" si="459"/>
        <v>3356.6245909954564</v>
      </c>
      <c r="F2445" s="665">
        <f t="shared" si="457"/>
        <v>57.936384000000004</v>
      </c>
      <c r="G2445" s="629">
        <f t="shared" si="460"/>
        <v>3356.6245909954564</v>
      </c>
      <c r="H2445" s="666">
        <f t="shared" si="461"/>
        <v>57.936384000000004</v>
      </c>
      <c r="I2445" s="667">
        <f t="shared" si="462"/>
        <v>1.6093440000000001E-2</v>
      </c>
      <c r="J2445" s="624">
        <f t="shared" si="463"/>
        <v>0</v>
      </c>
      <c r="K2445" s="624">
        <f t="shared" si="464"/>
        <v>0</v>
      </c>
      <c r="L2445" s="624">
        <f t="shared" si="466"/>
        <v>80022.163348261631</v>
      </c>
      <c r="M2445" s="668">
        <f t="shared" si="467"/>
        <v>17.338401695999973</v>
      </c>
      <c r="N2445" s="624">
        <f t="shared" si="465"/>
        <v>4615.3137267965712</v>
      </c>
    </row>
    <row r="2446" spans="1:14" x14ac:dyDescent="0.2">
      <c r="A2446" s="624">
        <v>2443</v>
      </c>
      <c r="B2446" s="624">
        <v>36</v>
      </c>
      <c r="C2446" s="628">
        <f t="shared" si="458"/>
        <v>57.936384000000004</v>
      </c>
      <c r="D2446" s="665">
        <f t="shared" si="456"/>
        <v>57.936384000000004</v>
      </c>
      <c r="E2446" s="629">
        <f t="shared" si="459"/>
        <v>3356.6245909954564</v>
      </c>
      <c r="F2446" s="665">
        <f t="shared" si="457"/>
        <v>57.29264640000001</v>
      </c>
      <c r="G2446" s="629">
        <f t="shared" si="460"/>
        <v>3282.4473315154341</v>
      </c>
      <c r="H2446" s="666">
        <f t="shared" si="461"/>
        <v>57.614515200000007</v>
      </c>
      <c r="I2446" s="667">
        <f t="shared" si="462"/>
        <v>1.6004032000000001E-2</v>
      </c>
      <c r="J2446" s="624">
        <f t="shared" si="463"/>
        <v>-74.177259480022258</v>
      </c>
      <c r="K2446" s="624">
        <f t="shared" si="464"/>
        <v>0</v>
      </c>
      <c r="L2446" s="624">
        <f t="shared" si="466"/>
        <v>80022.163348261631</v>
      </c>
      <c r="M2446" s="668">
        <f t="shared" si="467"/>
        <v>17.354405727999975</v>
      </c>
      <c r="N2446" s="624">
        <f t="shared" si="465"/>
        <v>4611.0575379226111</v>
      </c>
    </row>
    <row r="2447" spans="1:14" x14ac:dyDescent="0.2">
      <c r="A2447" s="624">
        <v>2444</v>
      </c>
      <c r="B2447" s="624">
        <v>35.6</v>
      </c>
      <c r="C2447" s="628">
        <f t="shared" si="458"/>
        <v>57.29264640000001</v>
      </c>
      <c r="D2447" s="665">
        <f t="shared" si="456"/>
        <v>57.29264640000001</v>
      </c>
      <c r="E2447" s="629">
        <f t="shared" si="459"/>
        <v>3282.4473315154341</v>
      </c>
      <c r="F2447" s="665">
        <f t="shared" si="457"/>
        <v>57.131712000000007</v>
      </c>
      <c r="G2447" s="629">
        <f t="shared" si="460"/>
        <v>3264.0325160509447</v>
      </c>
      <c r="H2447" s="666">
        <f t="shared" si="461"/>
        <v>57.212179200000008</v>
      </c>
      <c r="I2447" s="667">
        <f t="shared" si="462"/>
        <v>1.5892272000000002E-2</v>
      </c>
      <c r="J2447" s="624">
        <f t="shared" si="463"/>
        <v>-18.414815464489493</v>
      </c>
      <c r="K2447" s="624">
        <f t="shared" si="464"/>
        <v>0</v>
      </c>
      <c r="L2447" s="624">
        <f t="shared" si="466"/>
        <v>80022.163348261631</v>
      </c>
      <c r="M2447" s="668">
        <f t="shared" si="467"/>
        <v>17.370297999999973</v>
      </c>
      <c r="N2447" s="624">
        <f t="shared" si="465"/>
        <v>4606.8388319107571</v>
      </c>
    </row>
    <row r="2448" spans="1:14" x14ac:dyDescent="0.2">
      <c r="A2448" s="624">
        <v>2445</v>
      </c>
      <c r="B2448" s="624">
        <v>35.5</v>
      </c>
      <c r="C2448" s="628">
        <f t="shared" si="458"/>
        <v>57.131712000000007</v>
      </c>
      <c r="D2448" s="665">
        <f t="shared" si="456"/>
        <v>57.131712000000007</v>
      </c>
      <c r="E2448" s="629">
        <f t="shared" si="459"/>
        <v>3264.0325160509447</v>
      </c>
      <c r="F2448" s="665">
        <f t="shared" si="457"/>
        <v>56.970777599999998</v>
      </c>
      <c r="G2448" s="629">
        <f t="shared" si="460"/>
        <v>3245.6695003486616</v>
      </c>
      <c r="H2448" s="666">
        <f t="shared" si="461"/>
        <v>57.051244800000006</v>
      </c>
      <c r="I2448" s="667">
        <f t="shared" si="462"/>
        <v>1.5847568000000003E-2</v>
      </c>
      <c r="J2448" s="624">
        <f t="shared" si="463"/>
        <v>-18.363015702283064</v>
      </c>
      <c r="K2448" s="624">
        <f t="shared" si="464"/>
        <v>0</v>
      </c>
      <c r="L2448" s="624">
        <f t="shared" si="466"/>
        <v>80022.163348261631</v>
      </c>
      <c r="M2448" s="668">
        <f t="shared" si="467"/>
        <v>17.386145567999975</v>
      </c>
      <c r="N2448" s="624">
        <f t="shared" si="465"/>
        <v>4602.6396727947695</v>
      </c>
    </row>
    <row r="2449" spans="1:14" x14ac:dyDescent="0.2">
      <c r="A2449" s="624">
        <v>2446</v>
      </c>
      <c r="B2449" s="624">
        <v>35.4</v>
      </c>
      <c r="C2449" s="628">
        <f t="shared" si="458"/>
        <v>56.970777599999998</v>
      </c>
      <c r="D2449" s="665">
        <f t="shared" si="456"/>
        <v>56.970777599999998</v>
      </c>
      <c r="E2449" s="629">
        <f t="shared" si="459"/>
        <v>3245.6695003486616</v>
      </c>
      <c r="F2449" s="665">
        <f t="shared" si="457"/>
        <v>56.648908800000008</v>
      </c>
      <c r="G2449" s="629">
        <f t="shared" si="460"/>
        <v>3209.0988682307184</v>
      </c>
      <c r="H2449" s="666">
        <f t="shared" si="461"/>
        <v>56.809843200000003</v>
      </c>
      <c r="I2449" s="667">
        <f t="shared" si="462"/>
        <v>1.5780512E-2</v>
      </c>
      <c r="J2449" s="624">
        <f t="shared" si="463"/>
        <v>-36.570632117943205</v>
      </c>
      <c r="K2449" s="624">
        <f t="shared" si="464"/>
        <v>0</v>
      </c>
      <c r="L2449" s="624">
        <f t="shared" si="466"/>
        <v>80022.163348261631</v>
      </c>
      <c r="M2449" s="668">
        <f t="shared" si="467"/>
        <v>17.401926079999974</v>
      </c>
      <c r="N2449" s="624">
        <f t="shared" si="465"/>
        <v>4598.4658813274164</v>
      </c>
    </row>
    <row r="2450" spans="1:14" x14ac:dyDescent="0.2">
      <c r="A2450" s="624">
        <v>2447</v>
      </c>
      <c r="B2450" s="624">
        <v>35.200000000000003</v>
      </c>
      <c r="C2450" s="628">
        <f t="shared" si="458"/>
        <v>56.648908800000008</v>
      </c>
      <c r="D2450" s="665">
        <f t="shared" si="456"/>
        <v>56.648908800000008</v>
      </c>
      <c r="E2450" s="629">
        <f t="shared" si="459"/>
        <v>3209.0988682307184</v>
      </c>
      <c r="F2450" s="665">
        <f t="shared" si="457"/>
        <v>56.648908800000008</v>
      </c>
      <c r="G2450" s="629">
        <f t="shared" si="460"/>
        <v>3209.0988682307184</v>
      </c>
      <c r="H2450" s="666">
        <f t="shared" si="461"/>
        <v>56.648908800000008</v>
      </c>
      <c r="I2450" s="667">
        <f t="shared" si="462"/>
        <v>1.5735808000000004E-2</v>
      </c>
      <c r="J2450" s="624">
        <f t="shared" si="463"/>
        <v>0</v>
      </c>
      <c r="K2450" s="624">
        <f t="shared" si="464"/>
        <v>0</v>
      </c>
      <c r="L2450" s="624">
        <f t="shared" si="466"/>
        <v>80022.163348261631</v>
      </c>
      <c r="M2450" s="668">
        <f t="shared" si="467"/>
        <v>17.417661887999973</v>
      </c>
      <c r="N2450" s="624">
        <f t="shared" si="465"/>
        <v>4594.3114444880512</v>
      </c>
    </row>
    <row r="2451" spans="1:14" x14ac:dyDescent="0.2">
      <c r="A2451" s="624">
        <v>2448</v>
      </c>
      <c r="B2451" s="624">
        <v>35.200000000000003</v>
      </c>
      <c r="C2451" s="628">
        <f t="shared" si="458"/>
        <v>56.648908800000008</v>
      </c>
      <c r="D2451" s="665">
        <f t="shared" si="456"/>
        <v>56.648908800000008</v>
      </c>
      <c r="E2451" s="629">
        <f t="shared" si="459"/>
        <v>3209.0988682307184</v>
      </c>
      <c r="F2451" s="665">
        <f t="shared" si="457"/>
        <v>56.648908800000008</v>
      </c>
      <c r="G2451" s="629">
        <f t="shared" si="460"/>
        <v>3209.0988682307184</v>
      </c>
      <c r="H2451" s="666">
        <f t="shared" si="461"/>
        <v>56.648908800000008</v>
      </c>
      <c r="I2451" s="667">
        <f t="shared" si="462"/>
        <v>1.5735808000000004E-2</v>
      </c>
      <c r="J2451" s="624">
        <f t="shared" si="463"/>
        <v>0</v>
      </c>
      <c r="K2451" s="624">
        <f t="shared" si="464"/>
        <v>0</v>
      </c>
      <c r="L2451" s="624">
        <f t="shared" si="466"/>
        <v>80022.163348261631</v>
      </c>
      <c r="M2451" s="668">
        <f t="shared" si="467"/>
        <v>17.433397695999972</v>
      </c>
      <c r="N2451" s="624">
        <f t="shared" si="465"/>
        <v>4590.1645074397875</v>
      </c>
    </row>
    <row r="2452" spans="1:14" x14ac:dyDescent="0.2">
      <c r="A2452" s="624">
        <v>2449</v>
      </c>
      <c r="B2452" s="624">
        <v>35.200000000000003</v>
      </c>
      <c r="C2452" s="628">
        <f t="shared" si="458"/>
        <v>56.648908800000008</v>
      </c>
      <c r="D2452" s="665">
        <f t="shared" si="456"/>
        <v>56.648908800000008</v>
      </c>
      <c r="E2452" s="629">
        <f t="shared" si="459"/>
        <v>3209.0988682307184</v>
      </c>
      <c r="F2452" s="665">
        <f t="shared" si="457"/>
        <v>56.648908800000008</v>
      </c>
      <c r="G2452" s="629">
        <f t="shared" si="460"/>
        <v>3209.0988682307184</v>
      </c>
      <c r="H2452" s="666">
        <f t="shared" si="461"/>
        <v>56.648908800000008</v>
      </c>
      <c r="I2452" s="667">
        <f t="shared" si="462"/>
        <v>1.5735808000000004E-2</v>
      </c>
      <c r="J2452" s="624">
        <f t="shared" si="463"/>
        <v>0</v>
      </c>
      <c r="K2452" s="624">
        <f t="shared" si="464"/>
        <v>0</v>
      </c>
      <c r="L2452" s="624">
        <f t="shared" si="466"/>
        <v>80022.163348261631</v>
      </c>
      <c r="M2452" s="668">
        <f t="shared" si="467"/>
        <v>17.44913350399997</v>
      </c>
      <c r="N2452" s="624">
        <f t="shared" si="465"/>
        <v>4586.0250498924579</v>
      </c>
    </row>
    <row r="2453" spans="1:14" x14ac:dyDescent="0.2">
      <c r="A2453" s="624">
        <v>2450</v>
      </c>
      <c r="B2453" s="624">
        <v>35.200000000000003</v>
      </c>
      <c r="C2453" s="628">
        <f t="shared" si="458"/>
        <v>56.648908800000008</v>
      </c>
      <c r="D2453" s="665">
        <f t="shared" si="456"/>
        <v>56.648908800000008</v>
      </c>
      <c r="E2453" s="629">
        <f t="shared" si="459"/>
        <v>3209.0988682307184</v>
      </c>
      <c r="F2453" s="665">
        <f t="shared" si="457"/>
        <v>56.648908800000008</v>
      </c>
      <c r="G2453" s="629">
        <f t="shared" si="460"/>
        <v>3209.0988682307184</v>
      </c>
      <c r="H2453" s="666">
        <f t="shared" si="461"/>
        <v>56.648908800000008</v>
      </c>
      <c r="I2453" s="667">
        <f t="shared" si="462"/>
        <v>1.5735808000000004E-2</v>
      </c>
      <c r="J2453" s="624">
        <f t="shared" si="463"/>
        <v>0</v>
      </c>
      <c r="K2453" s="624">
        <f t="shared" si="464"/>
        <v>0</v>
      </c>
      <c r="L2453" s="624">
        <f t="shared" si="466"/>
        <v>80022.163348261631</v>
      </c>
      <c r="M2453" s="668">
        <f t="shared" si="467"/>
        <v>17.464869311999969</v>
      </c>
      <c r="N2453" s="624">
        <f t="shared" si="465"/>
        <v>4581.8930516290238</v>
      </c>
    </row>
    <row r="2454" spans="1:14" x14ac:dyDescent="0.2">
      <c r="A2454" s="624">
        <v>2451</v>
      </c>
      <c r="B2454" s="624">
        <v>35.200000000000003</v>
      </c>
      <c r="C2454" s="628">
        <f t="shared" si="458"/>
        <v>56.648908800000008</v>
      </c>
      <c r="D2454" s="665">
        <f t="shared" si="456"/>
        <v>56.648908800000008</v>
      </c>
      <c r="E2454" s="629">
        <f t="shared" si="459"/>
        <v>3209.0988682307184</v>
      </c>
      <c r="F2454" s="665">
        <f t="shared" si="457"/>
        <v>56.648908800000008</v>
      </c>
      <c r="G2454" s="629">
        <f t="shared" si="460"/>
        <v>3209.0988682307184</v>
      </c>
      <c r="H2454" s="666">
        <f t="shared" si="461"/>
        <v>56.648908800000008</v>
      </c>
      <c r="I2454" s="667">
        <f t="shared" si="462"/>
        <v>1.5735808000000004E-2</v>
      </c>
      <c r="J2454" s="624">
        <f t="shared" si="463"/>
        <v>0</v>
      </c>
      <c r="K2454" s="624">
        <f t="shared" si="464"/>
        <v>0</v>
      </c>
      <c r="L2454" s="624">
        <f t="shared" si="466"/>
        <v>80022.163348261631</v>
      </c>
      <c r="M2454" s="668">
        <f t="shared" si="467"/>
        <v>17.480605119999968</v>
      </c>
      <c r="N2454" s="624">
        <f t="shared" si="465"/>
        <v>4577.7684925052399</v>
      </c>
    </row>
    <row r="2455" spans="1:14" x14ac:dyDescent="0.2">
      <c r="A2455" s="624">
        <v>2452</v>
      </c>
      <c r="B2455" s="624">
        <v>35.200000000000003</v>
      </c>
      <c r="C2455" s="628">
        <f t="shared" si="458"/>
        <v>56.648908800000008</v>
      </c>
      <c r="D2455" s="665">
        <f t="shared" si="456"/>
        <v>56.648908800000008</v>
      </c>
      <c r="E2455" s="629">
        <f t="shared" si="459"/>
        <v>3209.0988682307184</v>
      </c>
      <c r="F2455" s="665">
        <f t="shared" si="457"/>
        <v>56.327040000000004</v>
      </c>
      <c r="G2455" s="629">
        <f t="shared" si="460"/>
        <v>3172.7354351616004</v>
      </c>
      <c r="H2455" s="666">
        <f t="shared" si="461"/>
        <v>56.487974400000006</v>
      </c>
      <c r="I2455" s="667">
        <f t="shared" si="462"/>
        <v>1.5691104000000001E-2</v>
      </c>
      <c r="J2455" s="624">
        <f t="shared" si="463"/>
        <v>-36.363433069117946</v>
      </c>
      <c r="K2455" s="624">
        <f t="shared" si="464"/>
        <v>0</v>
      </c>
      <c r="L2455" s="624">
        <f t="shared" si="466"/>
        <v>80022.163348261631</v>
      </c>
      <c r="M2455" s="668">
        <f t="shared" si="467"/>
        <v>17.496296223999966</v>
      </c>
      <c r="N2455" s="624">
        <f t="shared" si="465"/>
        <v>4573.6630383803104</v>
      </c>
    </row>
    <row r="2456" spans="1:14" x14ac:dyDescent="0.2">
      <c r="A2456" s="624">
        <v>2453</v>
      </c>
      <c r="B2456" s="624">
        <v>35</v>
      </c>
      <c r="C2456" s="628">
        <f t="shared" si="458"/>
        <v>56.327040000000004</v>
      </c>
      <c r="D2456" s="665">
        <f t="shared" si="456"/>
        <v>56.327040000000004</v>
      </c>
      <c r="E2456" s="629">
        <f t="shared" si="459"/>
        <v>3172.7354351616004</v>
      </c>
      <c r="F2456" s="665">
        <f t="shared" si="457"/>
        <v>56.487974400000006</v>
      </c>
      <c r="G2456" s="629">
        <f t="shared" si="460"/>
        <v>3190.891251815056</v>
      </c>
      <c r="H2456" s="666">
        <f t="shared" si="461"/>
        <v>56.407507200000005</v>
      </c>
      <c r="I2456" s="667">
        <f t="shared" si="462"/>
        <v>1.5668752000000001E-2</v>
      </c>
      <c r="J2456" s="624">
        <f t="shared" si="463"/>
        <v>18.155816653455531</v>
      </c>
      <c r="K2456" s="624">
        <f t="shared" si="464"/>
        <v>18.155816653455531</v>
      </c>
      <c r="L2456" s="624">
        <f t="shared" si="466"/>
        <v>80040.319164915083</v>
      </c>
      <c r="M2456" s="668">
        <f t="shared" si="467"/>
        <v>17.511964975999966</v>
      </c>
      <c r="N2456" s="624">
        <f t="shared" si="465"/>
        <v>4570.6075403080022</v>
      </c>
    </row>
    <row r="2457" spans="1:14" x14ac:dyDescent="0.2">
      <c r="A2457" s="624">
        <v>2454</v>
      </c>
      <c r="B2457" s="624">
        <v>35.1</v>
      </c>
      <c r="C2457" s="628">
        <f t="shared" si="458"/>
        <v>56.487974400000006</v>
      </c>
      <c r="D2457" s="665">
        <f t="shared" si="456"/>
        <v>56.487974400000006</v>
      </c>
      <c r="E2457" s="629">
        <f t="shared" si="459"/>
        <v>3190.891251815056</v>
      </c>
      <c r="F2457" s="665">
        <f t="shared" si="457"/>
        <v>56.648908800000008</v>
      </c>
      <c r="G2457" s="629">
        <f t="shared" si="460"/>
        <v>3209.0988682307184</v>
      </c>
      <c r="H2457" s="666">
        <f t="shared" si="461"/>
        <v>56.568441600000007</v>
      </c>
      <c r="I2457" s="667">
        <f t="shared" si="462"/>
        <v>1.5713456000000001E-2</v>
      </c>
      <c r="J2457" s="624">
        <f t="shared" si="463"/>
        <v>18.207616415662415</v>
      </c>
      <c r="K2457" s="624">
        <f t="shared" si="464"/>
        <v>18.207616415662415</v>
      </c>
      <c r="L2457" s="624">
        <f t="shared" si="466"/>
        <v>80058.526781330744</v>
      </c>
      <c r="M2457" s="668">
        <f t="shared" si="467"/>
        <v>17.527678431999966</v>
      </c>
      <c r="N2457" s="624">
        <f t="shared" si="465"/>
        <v>4567.5488109805419</v>
      </c>
    </row>
    <row r="2458" spans="1:14" x14ac:dyDescent="0.2">
      <c r="A2458" s="624">
        <v>2455</v>
      </c>
      <c r="B2458" s="624">
        <v>35.200000000000003</v>
      </c>
      <c r="C2458" s="628">
        <f t="shared" si="458"/>
        <v>56.648908800000008</v>
      </c>
      <c r="D2458" s="665">
        <f t="shared" si="456"/>
        <v>56.648908800000008</v>
      </c>
      <c r="E2458" s="629">
        <f t="shared" si="459"/>
        <v>3209.0988682307184</v>
      </c>
      <c r="F2458" s="665">
        <f t="shared" si="457"/>
        <v>57.131712000000007</v>
      </c>
      <c r="G2458" s="629">
        <f t="shared" si="460"/>
        <v>3264.0325160509447</v>
      </c>
      <c r="H2458" s="666">
        <f t="shared" si="461"/>
        <v>56.890310400000004</v>
      </c>
      <c r="I2458" s="667">
        <f t="shared" si="462"/>
        <v>1.5802864E-2</v>
      </c>
      <c r="J2458" s="624">
        <f t="shared" si="463"/>
        <v>54.93364782022627</v>
      </c>
      <c r="K2458" s="624">
        <f t="shared" si="464"/>
        <v>54.93364782022627</v>
      </c>
      <c r="L2458" s="624">
        <f t="shared" si="466"/>
        <v>80113.460429150975</v>
      </c>
      <c r="M2458" s="668">
        <f t="shared" si="467"/>
        <v>17.543481295999968</v>
      </c>
      <c r="N2458" s="624">
        <f t="shared" si="465"/>
        <v>4566.5657276026159</v>
      </c>
    </row>
    <row r="2459" spans="1:14" x14ac:dyDescent="0.2">
      <c r="A2459" s="624">
        <v>2456</v>
      </c>
      <c r="B2459" s="624">
        <v>35.5</v>
      </c>
      <c r="C2459" s="628">
        <f t="shared" si="458"/>
        <v>57.131712000000007</v>
      </c>
      <c r="D2459" s="665">
        <f t="shared" si="456"/>
        <v>57.131712000000007</v>
      </c>
      <c r="E2459" s="629">
        <f t="shared" si="459"/>
        <v>3264.0325160509447</v>
      </c>
      <c r="F2459" s="665">
        <f t="shared" si="457"/>
        <v>56.648908800000008</v>
      </c>
      <c r="G2459" s="629">
        <f t="shared" si="460"/>
        <v>3209.0988682307184</v>
      </c>
      <c r="H2459" s="666">
        <f t="shared" si="461"/>
        <v>56.890310400000004</v>
      </c>
      <c r="I2459" s="667">
        <f t="shared" si="462"/>
        <v>1.5802864E-2</v>
      </c>
      <c r="J2459" s="624">
        <f t="shared" si="463"/>
        <v>-54.93364782022627</v>
      </c>
      <c r="K2459" s="624">
        <f t="shared" si="464"/>
        <v>0</v>
      </c>
      <c r="L2459" s="624">
        <f t="shared" si="466"/>
        <v>80113.460429150975</v>
      </c>
      <c r="M2459" s="668">
        <f t="shared" si="467"/>
        <v>17.559284159999969</v>
      </c>
      <c r="N2459" s="624">
        <f t="shared" si="465"/>
        <v>4562.4559463334708</v>
      </c>
    </row>
    <row r="2460" spans="1:14" x14ac:dyDescent="0.2">
      <c r="A2460" s="624">
        <v>2457</v>
      </c>
      <c r="B2460" s="624">
        <v>35.200000000000003</v>
      </c>
      <c r="C2460" s="628">
        <f t="shared" si="458"/>
        <v>56.648908800000008</v>
      </c>
      <c r="D2460" s="665">
        <f t="shared" si="456"/>
        <v>56.648908800000008</v>
      </c>
      <c r="E2460" s="629">
        <f t="shared" si="459"/>
        <v>3209.0988682307184</v>
      </c>
      <c r="F2460" s="665">
        <f t="shared" si="457"/>
        <v>56.327040000000004</v>
      </c>
      <c r="G2460" s="629">
        <f t="shared" si="460"/>
        <v>3172.7354351616004</v>
      </c>
      <c r="H2460" s="666">
        <f t="shared" si="461"/>
        <v>56.487974400000006</v>
      </c>
      <c r="I2460" s="667">
        <f t="shared" si="462"/>
        <v>1.5691104000000001E-2</v>
      </c>
      <c r="J2460" s="624">
        <f t="shared" si="463"/>
        <v>-36.363433069117946</v>
      </c>
      <c r="K2460" s="624">
        <f t="shared" si="464"/>
        <v>0</v>
      </c>
      <c r="L2460" s="624">
        <f t="shared" si="466"/>
        <v>80113.460429150975</v>
      </c>
      <c r="M2460" s="668">
        <f t="shared" si="467"/>
        <v>17.574975263999967</v>
      </c>
      <c r="N2460" s="624">
        <f t="shared" si="465"/>
        <v>4558.3825425491723</v>
      </c>
    </row>
    <row r="2461" spans="1:14" x14ac:dyDescent="0.2">
      <c r="A2461" s="624">
        <v>2458</v>
      </c>
      <c r="B2461" s="624">
        <v>35</v>
      </c>
      <c r="C2461" s="628">
        <f t="shared" si="458"/>
        <v>56.327040000000004</v>
      </c>
      <c r="D2461" s="665">
        <f t="shared" si="456"/>
        <v>56.327040000000004</v>
      </c>
      <c r="E2461" s="629">
        <f t="shared" si="459"/>
        <v>3172.7354351616004</v>
      </c>
      <c r="F2461" s="665">
        <f t="shared" si="457"/>
        <v>56.327040000000004</v>
      </c>
      <c r="G2461" s="629">
        <f t="shared" si="460"/>
        <v>3172.7354351616004</v>
      </c>
      <c r="H2461" s="666">
        <f t="shared" si="461"/>
        <v>56.327040000000004</v>
      </c>
      <c r="I2461" s="667">
        <f t="shared" si="462"/>
        <v>1.5646400000000001E-2</v>
      </c>
      <c r="J2461" s="624">
        <f t="shared" si="463"/>
        <v>0</v>
      </c>
      <c r="K2461" s="624">
        <f t="shared" si="464"/>
        <v>0</v>
      </c>
      <c r="L2461" s="624">
        <f t="shared" si="466"/>
        <v>80113.460429150975</v>
      </c>
      <c r="M2461" s="668">
        <f t="shared" si="467"/>
        <v>17.590621663999968</v>
      </c>
      <c r="N2461" s="624">
        <f t="shared" si="465"/>
        <v>4554.3279799546217</v>
      </c>
    </row>
    <row r="2462" spans="1:14" x14ac:dyDescent="0.2">
      <c r="A2462" s="624">
        <v>2459</v>
      </c>
      <c r="B2462" s="624">
        <v>35</v>
      </c>
      <c r="C2462" s="628">
        <f t="shared" si="458"/>
        <v>56.327040000000004</v>
      </c>
      <c r="D2462" s="665">
        <f t="shared" si="456"/>
        <v>56.327040000000004</v>
      </c>
      <c r="E2462" s="629">
        <f t="shared" si="459"/>
        <v>3172.7354351616004</v>
      </c>
      <c r="F2462" s="665">
        <f t="shared" si="457"/>
        <v>56.327040000000004</v>
      </c>
      <c r="G2462" s="629">
        <f t="shared" si="460"/>
        <v>3172.7354351616004</v>
      </c>
      <c r="H2462" s="666">
        <f t="shared" si="461"/>
        <v>56.327040000000004</v>
      </c>
      <c r="I2462" s="667">
        <f t="shared" si="462"/>
        <v>1.5646400000000001E-2</v>
      </c>
      <c r="J2462" s="624">
        <f t="shared" si="463"/>
        <v>0</v>
      </c>
      <c r="K2462" s="624">
        <f t="shared" si="464"/>
        <v>0</v>
      </c>
      <c r="L2462" s="624">
        <f t="shared" si="466"/>
        <v>80113.460429150975</v>
      </c>
      <c r="M2462" s="668">
        <f t="shared" si="467"/>
        <v>17.60626806399997</v>
      </c>
      <c r="N2462" s="624">
        <f t="shared" si="465"/>
        <v>4550.2806238058602</v>
      </c>
    </row>
    <row r="2463" spans="1:14" x14ac:dyDescent="0.2">
      <c r="A2463" s="624">
        <v>2460</v>
      </c>
      <c r="B2463" s="624">
        <v>35</v>
      </c>
      <c r="C2463" s="628">
        <f t="shared" si="458"/>
        <v>56.327040000000004</v>
      </c>
      <c r="D2463" s="665">
        <f t="shared" si="456"/>
        <v>56.327040000000004</v>
      </c>
      <c r="E2463" s="629">
        <f t="shared" si="459"/>
        <v>3172.7354351616004</v>
      </c>
      <c r="F2463" s="665">
        <f t="shared" si="457"/>
        <v>56.005171199999999</v>
      </c>
      <c r="G2463" s="629">
        <f t="shared" si="460"/>
        <v>3136.5792011413096</v>
      </c>
      <c r="H2463" s="666">
        <f t="shared" si="461"/>
        <v>56.166105600000002</v>
      </c>
      <c r="I2463" s="667">
        <f t="shared" si="462"/>
        <v>1.5601696E-2</v>
      </c>
      <c r="J2463" s="624">
        <f t="shared" si="463"/>
        <v>-36.156234020290867</v>
      </c>
      <c r="K2463" s="624">
        <f t="shared" si="464"/>
        <v>0</v>
      </c>
      <c r="L2463" s="624">
        <f t="shared" si="466"/>
        <v>80113.460429150975</v>
      </c>
      <c r="M2463" s="668">
        <f t="shared" si="467"/>
        <v>17.621869759999971</v>
      </c>
      <c r="N2463" s="624">
        <f t="shared" si="465"/>
        <v>4546.2519880269001</v>
      </c>
    </row>
    <row r="2464" spans="1:14" x14ac:dyDescent="0.2">
      <c r="A2464" s="624">
        <v>2461</v>
      </c>
      <c r="B2464" s="624">
        <v>34.799999999999997</v>
      </c>
      <c r="C2464" s="628">
        <f t="shared" si="458"/>
        <v>56.005171199999999</v>
      </c>
      <c r="D2464" s="665">
        <f t="shared" si="456"/>
        <v>56.005171199999999</v>
      </c>
      <c r="E2464" s="629">
        <f t="shared" si="459"/>
        <v>3136.5792011413096</v>
      </c>
      <c r="F2464" s="665">
        <f t="shared" si="457"/>
        <v>55.683302400000009</v>
      </c>
      <c r="G2464" s="629">
        <f t="shared" si="460"/>
        <v>3100.6301661698467</v>
      </c>
      <c r="H2464" s="666">
        <f t="shared" si="461"/>
        <v>55.844236800000004</v>
      </c>
      <c r="I2464" s="667">
        <f t="shared" si="462"/>
        <v>1.5512288000000001E-2</v>
      </c>
      <c r="J2464" s="624">
        <f t="shared" si="463"/>
        <v>-35.949034971462879</v>
      </c>
      <c r="K2464" s="624">
        <f t="shared" si="464"/>
        <v>0</v>
      </c>
      <c r="L2464" s="624">
        <f t="shared" si="466"/>
        <v>80113.460429150975</v>
      </c>
      <c r="M2464" s="668">
        <f t="shared" si="467"/>
        <v>17.637382047999971</v>
      </c>
      <c r="N2464" s="624">
        <f t="shared" si="465"/>
        <v>4542.2535051473587</v>
      </c>
    </row>
    <row r="2465" spans="1:14" x14ac:dyDescent="0.2">
      <c r="A2465" s="624">
        <v>2462</v>
      </c>
      <c r="B2465" s="624">
        <v>34.6</v>
      </c>
      <c r="C2465" s="628">
        <f t="shared" si="458"/>
        <v>55.683302400000009</v>
      </c>
      <c r="D2465" s="665">
        <f t="shared" si="456"/>
        <v>55.683302400000009</v>
      </c>
      <c r="E2465" s="629">
        <f t="shared" si="459"/>
        <v>3100.6301661698467</v>
      </c>
      <c r="F2465" s="665">
        <f t="shared" si="457"/>
        <v>55.522368</v>
      </c>
      <c r="G2465" s="629">
        <f t="shared" si="460"/>
        <v>3082.7333483274242</v>
      </c>
      <c r="H2465" s="666">
        <f t="shared" si="461"/>
        <v>55.602835200000001</v>
      </c>
      <c r="I2465" s="667">
        <f t="shared" si="462"/>
        <v>1.5445232E-2</v>
      </c>
      <c r="J2465" s="624">
        <f t="shared" si="463"/>
        <v>-17.896817842422479</v>
      </c>
      <c r="K2465" s="624">
        <f t="shared" si="464"/>
        <v>0</v>
      </c>
      <c r="L2465" s="624">
        <f t="shared" si="466"/>
        <v>80113.460429150975</v>
      </c>
      <c r="M2465" s="668">
        <f t="shared" si="467"/>
        <v>17.652827279999972</v>
      </c>
      <c r="N2465" s="624">
        <f t="shared" si="465"/>
        <v>4538.2792885486788</v>
      </c>
    </row>
    <row r="2466" spans="1:14" x14ac:dyDescent="0.2">
      <c r="A2466" s="624">
        <v>2463</v>
      </c>
      <c r="B2466" s="624">
        <v>34.5</v>
      </c>
      <c r="C2466" s="628">
        <f t="shared" si="458"/>
        <v>55.522368</v>
      </c>
      <c r="D2466" s="665">
        <f t="shared" si="456"/>
        <v>55.522368</v>
      </c>
      <c r="E2466" s="629">
        <f t="shared" si="459"/>
        <v>3082.7333483274242</v>
      </c>
      <c r="F2466" s="665">
        <f t="shared" si="457"/>
        <v>53.913024000000007</v>
      </c>
      <c r="G2466" s="629">
        <f t="shared" si="460"/>
        <v>2906.6141568245766</v>
      </c>
      <c r="H2466" s="666">
        <f t="shared" si="461"/>
        <v>54.717696000000004</v>
      </c>
      <c r="I2466" s="667">
        <f t="shared" si="462"/>
        <v>1.519936E-2</v>
      </c>
      <c r="J2466" s="624">
        <f t="shared" si="463"/>
        <v>-176.11919150284757</v>
      </c>
      <c r="K2466" s="624">
        <f t="shared" si="464"/>
        <v>0</v>
      </c>
      <c r="L2466" s="624">
        <f t="shared" si="466"/>
        <v>80113.460429150975</v>
      </c>
      <c r="M2466" s="668">
        <f t="shared" si="467"/>
        <v>17.668026639999972</v>
      </c>
      <c r="N2466" s="624">
        <f t="shared" si="465"/>
        <v>4534.3751207492578</v>
      </c>
    </row>
    <row r="2467" spans="1:14" x14ac:dyDescent="0.2">
      <c r="A2467" s="624">
        <v>2464</v>
      </c>
      <c r="B2467" s="624">
        <v>33.5</v>
      </c>
      <c r="C2467" s="628">
        <f t="shared" si="458"/>
        <v>53.913024000000007</v>
      </c>
      <c r="D2467" s="665">
        <f t="shared" si="456"/>
        <v>53.913024000000007</v>
      </c>
      <c r="E2467" s="629">
        <f t="shared" si="459"/>
        <v>2906.6141568245766</v>
      </c>
      <c r="F2467" s="665">
        <f t="shared" si="457"/>
        <v>51.499008000000003</v>
      </c>
      <c r="G2467" s="629">
        <f t="shared" si="460"/>
        <v>2652.1478249840643</v>
      </c>
      <c r="H2467" s="666">
        <f t="shared" si="461"/>
        <v>52.706016000000005</v>
      </c>
      <c r="I2467" s="667">
        <f t="shared" si="462"/>
        <v>1.4640560000000002E-2</v>
      </c>
      <c r="J2467" s="624">
        <f t="shared" si="463"/>
        <v>-254.46633184051234</v>
      </c>
      <c r="K2467" s="624">
        <f t="shared" si="464"/>
        <v>0</v>
      </c>
      <c r="L2467" s="624">
        <f t="shared" si="466"/>
        <v>80113.460429150975</v>
      </c>
      <c r="M2467" s="668">
        <f t="shared" si="467"/>
        <v>17.682667199999972</v>
      </c>
      <c r="N2467" s="624">
        <f t="shared" si="465"/>
        <v>4530.6208346866979</v>
      </c>
    </row>
    <row r="2468" spans="1:14" x14ac:dyDescent="0.2">
      <c r="A2468" s="624">
        <v>2465</v>
      </c>
      <c r="B2468" s="624">
        <v>32</v>
      </c>
      <c r="C2468" s="628">
        <f t="shared" si="458"/>
        <v>51.499008000000003</v>
      </c>
      <c r="D2468" s="665">
        <f t="shared" si="456"/>
        <v>51.499008000000003</v>
      </c>
      <c r="E2468" s="629">
        <f t="shared" si="459"/>
        <v>2652.1478249840643</v>
      </c>
      <c r="F2468" s="665">
        <f t="shared" si="457"/>
        <v>48.441254400000005</v>
      </c>
      <c r="G2468" s="629">
        <f t="shared" si="460"/>
        <v>2346.55512784552</v>
      </c>
      <c r="H2468" s="666">
        <f t="shared" si="461"/>
        <v>49.970131200000004</v>
      </c>
      <c r="I2468" s="667">
        <f t="shared" si="462"/>
        <v>1.3880592000000001E-2</v>
      </c>
      <c r="J2468" s="624">
        <f t="shared" si="463"/>
        <v>-305.59269713854428</v>
      </c>
      <c r="K2468" s="624">
        <f t="shared" si="464"/>
        <v>0</v>
      </c>
      <c r="L2468" s="624">
        <f t="shared" si="466"/>
        <v>80113.460429150975</v>
      </c>
      <c r="M2468" s="668">
        <f t="shared" si="467"/>
        <v>17.696547791999972</v>
      </c>
      <c r="N2468" s="624">
        <f t="shared" si="465"/>
        <v>4527.0671642164943</v>
      </c>
    </row>
    <row r="2469" spans="1:14" x14ac:dyDescent="0.2">
      <c r="A2469" s="624">
        <v>2466</v>
      </c>
      <c r="B2469" s="624">
        <v>30.1</v>
      </c>
      <c r="C2469" s="628">
        <f t="shared" si="458"/>
        <v>48.441254400000005</v>
      </c>
      <c r="D2469" s="665">
        <f t="shared" si="456"/>
        <v>48.441254400000005</v>
      </c>
      <c r="E2469" s="629">
        <f t="shared" si="459"/>
        <v>2346.55512784552</v>
      </c>
      <c r="F2469" s="665">
        <f t="shared" si="457"/>
        <v>45.061632000000003</v>
      </c>
      <c r="G2469" s="629">
        <f t="shared" si="460"/>
        <v>2030.5506785034243</v>
      </c>
      <c r="H2469" s="666">
        <f t="shared" si="461"/>
        <v>46.751443200000004</v>
      </c>
      <c r="I2469" s="667">
        <f t="shared" si="462"/>
        <v>1.2986512E-2</v>
      </c>
      <c r="J2469" s="624">
        <f t="shared" si="463"/>
        <v>-316.00444934209577</v>
      </c>
      <c r="K2469" s="624">
        <f t="shared" si="464"/>
        <v>0</v>
      </c>
      <c r="L2469" s="624">
        <f t="shared" si="466"/>
        <v>80113.460429150975</v>
      </c>
      <c r="M2469" s="668">
        <f t="shared" si="467"/>
        <v>17.709534303999973</v>
      </c>
      <c r="N2469" s="624">
        <f t="shared" si="465"/>
        <v>4523.7474376193004</v>
      </c>
    </row>
    <row r="2470" spans="1:14" x14ac:dyDescent="0.2">
      <c r="A2470" s="624">
        <v>2467</v>
      </c>
      <c r="B2470" s="624">
        <v>28</v>
      </c>
      <c r="C2470" s="628">
        <f t="shared" si="458"/>
        <v>45.061632000000003</v>
      </c>
      <c r="D2470" s="665">
        <f t="shared" si="456"/>
        <v>45.061632000000003</v>
      </c>
      <c r="E2470" s="629">
        <f t="shared" si="459"/>
        <v>2030.5506785034243</v>
      </c>
      <c r="F2470" s="665">
        <f t="shared" si="457"/>
        <v>41.038272000000006</v>
      </c>
      <c r="G2470" s="629">
        <f t="shared" si="460"/>
        <v>1684.1397687459846</v>
      </c>
      <c r="H2470" s="666">
        <f t="shared" si="461"/>
        <v>43.049952000000005</v>
      </c>
      <c r="I2470" s="667">
        <f t="shared" si="462"/>
        <v>1.1958320000000001E-2</v>
      </c>
      <c r="J2470" s="624">
        <f t="shared" si="463"/>
        <v>-346.41090975743964</v>
      </c>
      <c r="K2470" s="624">
        <f t="shared" si="464"/>
        <v>0</v>
      </c>
      <c r="L2470" s="624">
        <f t="shared" si="466"/>
        <v>80113.460429150975</v>
      </c>
      <c r="M2470" s="668">
        <f t="shared" si="467"/>
        <v>17.721492623999975</v>
      </c>
      <c r="N2470" s="624">
        <f t="shared" si="465"/>
        <v>4520.694849408701</v>
      </c>
    </row>
    <row r="2471" spans="1:14" x14ac:dyDescent="0.2">
      <c r="A2471" s="624">
        <v>2468</v>
      </c>
      <c r="B2471" s="624">
        <v>25.5</v>
      </c>
      <c r="C2471" s="628">
        <f t="shared" si="458"/>
        <v>41.038272000000006</v>
      </c>
      <c r="D2471" s="665">
        <f t="shared" si="456"/>
        <v>41.038272000000006</v>
      </c>
      <c r="E2471" s="629">
        <f t="shared" si="459"/>
        <v>1684.1397687459846</v>
      </c>
      <c r="F2471" s="665">
        <f t="shared" si="457"/>
        <v>36.210239999999999</v>
      </c>
      <c r="G2471" s="629">
        <f t="shared" si="460"/>
        <v>1311.1814808575998</v>
      </c>
      <c r="H2471" s="666">
        <f t="shared" si="461"/>
        <v>38.624256000000003</v>
      </c>
      <c r="I2471" s="667">
        <f t="shared" si="462"/>
        <v>1.0728960000000001E-2</v>
      </c>
      <c r="J2471" s="624">
        <f t="shared" si="463"/>
        <v>-372.9582878883848</v>
      </c>
      <c r="K2471" s="624">
        <f t="shared" si="464"/>
        <v>0</v>
      </c>
      <c r="L2471" s="624">
        <f t="shared" si="466"/>
        <v>80113.460429150975</v>
      </c>
      <c r="M2471" s="668">
        <f t="shared" si="467"/>
        <v>17.732221583999976</v>
      </c>
      <c r="N2471" s="624">
        <f t="shared" si="465"/>
        <v>4517.9595827653338</v>
      </c>
    </row>
    <row r="2472" spans="1:14" x14ac:dyDescent="0.2">
      <c r="A2472" s="624">
        <v>2469</v>
      </c>
      <c r="B2472" s="624">
        <v>22.5</v>
      </c>
      <c r="C2472" s="628">
        <f t="shared" si="458"/>
        <v>36.210239999999999</v>
      </c>
      <c r="D2472" s="665">
        <f t="shared" si="456"/>
        <v>36.210239999999999</v>
      </c>
      <c r="E2472" s="629">
        <f t="shared" si="459"/>
        <v>1311.1814808575998</v>
      </c>
      <c r="F2472" s="665">
        <f t="shared" si="457"/>
        <v>31.865011200000005</v>
      </c>
      <c r="G2472" s="629">
        <f t="shared" si="460"/>
        <v>1015.3789387761258</v>
      </c>
      <c r="H2472" s="666">
        <f t="shared" si="461"/>
        <v>34.037625599999998</v>
      </c>
      <c r="I2472" s="667">
        <f t="shared" si="462"/>
        <v>9.4548959999999991E-3</v>
      </c>
      <c r="J2472" s="624">
        <f t="shared" si="463"/>
        <v>-295.80254208147403</v>
      </c>
      <c r="K2472" s="624">
        <f t="shared" si="464"/>
        <v>0</v>
      </c>
      <c r="L2472" s="624">
        <f t="shared" si="466"/>
        <v>80113.460429150975</v>
      </c>
      <c r="M2472" s="668">
        <f t="shared" si="467"/>
        <v>17.741676479999978</v>
      </c>
      <c r="N2472" s="624">
        <f t="shared" si="465"/>
        <v>4515.5518712936801</v>
      </c>
    </row>
    <row r="2473" spans="1:14" x14ac:dyDescent="0.2">
      <c r="A2473" s="624">
        <v>2470</v>
      </c>
      <c r="B2473" s="624">
        <v>19.8</v>
      </c>
      <c r="C2473" s="628">
        <f t="shared" si="458"/>
        <v>31.865011200000005</v>
      </c>
      <c r="D2473" s="665">
        <f t="shared" si="456"/>
        <v>31.865011200000005</v>
      </c>
      <c r="E2473" s="629">
        <f t="shared" si="459"/>
        <v>1015.3789387761258</v>
      </c>
      <c r="F2473" s="665">
        <f t="shared" si="457"/>
        <v>26.554176000000002</v>
      </c>
      <c r="G2473" s="629">
        <f t="shared" si="460"/>
        <v>705.1242630389761</v>
      </c>
      <c r="H2473" s="666">
        <f t="shared" si="461"/>
        <v>29.209593600000005</v>
      </c>
      <c r="I2473" s="667">
        <f t="shared" si="462"/>
        <v>8.1137760000000014E-3</v>
      </c>
      <c r="J2473" s="624">
        <f t="shared" si="463"/>
        <v>-310.25467573714968</v>
      </c>
      <c r="K2473" s="624">
        <f t="shared" si="464"/>
        <v>0</v>
      </c>
      <c r="L2473" s="624">
        <f t="shared" si="466"/>
        <v>80113.460429150975</v>
      </c>
      <c r="M2473" s="668">
        <f t="shared" si="467"/>
        <v>17.749790255999976</v>
      </c>
      <c r="N2473" s="624">
        <f t="shared" si="465"/>
        <v>4513.4877242884695</v>
      </c>
    </row>
    <row r="2474" spans="1:14" x14ac:dyDescent="0.2">
      <c r="A2474" s="624">
        <v>2471</v>
      </c>
      <c r="B2474" s="624">
        <v>16.5</v>
      </c>
      <c r="C2474" s="628">
        <f t="shared" si="458"/>
        <v>26.554176000000002</v>
      </c>
      <c r="D2474" s="665">
        <f t="shared" si="456"/>
        <v>26.554176000000002</v>
      </c>
      <c r="E2474" s="629">
        <f t="shared" si="459"/>
        <v>705.1242630389761</v>
      </c>
      <c r="F2474" s="665">
        <f t="shared" si="457"/>
        <v>21.243340799999999</v>
      </c>
      <c r="G2474" s="629">
        <f t="shared" si="460"/>
        <v>451.27952834494459</v>
      </c>
      <c r="H2474" s="666">
        <f t="shared" si="461"/>
        <v>23.898758399999998</v>
      </c>
      <c r="I2474" s="667">
        <f t="shared" si="462"/>
        <v>6.6385439999999997E-3</v>
      </c>
      <c r="J2474" s="624">
        <f t="shared" si="463"/>
        <v>-253.8447346940315</v>
      </c>
      <c r="K2474" s="624">
        <f t="shared" si="464"/>
        <v>0</v>
      </c>
      <c r="L2474" s="624">
        <f t="shared" si="466"/>
        <v>80113.460429150975</v>
      </c>
      <c r="M2474" s="668">
        <f t="shared" si="467"/>
        <v>17.756428799999977</v>
      </c>
      <c r="N2474" s="624">
        <f t="shared" si="465"/>
        <v>4511.8002798598263</v>
      </c>
    </row>
    <row r="2475" spans="1:14" x14ac:dyDescent="0.2">
      <c r="A2475" s="624">
        <v>2472</v>
      </c>
      <c r="B2475" s="624">
        <v>13.2</v>
      </c>
      <c r="C2475" s="628">
        <f t="shared" si="458"/>
        <v>21.243340799999999</v>
      </c>
      <c r="D2475" s="665">
        <f t="shared" si="456"/>
        <v>21.243340799999999</v>
      </c>
      <c r="E2475" s="629">
        <f t="shared" si="459"/>
        <v>451.27952834494459</v>
      </c>
      <c r="F2475" s="665">
        <f t="shared" si="457"/>
        <v>16.576243200000004</v>
      </c>
      <c r="G2475" s="629">
        <f t="shared" si="460"/>
        <v>274.77183862554637</v>
      </c>
      <c r="H2475" s="666">
        <f t="shared" si="461"/>
        <v>18.909792000000003</v>
      </c>
      <c r="I2475" s="667">
        <f t="shared" si="462"/>
        <v>5.2527200000000007E-3</v>
      </c>
      <c r="J2475" s="624">
        <f t="shared" si="463"/>
        <v>-176.50768971939823</v>
      </c>
      <c r="K2475" s="624">
        <f t="shared" si="464"/>
        <v>0</v>
      </c>
      <c r="L2475" s="624">
        <f t="shared" si="466"/>
        <v>80113.460429150975</v>
      </c>
      <c r="M2475" s="668">
        <f t="shared" si="467"/>
        <v>17.761681519999978</v>
      </c>
      <c r="N2475" s="624">
        <f t="shared" si="465"/>
        <v>4510.4659904492573</v>
      </c>
    </row>
    <row r="2476" spans="1:14" x14ac:dyDescent="0.2">
      <c r="A2476" s="624">
        <v>2473</v>
      </c>
      <c r="B2476" s="624">
        <v>10.3</v>
      </c>
      <c r="C2476" s="628">
        <f t="shared" si="458"/>
        <v>16.576243200000004</v>
      </c>
      <c r="D2476" s="665">
        <f t="shared" si="456"/>
        <v>16.576243200000004</v>
      </c>
      <c r="E2476" s="629">
        <f t="shared" si="459"/>
        <v>274.77183862554637</v>
      </c>
      <c r="F2476" s="665">
        <f t="shared" si="457"/>
        <v>11.587276800000001</v>
      </c>
      <c r="G2476" s="629">
        <f t="shared" si="460"/>
        <v>134.26498363981827</v>
      </c>
      <c r="H2476" s="666">
        <f t="shared" si="461"/>
        <v>14.081760000000003</v>
      </c>
      <c r="I2476" s="667">
        <f t="shared" si="462"/>
        <v>3.9116000000000012E-3</v>
      </c>
      <c r="J2476" s="624">
        <f t="shared" si="463"/>
        <v>-140.5068549857281</v>
      </c>
      <c r="K2476" s="624">
        <f t="shared" si="464"/>
        <v>0</v>
      </c>
      <c r="L2476" s="624">
        <f t="shared" si="466"/>
        <v>80113.460429150975</v>
      </c>
      <c r="M2476" s="668">
        <f t="shared" si="467"/>
        <v>17.765593119999977</v>
      </c>
      <c r="N2476" s="624">
        <f t="shared" si="465"/>
        <v>4509.4728832307674</v>
      </c>
    </row>
    <row r="2477" spans="1:14" x14ac:dyDescent="0.2">
      <c r="A2477" s="624">
        <v>2474</v>
      </c>
      <c r="B2477" s="624">
        <v>7.2</v>
      </c>
      <c r="C2477" s="628">
        <f t="shared" si="458"/>
        <v>11.587276800000001</v>
      </c>
      <c r="D2477" s="665">
        <f t="shared" si="456"/>
        <v>11.587276800000001</v>
      </c>
      <c r="E2477" s="629">
        <f t="shared" si="459"/>
        <v>134.26498363981827</v>
      </c>
      <c r="F2477" s="665">
        <f t="shared" si="457"/>
        <v>6.4373760000000004</v>
      </c>
      <c r="G2477" s="629">
        <f t="shared" si="460"/>
        <v>41.439809765376005</v>
      </c>
      <c r="H2477" s="666">
        <f t="shared" si="461"/>
        <v>9.012326400000001</v>
      </c>
      <c r="I2477" s="667">
        <f t="shared" si="462"/>
        <v>2.5034240000000002E-3</v>
      </c>
      <c r="J2477" s="624">
        <f t="shared" si="463"/>
        <v>-92.825173874442271</v>
      </c>
      <c r="K2477" s="624">
        <f t="shared" si="464"/>
        <v>0</v>
      </c>
      <c r="L2477" s="624">
        <f t="shared" si="466"/>
        <v>80113.460429150975</v>
      </c>
      <c r="M2477" s="668">
        <f t="shared" si="467"/>
        <v>17.768096543999977</v>
      </c>
      <c r="N2477" s="624">
        <f t="shared" si="465"/>
        <v>4508.8375240849364</v>
      </c>
    </row>
    <row r="2478" spans="1:14" x14ac:dyDescent="0.2">
      <c r="A2478" s="624">
        <v>2475</v>
      </c>
      <c r="B2478" s="624">
        <v>4</v>
      </c>
      <c r="C2478" s="628">
        <f t="shared" si="458"/>
        <v>6.4373760000000004</v>
      </c>
      <c r="D2478" s="665">
        <f t="shared" si="456"/>
        <v>6.4373760000000004</v>
      </c>
      <c r="E2478" s="629">
        <f t="shared" si="459"/>
        <v>41.439809765376005</v>
      </c>
      <c r="F2478" s="665">
        <f t="shared" si="457"/>
        <v>1.6093440000000001</v>
      </c>
      <c r="G2478" s="629">
        <f t="shared" si="460"/>
        <v>2.5899881103360003</v>
      </c>
      <c r="H2478" s="666">
        <f t="shared" si="461"/>
        <v>4.0233600000000003</v>
      </c>
      <c r="I2478" s="667">
        <f t="shared" si="462"/>
        <v>1.1176000000000001E-3</v>
      </c>
      <c r="J2478" s="624">
        <f t="shared" si="463"/>
        <v>-38.849821655040003</v>
      </c>
      <c r="K2478" s="624">
        <f t="shared" si="464"/>
        <v>0</v>
      </c>
      <c r="L2478" s="624">
        <f t="shared" si="466"/>
        <v>80113.460429150975</v>
      </c>
      <c r="M2478" s="668">
        <f t="shared" si="467"/>
        <v>17.769214143999978</v>
      </c>
      <c r="N2478" s="624">
        <f t="shared" si="465"/>
        <v>4508.5539394099987</v>
      </c>
    </row>
    <row r="2479" spans="1:14" x14ac:dyDescent="0.2">
      <c r="A2479" s="624">
        <v>2476</v>
      </c>
      <c r="B2479" s="624">
        <v>1</v>
      </c>
      <c r="C2479" s="628">
        <f t="shared" si="458"/>
        <v>1.6093440000000001</v>
      </c>
      <c r="D2479" s="665">
        <f t="shared" si="456"/>
        <v>1.6093440000000001</v>
      </c>
      <c r="E2479" s="629">
        <f t="shared" si="459"/>
        <v>2.5899881103360003</v>
      </c>
      <c r="F2479" s="665">
        <f t="shared" si="457"/>
        <v>0</v>
      </c>
      <c r="G2479" s="629">
        <f t="shared" si="460"/>
        <v>0</v>
      </c>
      <c r="H2479" s="666">
        <f t="shared" si="461"/>
        <v>0.80467200000000005</v>
      </c>
      <c r="I2479" s="667">
        <f t="shared" si="462"/>
        <v>2.2352000000000003E-4</v>
      </c>
      <c r="J2479" s="624">
        <f t="shared" si="463"/>
        <v>-2.5899881103360003</v>
      </c>
      <c r="K2479" s="624">
        <f t="shared" si="464"/>
        <v>0</v>
      </c>
      <c r="L2479" s="624">
        <f t="shared" si="466"/>
        <v>80113.460429150975</v>
      </c>
      <c r="M2479" s="668">
        <f t="shared" si="467"/>
        <v>17.769437663999977</v>
      </c>
      <c r="N2479" s="624">
        <f t="shared" si="465"/>
        <v>4508.4972267556323</v>
      </c>
    </row>
    <row r="2480" spans="1:14" x14ac:dyDescent="0.2">
      <c r="A2480" s="624">
        <v>2477</v>
      </c>
      <c r="B2480" s="624">
        <v>0</v>
      </c>
      <c r="C2480" s="628">
        <f t="shared" si="458"/>
        <v>0</v>
      </c>
      <c r="D2480" s="665">
        <f t="shared" si="456"/>
        <v>0</v>
      </c>
      <c r="E2480" s="629">
        <f t="shared" si="459"/>
        <v>0</v>
      </c>
      <c r="F2480" s="665">
        <f t="shared" si="457"/>
        <v>0</v>
      </c>
      <c r="G2480" s="629">
        <f t="shared" si="460"/>
        <v>0</v>
      </c>
      <c r="H2480" s="666">
        <f t="shared" si="461"/>
        <v>0</v>
      </c>
      <c r="I2480" s="667">
        <f t="shared" si="462"/>
        <v>0</v>
      </c>
      <c r="J2480" s="624">
        <f t="shared" si="463"/>
        <v>0</v>
      </c>
      <c r="K2480" s="624">
        <f t="shared" si="464"/>
        <v>0</v>
      </c>
      <c r="L2480" s="650">
        <f t="shared" si="466"/>
        <v>80113.460429150975</v>
      </c>
      <c r="M2480" s="669">
        <f t="shared" si="467"/>
        <v>17.769437663999977</v>
      </c>
      <c r="N2480" s="624">
        <f t="shared" si="465"/>
        <v>4508.4972267556323</v>
      </c>
    </row>
    <row r="2481" spans="9:14" x14ac:dyDescent="0.2">
      <c r="I2481" s="669">
        <f t="shared" ref="I2481:K2481" si="468">SUM(I4:I2480)</f>
        <v>17.769437663999977</v>
      </c>
      <c r="J2481" s="670">
        <f t="shared" si="468"/>
        <v>-5.773159728050814E-15</v>
      </c>
      <c r="K2481" s="671">
        <f t="shared" si="468"/>
        <v>80113.460429150975</v>
      </c>
      <c r="L2481" s="649"/>
      <c r="M2481" s="649"/>
      <c r="N2481" s="630"/>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492"/>
  <sheetViews>
    <sheetView workbookViewId="0">
      <pane ySplit="1275" activePane="bottomLeft"/>
      <selection activeCell="B2" sqref="B2"/>
      <selection pane="bottomLeft" activeCell="I20" sqref="I20"/>
    </sheetView>
  </sheetViews>
  <sheetFormatPr defaultRowHeight="12.75" x14ac:dyDescent="0.2"/>
  <cols>
    <col min="1" max="1" width="10.7109375" style="623" customWidth="1"/>
    <col min="2" max="2" width="17.42578125" style="623" customWidth="1"/>
    <col min="3" max="3" width="14.28515625" style="623" customWidth="1"/>
    <col min="4" max="4" width="16.28515625" style="623" customWidth="1"/>
    <col min="5" max="5" width="18.5703125" style="623" customWidth="1"/>
    <col min="6" max="6" width="11.7109375" style="623" customWidth="1"/>
    <col min="7" max="7" width="18.140625" style="623" customWidth="1"/>
    <col min="8" max="8" width="19.28515625" style="623" customWidth="1"/>
    <col min="9" max="9" width="25" style="623" customWidth="1"/>
    <col min="10" max="16384" width="9.140625" style="350"/>
  </cols>
  <sheetData>
    <row r="1" spans="1:9" x14ac:dyDescent="0.2">
      <c r="B1" s="687" t="s">
        <v>4906</v>
      </c>
    </row>
    <row r="2" spans="1:9" x14ac:dyDescent="0.2">
      <c r="B2" s="687" t="s">
        <v>4913</v>
      </c>
    </row>
    <row r="3" spans="1:9" x14ac:dyDescent="0.2">
      <c r="B3" s="687" t="s">
        <v>4825</v>
      </c>
    </row>
    <row r="4" spans="1:9" x14ac:dyDescent="0.2">
      <c r="A4" s="688" t="s">
        <v>4898</v>
      </c>
      <c r="B4" s="688" t="s">
        <v>4900</v>
      </c>
      <c r="C4" s="688" t="s">
        <v>4901</v>
      </c>
      <c r="D4" s="688" t="s">
        <v>4903</v>
      </c>
      <c r="E4" s="623" t="s">
        <v>4907</v>
      </c>
      <c r="F4" s="689" t="s">
        <v>807</v>
      </c>
      <c r="G4" s="690" t="s">
        <v>4908</v>
      </c>
      <c r="H4" s="690" t="s">
        <v>4911</v>
      </c>
      <c r="I4" s="690" t="s">
        <v>4912</v>
      </c>
    </row>
    <row r="5" spans="1:9" x14ac:dyDescent="0.2">
      <c r="A5" s="688"/>
      <c r="B5" s="688" t="s">
        <v>4899</v>
      </c>
      <c r="C5" s="688" t="s">
        <v>4902</v>
      </c>
      <c r="D5" s="688" t="s">
        <v>4904</v>
      </c>
      <c r="E5" s="623" t="s">
        <v>4905</v>
      </c>
      <c r="F5" s="623" t="s">
        <v>4909</v>
      </c>
      <c r="I5" s="623" t="s">
        <v>4910</v>
      </c>
    </row>
    <row r="6" spans="1:9" x14ac:dyDescent="0.2">
      <c r="A6" s="688">
        <v>0</v>
      </c>
      <c r="B6" s="688">
        <v>6</v>
      </c>
      <c r="C6" s="689">
        <v>2</v>
      </c>
      <c r="D6" s="689">
        <v>320</v>
      </c>
      <c r="E6" s="623">
        <f>IF(B6&gt;C6,(B6-C6)*D6/100,0)</f>
        <v>12.8</v>
      </c>
      <c r="F6" s="689">
        <v>847</v>
      </c>
      <c r="G6" s="623">
        <f>(2*PI()*E6*F6/60)/1000</f>
        <v>1.1353296971053033</v>
      </c>
      <c r="H6" s="623">
        <f>G6*1</f>
        <v>1.1353296971053033</v>
      </c>
      <c r="I6" s="623">
        <f>(H6/3600)</f>
        <v>3.153693603070287E-4</v>
      </c>
    </row>
    <row r="7" spans="1:9" x14ac:dyDescent="0.2">
      <c r="A7" s="688">
        <v>1</v>
      </c>
      <c r="B7" s="688">
        <v>6</v>
      </c>
      <c r="C7" s="689">
        <v>2</v>
      </c>
      <c r="D7" s="689">
        <v>320</v>
      </c>
      <c r="E7" s="623">
        <f>IF(B7&gt;C7,(B7-C7)*D7/100,0)</f>
        <v>12.8</v>
      </c>
      <c r="F7" s="689">
        <v>847</v>
      </c>
      <c r="G7" s="623">
        <f>(2*PI()*E7*F7/60)/1000</f>
        <v>1.1353296971053033</v>
      </c>
      <c r="H7" s="623">
        <f t="shared" ref="H7:H70" si="0">G7*1</f>
        <v>1.1353296971053033</v>
      </c>
      <c r="I7" s="623">
        <f>(H7/3600)+I6</f>
        <v>6.307387206140574E-4</v>
      </c>
    </row>
    <row r="8" spans="1:9" x14ac:dyDescent="0.2">
      <c r="A8" s="688">
        <v>2</v>
      </c>
      <c r="B8" s="688">
        <v>6</v>
      </c>
      <c r="C8" s="689">
        <v>2</v>
      </c>
      <c r="D8" s="689">
        <v>320</v>
      </c>
      <c r="E8" s="623">
        <f>IF(B8&gt;C8,(B8-C8)*D8/100,0)</f>
        <v>12.8</v>
      </c>
      <c r="F8" s="689">
        <v>847</v>
      </c>
      <c r="G8" s="623">
        <f>(2*PI()*E8*F8/60)/1000</f>
        <v>1.1353296971053033</v>
      </c>
      <c r="H8" s="623">
        <f t="shared" si="0"/>
        <v>1.1353296971053033</v>
      </c>
      <c r="I8" s="623">
        <f t="shared" ref="I8:I71" si="1">(H8/3600)+I7</f>
        <v>9.461080809210861E-4</v>
      </c>
    </row>
    <row r="9" spans="1:9" x14ac:dyDescent="0.2">
      <c r="A9" s="688">
        <v>3</v>
      </c>
      <c r="B9" s="688">
        <v>6</v>
      </c>
      <c r="C9" s="689">
        <v>2</v>
      </c>
      <c r="D9" s="689">
        <v>320</v>
      </c>
      <c r="E9" s="623">
        <f>IF(B9&gt;C9,(B9-C9)*D9/100,0)</f>
        <v>12.8</v>
      </c>
      <c r="F9" s="689">
        <v>847</v>
      </c>
      <c r="G9" s="623">
        <f>(2*PI()*E9*F9/60)/1000</f>
        <v>1.1353296971053033</v>
      </c>
      <c r="H9" s="623">
        <f t="shared" si="0"/>
        <v>1.1353296971053033</v>
      </c>
      <c r="I9" s="623">
        <f t="shared" si="1"/>
        <v>1.2614774412281148E-3</v>
      </c>
    </row>
    <row r="10" spans="1:9" x14ac:dyDescent="0.2">
      <c r="A10" s="688">
        <v>4</v>
      </c>
      <c r="B10" s="688">
        <v>6</v>
      </c>
      <c r="C10" s="689">
        <v>2</v>
      </c>
      <c r="D10" s="689">
        <v>320</v>
      </c>
      <c r="E10" s="623">
        <f t="shared" ref="E10:E73" si="2">IF(B10&gt;C10,(B10-C10)*D10/100,0)</f>
        <v>12.8</v>
      </c>
      <c r="F10" s="689">
        <v>845</v>
      </c>
      <c r="G10" s="623">
        <f t="shared" ref="G10:G73" si="3">(2*PI()*E10*F10/60)/1000</f>
        <v>1.1326488713742402</v>
      </c>
      <c r="H10" s="623">
        <f t="shared" si="0"/>
        <v>1.1326488713742402</v>
      </c>
      <c r="I10" s="623">
        <f t="shared" si="1"/>
        <v>1.5761021277209593E-3</v>
      </c>
    </row>
    <row r="11" spans="1:9" x14ac:dyDescent="0.2">
      <c r="A11" s="688">
        <v>5</v>
      </c>
      <c r="B11" s="688">
        <v>6</v>
      </c>
      <c r="C11" s="689">
        <v>2</v>
      </c>
      <c r="D11" s="689">
        <v>320</v>
      </c>
      <c r="E11" s="623">
        <f t="shared" si="2"/>
        <v>12.8</v>
      </c>
      <c r="F11" s="689">
        <v>838</v>
      </c>
      <c r="G11" s="623">
        <f t="shared" si="3"/>
        <v>1.1232659813155186</v>
      </c>
      <c r="H11" s="623">
        <f t="shared" si="0"/>
        <v>1.1232659813155186</v>
      </c>
      <c r="I11" s="623">
        <f t="shared" si="1"/>
        <v>1.888120455864159E-3</v>
      </c>
    </row>
    <row r="12" spans="1:9" x14ac:dyDescent="0.2">
      <c r="A12" s="688">
        <v>6</v>
      </c>
      <c r="B12" s="688">
        <v>5</v>
      </c>
      <c r="C12" s="689">
        <v>2</v>
      </c>
      <c r="D12" s="689">
        <v>320</v>
      </c>
      <c r="E12" s="623">
        <f t="shared" si="2"/>
        <v>9.6</v>
      </c>
      <c r="F12" s="689">
        <v>840</v>
      </c>
      <c r="G12" s="623">
        <f t="shared" si="3"/>
        <v>0.84446010528493642</v>
      </c>
      <c r="H12" s="623">
        <f t="shared" si="0"/>
        <v>0.84446010528493642</v>
      </c>
      <c r="I12" s="623">
        <f t="shared" si="1"/>
        <v>2.122692707332197E-3</v>
      </c>
    </row>
    <row r="13" spans="1:9" x14ac:dyDescent="0.2">
      <c r="A13" s="688">
        <v>7</v>
      </c>
      <c r="B13" s="688">
        <v>5</v>
      </c>
      <c r="C13" s="689">
        <v>2</v>
      </c>
      <c r="D13" s="689">
        <v>320</v>
      </c>
      <c r="E13" s="623">
        <f t="shared" si="2"/>
        <v>9.6</v>
      </c>
      <c r="F13" s="689">
        <v>840</v>
      </c>
      <c r="G13" s="623">
        <f t="shared" si="3"/>
        <v>0.84446010528493642</v>
      </c>
      <c r="H13" s="623">
        <f t="shared" si="0"/>
        <v>0.84446010528493642</v>
      </c>
      <c r="I13" s="623">
        <f t="shared" si="1"/>
        <v>2.3572649588002349E-3</v>
      </c>
    </row>
    <row r="14" spans="1:9" x14ac:dyDescent="0.2">
      <c r="A14" s="688">
        <v>8</v>
      </c>
      <c r="B14" s="688">
        <v>5</v>
      </c>
      <c r="C14" s="689">
        <v>2</v>
      </c>
      <c r="D14" s="689">
        <v>320</v>
      </c>
      <c r="E14" s="623">
        <f t="shared" si="2"/>
        <v>9.6</v>
      </c>
      <c r="F14" s="689">
        <v>835</v>
      </c>
      <c r="G14" s="623">
        <f t="shared" si="3"/>
        <v>0.83943355703919265</v>
      </c>
      <c r="H14" s="623">
        <f t="shared" si="0"/>
        <v>0.83943355703919265</v>
      </c>
      <c r="I14" s="623">
        <f t="shared" si="1"/>
        <v>2.5904409468666774E-3</v>
      </c>
    </row>
    <row r="15" spans="1:9" x14ac:dyDescent="0.2">
      <c r="A15" s="688">
        <v>9</v>
      </c>
      <c r="B15" s="688">
        <v>5</v>
      </c>
      <c r="C15" s="689">
        <v>2</v>
      </c>
      <c r="D15" s="689">
        <v>320</v>
      </c>
      <c r="E15" s="623">
        <f t="shared" si="2"/>
        <v>9.6</v>
      </c>
      <c r="F15" s="689">
        <v>840</v>
      </c>
      <c r="G15" s="623">
        <f t="shared" si="3"/>
        <v>0.84446010528493642</v>
      </c>
      <c r="H15" s="623">
        <f t="shared" si="0"/>
        <v>0.84446010528493642</v>
      </c>
      <c r="I15" s="623">
        <f t="shared" si="1"/>
        <v>2.8250131983347153E-3</v>
      </c>
    </row>
    <row r="16" spans="1:9" x14ac:dyDescent="0.2">
      <c r="A16" s="688">
        <v>10</v>
      </c>
      <c r="B16" s="688">
        <v>5</v>
      </c>
      <c r="C16" s="689">
        <v>2</v>
      </c>
      <c r="D16" s="689">
        <v>320</v>
      </c>
      <c r="E16" s="623">
        <f t="shared" si="2"/>
        <v>9.6</v>
      </c>
      <c r="F16" s="689">
        <v>842</v>
      </c>
      <c r="G16" s="623">
        <f t="shared" si="3"/>
        <v>0.8464707245832338</v>
      </c>
      <c r="H16" s="623">
        <f t="shared" si="0"/>
        <v>0.8464707245832338</v>
      </c>
      <c r="I16" s="623">
        <f t="shared" si="1"/>
        <v>3.0601439551633915E-3</v>
      </c>
    </row>
    <row r="17" spans="1:9" x14ac:dyDescent="0.2">
      <c r="A17" s="688">
        <v>11</v>
      </c>
      <c r="B17" s="688">
        <v>5</v>
      </c>
      <c r="C17" s="689">
        <v>2</v>
      </c>
      <c r="D17" s="689">
        <v>320</v>
      </c>
      <c r="E17" s="623">
        <f t="shared" si="2"/>
        <v>9.6</v>
      </c>
      <c r="F17" s="689">
        <v>838</v>
      </c>
      <c r="G17" s="623">
        <f t="shared" si="3"/>
        <v>0.84244948598663894</v>
      </c>
      <c r="H17" s="623">
        <f t="shared" si="0"/>
        <v>0.84244948598663894</v>
      </c>
      <c r="I17" s="623">
        <f t="shared" si="1"/>
        <v>3.2941577012707913E-3</v>
      </c>
    </row>
    <row r="18" spans="1:9" x14ac:dyDescent="0.2">
      <c r="A18" s="688">
        <v>12</v>
      </c>
      <c r="B18" s="688">
        <v>5</v>
      </c>
      <c r="C18" s="689">
        <v>2</v>
      </c>
      <c r="D18" s="689">
        <v>320</v>
      </c>
      <c r="E18" s="623">
        <f t="shared" si="2"/>
        <v>9.6</v>
      </c>
      <c r="F18" s="689">
        <v>837</v>
      </c>
      <c r="G18" s="623">
        <f t="shared" si="3"/>
        <v>0.84144417633749025</v>
      </c>
      <c r="H18" s="623">
        <f t="shared" si="0"/>
        <v>0.84144417633749025</v>
      </c>
      <c r="I18" s="623">
        <f t="shared" si="1"/>
        <v>3.5278921946978719E-3</v>
      </c>
    </row>
    <row r="19" spans="1:9" x14ac:dyDescent="0.2">
      <c r="A19" s="688">
        <v>13</v>
      </c>
      <c r="B19" s="688">
        <v>5</v>
      </c>
      <c r="C19" s="689">
        <v>2</v>
      </c>
      <c r="D19" s="689">
        <v>320</v>
      </c>
      <c r="E19" s="623">
        <f t="shared" si="2"/>
        <v>9.6</v>
      </c>
      <c r="F19" s="689">
        <v>835</v>
      </c>
      <c r="G19" s="623">
        <f t="shared" si="3"/>
        <v>0.83943355703919265</v>
      </c>
      <c r="H19" s="623">
        <f t="shared" si="0"/>
        <v>0.83943355703919265</v>
      </c>
      <c r="I19" s="623">
        <f t="shared" si="1"/>
        <v>3.7610681827643143E-3</v>
      </c>
    </row>
    <row r="20" spans="1:9" x14ac:dyDescent="0.2">
      <c r="A20" s="688">
        <v>13</v>
      </c>
      <c r="B20" s="688">
        <v>5</v>
      </c>
      <c r="C20" s="689">
        <v>2</v>
      </c>
      <c r="D20" s="689">
        <v>320</v>
      </c>
      <c r="E20" s="623">
        <f t="shared" si="2"/>
        <v>9.6</v>
      </c>
      <c r="F20" s="689">
        <v>833</v>
      </c>
      <c r="G20" s="623">
        <f t="shared" si="3"/>
        <v>0.83742293774089527</v>
      </c>
      <c r="H20" s="623">
        <f t="shared" si="0"/>
        <v>0.83742293774089527</v>
      </c>
      <c r="I20" s="623">
        <f t="shared" si="1"/>
        <v>3.9936856654701185E-3</v>
      </c>
    </row>
    <row r="21" spans="1:9" x14ac:dyDescent="0.2">
      <c r="A21" s="688">
        <v>14</v>
      </c>
      <c r="B21" s="688">
        <v>5</v>
      </c>
      <c r="C21" s="689">
        <v>2</v>
      </c>
      <c r="D21" s="689">
        <v>320</v>
      </c>
      <c r="E21" s="623">
        <f t="shared" si="2"/>
        <v>9.6</v>
      </c>
      <c r="F21" s="689">
        <v>838</v>
      </c>
      <c r="G21" s="623">
        <f t="shared" si="3"/>
        <v>0.84244948598663894</v>
      </c>
      <c r="H21" s="623">
        <f t="shared" si="0"/>
        <v>0.84244948598663894</v>
      </c>
      <c r="I21" s="623">
        <f t="shared" si="1"/>
        <v>4.2276994115775183E-3</v>
      </c>
    </row>
    <row r="22" spans="1:9" x14ac:dyDescent="0.2">
      <c r="A22" s="688">
        <v>15</v>
      </c>
      <c r="B22" s="688">
        <v>5</v>
      </c>
      <c r="C22" s="689">
        <v>2</v>
      </c>
      <c r="D22" s="689">
        <v>320</v>
      </c>
      <c r="E22" s="623">
        <f t="shared" si="2"/>
        <v>9.6</v>
      </c>
      <c r="F22" s="689">
        <v>834</v>
      </c>
      <c r="G22" s="623">
        <f t="shared" si="3"/>
        <v>0.83842824739004407</v>
      </c>
      <c r="H22" s="623">
        <f t="shared" si="0"/>
        <v>0.83842824739004407</v>
      </c>
      <c r="I22" s="623">
        <f t="shared" si="1"/>
        <v>4.4605961469636416E-3</v>
      </c>
    </row>
    <row r="23" spans="1:9" x14ac:dyDescent="0.2">
      <c r="A23" s="688">
        <v>16</v>
      </c>
      <c r="B23" s="688">
        <v>5</v>
      </c>
      <c r="C23" s="689">
        <v>2</v>
      </c>
      <c r="D23" s="689">
        <v>320</v>
      </c>
      <c r="E23" s="623">
        <f t="shared" si="2"/>
        <v>9.6</v>
      </c>
      <c r="F23" s="689">
        <v>836</v>
      </c>
      <c r="G23" s="623">
        <f t="shared" si="3"/>
        <v>0.84043886668834134</v>
      </c>
      <c r="H23" s="623">
        <f t="shared" si="0"/>
        <v>0.84043886668834134</v>
      </c>
      <c r="I23" s="623">
        <f t="shared" si="1"/>
        <v>4.6940513877104031E-3</v>
      </c>
    </row>
    <row r="24" spans="1:9" x14ac:dyDescent="0.2">
      <c r="A24" s="688">
        <v>17</v>
      </c>
      <c r="B24" s="688">
        <v>4</v>
      </c>
      <c r="C24" s="689">
        <v>2</v>
      </c>
      <c r="D24" s="689">
        <v>320</v>
      </c>
      <c r="E24" s="623">
        <f t="shared" si="2"/>
        <v>6.4</v>
      </c>
      <c r="F24" s="689">
        <v>837</v>
      </c>
      <c r="G24" s="623">
        <f t="shared" si="3"/>
        <v>0.56096278422499346</v>
      </c>
      <c r="H24" s="623">
        <f t="shared" si="0"/>
        <v>0.56096278422499346</v>
      </c>
      <c r="I24" s="623">
        <f t="shared" si="1"/>
        <v>4.8498743833284572E-3</v>
      </c>
    </row>
    <row r="25" spans="1:9" x14ac:dyDescent="0.2">
      <c r="A25" s="688">
        <v>18</v>
      </c>
      <c r="B25" s="688">
        <v>4</v>
      </c>
      <c r="C25" s="689">
        <v>2</v>
      </c>
      <c r="D25" s="689">
        <v>320</v>
      </c>
      <c r="E25" s="623">
        <f t="shared" si="2"/>
        <v>6.4</v>
      </c>
      <c r="F25" s="689">
        <v>837</v>
      </c>
      <c r="G25" s="623">
        <f t="shared" si="3"/>
        <v>0.56096278422499346</v>
      </c>
      <c r="H25" s="623">
        <f t="shared" si="0"/>
        <v>0.56096278422499346</v>
      </c>
      <c r="I25" s="623">
        <f t="shared" si="1"/>
        <v>5.0056973789465112E-3</v>
      </c>
    </row>
    <row r="26" spans="1:9" x14ac:dyDescent="0.2">
      <c r="A26" s="688">
        <v>19</v>
      </c>
      <c r="B26" s="688">
        <v>4</v>
      </c>
      <c r="C26" s="689">
        <v>2</v>
      </c>
      <c r="D26" s="689">
        <v>320</v>
      </c>
      <c r="E26" s="623">
        <f t="shared" si="2"/>
        <v>6.4</v>
      </c>
      <c r="F26" s="689">
        <v>834</v>
      </c>
      <c r="G26" s="623">
        <f t="shared" si="3"/>
        <v>0.55895216492669586</v>
      </c>
      <c r="H26" s="623">
        <f t="shared" si="0"/>
        <v>0.55895216492669586</v>
      </c>
      <c r="I26" s="623">
        <f t="shared" si="1"/>
        <v>5.1609618692039271E-3</v>
      </c>
    </row>
    <row r="27" spans="1:9" x14ac:dyDescent="0.2">
      <c r="A27" s="688">
        <v>20</v>
      </c>
      <c r="B27" s="688">
        <v>6</v>
      </c>
      <c r="C27" s="689">
        <v>2</v>
      </c>
      <c r="D27" s="689">
        <v>320</v>
      </c>
      <c r="E27" s="623">
        <f t="shared" si="2"/>
        <v>12.8</v>
      </c>
      <c r="F27" s="689">
        <v>832</v>
      </c>
      <c r="G27" s="623">
        <f t="shared" si="3"/>
        <v>1.1152235041223286</v>
      </c>
      <c r="H27" s="623">
        <f t="shared" si="0"/>
        <v>1.1152235041223286</v>
      </c>
      <c r="I27" s="623">
        <f t="shared" si="1"/>
        <v>5.4707461759045742E-3</v>
      </c>
    </row>
    <row r="28" spans="1:9" x14ac:dyDescent="0.2">
      <c r="A28" s="688">
        <v>21</v>
      </c>
      <c r="B28" s="688">
        <v>5</v>
      </c>
      <c r="C28" s="689">
        <v>2</v>
      </c>
      <c r="D28" s="689">
        <v>320</v>
      </c>
      <c r="E28" s="623">
        <f t="shared" si="2"/>
        <v>9.6</v>
      </c>
      <c r="F28" s="689">
        <v>814</v>
      </c>
      <c r="G28" s="623">
        <f t="shared" si="3"/>
        <v>0.8183220544070694</v>
      </c>
      <c r="H28" s="623">
        <f t="shared" si="0"/>
        <v>0.8183220544070694</v>
      </c>
      <c r="I28" s="623">
        <f t="shared" si="1"/>
        <v>5.6980578576843154E-3</v>
      </c>
    </row>
    <row r="29" spans="1:9" x14ac:dyDescent="0.2">
      <c r="A29" s="688">
        <v>22</v>
      </c>
      <c r="B29" s="688">
        <v>8</v>
      </c>
      <c r="C29" s="689">
        <v>2</v>
      </c>
      <c r="D29" s="689">
        <v>320</v>
      </c>
      <c r="E29" s="623">
        <f t="shared" si="2"/>
        <v>19.2</v>
      </c>
      <c r="F29" s="689">
        <v>807</v>
      </c>
      <c r="G29" s="623">
        <f t="shared" si="3"/>
        <v>1.6225697737260565</v>
      </c>
      <c r="H29" s="623">
        <f t="shared" si="0"/>
        <v>1.6225697737260565</v>
      </c>
      <c r="I29" s="623">
        <f t="shared" si="1"/>
        <v>6.1487716837193311E-3</v>
      </c>
    </row>
    <row r="30" spans="1:9" x14ac:dyDescent="0.2">
      <c r="A30" s="688">
        <v>23</v>
      </c>
      <c r="B30" s="688">
        <v>22</v>
      </c>
      <c r="C30" s="689">
        <v>2</v>
      </c>
      <c r="D30" s="689">
        <v>320</v>
      </c>
      <c r="E30" s="623">
        <f t="shared" si="2"/>
        <v>64</v>
      </c>
      <c r="F30" s="689">
        <v>974</v>
      </c>
      <c r="G30" s="623">
        <f t="shared" si="3"/>
        <v>6.5278106551391115</v>
      </c>
      <c r="H30" s="623">
        <f t="shared" si="0"/>
        <v>6.5278106551391115</v>
      </c>
      <c r="I30" s="623">
        <f t="shared" si="1"/>
        <v>7.9620524212579737E-3</v>
      </c>
    </row>
    <row r="31" spans="1:9" x14ac:dyDescent="0.2">
      <c r="A31" s="688">
        <v>24</v>
      </c>
      <c r="B31" s="688">
        <v>37</v>
      </c>
      <c r="C31" s="689">
        <v>4</v>
      </c>
      <c r="D31" s="689">
        <v>320</v>
      </c>
      <c r="E31" s="623">
        <f t="shared" si="2"/>
        <v>105.6</v>
      </c>
      <c r="F31" s="689">
        <v>1514</v>
      </c>
      <c r="G31" s="623">
        <f t="shared" si="3"/>
        <v>16.742426896923011</v>
      </c>
      <c r="H31" s="623">
        <f t="shared" si="0"/>
        <v>16.742426896923011</v>
      </c>
      <c r="I31" s="623">
        <f t="shared" si="1"/>
        <v>1.2612726559292143E-2</v>
      </c>
    </row>
    <row r="32" spans="1:9" x14ac:dyDescent="0.2">
      <c r="A32" s="688">
        <v>25</v>
      </c>
      <c r="B32" s="688">
        <v>26</v>
      </c>
      <c r="C32" s="689">
        <v>4</v>
      </c>
      <c r="D32" s="689">
        <v>320</v>
      </c>
      <c r="E32" s="623">
        <f t="shared" si="2"/>
        <v>70.400000000000006</v>
      </c>
      <c r="F32" s="689">
        <v>1718</v>
      </c>
      <c r="G32" s="623">
        <f t="shared" si="3"/>
        <v>12.665561166408517</v>
      </c>
      <c r="H32" s="623">
        <f t="shared" si="0"/>
        <v>12.665561166408517</v>
      </c>
      <c r="I32" s="623">
        <f t="shared" si="1"/>
        <v>1.6130937994405622E-2</v>
      </c>
    </row>
    <row r="33" spans="1:9" x14ac:dyDescent="0.2">
      <c r="A33" s="688">
        <v>25</v>
      </c>
      <c r="B33" s="688">
        <v>50</v>
      </c>
      <c r="C33" s="689">
        <v>4</v>
      </c>
      <c r="D33" s="689">
        <v>320</v>
      </c>
      <c r="E33" s="623">
        <f t="shared" si="2"/>
        <v>147.19999999999999</v>
      </c>
      <c r="F33" s="689">
        <v>1667</v>
      </c>
      <c r="G33" s="623">
        <f t="shared" si="3"/>
        <v>25.696384838674398</v>
      </c>
      <c r="H33" s="623">
        <f t="shared" si="0"/>
        <v>25.696384838674398</v>
      </c>
      <c r="I33" s="623">
        <f t="shared" si="1"/>
        <v>2.3268822671815178E-2</v>
      </c>
    </row>
    <row r="34" spans="1:9" x14ac:dyDescent="0.2">
      <c r="A34" s="688">
        <v>26</v>
      </c>
      <c r="B34" s="688">
        <v>1</v>
      </c>
      <c r="C34" s="689">
        <v>5</v>
      </c>
      <c r="D34" s="689">
        <v>320</v>
      </c>
      <c r="E34" s="623">
        <f t="shared" si="2"/>
        <v>0</v>
      </c>
      <c r="F34" s="689">
        <v>2295</v>
      </c>
      <c r="G34" s="623">
        <f t="shared" si="3"/>
        <v>0</v>
      </c>
      <c r="H34" s="623">
        <f t="shared" si="0"/>
        <v>0</v>
      </c>
      <c r="I34" s="623">
        <f t="shared" si="1"/>
        <v>2.3268822671815178E-2</v>
      </c>
    </row>
    <row r="35" spans="1:9" x14ac:dyDescent="0.2">
      <c r="A35" s="688">
        <v>27</v>
      </c>
      <c r="B35" s="688">
        <v>64</v>
      </c>
      <c r="C35" s="689">
        <v>3</v>
      </c>
      <c r="D35" s="689">
        <v>320</v>
      </c>
      <c r="E35" s="623">
        <f t="shared" si="2"/>
        <v>195.2</v>
      </c>
      <c r="F35" s="689">
        <v>1470</v>
      </c>
      <c r="G35" s="623">
        <f t="shared" si="3"/>
        <v>30.04870541305565</v>
      </c>
      <c r="H35" s="623">
        <f t="shared" si="0"/>
        <v>30.04870541305565</v>
      </c>
      <c r="I35" s="623">
        <f t="shared" si="1"/>
        <v>3.1615685286552855E-2</v>
      </c>
    </row>
    <row r="36" spans="1:9" x14ac:dyDescent="0.2">
      <c r="A36" s="688">
        <v>28</v>
      </c>
      <c r="B36" s="688">
        <v>29</v>
      </c>
      <c r="C36" s="689">
        <v>4</v>
      </c>
      <c r="D36" s="689">
        <v>320</v>
      </c>
      <c r="E36" s="623">
        <f t="shared" si="2"/>
        <v>80</v>
      </c>
      <c r="F36" s="689">
        <v>1814</v>
      </c>
      <c r="G36" s="623">
        <f t="shared" si="3"/>
        <v>15.196930862965026</v>
      </c>
      <c r="H36" s="623">
        <f t="shared" si="0"/>
        <v>15.196930862965026</v>
      </c>
      <c r="I36" s="623">
        <f t="shared" si="1"/>
        <v>3.5837054970709804E-2</v>
      </c>
    </row>
    <row r="37" spans="1:9" x14ac:dyDescent="0.2">
      <c r="A37" s="688">
        <v>29</v>
      </c>
      <c r="B37" s="688">
        <v>1</v>
      </c>
      <c r="C37" s="689">
        <v>4</v>
      </c>
      <c r="D37" s="689">
        <v>320</v>
      </c>
      <c r="E37" s="623">
        <f t="shared" si="2"/>
        <v>0</v>
      </c>
      <c r="F37" s="689">
        <v>1868</v>
      </c>
      <c r="G37" s="623">
        <f t="shared" si="3"/>
        <v>0</v>
      </c>
      <c r="H37" s="623">
        <f t="shared" si="0"/>
        <v>0</v>
      </c>
      <c r="I37" s="623">
        <f t="shared" si="1"/>
        <v>3.5837054970709804E-2</v>
      </c>
    </row>
    <row r="38" spans="1:9" x14ac:dyDescent="0.2">
      <c r="A38" s="688">
        <v>30</v>
      </c>
      <c r="B38" s="688">
        <v>62</v>
      </c>
      <c r="C38" s="689">
        <v>3</v>
      </c>
      <c r="D38" s="689">
        <v>320</v>
      </c>
      <c r="E38" s="623">
        <f t="shared" si="2"/>
        <v>188.8</v>
      </c>
      <c r="F38" s="689">
        <v>1273</v>
      </c>
      <c r="G38" s="623">
        <f t="shared" si="3"/>
        <v>25.168597272871317</v>
      </c>
      <c r="H38" s="623">
        <f t="shared" si="0"/>
        <v>25.168597272871317</v>
      </c>
      <c r="I38" s="623">
        <f t="shared" si="1"/>
        <v>4.2828331990951839E-2</v>
      </c>
    </row>
    <row r="39" spans="1:9" x14ac:dyDescent="0.2">
      <c r="A39" s="688">
        <v>31</v>
      </c>
      <c r="B39" s="688">
        <v>52</v>
      </c>
      <c r="C39" s="689">
        <v>3</v>
      </c>
      <c r="D39" s="689">
        <v>320</v>
      </c>
      <c r="E39" s="623">
        <f t="shared" si="2"/>
        <v>156.80000000000001</v>
      </c>
      <c r="F39" s="689">
        <v>1447</v>
      </c>
      <c r="G39" s="623">
        <f t="shared" si="3"/>
        <v>23.759823351197564</v>
      </c>
      <c r="H39" s="623">
        <f t="shared" si="0"/>
        <v>23.759823351197564</v>
      </c>
      <c r="I39" s="623">
        <f t="shared" si="1"/>
        <v>4.9428282921840053E-2</v>
      </c>
    </row>
    <row r="40" spans="1:9" x14ac:dyDescent="0.2">
      <c r="A40" s="688">
        <v>32</v>
      </c>
      <c r="B40" s="688">
        <v>9</v>
      </c>
      <c r="C40" s="689">
        <v>4</v>
      </c>
      <c r="D40" s="689">
        <v>320</v>
      </c>
      <c r="E40" s="623">
        <f t="shared" si="2"/>
        <v>16</v>
      </c>
      <c r="F40" s="689">
        <v>1589</v>
      </c>
      <c r="G40" s="623">
        <f t="shared" si="3"/>
        <v>2.6623950541622303</v>
      </c>
      <c r="H40" s="623">
        <f t="shared" si="0"/>
        <v>2.6623950541622303</v>
      </c>
      <c r="I40" s="623">
        <f t="shared" si="1"/>
        <v>5.0167837103551785E-2</v>
      </c>
    </row>
    <row r="41" spans="1:9" x14ac:dyDescent="0.2">
      <c r="A41" s="688">
        <v>33</v>
      </c>
      <c r="B41" s="688">
        <v>21</v>
      </c>
      <c r="C41" s="689">
        <v>4</v>
      </c>
      <c r="D41" s="689">
        <v>320</v>
      </c>
      <c r="E41" s="623">
        <f t="shared" si="2"/>
        <v>54.4</v>
      </c>
      <c r="F41" s="689">
        <v>1596</v>
      </c>
      <c r="G41" s="623">
        <f t="shared" si="3"/>
        <v>9.0920204669011486</v>
      </c>
      <c r="H41" s="623">
        <f t="shared" si="0"/>
        <v>9.0920204669011486</v>
      </c>
      <c r="I41" s="623">
        <f t="shared" si="1"/>
        <v>5.2693398344357663E-2</v>
      </c>
    </row>
    <row r="42" spans="1:9" x14ac:dyDescent="0.2">
      <c r="A42" s="688">
        <v>34</v>
      </c>
      <c r="B42" s="688">
        <v>1</v>
      </c>
      <c r="C42" s="689">
        <v>4</v>
      </c>
      <c r="D42" s="689">
        <v>320</v>
      </c>
      <c r="E42" s="623">
        <f t="shared" si="2"/>
        <v>0</v>
      </c>
      <c r="F42" s="689">
        <v>1589</v>
      </c>
      <c r="G42" s="623">
        <f t="shared" si="3"/>
        <v>0</v>
      </c>
      <c r="H42" s="623">
        <f t="shared" si="0"/>
        <v>0</v>
      </c>
      <c r="I42" s="623">
        <f t="shared" si="1"/>
        <v>5.2693398344357663E-2</v>
      </c>
    </row>
    <row r="43" spans="1:9" x14ac:dyDescent="0.2">
      <c r="A43" s="688">
        <v>35</v>
      </c>
      <c r="B43" s="688">
        <v>15</v>
      </c>
      <c r="C43" s="689">
        <v>4</v>
      </c>
      <c r="D43" s="689">
        <v>320</v>
      </c>
      <c r="E43" s="623">
        <f t="shared" si="2"/>
        <v>35.200000000000003</v>
      </c>
      <c r="F43" s="689">
        <v>1588</v>
      </c>
      <c r="G43" s="623">
        <f t="shared" si="3"/>
        <v>5.8535829837766951</v>
      </c>
      <c r="H43" s="623">
        <f t="shared" si="0"/>
        <v>5.8535829837766951</v>
      </c>
      <c r="I43" s="623">
        <f t="shared" si="1"/>
        <v>5.4319393617628969E-2</v>
      </c>
    </row>
    <row r="44" spans="1:9" x14ac:dyDescent="0.2">
      <c r="A44" s="688">
        <v>36</v>
      </c>
      <c r="B44" s="688">
        <v>8</v>
      </c>
      <c r="C44" s="689">
        <v>4</v>
      </c>
      <c r="D44" s="689">
        <v>320</v>
      </c>
      <c r="E44" s="623">
        <f t="shared" si="2"/>
        <v>12.8</v>
      </c>
      <c r="F44" s="689">
        <v>1574</v>
      </c>
      <c r="G44" s="623">
        <f t="shared" si="3"/>
        <v>2.1098098503468092</v>
      </c>
      <c r="H44" s="623">
        <f t="shared" si="0"/>
        <v>2.1098098503468092</v>
      </c>
      <c r="I44" s="623">
        <f t="shared" si="1"/>
        <v>5.4905451909391972E-2</v>
      </c>
    </row>
    <row r="45" spans="1:9" x14ac:dyDescent="0.2">
      <c r="A45" s="688">
        <v>37</v>
      </c>
      <c r="B45" s="688">
        <v>3</v>
      </c>
      <c r="C45" s="689">
        <v>4</v>
      </c>
      <c r="D45" s="689">
        <v>320</v>
      </c>
      <c r="E45" s="623">
        <f t="shared" si="2"/>
        <v>0</v>
      </c>
      <c r="F45" s="689">
        <v>1554</v>
      </c>
      <c r="G45" s="623">
        <f t="shared" si="3"/>
        <v>0</v>
      </c>
      <c r="H45" s="623">
        <f t="shared" si="0"/>
        <v>0</v>
      </c>
      <c r="I45" s="623">
        <f t="shared" si="1"/>
        <v>5.4905451909391972E-2</v>
      </c>
    </row>
    <row r="46" spans="1:9" x14ac:dyDescent="0.2">
      <c r="A46" s="688">
        <v>37</v>
      </c>
      <c r="B46" s="688">
        <v>1</v>
      </c>
      <c r="C46" s="689">
        <v>4</v>
      </c>
      <c r="D46" s="689">
        <v>320</v>
      </c>
      <c r="E46" s="623">
        <f t="shared" si="2"/>
        <v>0</v>
      </c>
      <c r="F46" s="689">
        <v>1531</v>
      </c>
      <c r="G46" s="623">
        <f t="shared" si="3"/>
        <v>0</v>
      </c>
      <c r="H46" s="623">
        <f t="shared" si="0"/>
        <v>0</v>
      </c>
      <c r="I46" s="623">
        <f t="shared" si="1"/>
        <v>5.4905451909391972E-2</v>
      </c>
    </row>
    <row r="47" spans="1:9" x14ac:dyDescent="0.2">
      <c r="A47" s="688">
        <v>38</v>
      </c>
      <c r="B47" s="688">
        <v>1</v>
      </c>
      <c r="C47" s="689">
        <v>3</v>
      </c>
      <c r="D47" s="689">
        <v>320</v>
      </c>
      <c r="E47" s="623">
        <f t="shared" si="2"/>
        <v>0</v>
      </c>
      <c r="F47" s="689">
        <v>1454</v>
      </c>
      <c r="G47" s="623">
        <f t="shared" si="3"/>
        <v>0</v>
      </c>
      <c r="H47" s="623">
        <f t="shared" si="0"/>
        <v>0</v>
      </c>
      <c r="I47" s="623">
        <f t="shared" si="1"/>
        <v>5.4905451909391972E-2</v>
      </c>
    </row>
    <row r="48" spans="1:9" x14ac:dyDescent="0.2">
      <c r="A48" s="688">
        <v>39</v>
      </c>
      <c r="B48" s="688">
        <v>1</v>
      </c>
      <c r="C48" s="689">
        <v>3</v>
      </c>
      <c r="D48" s="689">
        <v>320</v>
      </c>
      <c r="E48" s="623">
        <f t="shared" si="2"/>
        <v>0</v>
      </c>
      <c r="F48" s="689">
        <v>1359</v>
      </c>
      <c r="G48" s="623">
        <f t="shared" si="3"/>
        <v>0</v>
      </c>
      <c r="H48" s="623">
        <f t="shared" si="0"/>
        <v>0</v>
      </c>
      <c r="I48" s="623">
        <f t="shared" si="1"/>
        <v>5.4905451909391972E-2</v>
      </c>
    </row>
    <row r="49" spans="1:9" x14ac:dyDescent="0.2">
      <c r="A49" s="688">
        <v>40</v>
      </c>
      <c r="B49" s="688">
        <v>1</v>
      </c>
      <c r="C49" s="689">
        <v>3</v>
      </c>
      <c r="D49" s="689">
        <v>320</v>
      </c>
      <c r="E49" s="623">
        <f t="shared" si="2"/>
        <v>0</v>
      </c>
      <c r="F49" s="689">
        <v>1258</v>
      </c>
      <c r="G49" s="623">
        <f t="shared" si="3"/>
        <v>0</v>
      </c>
      <c r="H49" s="623">
        <f t="shared" si="0"/>
        <v>0</v>
      </c>
      <c r="I49" s="623">
        <f t="shared" si="1"/>
        <v>5.4905451909391972E-2</v>
      </c>
    </row>
    <row r="50" spans="1:9" x14ac:dyDescent="0.2">
      <c r="A50" s="688">
        <v>41</v>
      </c>
      <c r="B50" s="688">
        <v>1</v>
      </c>
      <c r="C50" s="689">
        <v>3</v>
      </c>
      <c r="D50" s="689">
        <v>320</v>
      </c>
      <c r="E50" s="623">
        <f t="shared" si="2"/>
        <v>0</v>
      </c>
      <c r="F50" s="689">
        <v>1144</v>
      </c>
      <c r="G50" s="623">
        <f t="shared" si="3"/>
        <v>0</v>
      </c>
      <c r="H50" s="623">
        <f t="shared" si="0"/>
        <v>0</v>
      </c>
      <c r="I50" s="623">
        <f t="shared" si="1"/>
        <v>5.4905451909391972E-2</v>
      </c>
    </row>
    <row r="51" spans="1:9" x14ac:dyDescent="0.2">
      <c r="A51" s="688">
        <v>42</v>
      </c>
      <c r="B51" s="688">
        <v>1</v>
      </c>
      <c r="C51" s="689">
        <v>3</v>
      </c>
      <c r="D51" s="689">
        <v>320</v>
      </c>
      <c r="E51" s="623">
        <f t="shared" si="2"/>
        <v>0</v>
      </c>
      <c r="F51" s="689">
        <v>1055</v>
      </c>
      <c r="G51" s="623">
        <f t="shared" si="3"/>
        <v>0</v>
      </c>
      <c r="H51" s="623">
        <f t="shared" si="0"/>
        <v>0</v>
      </c>
      <c r="I51" s="623">
        <f t="shared" si="1"/>
        <v>5.4905451909391972E-2</v>
      </c>
    </row>
    <row r="52" spans="1:9" x14ac:dyDescent="0.2">
      <c r="A52" s="688">
        <v>43</v>
      </c>
      <c r="B52" s="688">
        <v>32</v>
      </c>
      <c r="C52" s="689">
        <v>3</v>
      </c>
      <c r="D52" s="689">
        <v>320</v>
      </c>
      <c r="E52" s="623">
        <f t="shared" si="2"/>
        <v>92.8</v>
      </c>
      <c r="F52" s="689">
        <v>1065</v>
      </c>
      <c r="G52" s="623">
        <f t="shared" si="3"/>
        <v>10.349662837986216</v>
      </c>
      <c r="H52" s="623">
        <f t="shared" si="0"/>
        <v>10.349662837986216</v>
      </c>
      <c r="I52" s="623">
        <f t="shared" si="1"/>
        <v>5.7780358253277035E-2</v>
      </c>
    </row>
    <row r="53" spans="1:9" x14ac:dyDescent="0.2">
      <c r="A53" s="688">
        <v>44</v>
      </c>
      <c r="B53" s="688">
        <v>1</v>
      </c>
      <c r="C53" s="689">
        <v>3</v>
      </c>
      <c r="D53" s="689">
        <v>320</v>
      </c>
      <c r="E53" s="623">
        <f t="shared" si="2"/>
        <v>0</v>
      </c>
      <c r="F53" s="689">
        <v>1099</v>
      </c>
      <c r="G53" s="623">
        <f t="shared" si="3"/>
        <v>0</v>
      </c>
      <c r="H53" s="623">
        <f t="shared" si="0"/>
        <v>0</v>
      </c>
      <c r="I53" s="623">
        <f t="shared" si="1"/>
        <v>5.7780358253277035E-2</v>
      </c>
    </row>
    <row r="54" spans="1:9" x14ac:dyDescent="0.2">
      <c r="A54" s="688">
        <v>45</v>
      </c>
      <c r="B54" s="688">
        <v>48</v>
      </c>
      <c r="C54" s="689">
        <v>3</v>
      </c>
      <c r="D54" s="689">
        <v>320</v>
      </c>
      <c r="E54" s="623">
        <f t="shared" si="2"/>
        <v>144</v>
      </c>
      <c r="F54" s="689">
        <v>1134</v>
      </c>
      <c r="G54" s="623">
        <f t="shared" si="3"/>
        <v>17.100317132019963</v>
      </c>
      <c r="H54" s="623">
        <f t="shared" si="0"/>
        <v>17.100317132019963</v>
      </c>
      <c r="I54" s="623">
        <f t="shared" si="1"/>
        <v>6.2530446345504809E-2</v>
      </c>
    </row>
    <row r="55" spans="1:9" x14ac:dyDescent="0.2">
      <c r="A55" s="688">
        <v>46</v>
      </c>
      <c r="B55" s="688">
        <v>36</v>
      </c>
      <c r="C55" s="689">
        <v>3</v>
      </c>
      <c r="D55" s="689">
        <v>320</v>
      </c>
      <c r="E55" s="623">
        <f t="shared" si="2"/>
        <v>105.6</v>
      </c>
      <c r="F55" s="689">
        <v>1238</v>
      </c>
      <c r="G55" s="623">
        <f t="shared" si="3"/>
        <v>13.690306802107457</v>
      </c>
      <c r="H55" s="623">
        <f t="shared" si="0"/>
        <v>13.690306802107457</v>
      </c>
      <c r="I55" s="623">
        <f t="shared" si="1"/>
        <v>6.6333309346090219E-2</v>
      </c>
    </row>
    <row r="56" spans="1:9" x14ac:dyDescent="0.2">
      <c r="A56" s="688">
        <v>47</v>
      </c>
      <c r="B56" s="688">
        <v>12</v>
      </c>
      <c r="C56" s="689">
        <v>3</v>
      </c>
      <c r="D56" s="689">
        <v>320</v>
      </c>
      <c r="E56" s="623">
        <f t="shared" si="2"/>
        <v>28.8</v>
      </c>
      <c r="F56" s="689">
        <v>1295</v>
      </c>
      <c r="G56" s="623">
        <f t="shared" si="3"/>
        <v>3.905627986942831</v>
      </c>
      <c r="H56" s="623">
        <f t="shared" si="0"/>
        <v>3.905627986942831</v>
      </c>
      <c r="I56" s="623">
        <f t="shared" si="1"/>
        <v>6.74182060091299E-2</v>
      </c>
    </row>
    <row r="57" spans="1:9" x14ac:dyDescent="0.2">
      <c r="A57" s="688">
        <v>48</v>
      </c>
      <c r="B57" s="688">
        <v>65</v>
      </c>
      <c r="C57" s="689">
        <v>3</v>
      </c>
      <c r="D57" s="689">
        <v>320</v>
      </c>
      <c r="E57" s="623">
        <f t="shared" si="2"/>
        <v>198.4</v>
      </c>
      <c r="F57" s="689">
        <v>1366</v>
      </c>
      <c r="G57" s="623">
        <f t="shared" si="3"/>
        <v>28.380561601901523</v>
      </c>
      <c r="H57" s="623">
        <f t="shared" si="0"/>
        <v>28.380561601901523</v>
      </c>
      <c r="I57" s="623">
        <f t="shared" si="1"/>
        <v>7.5301695342991429E-2</v>
      </c>
    </row>
    <row r="58" spans="1:9" x14ac:dyDescent="0.2">
      <c r="A58" s="688">
        <v>49</v>
      </c>
      <c r="B58" s="688">
        <v>37</v>
      </c>
      <c r="C58" s="689">
        <v>4</v>
      </c>
      <c r="D58" s="689">
        <v>320</v>
      </c>
      <c r="E58" s="623">
        <f t="shared" si="2"/>
        <v>105.6</v>
      </c>
      <c r="F58" s="689">
        <v>1515</v>
      </c>
      <c r="G58" s="623">
        <f t="shared" si="3"/>
        <v>16.753485303063648</v>
      </c>
      <c r="H58" s="623">
        <f t="shared" si="0"/>
        <v>16.753485303063648</v>
      </c>
      <c r="I58" s="623">
        <f t="shared" si="1"/>
        <v>7.9955441260509102E-2</v>
      </c>
    </row>
    <row r="59" spans="1:9" x14ac:dyDescent="0.2">
      <c r="A59" s="688">
        <v>49</v>
      </c>
      <c r="B59" s="688">
        <v>12</v>
      </c>
      <c r="C59" s="689">
        <v>4</v>
      </c>
      <c r="D59" s="689">
        <v>320</v>
      </c>
      <c r="E59" s="623">
        <f t="shared" si="2"/>
        <v>25.6</v>
      </c>
      <c r="F59" s="689">
        <v>1638</v>
      </c>
      <c r="G59" s="623">
        <f t="shared" si="3"/>
        <v>4.3911925474816691</v>
      </c>
      <c r="H59" s="623">
        <f t="shared" si="0"/>
        <v>4.3911925474816691</v>
      </c>
      <c r="I59" s="623">
        <f t="shared" si="1"/>
        <v>8.1175216968142894E-2</v>
      </c>
    </row>
    <row r="60" spans="1:9" x14ac:dyDescent="0.2">
      <c r="A60" s="688">
        <v>50</v>
      </c>
      <c r="B60" s="688">
        <v>3</v>
      </c>
      <c r="C60" s="689">
        <v>3</v>
      </c>
      <c r="D60" s="689">
        <v>320</v>
      </c>
      <c r="E60" s="623">
        <f t="shared" si="2"/>
        <v>0</v>
      </c>
      <c r="F60" s="689">
        <v>1383</v>
      </c>
      <c r="G60" s="623">
        <f t="shared" si="3"/>
        <v>0</v>
      </c>
      <c r="H60" s="623">
        <f t="shared" si="0"/>
        <v>0</v>
      </c>
      <c r="I60" s="623">
        <f t="shared" si="1"/>
        <v>8.1175216968142894E-2</v>
      </c>
    </row>
    <row r="61" spans="1:9" x14ac:dyDescent="0.2">
      <c r="A61" s="688">
        <v>51</v>
      </c>
      <c r="B61" s="688">
        <v>29</v>
      </c>
      <c r="C61" s="689">
        <v>3</v>
      </c>
      <c r="D61" s="689">
        <v>320</v>
      </c>
      <c r="E61" s="623">
        <f t="shared" si="2"/>
        <v>83.2</v>
      </c>
      <c r="F61" s="689">
        <v>1139</v>
      </c>
      <c r="G61" s="623">
        <f t="shared" si="3"/>
        <v>9.9237466499635349</v>
      </c>
      <c r="H61" s="623">
        <f t="shared" si="0"/>
        <v>9.9237466499635349</v>
      </c>
      <c r="I61" s="623">
        <f t="shared" si="1"/>
        <v>8.3931813259799426E-2</v>
      </c>
    </row>
    <row r="62" spans="1:9" x14ac:dyDescent="0.2">
      <c r="A62" s="688">
        <v>52</v>
      </c>
      <c r="B62" s="688">
        <v>1</v>
      </c>
      <c r="C62" s="689">
        <v>3</v>
      </c>
      <c r="D62" s="689">
        <v>320</v>
      </c>
      <c r="E62" s="623">
        <f t="shared" si="2"/>
        <v>0</v>
      </c>
      <c r="F62" s="689">
        <v>1105</v>
      </c>
      <c r="G62" s="623">
        <f t="shared" si="3"/>
        <v>0</v>
      </c>
      <c r="H62" s="623">
        <f t="shared" si="0"/>
        <v>0</v>
      </c>
      <c r="I62" s="623">
        <f t="shared" si="1"/>
        <v>8.3931813259799426E-2</v>
      </c>
    </row>
    <row r="63" spans="1:9" x14ac:dyDescent="0.2">
      <c r="A63" s="688">
        <v>53</v>
      </c>
      <c r="B63" s="688">
        <v>1</v>
      </c>
      <c r="C63" s="689">
        <v>3</v>
      </c>
      <c r="D63" s="689">
        <v>320</v>
      </c>
      <c r="E63" s="623">
        <f t="shared" si="2"/>
        <v>0</v>
      </c>
      <c r="F63" s="689">
        <v>1075</v>
      </c>
      <c r="G63" s="623">
        <f t="shared" si="3"/>
        <v>0</v>
      </c>
      <c r="H63" s="623">
        <f t="shared" si="0"/>
        <v>0</v>
      </c>
      <c r="I63" s="623">
        <f t="shared" si="1"/>
        <v>8.3931813259799426E-2</v>
      </c>
    </row>
    <row r="64" spans="1:9" x14ac:dyDescent="0.2">
      <c r="A64" s="688">
        <v>54</v>
      </c>
      <c r="B64" s="688">
        <v>1</v>
      </c>
      <c r="C64" s="689">
        <v>3</v>
      </c>
      <c r="D64" s="689">
        <v>320</v>
      </c>
      <c r="E64" s="623">
        <f t="shared" si="2"/>
        <v>0</v>
      </c>
      <c r="F64" s="689">
        <v>1022</v>
      </c>
      <c r="G64" s="623">
        <f t="shared" si="3"/>
        <v>0</v>
      </c>
      <c r="H64" s="623">
        <f t="shared" si="0"/>
        <v>0</v>
      </c>
      <c r="I64" s="623">
        <f t="shared" si="1"/>
        <v>8.3931813259799426E-2</v>
      </c>
    </row>
    <row r="65" spans="1:9" x14ac:dyDescent="0.2">
      <c r="A65" s="688">
        <v>55</v>
      </c>
      <c r="B65" s="688">
        <v>1</v>
      </c>
      <c r="C65" s="689">
        <v>2</v>
      </c>
      <c r="D65" s="689">
        <v>320</v>
      </c>
      <c r="E65" s="623">
        <f t="shared" si="2"/>
        <v>0</v>
      </c>
      <c r="F65" s="689">
        <v>934</v>
      </c>
      <c r="G65" s="623">
        <f t="shared" si="3"/>
        <v>0</v>
      </c>
      <c r="H65" s="623">
        <f t="shared" si="0"/>
        <v>0</v>
      </c>
      <c r="I65" s="623">
        <f t="shared" si="1"/>
        <v>8.3931813259799426E-2</v>
      </c>
    </row>
    <row r="66" spans="1:9" x14ac:dyDescent="0.2">
      <c r="A66" s="688">
        <v>56</v>
      </c>
      <c r="B66" s="688">
        <v>1</v>
      </c>
      <c r="C66" s="689">
        <v>3</v>
      </c>
      <c r="D66" s="689">
        <v>320</v>
      </c>
      <c r="E66" s="623">
        <f t="shared" si="2"/>
        <v>0</v>
      </c>
      <c r="F66" s="689">
        <v>1160</v>
      </c>
      <c r="G66" s="623">
        <f t="shared" si="3"/>
        <v>0</v>
      </c>
      <c r="H66" s="623">
        <f t="shared" si="0"/>
        <v>0</v>
      </c>
      <c r="I66" s="623">
        <f t="shared" si="1"/>
        <v>8.3931813259799426E-2</v>
      </c>
    </row>
    <row r="67" spans="1:9" x14ac:dyDescent="0.2">
      <c r="A67" s="688">
        <v>57</v>
      </c>
      <c r="B67" s="688">
        <v>21</v>
      </c>
      <c r="C67" s="689">
        <v>3</v>
      </c>
      <c r="D67" s="689">
        <v>320</v>
      </c>
      <c r="E67" s="623">
        <f t="shared" si="2"/>
        <v>57.6</v>
      </c>
      <c r="F67" s="689">
        <v>1141</v>
      </c>
      <c r="G67" s="623">
        <f t="shared" si="3"/>
        <v>6.8823498580722315</v>
      </c>
      <c r="H67" s="623">
        <f t="shared" si="0"/>
        <v>6.8823498580722315</v>
      </c>
      <c r="I67" s="623">
        <f t="shared" si="1"/>
        <v>8.5843577109263935E-2</v>
      </c>
    </row>
    <row r="68" spans="1:9" x14ac:dyDescent="0.2">
      <c r="A68" s="688">
        <v>58</v>
      </c>
      <c r="B68" s="688">
        <v>53</v>
      </c>
      <c r="C68" s="689">
        <v>3</v>
      </c>
      <c r="D68" s="689">
        <v>320</v>
      </c>
      <c r="E68" s="623">
        <f t="shared" si="2"/>
        <v>160</v>
      </c>
      <c r="F68" s="689">
        <v>1154</v>
      </c>
      <c r="G68" s="623">
        <f t="shared" si="3"/>
        <v>19.335455585293982</v>
      </c>
      <c r="H68" s="623">
        <f t="shared" si="0"/>
        <v>19.335455585293982</v>
      </c>
      <c r="I68" s="623">
        <f t="shared" si="1"/>
        <v>9.1214536994067813E-2</v>
      </c>
    </row>
    <row r="69" spans="1:9" x14ac:dyDescent="0.2">
      <c r="A69" s="688">
        <v>59</v>
      </c>
      <c r="B69" s="688">
        <v>68</v>
      </c>
      <c r="C69" s="689">
        <v>3</v>
      </c>
      <c r="D69" s="689">
        <v>320</v>
      </c>
      <c r="E69" s="623">
        <f t="shared" si="2"/>
        <v>208</v>
      </c>
      <c r="F69" s="689">
        <v>1268</v>
      </c>
      <c r="G69" s="623">
        <f t="shared" si="3"/>
        <v>27.619207094279549</v>
      </c>
      <c r="H69" s="623">
        <f t="shared" si="0"/>
        <v>27.619207094279549</v>
      </c>
      <c r="I69" s="623">
        <f t="shared" si="1"/>
        <v>9.8886538964701023E-2</v>
      </c>
    </row>
    <row r="70" spans="1:9" x14ac:dyDescent="0.2">
      <c r="A70" s="688">
        <v>60</v>
      </c>
      <c r="B70" s="688">
        <v>56</v>
      </c>
      <c r="C70" s="689">
        <v>3</v>
      </c>
      <c r="D70" s="689">
        <v>320</v>
      </c>
      <c r="E70" s="623">
        <f t="shared" si="2"/>
        <v>169.6</v>
      </c>
      <c r="F70" s="689">
        <v>1477</v>
      </c>
      <c r="G70" s="623">
        <f t="shared" si="3"/>
        <v>26.232214881670672</v>
      </c>
      <c r="H70" s="623">
        <f t="shared" si="0"/>
        <v>26.232214881670672</v>
      </c>
      <c r="I70" s="623">
        <f t="shared" si="1"/>
        <v>0.10617326532072066</v>
      </c>
    </row>
    <row r="71" spans="1:9" x14ac:dyDescent="0.2">
      <c r="A71" s="688">
        <v>61</v>
      </c>
      <c r="B71" s="688">
        <v>7</v>
      </c>
      <c r="C71" s="689">
        <v>4</v>
      </c>
      <c r="D71" s="689">
        <v>320</v>
      </c>
      <c r="E71" s="623">
        <f t="shared" si="2"/>
        <v>9.6</v>
      </c>
      <c r="F71" s="689">
        <v>1597</v>
      </c>
      <c r="G71" s="623">
        <f t="shared" si="3"/>
        <v>1.6054795096905279</v>
      </c>
      <c r="H71" s="623">
        <f t="shared" ref="H71:H134" si="4">G71*1</f>
        <v>1.6054795096905279</v>
      </c>
      <c r="I71" s="623">
        <f t="shared" si="1"/>
        <v>0.10661923185119025</v>
      </c>
    </row>
    <row r="72" spans="1:9" x14ac:dyDescent="0.2">
      <c r="A72" s="688">
        <v>61</v>
      </c>
      <c r="B72" s="688">
        <v>66</v>
      </c>
      <c r="C72" s="689">
        <v>4</v>
      </c>
      <c r="D72" s="689">
        <v>320</v>
      </c>
      <c r="E72" s="623">
        <f t="shared" si="2"/>
        <v>198.4</v>
      </c>
      <c r="F72" s="689">
        <v>1568</v>
      </c>
      <c r="G72" s="623">
        <f t="shared" si="3"/>
        <v>32.577394283881105</v>
      </c>
      <c r="H72" s="623">
        <f t="shared" si="4"/>
        <v>32.577394283881105</v>
      </c>
      <c r="I72" s="623">
        <f t="shared" ref="I72:I135" si="5">(H72/3600)+I71</f>
        <v>0.11566850804115722</v>
      </c>
    </row>
    <row r="73" spans="1:9" x14ac:dyDescent="0.2">
      <c r="A73" s="688">
        <v>62</v>
      </c>
      <c r="B73" s="688">
        <v>59</v>
      </c>
      <c r="C73" s="689">
        <v>3</v>
      </c>
      <c r="D73" s="689">
        <v>320</v>
      </c>
      <c r="E73" s="623">
        <f t="shared" si="2"/>
        <v>179.2</v>
      </c>
      <c r="F73" s="689">
        <v>1211</v>
      </c>
      <c r="G73" s="623">
        <f t="shared" si="3"/>
        <v>22.725359722223509</v>
      </c>
      <c r="H73" s="623">
        <f t="shared" si="4"/>
        <v>22.725359722223509</v>
      </c>
      <c r="I73" s="623">
        <f t="shared" si="5"/>
        <v>0.12198110796399708</v>
      </c>
    </row>
    <row r="74" spans="1:9" x14ac:dyDescent="0.2">
      <c r="A74" s="688">
        <v>63</v>
      </c>
      <c r="B74" s="688">
        <v>1</v>
      </c>
      <c r="C74" s="689">
        <v>3</v>
      </c>
      <c r="D74" s="689">
        <v>320</v>
      </c>
      <c r="E74" s="623">
        <f t="shared" ref="E74:E137" si="6">IF(B74&gt;C74,(B74-C74)*D74/100,0)</f>
        <v>0</v>
      </c>
      <c r="F74" s="689">
        <v>1253</v>
      </c>
      <c r="G74" s="623">
        <f t="shared" ref="G74:G137" si="7">(2*PI()*E74*F74/60)/1000</f>
        <v>0</v>
      </c>
      <c r="H74" s="623">
        <f t="shared" si="4"/>
        <v>0</v>
      </c>
      <c r="I74" s="623">
        <f t="shared" si="5"/>
        <v>0.12198110796399708</v>
      </c>
    </row>
    <row r="75" spans="1:9" x14ac:dyDescent="0.2">
      <c r="A75" s="688">
        <v>64</v>
      </c>
      <c r="B75" s="688">
        <v>17</v>
      </c>
      <c r="C75" s="689">
        <v>3</v>
      </c>
      <c r="D75" s="689">
        <v>320</v>
      </c>
      <c r="E75" s="623">
        <f t="shared" si="6"/>
        <v>44.8</v>
      </c>
      <c r="F75" s="689">
        <v>1231</v>
      </c>
      <c r="G75" s="623">
        <f t="shared" si="7"/>
        <v>5.7751688311430929</v>
      </c>
      <c r="H75" s="623">
        <f t="shared" si="4"/>
        <v>5.7751688311430929</v>
      </c>
      <c r="I75" s="623">
        <f t="shared" si="5"/>
        <v>0.12358532152820349</v>
      </c>
    </row>
    <row r="76" spans="1:9" x14ac:dyDescent="0.2">
      <c r="A76" s="688">
        <v>65</v>
      </c>
      <c r="B76" s="688">
        <v>2</v>
      </c>
      <c r="C76" s="689">
        <v>3</v>
      </c>
      <c r="D76" s="689">
        <v>320</v>
      </c>
      <c r="E76" s="623">
        <f t="shared" si="6"/>
        <v>0</v>
      </c>
      <c r="F76" s="689">
        <v>1220</v>
      </c>
      <c r="G76" s="623">
        <f t="shared" si="7"/>
        <v>0</v>
      </c>
      <c r="H76" s="623">
        <f t="shared" si="4"/>
        <v>0</v>
      </c>
      <c r="I76" s="623">
        <f t="shared" si="5"/>
        <v>0.12358532152820349</v>
      </c>
    </row>
    <row r="77" spans="1:9" x14ac:dyDescent="0.2">
      <c r="A77" s="688">
        <v>66</v>
      </c>
      <c r="B77" s="688">
        <v>33</v>
      </c>
      <c r="C77" s="689">
        <v>3</v>
      </c>
      <c r="D77" s="689">
        <v>320</v>
      </c>
      <c r="E77" s="623">
        <f t="shared" si="6"/>
        <v>96</v>
      </c>
      <c r="F77" s="689">
        <v>1231</v>
      </c>
      <c r="G77" s="623">
        <f t="shared" si="7"/>
        <v>12.375361781020912</v>
      </c>
      <c r="H77" s="623">
        <f t="shared" si="4"/>
        <v>12.375361781020912</v>
      </c>
      <c r="I77" s="623">
        <f t="shared" si="5"/>
        <v>0.12702292202293153</v>
      </c>
    </row>
    <row r="78" spans="1:9" x14ac:dyDescent="0.2">
      <c r="A78" s="688">
        <v>67</v>
      </c>
      <c r="B78" s="688">
        <v>8</v>
      </c>
      <c r="C78" s="689">
        <v>3</v>
      </c>
      <c r="D78" s="689">
        <v>320</v>
      </c>
      <c r="E78" s="623">
        <f t="shared" si="6"/>
        <v>16</v>
      </c>
      <c r="F78" s="689">
        <v>1212</v>
      </c>
      <c r="G78" s="623">
        <f t="shared" si="7"/>
        <v>2.030725491280442</v>
      </c>
      <c r="H78" s="623">
        <f t="shared" si="4"/>
        <v>2.030725491280442</v>
      </c>
      <c r="I78" s="623">
        <f t="shared" si="5"/>
        <v>0.1275870124371761</v>
      </c>
    </row>
    <row r="79" spans="1:9" x14ac:dyDescent="0.2">
      <c r="A79" s="688">
        <v>68</v>
      </c>
      <c r="B79" s="688">
        <v>8</v>
      </c>
      <c r="C79" s="689">
        <v>3</v>
      </c>
      <c r="D79" s="689">
        <v>320</v>
      </c>
      <c r="E79" s="623">
        <f t="shared" si="6"/>
        <v>16</v>
      </c>
      <c r="F79" s="689">
        <v>1233</v>
      </c>
      <c r="G79" s="623">
        <f t="shared" si="7"/>
        <v>2.0659113290006479</v>
      </c>
      <c r="H79" s="623">
        <f t="shared" si="4"/>
        <v>2.0659113290006479</v>
      </c>
      <c r="I79" s="623">
        <f t="shared" si="5"/>
        <v>0.12816087669523182</v>
      </c>
    </row>
    <row r="80" spans="1:9" x14ac:dyDescent="0.2">
      <c r="A80" s="688">
        <v>69</v>
      </c>
      <c r="B80" s="688">
        <v>19</v>
      </c>
      <c r="C80" s="689">
        <v>3</v>
      </c>
      <c r="D80" s="689">
        <v>320</v>
      </c>
      <c r="E80" s="623">
        <f t="shared" si="6"/>
        <v>51.2</v>
      </c>
      <c r="F80" s="689">
        <v>1228</v>
      </c>
      <c r="G80" s="623">
        <f t="shared" si="7"/>
        <v>6.5841079954914417</v>
      </c>
      <c r="H80" s="623">
        <f t="shared" si="4"/>
        <v>6.5841079954914417</v>
      </c>
      <c r="I80" s="623">
        <f t="shared" si="5"/>
        <v>0.12998979558286833</v>
      </c>
    </row>
    <row r="81" spans="1:9" x14ac:dyDescent="0.2">
      <c r="A81" s="688">
        <v>70</v>
      </c>
      <c r="B81" s="688">
        <v>19</v>
      </c>
      <c r="C81" s="689">
        <v>3</v>
      </c>
      <c r="D81" s="689">
        <v>320</v>
      </c>
      <c r="E81" s="623">
        <f t="shared" si="6"/>
        <v>51.2</v>
      </c>
      <c r="F81" s="689">
        <v>1246</v>
      </c>
      <c r="G81" s="623">
        <f t="shared" si="7"/>
        <v>6.6806177218097194</v>
      </c>
      <c r="H81" s="623">
        <f t="shared" si="4"/>
        <v>6.6806177218097194</v>
      </c>
      <c r="I81" s="623">
        <f t="shared" si="5"/>
        <v>0.13184552272781547</v>
      </c>
    </row>
    <row r="82" spans="1:9" x14ac:dyDescent="0.2">
      <c r="A82" s="688">
        <v>71</v>
      </c>
      <c r="B82" s="688">
        <v>8</v>
      </c>
      <c r="C82" s="689">
        <v>3</v>
      </c>
      <c r="D82" s="689">
        <v>320</v>
      </c>
      <c r="E82" s="623">
        <f t="shared" si="6"/>
        <v>16</v>
      </c>
      <c r="F82" s="689">
        <v>1239</v>
      </c>
      <c r="G82" s="623">
        <f t="shared" si="7"/>
        <v>2.0759644254921352</v>
      </c>
      <c r="H82" s="623">
        <f t="shared" si="4"/>
        <v>2.0759644254921352</v>
      </c>
      <c r="I82" s="623">
        <f t="shared" si="5"/>
        <v>0.1324221795126744</v>
      </c>
    </row>
    <row r="83" spans="1:9" x14ac:dyDescent="0.2">
      <c r="A83" s="688">
        <v>72</v>
      </c>
      <c r="B83" s="688">
        <v>16</v>
      </c>
      <c r="C83" s="689">
        <v>3</v>
      </c>
      <c r="D83" s="689">
        <v>320</v>
      </c>
      <c r="E83" s="623">
        <f t="shared" si="6"/>
        <v>41.6</v>
      </c>
      <c r="F83" s="689">
        <v>1243</v>
      </c>
      <c r="G83" s="623">
        <f t="shared" si="7"/>
        <v>5.4149328735314626</v>
      </c>
      <c r="H83" s="623">
        <f t="shared" si="4"/>
        <v>5.4149328735314626</v>
      </c>
      <c r="I83" s="623">
        <f t="shared" si="5"/>
        <v>0.1339263275330998</v>
      </c>
    </row>
    <row r="84" spans="1:9" x14ac:dyDescent="0.2">
      <c r="A84" s="688">
        <v>73</v>
      </c>
      <c r="B84" s="688">
        <v>28</v>
      </c>
      <c r="C84" s="689">
        <v>3</v>
      </c>
      <c r="D84" s="689">
        <v>320</v>
      </c>
      <c r="E84" s="623">
        <f t="shared" si="6"/>
        <v>80</v>
      </c>
      <c r="F84" s="689">
        <v>1249</v>
      </c>
      <c r="G84" s="623">
        <f t="shared" si="7"/>
        <v>10.463597931556404</v>
      </c>
      <c r="H84" s="623">
        <f t="shared" si="4"/>
        <v>10.463597931556404</v>
      </c>
      <c r="I84" s="623">
        <f t="shared" si="5"/>
        <v>0.13683288251408768</v>
      </c>
    </row>
    <row r="85" spans="1:9" x14ac:dyDescent="0.2">
      <c r="A85" s="688">
        <v>73</v>
      </c>
      <c r="B85" s="688">
        <v>24</v>
      </c>
      <c r="C85" s="689">
        <v>3</v>
      </c>
      <c r="D85" s="689">
        <v>320</v>
      </c>
      <c r="E85" s="623">
        <f t="shared" si="6"/>
        <v>67.2</v>
      </c>
      <c r="F85" s="689">
        <v>1277</v>
      </c>
      <c r="G85" s="623">
        <f t="shared" si="7"/>
        <v>8.9864629537405314</v>
      </c>
      <c r="H85" s="623">
        <f t="shared" si="4"/>
        <v>8.9864629537405314</v>
      </c>
      <c r="I85" s="623">
        <f t="shared" si="5"/>
        <v>0.13932912222346006</v>
      </c>
    </row>
    <row r="86" spans="1:9" x14ac:dyDescent="0.2">
      <c r="A86" s="688">
        <v>74</v>
      </c>
      <c r="B86" s="688">
        <v>4</v>
      </c>
      <c r="C86" s="689">
        <v>3</v>
      </c>
      <c r="D86" s="689">
        <v>320</v>
      </c>
      <c r="E86" s="623">
        <f t="shared" si="6"/>
        <v>3.2</v>
      </c>
      <c r="F86" s="689">
        <v>1275</v>
      </c>
      <c r="G86" s="623">
        <f t="shared" si="7"/>
        <v>0.42725660088821188</v>
      </c>
      <c r="H86" s="623">
        <f t="shared" si="4"/>
        <v>0.42725660088821188</v>
      </c>
      <c r="I86" s="623">
        <f t="shared" si="5"/>
        <v>0.13944780461259568</v>
      </c>
    </row>
    <row r="87" spans="1:9" x14ac:dyDescent="0.2">
      <c r="A87" s="688">
        <v>75</v>
      </c>
      <c r="B87" s="688">
        <v>6</v>
      </c>
      <c r="C87" s="689">
        <v>3</v>
      </c>
      <c r="D87" s="689">
        <v>320</v>
      </c>
      <c r="E87" s="623">
        <f t="shared" si="6"/>
        <v>9.6</v>
      </c>
      <c r="F87" s="689">
        <v>1270</v>
      </c>
      <c r="G87" s="623">
        <f t="shared" si="7"/>
        <v>1.2767432544188919</v>
      </c>
      <c r="H87" s="623">
        <f t="shared" si="4"/>
        <v>1.2767432544188919</v>
      </c>
      <c r="I87" s="623">
        <f t="shared" si="5"/>
        <v>0.13980245551660092</v>
      </c>
    </row>
    <row r="88" spans="1:9" x14ac:dyDescent="0.2">
      <c r="A88" s="688">
        <v>76</v>
      </c>
      <c r="B88" s="688">
        <v>1</v>
      </c>
      <c r="C88" s="689">
        <v>3</v>
      </c>
      <c r="D88" s="689">
        <v>320</v>
      </c>
      <c r="E88" s="623">
        <f t="shared" si="6"/>
        <v>0</v>
      </c>
      <c r="F88" s="689">
        <v>1219</v>
      </c>
      <c r="G88" s="623">
        <f t="shared" si="7"/>
        <v>0</v>
      </c>
      <c r="H88" s="623">
        <f t="shared" si="4"/>
        <v>0</v>
      </c>
      <c r="I88" s="623">
        <f t="shared" si="5"/>
        <v>0.13980245551660092</v>
      </c>
    </row>
    <row r="89" spans="1:9" x14ac:dyDescent="0.2">
      <c r="A89" s="688">
        <v>77</v>
      </c>
      <c r="B89" s="688">
        <v>18</v>
      </c>
      <c r="C89" s="689">
        <v>3</v>
      </c>
      <c r="D89" s="689">
        <v>320</v>
      </c>
      <c r="E89" s="623">
        <f t="shared" si="6"/>
        <v>48</v>
      </c>
      <c r="F89" s="689">
        <v>1250</v>
      </c>
      <c r="G89" s="623">
        <f t="shared" si="7"/>
        <v>6.2831853071795871</v>
      </c>
      <c r="H89" s="623">
        <f t="shared" si="4"/>
        <v>6.2831853071795871</v>
      </c>
      <c r="I89" s="623">
        <f t="shared" si="5"/>
        <v>0.14154778476859525</v>
      </c>
    </row>
    <row r="90" spans="1:9" x14ac:dyDescent="0.2">
      <c r="A90" s="688">
        <v>78</v>
      </c>
      <c r="B90" s="688">
        <v>29</v>
      </c>
      <c r="C90" s="689">
        <v>3</v>
      </c>
      <c r="D90" s="689">
        <v>320</v>
      </c>
      <c r="E90" s="623">
        <f t="shared" si="6"/>
        <v>83.2</v>
      </c>
      <c r="F90" s="689">
        <v>1246</v>
      </c>
      <c r="G90" s="623">
        <f t="shared" si="7"/>
        <v>10.856003797940794</v>
      </c>
      <c r="H90" s="623">
        <f t="shared" si="4"/>
        <v>10.856003797940794</v>
      </c>
      <c r="I90" s="623">
        <f t="shared" si="5"/>
        <v>0.14456334137913437</v>
      </c>
    </row>
    <row r="91" spans="1:9" x14ac:dyDescent="0.2">
      <c r="A91" s="688">
        <v>79</v>
      </c>
      <c r="B91" s="688">
        <v>17</v>
      </c>
      <c r="C91" s="689">
        <v>3</v>
      </c>
      <c r="D91" s="689">
        <v>320</v>
      </c>
      <c r="E91" s="623">
        <f t="shared" si="6"/>
        <v>44.8</v>
      </c>
      <c r="F91" s="689">
        <v>1281</v>
      </c>
      <c r="G91" s="623">
        <f t="shared" si="7"/>
        <v>6.0097410826111313</v>
      </c>
      <c r="H91" s="623">
        <f t="shared" si="4"/>
        <v>6.0097410826111313</v>
      </c>
      <c r="I91" s="623">
        <f t="shared" si="5"/>
        <v>0.14623271390208192</v>
      </c>
    </row>
    <row r="92" spans="1:9" x14ac:dyDescent="0.2">
      <c r="A92" s="688">
        <v>80</v>
      </c>
      <c r="B92" s="688">
        <v>24</v>
      </c>
      <c r="C92" s="689">
        <v>3</v>
      </c>
      <c r="D92" s="689">
        <v>320</v>
      </c>
      <c r="E92" s="623">
        <f t="shared" si="6"/>
        <v>67.2</v>
      </c>
      <c r="F92" s="689">
        <v>1287</v>
      </c>
      <c r="G92" s="623">
        <f t="shared" si="7"/>
        <v>9.0568346291809405</v>
      </c>
      <c r="H92" s="623">
        <f t="shared" si="4"/>
        <v>9.0568346291809405</v>
      </c>
      <c r="I92" s="623">
        <f t="shared" si="5"/>
        <v>0.14874850129907663</v>
      </c>
    </row>
    <row r="93" spans="1:9" x14ac:dyDescent="0.2">
      <c r="A93" s="688">
        <v>81</v>
      </c>
      <c r="B93" s="688">
        <v>13</v>
      </c>
      <c r="C93" s="689">
        <v>3</v>
      </c>
      <c r="D93" s="689">
        <v>320</v>
      </c>
      <c r="E93" s="623">
        <f t="shared" si="6"/>
        <v>32</v>
      </c>
      <c r="F93" s="689">
        <v>1299</v>
      </c>
      <c r="G93" s="623">
        <f t="shared" si="7"/>
        <v>4.3529907808140171</v>
      </c>
      <c r="H93" s="623">
        <f t="shared" si="4"/>
        <v>4.3529907808140171</v>
      </c>
      <c r="I93" s="623">
        <f t="shared" si="5"/>
        <v>0.1499576654048583</v>
      </c>
    </row>
    <row r="94" spans="1:9" x14ac:dyDescent="0.2">
      <c r="A94" s="688">
        <v>82</v>
      </c>
      <c r="B94" s="688">
        <v>16</v>
      </c>
      <c r="C94" s="689">
        <v>3</v>
      </c>
      <c r="D94" s="689">
        <v>320</v>
      </c>
      <c r="E94" s="623">
        <f t="shared" si="6"/>
        <v>41.6</v>
      </c>
      <c r="F94" s="689">
        <v>1293</v>
      </c>
      <c r="G94" s="623">
        <f t="shared" si="7"/>
        <v>5.6327499641803565</v>
      </c>
      <c r="H94" s="623">
        <f t="shared" si="4"/>
        <v>5.6327499641803565</v>
      </c>
      <c r="I94" s="623">
        <f t="shared" si="5"/>
        <v>0.15152231817268619</v>
      </c>
    </row>
    <row r="95" spans="1:9" x14ac:dyDescent="0.2">
      <c r="A95" s="688">
        <v>83</v>
      </c>
      <c r="B95" s="688">
        <v>11</v>
      </c>
      <c r="C95" s="689">
        <v>3</v>
      </c>
      <c r="D95" s="689">
        <v>320</v>
      </c>
      <c r="E95" s="623">
        <f t="shared" si="6"/>
        <v>25.6</v>
      </c>
      <c r="F95" s="689">
        <v>1296</v>
      </c>
      <c r="G95" s="623">
        <f t="shared" si="7"/>
        <v>3.4743501474580243</v>
      </c>
      <c r="H95" s="623">
        <f t="shared" si="4"/>
        <v>3.4743501474580243</v>
      </c>
      <c r="I95" s="623">
        <f t="shared" si="5"/>
        <v>0.15248741543586897</v>
      </c>
    </row>
    <row r="96" spans="1:9" x14ac:dyDescent="0.2">
      <c r="A96" s="688">
        <v>84</v>
      </c>
      <c r="B96" s="688">
        <v>32</v>
      </c>
      <c r="C96" s="689">
        <v>3</v>
      </c>
      <c r="D96" s="689">
        <v>320</v>
      </c>
      <c r="E96" s="623">
        <f t="shared" si="6"/>
        <v>92.8</v>
      </c>
      <c r="F96" s="689">
        <v>1336</v>
      </c>
      <c r="G96" s="623">
        <f t="shared" si="7"/>
        <v>12.983239015539516</v>
      </c>
      <c r="H96" s="623">
        <f t="shared" si="4"/>
        <v>12.983239015539516</v>
      </c>
      <c r="I96" s="623">
        <f t="shared" si="5"/>
        <v>0.15609387071796327</v>
      </c>
    </row>
    <row r="97" spans="1:9" x14ac:dyDescent="0.2">
      <c r="A97" s="688">
        <v>85</v>
      </c>
      <c r="B97" s="688">
        <v>34</v>
      </c>
      <c r="C97" s="689">
        <v>3</v>
      </c>
      <c r="D97" s="689">
        <v>320</v>
      </c>
      <c r="E97" s="623">
        <f t="shared" si="6"/>
        <v>99.2</v>
      </c>
      <c r="F97" s="689">
        <v>1343</v>
      </c>
      <c r="G97" s="623">
        <f t="shared" si="7"/>
        <v>13.951352207669744</v>
      </c>
      <c r="H97" s="623">
        <f t="shared" si="4"/>
        <v>13.951352207669744</v>
      </c>
      <c r="I97" s="623">
        <f t="shared" si="5"/>
        <v>0.15996924633120485</v>
      </c>
    </row>
    <row r="98" spans="1:9" x14ac:dyDescent="0.2">
      <c r="A98" s="688">
        <v>85</v>
      </c>
      <c r="B98" s="688">
        <v>32</v>
      </c>
      <c r="C98" s="689">
        <v>3</v>
      </c>
      <c r="D98" s="689">
        <v>320</v>
      </c>
      <c r="E98" s="623">
        <f t="shared" si="6"/>
        <v>92.8</v>
      </c>
      <c r="F98" s="689">
        <v>1388</v>
      </c>
      <c r="G98" s="623">
        <f t="shared" si="7"/>
        <v>13.488574665844943</v>
      </c>
      <c r="H98" s="623">
        <f t="shared" si="4"/>
        <v>13.488574665844943</v>
      </c>
      <c r="I98" s="623">
        <f t="shared" si="5"/>
        <v>0.16371607262727289</v>
      </c>
    </row>
    <row r="99" spans="1:9" x14ac:dyDescent="0.2">
      <c r="A99" s="688">
        <v>86</v>
      </c>
      <c r="B99" s="688">
        <v>27</v>
      </c>
      <c r="C99" s="689">
        <v>3</v>
      </c>
      <c r="D99" s="689">
        <v>320</v>
      </c>
      <c r="E99" s="623">
        <f t="shared" si="6"/>
        <v>76.8</v>
      </c>
      <c r="F99" s="689">
        <v>1424</v>
      </c>
      <c r="G99" s="623">
        <f t="shared" si="7"/>
        <v>11.452487523102375</v>
      </c>
      <c r="H99" s="623">
        <f t="shared" si="4"/>
        <v>11.452487523102375</v>
      </c>
      <c r="I99" s="623">
        <f t="shared" si="5"/>
        <v>0.16689731916146799</v>
      </c>
    </row>
    <row r="100" spans="1:9" x14ac:dyDescent="0.2">
      <c r="A100" s="688">
        <v>87</v>
      </c>
      <c r="B100" s="688">
        <v>25</v>
      </c>
      <c r="C100" s="689">
        <v>3</v>
      </c>
      <c r="D100" s="689">
        <v>320</v>
      </c>
      <c r="E100" s="623">
        <f t="shared" si="6"/>
        <v>70.400000000000006</v>
      </c>
      <c r="F100" s="689">
        <v>1445</v>
      </c>
      <c r="G100" s="623">
        <f t="shared" si="7"/>
        <v>10.652931248812751</v>
      </c>
      <c r="H100" s="623">
        <f t="shared" si="4"/>
        <v>10.652931248812751</v>
      </c>
      <c r="I100" s="623">
        <f t="shared" si="5"/>
        <v>0.16985646673058263</v>
      </c>
    </row>
    <row r="101" spans="1:9" x14ac:dyDescent="0.2">
      <c r="A101" s="688">
        <v>88</v>
      </c>
      <c r="B101" s="688">
        <v>24</v>
      </c>
      <c r="C101" s="689">
        <v>3</v>
      </c>
      <c r="D101" s="689">
        <v>320</v>
      </c>
      <c r="E101" s="623">
        <f t="shared" si="6"/>
        <v>67.2</v>
      </c>
      <c r="F101" s="689">
        <v>1468</v>
      </c>
      <c r="G101" s="623">
        <f t="shared" si="7"/>
        <v>10.330561954652389</v>
      </c>
      <c r="H101" s="623">
        <f t="shared" si="4"/>
        <v>10.330561954652389</v>
      </c>
      <c r="I101" s="623">
        <f t="shared" si="5"/>
        <v>0.17272606727354162</v>
      </c>
    </row>
    <row r="102" spans="1:9" x14ac:dyDescent="0.2">
      <c r="A102" s="688">
        <v>89</v>
      </c>
      <c r="B102" s="688">
        <v>24</v>
      </c>
      <c r="C102" s="689">
        <v>3</v>
      </c>
      <c r="D102" s="689">
        <v>320</v>
      </c>
      <c r="E102" s="623">
        <f t="shared" si="6"/>
        <v>67.2</v>
      </c>
      <c r="F102" s="689">
        <v>1494</v>
      </c>
      <c r="G102" s="623">
        <f t="shared" si="7"/>
        <v>10.51352831079746</v>
      </c>
      <c r="H102" s="623">
        <f t="shared" si="4"/>
        <v>10.51352831079746</v>
      </c>
      <c r="I102" s="623">
        <f t="shared" si="5"/>
        <v>0.17564649180431868</v>
      </c>
    </row>
    <row r="103" spans="1:9" x14ac:dyDescent="0.2">
      <c r="A103" s="688">
        <v>90</v>
      </c>
      <c r="B103" s="688">
        <v>20</v>
      </c>
      <c r="C103" s="689">
        <v>4</v>
      </c>
      <c r="D103" s="689">
        <v>320</v>
      </c>
      <c r="E103" s="623">
        <f t="shared" si="6"/>
        <v>51.2</v>
      </c>
      <c r="F103" s="689">
        <v>1505</v>
      </c>
      <c r="G103" s="623">
        <f t="shared" si="7"/>
        <v>8.0692854505005034</v>
      </c>
      <c r="H103" s="623">
        <f t="shared" si="4"/>
        <v>8.0692854505005034</v>
      </c>
      <c r="I103" s="623">
        <f t="shared" si="5"/>
        <v>0.17788795998501328</v>
      </c>
    </row>
    <row r="104" spans="1:9" x14ac:dyDescent="0.2">
      <c r="A104" s="688">
        <v>91</v>
      </c>
      <c r="B104" s="688">
        <v>19</v>
      </c>
      <c r="C104" s="689">
        <v>4</v>
      </c>
      <c r="D104" s="689">
        <v>320</v>
      </c>
      <c r="E104" s="623">
        <f t="shared" si="6"/>
        <v>48</v>
      </c>
      <c r="F104" s="689">
        <v>1519</v>
      </c>
      <c r="G104" s="623">
        <f t="shared" si="7"/>
        <v>7.6353267852846329</v>
      </c>
      <c r="H104" s="623">
        <f t="shared" si="4"/>
        <v>7.6353267852846329</v>
      </c>
      <c r="I104" s="623">
        <f t="shared" si="5"/>
        <v>0.18000888409203677</v>
      </c>
    </row>
    <row r="105" spans="1:9" x14ac:dyDescent="0.2">
      <c r="A105" s="688">
        <v>92</v>
      </c>
      <c r="B105" s="688">
        <v>19</v>
      </c>
      <c r="C105" s="689">
        <v>4</v>
      </c>
      <c r="D105" s="689">
        <v>320</v>
      </c>
      <c r="E105" s="623">
        <f t="shared" si="6"/>
        <v>48</v>
      </c>
      <c r="F105" s="689">
        <v>1525</v>
      </c>
      <c r="G105" s="623">
        <f t="shared" si="7"/>
        <v>7.6654860747590954</v>
      </c>
      <c r="H105" s="623">
        <f t="shared" si="4"/>
        <v>7.6654860747590954</v>
      </c>
      <c r="I105" s="623">
        <f t="shared" si="5"/>
        <v>0.18213818577946986</v>
      </c>
    </row>
    <row r="106" spans="1:9" x14ac:dyDescent="0.2">
      <c r="A106" s="688">
        <v>93</v>
      </c>
      <c r="B106" s="688">
        <v>4</v>
      </c>
      <c r="C106" s="689">
        <v>4</v>
      </c>
      <c r="D106" s="689">
        <v>320</v>
      </c>
      <c r="E106" s="623">
        <f t="shared" si="6"/>
        <v>0</v>
      </c>
      <c r="F106" s="689">
        <v>1507</v>
      </c>
      <c r="G106" s="623">
        <f t="shared" si="7"/>
        <v>0</v>
      </c>
      <c r="H106" s="623">
        <f t="shared" si="4"/>
        <v>0</v>
      </c>
      <c r="I106" s="623">
        <f t="shared" si="5"/>
        <v>0.18213818577946986</v>
      </c>
    </row>
    <row r="107" spans="1:9" x14ac:dyDescent="0.2">
      <c r="A107" s="688">
        <v>94</v>
      </c>
      <c r="B107" s="688">
        <v>37</v>
      </c>
      <c r="C107" s="689">
        <v>3</v>
      </c>
      <c r="D107" s="689">
        <v>320</v>
      </c>
      <c r="E107" s="623">
        <f t="shared" si="6"/>
        <v>108.8</v>
      </c>
      <c r="F107" s="689">
        <v>1218</v>
      </c>
      <c r="G107" s="623">
        <f t="shared" si="7"/>
        <v>13.877294396849122</v>
      </c>
      <c r="H107" s="623">
        <f t="shared" si="4"/>
        <v>13.877294396849122</v>
      </c>
      <c r="I107" s="623">
        <f t="shared" si="5"/>
        <v>0.1859929897785946</v>
      </c>
    </row>
    <row r="108" spans="1:9" x14ac:dyDescent="0.2">
      <c r="A108" s="688">
        <v>95</v>
      </c>
      <c r="B108" s="688">
        <v>12</v>
      </c>
      <c r="C108" s="689">
        <v>3</v>
      </c>
      <c r="D108" s="689">
        <v>320</v>
      </c>
      <c r="E108" s="623">
        <f t="shared" si="6"/>
        <v>28.8</v>
      </c>
      <c r="F108" s="689">
        <v>1137</v>
      </c>
      <c r="G108" s="623">
        <f t="shared" si="7"/>
        <v>3.4291112132463311</v>
      </c>
      <c r="H108" s="623">
        <f t="shared" si="4"/>
        <v>3.4291112132463311</v>
      </c>
      <c r="I108" s="623">
        <f t="shared" si="5"/>
        <v>0.18694552067116302</v>
      </c>
    </row>
    <row r="109" spans="1:9" x14ac:dyDescent="0.2">
      <c r="A109" s="688">
        <v>96</v>
      </c>
      <c r="B109" s="688">
        <v>25</v>
      </c>
      <c r="C109" s="689">
        <v>3</v>
      </c>
      <c r="D109" s="689">
        <v>320</v>
      </c>
      <c r="E109" s="623">
        <f t="shared" si="6"/>
        <v>70.400000000000006</v>
      </c>
      <c r="F109" s="689">
        <v>1166</v>
      </c>
      <c r="G109" s="623">
        <f t="shared" si="7"/>
        <v>8.5960677066544413</v>
      </c>
      <c r="H109" s="623">
        <f t="shared" si="4"/>
        <v>8.5960677066544413</v>
      </c>
      <c r="I109" s="623">
        <f t="shared" si="5"/>
        <v>0.18933331725634481</v>
      </c>
    </row>
    <row r="110" spans="1:9" x14ac:dyDescent="0.2">
      <c r="A110" s="688">
        <v>97</v>
      </c>
      <c r="B110" s="688">
        <v>11</v>
      </c>
      <c r="C110" s="689">
        <v>3</v>
      </c>
      <c r="D110" s="689">
        <v>320</v>
      </c>
      <c r="E110" s="623">
        <f t="shared" si="6"/>
        <v>25.6</v>
      </c>
      <c r="F110" s="689">
        <v>1152</v>
      </c>
      <c r="G110" s="623">
        <f t="shared" si="7"/>
        <v>3.0883112421849099</v>
      </c>
      <c r="H110" s="623">
        <f t="shared" si="4"/>
        <v>3.0883112421849099</v>
      </c>
      <c r="I110" s="623">
        <f t="shared" si="5"/>
        <v>0.19019118149028505</v>
      </c>
    </row>
    <row r="111" spans="1:9" x14ac:dyDescent="0.2">
      <c r="A111" s="688">
        <v>97</v>
      </c>
      <c r="B111" s="688">
        <v>1</v>
      </c>
      <c r="C111" s="689">
        <v>3</v>
      </c>
      <c r="D111" s="689">
        <v>320</v>
      </c>
      <c r="E111" s="623">
        <f t="shared" si="6"/>
        <v>0</v>
      </c>
      <c r="F111" s="689">
        <v>1113</v>
      </c>
      <c r="G111" s="623">
        <f t="shared" si="7"/>
        <v>0</v>
      </c>
      <c r="H111" s="623">
        <f t="shared" si="4"/>
        <v>0</v>
      </c>
      <c r="I111" s="623">
        <f t="shared" si="5"/>
        <v>0.19019118149028505</v>
      </c>
    </row>
    <row r="112" spans="1:9" x14ac:dyDescent="0.2">
      <c r="A112" s="688">
        <v>98</v>
      </c>
      <c r="B112" s="688">
        <v>8</v>
      </c>
      <c r="C112" s="689">
        <v>3</v>
      </c>
      <c r="D112" s="689">
        <v>320</v>
      </c>
      <c r="E112" s="623">
        <f t="shared" si="6"/>
        <v>16</v>
      </c>
      <c r="F112" s="689">
        <v>1120</v>
      </c>
      <c r="G112" s="623">
        <f t="shared" si="7"/>
        <v>1.8765780117443029</v>
      </c>
      <c r="H112" s="623">
        <f t="shared" si="4"/>
        <v>1.8765780117443029</v>
      </c>
      <c r="I112" s="623">
        <f t="shared" si="5"/>
        <v>0.19071245316021401</v>
      </c>
    </row>
    <row r="113" spans="1:9" x14ac:dyDescent="0.2">
      <c r="A113" s="688">
        <v>99</v>
      </c>
      <c r="B113" s="688">
        <v>11</v>
      </c>
      <c r="C113" s="689">
        <v>3</v>
      </c>
      <c r="D113" s="689">
        <v>320</v>
      </c>
      <c r="E113" s="623">
        <f t="shared" si="6"/>
        <v>25.6</v>
      </c>
      <c r="F113" s="689">
        <v>1109</v>
      </c>
      <c r="G113" s="623">
        <f t="shared" si="7"/>
        <v>2.973035735749189</v>
      </c>
      <c r="H113" s="623">
        <f t="shared" si="4"/>
        <v>2.973035735749189</v>
      </c>
      <c r="I113" s="623">
        <f t="shared" si="5"/>
        <v>0.19153829642014433</v>
      </c>
    </row>
    <row r="114" spans="1:9" x14ac:dyDescent="0.2">
      <c r="A114" s="688">
        <v>100</v>
      </c>
      <c r="B114" s="688">
        <v>21</v>
      </c>
      <c r="C114" s="689">
        <v>3</v>
      </c>
      <c r="D114" s="689">
        <v>320</v>
      </c>
      <c r="E114" s="623">
        <f t="shared" si="6"/>
        <v>57.6</v>
      </c>
      <c r="F114" s="689">
        <v>1125</v>
      </c>
      <c r="G114" s="623">
        <f t="shared" si="7"/>
        <v>6.785840131753953</v>
      </c>
      <c r="H114" s="623">
        <f t="shared" si="4"/>
        <v>6.785840131753953</v>
      </c>
      <c r="I114" s="623">
        <f t="shared" si="5"/>
        <v>0.19342325201229821</v>
      </c>
    </row>
    <row r="115" spans="1:9" x14ac:dyDescent="0.2">
      <c r="A115" s="688">
        <v>101</v>
      </c>
      <c r="B115" s="688">
        <v>32</v>
      </c>
      <c r="C115" s="689">
        <v>3</v>
      </c>
      <c r="D115" s="689">
        <v>320</v>
      </c>
      <c r="E115" s="623">
        <f t="shared" si="6"/>
        <v>92.8</v>
      </c>
      <c r="F115" s="689">
        <v>1103</v>
      </c>
      <c r="G115" s="623">
        <f t="shared" si="7"/>
        <v>10.718946582440182</v>
      </c>
      <c r="H115" s="623">
        <f t="shared" si="4"/>
        <v>10.718946582440182</v>
      </c>
      <c r="I115" s="623">
        <f t="shared" si="5"/>
        <v>0.19640073717408715</v>
      </c>
    </row>
    <row r="116" spans="1:9" x14ac:dyDescent="0.2">
      <c r="A116" s="688">
        <v>102</v>
      </c>
      <c r="B116" s="688">
        <v>33</v>
      </c>
      <c r="C116" s="689">
        <v>3</v>
      </c>
      <c r="D116" s="689">
        <v>320</v>
      </c>
      <c r="E116" s="623">
        <f t="shared" si="6"/>
        <v>96</v>
      </c>
      <c r="F116" s="689">
        <v>1134</v>
      </c>
      <c r="G116" s="623">
        <f t="shared" si="7"/>
        <v>11.400211421346642</v>
      </c>
      <c r="H116" s="623">
        <f t="shared" si="4"/>
        <v>11.400211421346642</v>
      </c>
      <c r="I116" s="623">
        <f t="shared" si="5"/>
        <v>0.19956746256890567</v>
      </c>
    </row>
    <row r="117" spans="1:9" x14ac:dyDescent="0.2">
      <c r="A117" s="688">
        <v>103</v>
      </c>
      <c r="B117" s="688">
        <v>28</v>
      </c>
      <c r="C117" s="689">
        <v>3</v>
      </c>
      <c r="D117" s="689">
        <v>320</v>
      </c>
      <c r="E117" s="623">
        <f t="shared" si="6"/>
        <v>80</v>
      </c>
      <c r="F117" s="689">
        <v>1152</v>
      </c>
      <c r="G117" s="623">
        <f t="shared" si="7"/>
        <v>9.6509726318278446</v>
      </c>
      <c r="H117" s="623">
        <f t="shared" si="4"/>
        <v>9.6509726318278446</v>
      </c>
      <c r="I117" s="623">
        <f t="shared" si="5"/>
        <v>0.20224828829996896</v>
      </c>
    </row>
    <row r="118" spans="1:9" x14ac:dyDescent="0.2">
      <c r="A118" s="688">
        <v>104</v>
      </c>
      <c r="B118" s="688">
        <v>18</v>
      </c>
      <c r="C118" s="689">
        <v>3</v>
      </c>
      <c r="D118" s="689">
        <v>320</v>
      </c>
      <c r="E118" s="623">
        <f t="shared" si="6"/>
        <v>48</v>
      </c>
      <c r="F118" s="689">
        <v>1147</v>
      </c>
      <c r="G118" s="623">
        <f t="shared" si="7"/>
        <v>5.7654508378679887</v>
      </c>
      <c r="H118" s="623">
        <f t="shared" si="4"/>
        <v>5.7654508378679887</v>
      </c>
      <c r="I118" s="623">
        <f t="shared" si="5"/>
        <v>0.20384980242159897</v>
      </c>
    </row>
    <row r="119" spans="1:9" x14ac:dyDescent="0.2">
      <c r="A119" s="688">
        <v>105</v>
      </c>
      <c r="B119" s="688">
        <v>16</v>
      </c>
      <c r="C119" s="689">
        <v>3</v>
      </c>
      <c r="D119" s="689">
        <v>320</v>
      </c>
      <c r="E119" s="623">
        <f t="shared" si="6"/>
        <v>41.6</v>
      </c>
      <c r="F119" s="689">
        <v>1160</v>
      </c>
      <c r="G119" s="623">
        <f t="shared" si="7"/>
        <v>5.0533565030543013</v>
      </c>
      <c r="H119" s="623">
        <f t="shared" si="4"/>
        <v>5.0533565030543013</v>
      </c>
      <c r="I119" s="623">
        <f t="shared" si="5"/>
        <v>0.20525351256133628</v>
      </c>
    </row>
    <row r="120" spans="1:9" x14ac:dyDescent="0.2">
      <c r="A120" s="688">
        <v>106</v>
      </c>
      <c r="B120" s="688">
        <v>10</v>
      </c>
      <c r="C120" s="689">
        <v>3</v>
      </c>
      <c r="D120" s="689">
        <v>320</v>
      </c>
      <c r="E120" s="623">
        <f t="shared" si="6"/>
        <v>22.4</v>
      </c>
      <c r="F120" s="689">
        <v>1165</v>
      </c>
      <c r="G120" s="623">
        <f t="shared" si="7"/>
        <v>2.7327667296026412</v>
      </c>
      <c r="H120" s="623">
        <f t="shared" si="4"/>
        <v>2.7327667296026412</v>
      </c>
      <c r="I120" s="623">
        <f t="shared" si="5"/>
        <v>0.20601261443067034</v>
      </c>
    </row>
    <row r="121" spans="1:9" x14ac:dyDescent="0.2">
      <c r="A121" s="688">
        <v>107</v>
      </c>
      <c r="B121" s="688">
        <v>1</v>
      </c>
      <c r="C121" s="689">
        <v>3</v>
      </c>
      <c r="D121" s="689">
        <v>320</v>
      </c>
      <c r="E121" s="623">
        <f t="shared" si="6"/>
        <v>0</v>
      </c>
      <c r="F121" s="689">
        <v>1144</v>
      </c>
      <c r="G121" s="623">
        <f t="shared" si="7"/>
        <v>0</v>
      </c>
      <c r="H121" s="623">
        <f t="shared" si="4"/>
        <v>0</v>
      </c>
      <c r="I121" s="623">
        <f t="shared" si="5"/>
        <v>0.20601261443067034</v>
      </c>
    </row>
    <row r="122" spans="1:9" x14ac:dyDescent="0.2">
      <c r="A122" s="688">
        <v>108</v>
      </c>
      <c r="B122" s="688">
        <v>1</v>
      </c>
      <c r="C122" s="689">
        <v>3</v>
      </c>
      <c r="D122" s="689">
        <v>320</v>
      </c>
      <c r="E122" s="623">
        <f t="shared" si="6"/>
        <v>0</v>
      </c>
      <c r="F122" s="689">
        <v>1116</v>
      </c>
      <c r="G122" s="623">
        <f t="shared" si="7"/>
        <v>0</v>
      </c>
      <c r="H122" s="623">
        <f t="shared" si="4"/>
        <v>0</v>
      </c>
      <c r="I122" s="623">
        <f t="shared" si="5"/>
        <v>0.20601261443067034</v>
      </c>
    </row>
    <row r="123" spans="1:9" x14ac:dyDescent="0.2">
      <c r="A123" s="688">
        <v>109</v>
      </c>
      <c r="B123" s="688">
        <v>19</v>
      </c>
      <c r="C123" s="689">
        <v>3</v>
      </c>
      <c r="D123" s="689">
        <v>320</v>
      </c>
      <c r="E123" s="623">
        <f t="shared" si="6"/>
        <v>51.2</v>
      </c>
      <c r="F123" s="689">
        <v>1096</v>
      </c>
      <c r="G123" s="623">
        <f t="shared" si="7"/>
        <v>5.8763700024907317</v>
      </c>
      <c r="H123" s="623">
        <f t="shared" si="4"/>
        <v>5.8763700024907317</v>
      </c>
      <c r="I123" s="623">
        <f t="shared" si="5"/>
        <v>0.20764493943136222</v>
      </c>
    </row>
    <row r="124" spans="1:9" x14ac:dyDescent="0.2">
      <c r="A124" s="688">
        <v>109</v>
      </c>
      <c r="B124" s="688">
        <v>43</v>
      </c>
      <c r="C124" s="689">
        <v>3</v>
      </c>
      <c r="D124" s="689">
        <v>320</v>
      </c>
      <c r="E124" s="623">
        <f t="shared" si="6"/>
        <v>128</v>
      </c>
      <c r="F124" s="689">
        <v>1113</v>
      </c>
      <c r="G124" s="623">
        <f t="shared" si="7"/>
        <v>14.918795193367208</v>
      </c>
      <c r="H124" s="623">
        <f t="shared" si="4"/>
        <v>14.918795193367208</v>
      </c>
      <c r="I124" s="623">
        <f t="shared" si="5"/>
        <v>0.21178904920729755</v>
      </c>
    </row>
    <row r="125" spans="1:9" x14ac:dyDescent="0.2">
      <c r="A125" s="688">
        <v>110</v>
      </c>
      <c r="B125" s="688">
        <v>14</v>
      </c>
      <c r="C125" s="689">
        <v>3</v>
      </c>
      <c r="D125" s="689">
        <v>320</v>
      </c>
      <c r="E125" s="623">
        <f t="shared" si="6"/>
        <v>35.200000000000003</v>
      </c>
      <c r="F125" s="689">
        <v>1127</v>
      </c>
      <c r="G125" s="623">
        <f t="shared" si="7"/>
        <v>4.1542745734989523</v>
      </c>
      <c r="H125" s="623">
        <f t="shared" si="4"/>
        <v>4.1542745734989523</v>
      </c>
      <c r="I125" s="623">
        <f t="shared" si="5"/>
        <v>0.21294301436660282</v>
      </c>
    </row>
    <row r="126" spans="1:9" x14ac:dyDescent="0.2">
      <c r="A126" s="688">
        <v>111</v>
      </c>
      <c r="B126" s="688">
        <v>48</v>
      </c>
      <c r="C126" s="689">
        <v>3</v>
      </c>
      <c r="D126" s="689">
        <v>320</v>
      </c>
      <c r="E126" s="623">
        <f t="shared" si="6"/>
        <v>144</v>
      </c>
      <c r="F126" s="689">
        <v>1169</v>
      </c>
      <c r="G126" s="623">
        <f t="shared" si="7"/>
        <v>17.628104697823048</v>
      </c>
      <c r="H126" s="623">
        <f t="shared" si="4"/>
        <v>17.628104697823048</v>
      </c>
      <c r="I126" s="623">
        <f t="shared" si="5"/>
        <v>0.21783971011599812</v>
      </c>
    </row>
    <row r="127" spans="1:9" x14ac:dyDescent="0.2">
      <c r="A127" s="688">
        <v>112</v>
      </c>
      <c r="B127" s="688">
        <v>47</v>
      </c>
      <c r="C127" s="689">
        <v>3</v>
      </c>
      <c r="D127" s="689">
        <v>320</v>
      </c>
      <c r="E127" s="623">
        <f t="shared" si="6"/>
        <v>140.80000000000001</v>
      </c>
      <c r="F127" s="689">
        <v>1174</v>
      </c>
      <c r="G127" s="623">
        <f t="shared" si="7"/>
        <v>17.310091745475667</v>
      </c>
      <c r="H127" s="623">
        <f t="shared" si="4"/>
        <v>17.310091745475667</v>
      </c>
      <c r="I127" s="623">
        <f t="shared" si="5"/>
        <v>0.22264806893418582</v>
      </c>
    </row>
    <row r="128" spans="1:9" x14ac:dyDescent="0.2">
      <c r="A128" s="688">
        <v>113</v>
      </c>
      <c r="B128" s="688">
        <v>9</v>
      </c>
      <c r="C128" s="689">
        <v>3</v>
      </c>
      <c r="D128" s="689">
        <v>320</v>
      </c>
      <c r="E128" s="623">
        <f t="shared" si="6"/>
        <v>19.2</v>
      </c>
      <c r="F128" s="689">
        <v>1201</v>
      </c>
      <c r="G128" s="623">
        <f t="shared" si="7"/>
        <v>2.4147537772552585</v>
      </c>
      <c r="H128" s="623">
        <f t="shared" si="4"/>
        <v>2.4147537772552585</v>
      </c>
      <c r="I128" s="623">
        <f t="shared" si="5"/>
        <v>0.22331883387231227</v>
      </c>
    </row>
    <row r="129" spans="1:9" x14ac:dyDescent="0.2">
      <c r="A129" s="688">
        <v>114</v>
      </c>
      <c r="B129" s="688">
        <v>22</v>
      </c>
      <c r="C129" s="689">
        <v>3</v>
      </c>
      <c r="D129" s="689">
        <v>320</v>
      </c>
      <c r="E129" s="623">
        <f t="shared" si="6"/>
        <v>60.8</v>
      </c>
      <c r="F129" s="689">
        <v>1194</v>
      </c>
      <c r="G129" s="623">
        <f t="shared" si="7"/>
        <v>7.6021515668627249</v>
      </c>
      <c r="H129" s="623">
        <f t="shared" si="4"/>
        <v>7.6021515668627249</v>
      </c>
      <c r="I129" s="623">
        <f t="shared" si="5"/>
        <v>0.22543054264088525</v>
      </c>
    </row>
    <row r="130" spans="1:9" x14ac:dyDescent="0.2">
      <c r="A130" s="688">
        <v>115</v>
      </c>
      <c r="B130" s="688">
        <v>7</v>
      </c>
      <c r="C130" s="689">
        <v>3</v>
      </c>
      <c r="D130" s="689">
        <v>320</v>
      </c>
      <c r="E130" s="623">
        <f t="shared" si="6"/>
        <v>12.8</v>
      </c>
      <c r="F130" s="689">
        <v>1188</v>
      </c>
      <c r="G130" s="623">
        <f t="shared" si="7"/>
        <v>1.5924104842515945</v>
      </c>
      <c r="H130" s="623">
        <f t="shared" si="4"/>
        <v>1.5924104842515945</v>
      </c>
      <c r="I130" s="623">
        <f t="shared" si="5"/>
        <v>0.2258728788865107</v>
      </c>
    </row>
    <row r="131" spans="1:9" x14ac:dyDescent="0.2">
      <c r="A131" s="688">
        <v>116</v>
      </c>
      <c r="B131" s="688">
        <v>22</v>
      </c>
      <c r="C131" s="689">
        <v>3</v>
      </c>
      <c r="D131" s="689">
        <v>320</v>
      </c>
      <c r="E131" s="623">
        <f t="shared" si="6"/>
        <v>60.8</v>
      </c>
      <c r="F131" s="689">
        <v>1208</v>
      </c>
      <c r="G131" s="623">
        <f t="shared" si="7"/>
        <v>7.6912890224205794</v>
      </c>
      <c r="H131" s="623">
        <f t="shared" si="4"/>
        <v>7.6912890224205794</v>
      </c>
      <c r="I131" s="623">
        <f t="shared" si="5"/>
        <v>0.22800934805940531</v>
      </c>
    </row>
    <row r="132" spans="1:9" x14ac:dyDescent="0.2">
      <c r="A132" s="688">
        <v>117</v>
      </c>
      <c r="B132" s="688">
        <v>1</v>
      </c>
      <c r="C132" s="689">
        <v>3</v>
      </c>
      <c r="D132" s="689">
        <v>320</v>
      </c>
      <c r="E132" s="623">
        <f t="shared" si="6"/>
        <v>0</v>
      </c>
      <c r="F132" s="689">
        <v>1159</v>
      </c>
      <c r="G132" s="623">
        <f t="shared" si="7"/>
        <v>0</v>
      </c>
      <c r="H132" s="623">
        <f t="shared" si="4"/>
        <v>0</v>
      </c>
      <c r="I132" s="623">
        <f t="shared" si="5"/>
        <v>0.22800934805940531</v>
      </c>
    </row>
    <row r="133" spans="1:9" x14ac:dyDescent="0.2">
      <c r="A133" s="688">
        <v>118</v>
      </c>
      <c r="B133" s="688">
        <v>1</v>
      </c>
      <c r="C133" s="689">
        <v>3</v>
      </c>
      <c r="D133" s="689">
        <v>320</v>
      </c>
      <c r="E133" s="623">
        <f t="shared" si="6"/>
        <v>0</v>
      </c>
      <c r="F133" s="689">
        <v>1129</v>
      </c>
      <c r="G133" s="623">
        <f t="shared" si="7"/>
        <v>0</v>
      </c>
      <c r="H133" s="623">
        <f t="shared" si="4"/>
        <v>0</v>
      </c>
      <c r="I133" s="623">
        <f t="shared" si="5"/>
        <v>0.22800934805940531</v>
      </c>
    </row>
    <row r="134" spans="1:9" x14ac:dyDescent="0.2">
      <c r="A134" s="688">
        <v>119</v>
      </c>
      <c r="B134" s="688">
        <v>1</v>
      </c>
      <c r="C134" s="689">
        <v>3</v>
      </c>
      <c r="D134" s="689">
        <v>320</v>
      </c>
      <c r="E134" s="623">
        <f t="shared" si="6"/>
        <v>0</v>
      </c>
      <c r="F134" s="689">
        <v>1056</v>
      </c>
      <c r="G134" s="623">
        <f t="shared" si="7"/>
        <v>0</v>
      </c>
      <c r="H134" s="623">
        <f t="shared" si="4"/>
        <v>0</v>
      </c>
      <c r="I134" s="623">
        <f t="shared" si="5"/>
        <v>0.22800934805940531</v>
      </c>
    </row>
    <row r="135" spans="1:9" x14ac:dyDescent="0.2">
      <c r="A135" s="688">
        <v>120</v>
      </c>
      <c r="B135" s="688">
        <v>1</v>
      </c>
      <c r="C135" s="689">
        <v>3</v>
      </c>
      <c r="D135" s="689">
        <v>320</v>
      </c>
      <c r="E135" s="623">
        <f t="shared" si="6"/>
        <v>0</v>
      </c>
      <c r="F135" s="689">
        <v>1258</v>
      </c>
      <c r="G135" s="623">
        <f t="shared" si="7"/>
        <v>0</v>
      </c>
      <c r="H135" s="623">
        <f t="shared" ref="H135:H198" si="8">G135*1</f>
        <v>0</v>
      </c>
      <c r="I135" s="623">
        <f t="shared" si="5"/>
        <v>0.22800934805940531</v>
      </c>
    </row>
    <row r="136" spans="1:9" x14ac:dyDescent="0.2">
      <c r="A136" s="688">
        <v>121</v>
      </c>
      <c r="B136" s="688">
        <v>1</v>
      </c>
      <c r="C136" s="689">
        <v>3</v>
      </c>
      <c r="D136" s="689">
        <v>320</v>
      </c>
      <c r="E136" s="623">
        <f t="shared" si="6"/>
        <v>0</v>
      </c>
      <c r="F136" s="689">
        <v>1106</v>
      </c>
      <c r="G136" s="623">
        <f t="shared" si="7"/>
        <v>0</v>
      </c>
      <c r="H136" s="623">
        <f t="shared" si="8"/>
        <v>0</v>
      </c>
      <c r="I136" s="623">
        <f t="shared" ref="I136:I199" si="9">(H136/3600)+I135</f>
        <v>0.22800934805940531</v>
      </c>
    </row>
    <row r="137" spans="1:9" x14ac:dyDescent="0.2">
      <c r="A137" s="688">
        <v>122</v>
      </c>
      <c r="B137" s="688">
        <v>1</v>
      </c>
      <c r="C137" s="689">
        <v>3</v>
      </c>
      <c r="D137" s="689">
        <v>320</v>
      </c>
      <c r="E137" s="623">
        <f t="shared" si="6"/>
        <v>0</v>
      </c>
      <c r="F137" s="689">
        <v>1351</v>
      </c>
      <c r="G137" s="623">
        <f t="shared" si="7"/>
        <v>0</v>
      </c>
      <c r="H137" s="623">
        <f t="shared" si="8"/>
        <v>0</v>
      </c>
      <c r="I137" s="623">
        <f t="shared" si="9"/>
        <v>0.22800934805940531</v>
      </c>
    </row>
    <row r="138" spans="1:9" x14ac:dyDescent="0.2">
      <c r="A138" s="688">
        <v>122</v>
      </c>
      <c r="B138" s="688">
        <v>1</v>
      </c>
      <c r="C138" s="689">
        <v>3</v>
      </c>
      <c r="D138" s="689">
        <v>320</v>
      </c>
      <c r="E138" s="623">
        <f t="shared" ref="E138:E201" si="10">IF(B138&gt;C138,(B138-C138)*D138/100,0)</f>
        <v>0</v>
      </c>
      <c r="F138" s="689">
        <v>1095</v>
      </c>
      <c r="G138" s="623">
        <f t="shared" ref="G138:G201" si="11">(2*PI()*E138*F138/60)/1000</f>
        <v>0</v>
      </c>
      <c r="H138" s="623">
        <f t="shared" si="8"/>
        <v>0</v>
      </c>
      <c r="I138" s="623">
        <f t="shared" si="9"/>
        <v>0.22800934805940531</v>
      </c>
    </row>
    <row r="139" spans="1:9" x14ac:dyDescent="0.2">
      <c r="A139" s="688">
        <v>123</v>
      </c>
      <c r="B139" s="688">
        <v>1</v>
      </c>
      <c r="C139" s="689">
        <v>2</v>
      </c>
      <c r="D139" s="689">
        <v>320</v>
      </c>
      <c r="E139" s="623">
        <f t="shared" si="10"/>
        <v>0</v>
      </c>
      <c r="F139" s="689">
        <v>990</v>
      </c>
      <c r="G139" s="623">
        <f t="shared" si="11"/>
        <v>0</v>
      </c>
      <c r="H139" s="623">
        <f t="shared" si="8"/>
        <v>0</v>
      </c>
      <c r="I139" s="623">
        <f t="shared" si="9"/>
        <v>0.22800934805940531</v>
      </c>
    </row>
    <row r="140" spans="1:9" x14ac:dyDescent="0.2">
      <c r="A140" s="688">
        <v>124</v>
      </c>
      <c r="B140" s="688">
        <v>5</v>
      </c>
      <c r="C140" s="689">
        <v>2</v>
      </c>
      <c r="D140" s="689">
        <v>320</v>
      </c>
      <c r="E140" s="623">
        <f t="shared" si="10"/>
        <v>9.6</v>
      </c>
      <c r="F140" s="689">
        <v>845</v>
      </c>
      <c r="G140" s="623">
        <f t="shared" si="11"/>
        <v>0.84948665353067998</v>
      </c>
      <c r="H140" s="623">
        <f t="shared" si="8"/>
        <v>0.84948665353067998</v>
      </c>
      <c r="I140" s="623">
        <f t="shared" si="9"/>
        <v>0.22824531657427494</v>
      </c>
    </row>
    <row r="141" spans="1:9" x14ac:dyDescent="0.2">
      <c r="A141" s="688">
        <v>125</v>
      </c>
      <c r="B141" s="688">
        <v>3</v>
      </c>
      <c r="C141" s="689">
        <v>2</v>
      </c>
      <c r="D141" s="689">
        <v>320</v>
      </c>
      <c r="E141" s="623">
        <f t="shared" si="10"/>
        <v>3.2</v>
      </c>
      <c r="F141" s="689">
        <v>887</v>
      </c>
      <c r="G141" s="623">
        <f t="shared" si="11"/>
        <v>0.29723655293164231</v>
      </c>
      <c r="H141" s="623">
        <f t="shared" si="8"/>
        <v>0.29723655293164231</v>
      </c>
      <c r="I141" s="623">
        <f t="shared" si="9"/>
        <v>0.22832788228342263</v>
      </c>
    </row>
    <row r="142" spans="1:9" x14ac:dyDescent="0.2">
      <c r="A142" s="688">
        <v>126</v>
      </c>
      <c r="B142" s="688">
        <v>4</v>
      </c>
      <c r="C142" s="689">
        <v>2</v>
      </c>
      <c r="D142" s="689">
        <v>320</v>
      </c>
      <c r="E142" s="623">
        <f t="shared" si="10"/>
        <v>6.4</v>
      </c>
      <c r="F142" s="689">
        <v>895</v>
      </c>
      <c r="G142" s="623">
        <f t="shared" si="11"/>
        <v>0.59983475732541114</v>
      </c>
      <c r="H142" s="623">
        <f t="shared" si="8"/>
        <v>0.59983475732541114</v>
      </c>
      <c r="I142" s="623">
        <f t="shared" si="9"/>
        <v>0.22849450304934635</v>
      </c>
    </row>
    <row r="143" spans="1:9" x14ac:dyDescent="0.2">
      <c r="A143" s="688">
        <v>127</v>
      </c>
      <c r="B143" s="688">
        <v>5</v>
      </c>
      <c r="C143" s="689">
        <v>2</v>
      </c>
      <c r="D143" s="689">
        <v>320</v>
      </c>
      <c r="E143" s="623">
        <f t="shared" si="10"/>
        <v>9.6</v>
      </c>
      <c r="F143" s="689">
        <v>889</v>
      </c>
      <c r="G143" s="623">
        <f t="shared" si="11"/>
        <v>0.8937202780932243</v>
      </c>
      <c r="H143" s="623">
        <f t="shared" si="8"/>
        <v>0.8937202780932243</v>
      </c>
      <c r="I143" s="623">
        <f t="shared" si="9"/>
        <v>0.22874275868215002</v>
      </c>
    </row>
    <row r="144" spans="1:9" x14ac:dyDescent="0.2">
      <c r="A144" s="688">
        <v>128</v>
      </c>
      <c r="B144" s="688">
        <v>5</v>
      </c>
      <c r="C144" s="689">
        <v>2</v>
      </c>
      <c r="D144" s="689">
        <v>320</v>
      </c>
      <c r="E144" s="623">
        <f t="shared" si="10"/>
        <v>9.6</v>
      </c>
      <c r="F144" s="689">
        <v>824</v>
      </c>
      <c r="G144" s="623">
        <f t="shared" si="11"/>
        <v>0.82837515089855662</v>
      </c>
      <c r="H144" s="623">
        <f t="shared" si="8"/>
        <v>0.82837515089855662</v>
      </c>
      <c r="I144" s="623">
        <f t="shared" si="9"/>
        <v>0.22897286289073296</v>
      </c>
    </row>
    <row r="145" spans="1:9" x14ac:dyDescent="0.2">
      <c r="A145" s="688">
        <v>129</v>
      </c>
      <c r="B145" s="688">
        <v>6</v>
      </c>
      <c r="C145" s="689">
        <v>2</v>
      </c>
      <c r="D145" s="689">
        <v>320</v>
      </c>
      <c r="E145" s="623">
        <f t="shared" si="10"/>
        <v>12.8</v>
      </c>
      <c r="F145" s="689">
        <v>826</v>
      </c>
      <c r="G145" s="623">
        <f t="shared" si="11"/>
        <v>1.1071810269291389</v>
      </c>
      <c r="H145" s="623">
        <f t="shared" si="8"/>
        <v>1.1071810269291389</v>
      </c>
      <c r="I145" s="623">
        <f t="shared" si="9"/>
        <v>0.22928041317599104</v>
      </c>
    </row>
    <row r="146" spans="1:9" x14ac:dyDescent="0.2">
      <c r="A146" s="688">
        <v>130</v>
      </c>
      <c r="B146" s="688">
        <v>6</v>
      </c>
      <c r="C146" s="689">
        <v>2</v>
      </c>
      <c r="D146" s="689">
        <v>320</v>
      </c>
      <c r="E146" s="623">
        <f t="shared" si="10"/>
        <v>12.8</v>
      </c>
      <c r="F146" s="689">
        <v>831</v>
      </c>
      <c r="G146" s="623">
        <f t="shared" si="11"/>
        <v>1.1138830912567972</v>
      </c>
      <c r="H146" s="623">
        <f t="shared" si="8"/>
        <v>1.1138830912567972</v>
      </c>
      <c r="I146" s="623">
        <f t="shared" si="9"/>
        <v>0.2295898251457846</v>
      </c>
    </row>
    <row r="147" spans="1:9" x14ac:dyDescent="0.2">
      <c r="A147" s="688">
        <v>131</v>
      </c>
      <c r="B147" s="688">
        <v>6</v>
      </c>
      <c r="C147" s="689">
        <v>2</v>
      </c>
      <c r="D147" s="689">
        <v>320</v>
      </c>
      <c r="E147" s="623">
        <f t="shared" si="10"/>
        <v>12.8</v>
      </c>
      <c r="F147" s="689">
        <v>828</v>
      </c>
      <c r="G147" s="623">
        <f t="shared" si="11"/>
        <v>1.109861852660202</v>
      </c>
      <c r="H147" s="623">
        <f t="shared" si="8"/>
        <v>1.109861852660202</v>
      </c>
      <c r="I147" s="623">
        <f t="shared" si="9"/>
        <v>0.22989812010485688</v>
      </c>
    </row>
    <row r="148" spans="1:9" x14ac:dyDescent="0.2">
      <c r="A148" s="688">
        <v>132</v>
      </c>
      <c r="B148" s="688">
        <v>6</v>
      </c>
      <c r="C148" s="689">
        <v>2</v>
      </c>
      <c r="D148" s="689">
        <v>320</v>
      </c>
      <c r="E148" s="623">
        <f t="shared" si="10"/>
        <v>12.8</v>
      </c>
      <c r="F148" s="689">
        <v>827</v>
      </c>
      <c r="G148" s="623">
        <f t="shared" si="11"/>
        <v>1.1085214397946703</v>
      </c>
      <c r="H148" s="623">
        <f t="shared" si="8"/>
        <v>1.1085214397946703</v>
      </c>
      <c r="I148" s="623">
        <f t="shared" si="9"/>
        <v>0.23020604272702208</v>
      </c>
    </row>
    <row r="149" spans="1:9" x14ac:dyDescent="0.2">
      <c r="A149" s="688">
        <v>133</v>
      </c>
      <c r="B149" s="688">
        <v>6</v>
      </c>
      <c r="C149" s="689">
        <v>2</v>
      </c>
      <c r="D149" s="689">
        <v>320</v>
      </c>
      <c r="E149" s="623">
        <f t="shared" si="10"/>
        <v>12.8</v>
      </c>
      <c r="F149" s="689">
        <v>827</v>
      </c>
      <c r="G149" s="623">
        <f t="shared" si="11"/>
        <v>1.1085214397946703</v>
      </c>
      <c r="H149" s="623">
        <f t="shared" si="8"/>
        <v>1.1085214397946703</v>
      </c>
      <c r="I149" s="623">
        <f t="shared" si="9"/>
        <v>0.23051396534918728</v>
      </c>
    </row>
    <row r="150" spans="1:9" x14ac:dyDescent="0.2">
      <c r="A150" s="688">
        <v>134</v>
      </c>
      <c r="B150" s="688">
        <v>6</v>
      </c>
      <c r="C150" s="689">
        <v>2</v>
      </c>
      <c r="D150" s="689">
        <v>320</v>
      </c>
      <c r="E150" s="623">
        <f t="shared" si="10"/>
        <v>12.8</v>
      </c>
      <c r="F150" s="689">
        <v>824</v>
      </c>
      <c r="G150" s="623">
        <f t="shared" si="11"/>
        <v>1.1045002011980756</v>
      </c>
      <c r="H150" s="623">
        <f t="shared" si="8"/>
        <v>1.1045002011980756</v>
      </c>
      <c r="I150" s="623">
        <f t="shared" si="9"/>
        <v>0.23082077096063119</v>
      </c>
    </row>
    <row r="151" spans="1:9" x14ac:dyDescent="0.2">
      <c r="A151" s="688">
        <v>134</v>
      </c>
      <c r="B151" s="688">
        <v>6</v>
      </c>
      <c r="C151" s="689">
        <v>2</v>
      </c>
      <c r="D151" s="689">
        <v>320</v>
      </c>
      <c r="E151" s="623">
        <f t="shared" si="10"/>
        <v>12.8</v>
      </c>
      <c r="F151" s="689">
        <v>830</v>
      </c>
      <c r="G151" s="623">
        <f t="shared" si="11"/>
        <v>1.1125426783912655</v>
      </c>
      <c r="H151" s="623">
        <f t="shared" si="8"/>
        <v>1.1125426783912655</v>
      </c>
      <c r="I151" s="623">
        <f t="shared" si="9"/>
        <v>0.23112981059351767</v>
      </c>
    </row>
    <row r="152" spans="1:9" x14ac:dyDescent="0.2">
      <c r="A152" s="688">
        <v>135</v>
      </c>
      <c r="B152" s="688">
        <v>6</v>
      </c>
      <c r="C152" s="689">
        <v>2</v>
      </c>
      <c r="D152" s="689">
        <v>320</v>
      </c>
      <c r="E152" s="623">
        <f t="shared" si="10"/>
        <v>12.8</v>
      </c>
      <c r="F152" s="689">
        <v>829</v>
      </c>
      <c r="G152" s="623">
        <f t="shared" si="11"/>
        <v>1.1112022655257339</v>
      </c>
      <c r="H152" s="623">
        <f t="shared" si="8"/>
        <v>1.1112022655257339</v>
      </c>
      <c r="I152" s="623">
        <f t="shared" si="9"/>
        <v>0.23143847788949704</v>
      </c>
    </row>
    <row r="153" spans="1:9" x14ac:dyDescent="0.2">
      <c r="A153" s="688">
        <v>136</v>
      </c>
      <c r="B153" s="688">
        <v>7</v>
      </c>
      <c r="C153" s="689">
        <v>2</v>
      </c>
      <c r="D153" s="689">
        <v>320</v>
      </c>
      <c r="E153" s="623">
        <f t="shared" si="10"/>
        <v>16</v>
      </c>
      <c r="F153" s="689">
        <v>832</v>
      </c>
      <c r="G153" s="623">
        <f t="shared" si="11"/>
        <v>1.3940293801529111</v>
      </c>
      <c r="H153" s="623">
        <f t="shared" si="8"/>
        <v>1.3940293801529111</v>
      </c>
      <c r="I153" s="623">
        <f t="shared" si="9"/>
        <v>0.23182570827287285</v>
      </c>
    </row>
    <row r="154" spans="1:9" x14ac:dyDescent="0.2">
      <c r="A154" s="688">
        <v>137</v>
      </c>
      <c r="B154" s="688">
        <v>6</v>
      </c>
      <c r="C154" s="689">
        <v>2</v>
      </c>
      <c r="D154" s="689">
        <v>320</v>
      </c>
      <c r="E154" s="623">
        <f t="shared" si="10"/>
        <v>12.8</v>
      </c>
      <c r="F154" s="689">
        <v>834</v>
      </c>
      <c r="G154" s="623">
        <f t="shared" si="11"/>
        <v>1.1179043298533917</v>
      </c>
      <c r="H154" s="623">
        <f t="shared" si="8"/>
        <v>1.1179043298533917</v>
      </c>
      <c r="I154" s="623">
        <f t="shared" si="9"/>
        <v>0.23213623725338769</v>
      </c>
    </row>
    <row r="155" spans="1:9" x14ac:dyDescent="0.2">
      <c r="A155" s="688">
        <v>138</v>
      </c>
      <c r="B155" s="688">
        <v>6</v>
      </c>
      <c r="C155" s="689">
        <v>2</v>
      </c>
      <c r="D155" s="689">
        <v>320</v>
      </c>
      <c r="E155" s="623">
        <f t="shared" si="10"/>
        <v>12.8</v>
      </c>
      <c r="F155" s="689">
        <v>838</v>
      </c>
      <c r="G155" s="623">
        <f t="shared" si="11"/>
        <v>1.1232659813155186</v>
      </c>
      <c r="H155" s="623">
        <f t="shared" si="8"/>
        <v>1.1232659813155186</v>
      </c>
      <c r="I155" s="623">
        <f t="shared" si="9"/>
        <v>0.2324482555815309</v>
      </c>
    </row>
    <row r="156" spans="1:9" x14ac:dyDescent="0.2">
      <c r="A156" s="688">
        <v>139</v>
      </c>
      <c r="B156" s="688">
        <v>6</v>
      </c>
      <c r="C156" s="689">
        <v>2</v>
      </c>
      <c r="D156" s="689">
        <v>320</v>
      </c>
      <c r="E156" s="623">
        <f t="shared" si="10"/>
        <v>12.8</v>
      </c>
      <c r="F156" s="689">
        <v>832</v>
      </c>
      <c r="G156" s="623">
        <f t="shared" si="11"/>
        <v>1.1152235041223286</v>
      </c>
      <c r="H156" s="623">
        <f t="shared" si="8"/>
        <v>1.1152235041223286</v>
      </c>
      <c r="I156" s="623">
        <f t="shared" si="9"/>
        <v>0.23275803988823154</v>
      </c>
    </row>
    <row r="157" spans="1:9" x14ac:dyDescent="0.2">
      <c r="A157" s="688">
        <v>140</v>
      </c>
      <c r="B157" s="688">
        <v>6</v>
      </c>
      <c r="C157" s="689">
        <v>2</v>
      </c>
      <c r="D157" s="689">
        <v>320</v>
      </c>
      <c r="E157" s="623">
        <f t="shared" si="10"/>
        <v>12.8</v>
      </c>
      <c r="F157" s="689">
        <v>829</v>
      </c>
      <c r="G157" s="623">
        <f t="shared" si="11"/>
        <v>1.1112022655257339</v>
      </c>
      <c r="H157" s="623">
        <f t="shared" si="8"/>
        <v>1.1112022655257339</v>
      </c>
      <c r="I157" s="623">
        <f t="shared" si="9"/>
        <v>0.23306670718421091</v>
      </c>
    </row>
    <row r="158" spans="1:9" x14ac:dyDescent="0.2">
      <c r="A158" s="688">
        <v>141</v>
      </c>
      <c r="B158" s="688">
        <v>6</v>
      </c>
      <c r="C158" s="689">
        <v>2</v>
      </c>
      <c r="D158" s="689">
        <v>320</v>
      </c>
      <c r="E158" s="623">
        <f t="shared" si="10"/>
        <v>12.8</v>
      </c>
      <c r="F158" s="689">
        <v>835</v>
      </c>
      <c r="G158" s="623">
        <f t="shared" si="11"/>
        <v>1.1192447427189238</v>
      </c>
      <c r="H158" s="623">
        <f t="shared" si="8"/>
        <v>1.1192447427189238</v>
      </c>
      <c r="I158" s="623">
        <f t="shared" si="9"/>
        <v>0.23337760850163283</v>
      </c>
    </row>
    <row r="159" spans="1:9" x14ac:dyDescent="0.2">
      <c r="A159" s="688">
        <v>142</v>
      </c>
      <c r="B159" s="688">
        <v>6</v>
      </c>
      <c r="C159" s="689">
        <v>2</v>
      </c>
      <c r="D159" s="689">
        <v>320</v>
      </c>
      <c r="E159" s="623">
        <f t="shared" si="10"/>
        <v>12.8</v>
      </c>
      <c r="F159" s="689">
        <v>832</v>
      </c>
      <c r="G159" s="623">
        <f t="shared" si="11"/>
        <v>1.1152235041223286</v>
      </c>
      <c r="H159" s="623">
        <f t="shared" si="8"/>
        <v>1.1152235041223286</v>
      </c>
      <c r="I159" s="623">
        <f t="shared" si="9"/>
        <v>0.23368739280833348</v>
      </c>
    </row>
    <row r="160" spans="1:9" x14ac:dyDescent="0.2">
      <c r="A160" s="688">
        <v>143</v>
      </c>
      <c r="B160" s="688">
        <v>6</v>
      </c>
      <c r="C160" s="689">
        <v>2</v>
      </c>
      <c r="D160" s="689">
        <v>320</v>
      </c>
      <c r="E160" s="623">
        <f t="shared" si="10"/>
        <v>12.8</v>
      </c>
      <c r="F160" s="689">
        <v>824</v>
      </c>
      <c r="G160" s="623">
        <f t="shared" si="11"/>
        <v>1.1045002011980756</v>
      </c>
      <c r="H160" s="623">
        <f t="shared" si="8"/>
        <v>1.1045002011980756</v>
      </c>
      <c r="I160" s="623">
        <f t="shared" si="9"/>
        <v>0.23399419841977739</v>
      </c>
    </row>
    <row r="161" spans="1:9" x14ac:dyDescent="0.2">
      <c r="A161" s="688">
        <v>144</v>
      </c>
      <c r="B161" s="688">
        <v>6</v>
      </c>
      <c r="C161" s="689">
        <v>2</v>
      </c>
      <c r="D161" s="689">
        <v>320</v>
      </c>
      <c r="E161" s="623">
        <f t="shared" si="10"/>
        <v>12.8</v>
      </c>
      <c r="F161" s="689">
        <v>827</v>
      </c>
      <c r="G161" s="623">
        <f t="shared" si="11"/>
        <v>1.1085214397946703</v>
      </c>
      <c r="H161" s="623">
        <f t="shared" si="8"/>
        <v>1.1085214397946703</v>
      </c>
      <c r="I161" s="623">
        <f t="shared" si="9"/>
        <v>0.23430212104194259</v>
      </c>
    </row>
    <row r="162" spans="1:9" x14ac:dyDescent="0.2">
      <c r="A162" s="688">
        <v>145</v>
      </c>
      <c r="B162" s="688">
        <v>6</v>
      </c>
      <c r="C162" s="689">
        <v>2</v>
      </c>
      <c r="D162" s="689">
        <v>320</v>
      </c>
      <c r="E162" s="623">
        <f t="shared" si="10"/>
        <v>12.8</v>
      </c>
      <c r="F162" s="689">
        <v>828</v>
      </c>
      <c r="G162" s="623">
        <f t="shared" si="11"/>
        <v>1.109861852660202</v>
      </c>
      <c r="H162" s="623">
        <f t="shared" si="8"/>
        <v>1.109861852660202</v>
      </c>
      <c r="I162" s="623">
        <f t="shared" si="9"/>
        <v>0.23461041600101487</v>
      </c>
    </row>
    <row r="163" spans="1:9" x14ac:dyDescent="0.2">
      <c r="A163" s="688">
        <v>145</v>
      </c>
      <c r="B163" s="688">
        <v>6</v>
      </c>
      <c r="C163" s="689">
        <v>2</v>
      </c>
      <c r="D163" s="689">
        <v>320</v>
      </c>
      <c r="E163" s="623">
        <f t="shared" si="10"/>
        <v>12.8</v>
      </c>
      <c r="F163" s="689">
        <v>826</v>
      </c>
      <c r="G163" s="623">
        <f t="shared" si="11"/>
        <v>1.1071810269291389</v>
      </c>
      <c r="H163" s="623">
        <f t="shared" si="8"/>
        <v>1.1071810269291389</v>
      </c>
      <c r="I163" s="623">
        <f t="shared" si="9"/>
        <v>0.23491796628627296</v>
      </c>
    </row>
    <row r="164" spans="1:9" x14ac:dyDescent="0.2">
      <c r="A164" s="688">
        <v>146</v>
      </c>
      <c r="B164" s="688">
        <v>6</v>
      </c>
      <c r="C164" s="689">
        <v>2</v>
      </c>
      <c r="D164" s="689">
        <v>320</v>
      </c>
      <c r="E164" s="623">
        <f t="shared" si="10"/>
        <v>12.8</v>
      </c>
      <c r="F164" s="689">
        <v>827</v>
      </c>
      <c r="G164" s="623">
        <f t="shared" si="11"/>
        <v>1.1085214397946703</v>
      </c>
      <c r="H164" s="623">
        <f t="shared" si="8"/>
        <v>1.1085214397946703</v>
      </c>
      <c r="I164" s="623">
        <f t="shared" si="9"/>
        <v>0.23522588890843815</v>
      </c>
    </row>
    <row r="165" spans="1:9" x14ac:dyDescent="0.2">
      <c r="A165" s="688">
        <v>147</v>
      </c>
      <c r="B165" s="688">
        <v>6</v>
      </c>
      <c r="C165" s="689">
        <v>2</v>
      </c>
      <c r="D165" s="689">
        <v>320</v>
      </c>
      <c r="E165" s="623">
        <f t="shared" si="10"/>
        <v>12.8</v>
      </c>
      <c r="F165" s="689">
        <v>831</v>
      </c>
      <c r="G165" s="623">
        <f t="shared" si="11"/>
        <v>1.1138830912567972</v>
      </c>
      <c r="H165" s="623">
        <f t="shared" si="8"/>
        <v>1.1138830912567972</v>
      </c>
      <c r="I165" s="623">
        <f t="shared" si="9"/>
        <v>0.23553530087823171</v>
      </c>
    </row>
    <row r="166" spans="1:9" x14ac:dyDescent="0.2">
      <c r="A166" s="688">
        <v>148</v>
      </c>
      <c r="B166" s="688">
        <v>7</v>
      </c>
      <c r="C166" s="689">
        <v>2</v>
      </c>
      <c r="D166" s="689">
        <v>320</v>
      </c>
      <c r="E166" s="623">
        <f t="shared" si="10"/>
        <v>16</v>
      </c>
      <c r="F166" s="689">
        <v>835</v>
      </c>
      <c r="G166" s="623">
        <f t="shared" si="11"/>
        <v>1.3990559283986546</v>
      </c>
      <c r="H166" s="623">
        <f t="shared" si="8"/>
        <v>1.3990559283986546</v>
      </c>
      <c r="I166" s="623">
        <f t="shared" si="9"/>
        <v>0.23592392752500913</v>
      </c>
    </row>
    <row r="167" spans="1:9" x14ac:dyDescent="0.2">
      <c r="A167" s="688">
        <v>149</v>
      </c>
      <c r="B167" s="688">
        <v>6</v>
      </c>
      <c r="C167" s="689">
        <v>2</v>
      </c>
      <c r="D167" s="689">
        <v>320</v>
      </c>
      <c r="E167" s="623">
        <f t="shared" si="10"/>
        <v>12.8</v>
      </c>
      <c r="F167" s="689">
        <v>836</v>
      </c>
      <c r="G167" s="623">
        <f t="shared" si="11"/>
        <v>1.1205851555844555</v>
      </c>
      <c r="H167" s="623">
        <f t="shared" si="8"/>
        <v>1.1205851555844555</v>
      </c>
      <c r="I167" s="623">
        <f t="shared" si="9"/>
        <v>0.23623520117933813</v>
      </c>
    </row>
    <row r="168" spans="1:9" x14ac:dyDescent="0.2">
      <c r="A168" s="688">
        <v>150</v>
      </c>
      <c r="B168" s="688">
        <v>6</v>
      </c>
      <c r="C168" s="689">
        <v>2</v>
      </c>
      <c r="D168" s="689">
        <v>320</v>
      </c>
      <c r="E168" s="623">
        <f t="shared" si="10"/>
        <v>12.8</v>
      </c>
      <c r="F168" s="689">
        <v>833</v>
      </c>
      <c r="G168" s="623">
        <f t="shared" si="11"/>
        <v>1.1165639169878603</v>
      </c>
      <c r="H168" s="623">
        <f t="shared" si="8"/>
        <v>1.1165639169878603</v>
      </c>
      <c r="I168" s="623">
        <f t="shared" si="9"/>
        <v>0.23654535782294586</v>
      </c>
    </row>
    <row r="169" spans="1:9" x14ac:dyDescent="0.2">
      <c r="A169" s="688">
        <v>151</v>
      </c>
      <c r="B169" s="688">
        <v>6</v>
      </c>
      <c r="C169" s="689">
        <v>2</v>
      </c>
      <c r="D169" s="689">
        <v>320</v>
      </c>
      <c r="E169" s="623">
        <f t="shared" si="10"/>
        <v>12.8</v>
      </c>
      <c r="F169" s="689">
        <v>834</v>
      </c>
      <c r="G169" s="623">
        <f t="shared" si="11"/>
        <v>1.1179043298533917</v>
      </c>
      <c r="H169" s="623">
        <f t="shared" si="8"/>
        <v>1.1179043298533917</v>
      </c>
      <c r="I169" s="623">
        <f t="shared" si="9"/>
        <v>0.2368558868034607</v>
      </c>
    </row>
    <row r="170" spans="1:9" x14ac:dyDescent="0.2">
      <c r="A170" s="688">
        <v>152</v>
      </c>
      <c r="B170" s="688">
        <v>6</v>
      </c>
      <c r="C170" s="689">
        <v>2</v>
      </c>
      <c r="D170" s="689">
        <v>320</v>
      </c>
      <c r="E170" s="623">
        <f t="shared" si="10"/>
        <v>12.8</v>
      </c>
      <c r="F170" s="689">
        <v>834</v>
      </c>
      <c r="G170" s="623">
        <f t="shared" si="11"/>
        <v>1.1179043298533917</v>
      </c>
      <c r="H170" s="623">
        <f t="shared" si="8"/>
        <v>1.1179043298533917</v>
      </c>
      <c r="I170" s="623">
        <f t="shared" si="9"/>
        <v>0.23716641578397554</v>
      </c>
    </row>
    <row r="171" spans="1:9" x14ac:dyDescent="0.2">
      <c r="A171" s="688">
        <v>153</v>
      </c>
      <c r="B171" s="688">
        <v>6</v>
      </c>
      <c r="C171" s="689">
        <v>2</v>
      </c>
      <c r="D171" s="689">
        <v>320</v>
      </c>
      <c r="E171" s="623">
        <f t="shared" si="10"/>
        <v>12.8</v>
      </c>
      <c r="F171" s="689">
        <v>830</v>
      </c>
      <c r="G171" s="623">
        <f t="shared" si="11"/>
        <v>1.1125426783912655</v>
      </c>
      <c r="H171" s="623">
        <f t="shared" si="8"/>
        <v>1.1125426783912655</v>
      </c>
      <c r="I171" s="623">
        <f t="shared" si="9"/>
        <v>0.23747545541686202</v>
      </c>
    </row>
    <row r="172" spans="1:9" x14ac:dyDescent="0.2">
      <c r="A172" s="688">
        <v>154</v>
      </c>
      <c r="B172" s="688">
        <v>6</v>
      </c>
      <c r="C172" s="689">
        <v>2</v>
      </c>
      <c r="D172" s="689">
        <v>320</v>
      </c>
      <c r="E172" s="623">
        <f t="shared" si="10"/>
        <v>12.8</v>
      </c>
      <c r="F172" s="689">
        <v>829</v>
      </c>
      <c r="G172" s="623">
        <f t="shared" si="11"/>
        <v>1.1112022655257339</v>
      </c>
      <c r="H172" s="623">
        <f t="shared" si="8"/>
        <v>1.1112022655257339</v>
      </c>
      <c r="I172" s="623">
        <f t="shared" si="9"/>
        <v>0.23778412271284138</v>
      </c>
    </row>
    <row r="173" spans="1:9" x14ac:dyDescent="0.2">
      <c r="A173" s="688">
        <v>155</v>
      </c>
      <c r="B173" s="688">
        <v>6</v>
      </c>
      <c r="C173" s="689">
        <v>2</v>
      </c>
      <c r="D173" s="689">
        <v>320</v>
      </c>
      <c r="E173" s="623">
        <f t="shared" si="10"/>
        <v>12.8</v>
      </c>
      <c r="F173" s="689">
        <v>828</v>
      </c>
      <c r="G173" s="623">
        <f t="shared" si="11"/>
        <v>1.109861852660202</v>
      </c>
      <c r="H173" s="623">
        <f t="shared" si="8"/>
        <v>1.109861852660202</v>
      </c>
      <c r="I173" s="623">
        <f t="shared" si="9"/>
        <v>0.23809241767191366</v>
      </c>
    </row>
    <row r="174" spans="1:9" x14ac:dyDescent="0.2">
      <c r="A174" s="688">
        <v>156</v>
      </c>
      <c r="B174" s="688">
        <v>6</v>
      </c>
      <c r="C174" s="689">
        <v>2</v>
      </c>
      <c r="D174" s="689">
        <v>320</v>
      </c>
      <c r="E174" s="623">
        <f t="shared" si="10"/>
        <v>12.8</v>
      </c>
      <c r="F174" s="689">
        <v>829</v>
      </c>
      <c r="G174" s="623">
        <f t="shared" si="11"/>
        <v>1.1112022655257339</v>
      </c>
      <c r="H174" s="623">
        <f t="shared" si="8"/>
        <v>1.1112022655257339</v>
      </c>
      <c r="I174" s="623">
        <f t="shared" si="9"/>
        <v>0.23840108496789303</v>
      </c>
    </row>
    <row r="175" spans="1:9" x14ac:dyDescent="0.2">
      <c r="A175" s="688">
        <v>157</v>
      </c>
      <c r="B175" s="688">
        <v>6</v>
      </c>
      <c r="C175" s="689">
        <v>2</v>
      </c>
      <c r="D175" s="689">
        <v>320</v>
      </c>
      <c r="E175" s="623">
        <f t="shared" si="10"/>
        <v>12.8</v>
      </c>
      <c r="F175" s="689">
        <v>825</v>
      </c>
      <c r="G175" s="623">
        <f t="shared" si="11"/>
        <v>1.105840614063607</v>
      </c>
      <c r="H175" s="623">
        <f t="shared" si="8"/>
        <v>1.105840614063607</v>
      </c>
      <c r="I175" s="623">
        <f t="shared" si="9"/>
        <v>0.23870826291624403</v>
      </c>
    </row>
    <row r="176" spans="1:9" x14ac:dyDescent="0.2">
      <c r="A176" s="688">
        <v>157</v>
      </c>
      <c r="B176" s="688">
        <v>7</v>
      </c>
      <c r="C176" s="689">
        <v>2</v>
      </c>
      <c r="D176" s="689">
        <v>320</v>
      </c>
      <c r="E176" s="623">
        <f t="shared" si="10"/>
        <v>16</v>
      </c>
      <c r="F176" s="689">
        <v>828</v>
      </c>
      <c r="G176" s="623">
        <f t="shared" si="11"/>
        <v>1.3873273158252526</v>
      </c>
      <c r="H176" s="623">
        <f t="shared" si="8"/>
        <v>1.3873273158252526</v>
      </c>
      <c r="I176" s="623">
        <f t="shared" si="9"/>
        <v>0.23909363161508437</v>
      </c>
    </row>
    <row r="177" spans="1:9" x14ac:dyDescent="0.2">
      <c r="A177" s="688">
        <v>158</v>
      </c>
      <c r="B177" s="688">
        <v>7</v>
      </c>
      <c r="C177" s="689">
        <v>2</v>
      </c>
      <c r="D177" s="689">
        <v>320</v>
      </c>
      <c r="E177" s="623">
        <f t="shared" si="10"/>
        <v>16</v>
      </c>
      <c r="F177" s="689">
        <v>829</v>
      </c>
      <c r="G177" s="623">
        <f t="shared" si="11"/>
        <v>1.3890028319071672</v>
      </c>
      <c r="H177" s="623">
        <f t="shared" si="8"/>
        <v>1.3890028319071672</v>
      </c>
      <c r="I177" s="623">
        <f t="shared" si="9"/>
        <v>0.2394794657350586</v>
      </c>
    </row>
    <row r="178" spans="1:9" x14ac:dyDescent="0.2">
      <c r="A178" s="688">
        <v>159</v>
      </c>
      <c r="B178" s="688">
        <v>7</v>
      </c>
      <c r="C178" s="689">
        <v>2</v>
      </c>
      <c r="D178" s="689">
        <v>320</v>
      </c>
      <c r="E178" s="623">
        <f t="shared" si="10"/>
        <v>16</v>
      </c>
      <c r="F178" s="689">
        <v>833</v>
      </c>
      <c r="G178" s="623">
        <f t="shared" si="11"/>
        <v>1.3957048962348255</v>
      </c>
      <c r="H178" s="623">
        <f t="shared" si="8"/>
        <v>1.3957048962348255</v>
      </c>
      <c r="I178" s="623">
        <f t="shared" si="9"/>
        <v>0.23986716153956827</v>
      </c>
    </row>
    <row r="179" spans="1:9" x14ac:dyDescent="0.2">
      <c r="A179" s="688">
        <v>160</v>
      </c>
      <c r="B179" s="688">
        <v>7</v>
      </c>
      <c r="C179" s="689">
        <v>2</v>
      </c>
      <c r="D179" s="689">
        <v>320</v>
      </c>
      <c r="E179" s="623">
        <f t="shared" si="10"/>
        <v>16</v>
      </c>
      <c r="F179" s="689">
        <v>836</v>
      </c>
      <c r="G179" s="623">
        <f t="shared" si="11"/>
        <v>1.4007314444805692</v>
      </c>
      <c r="H179" s="623">
        <f t="shared" si="8"/>
        <v>1.4007314444805692</v>
      </c>
      <c r="I179" s="623">
        <f t="shared" si="9"/>
        <v>0.24025625360747954</v>
      </c>
    </row>
    <row r="180" spans="1:9" x14ac:dyDescent="0.2">
      <c r="A180" s="688">
        <v>161</v>
      </c>
      <c r="B180" s="688">
        <v>6</v>
      </c>
      <c r="C180" s="689">
        <v>2</v>
      </c>
      <c r="D180" s="689">
        <v>320</v>
      </c>
      <c r="E180" s="623">
        <f t="shared" si="10"/>
        <v>12.8</v>
      </c>
      <c r="F180" s="689">
        <v>832</v>
      </c>
      <c r="G180" s="623">
        <f t="shared" si="11"/>
        <v>1.1152235041223286</v>
      </c>
      <c r="H180" s="623">
        <f t="shared" si="8"/>
        <v>1.1152235041223286</v>
      </c>
      <c r="I180" s="623">
        <f t="shared" si="9"/>
        <v>0.24056603791418019</v>
      </c>
    </row>
    <row r="181" spans="1:9" x14ac:dyDescent="0.2">
      <c r="A181" s="688">
        <v>162</v>
      </c>
      <c r="B181" s="688">
        <v>6</v>
      </c>
      <c r="C181" s="689">
        <v>2</v>
      </c>
      <c r="D181" s="689">
        <v>320</v>
      </c>
      <c r="E181" s="623">
        <f t="shared" si="10"/>
        <v>12.8</v>
      </c>
      <c r="F181" s="689">
        <v>832</v>
      </c>
      <c r="G181" s="623">
        <f t="shared" si="11"/>
        <v>1.1152235041223286</v>
      </c>
      <c r="H181" s="623">
        <f t="shared" si="8"/>
        <v>1.1152235041223286</v>
      </c>
      <c r="I181" s="623">
        <f t="shared" si="9"/>
        <v>0.24087582222088083</v>
      </c>
    </row>
    <row r="182" spans="1:9" x14ac:dyDescent="0.2">
      <c r="A182" s="688">
        <v>163</v>
      </c>
      <c r="B182" s="688">
        <v>6</v>
      </c>
      <c r="C182" s="689">
        <v>2</v>
      </c>
      <c r="D182" s="689">
        <v>320</v>
      </c>
      <c r="E182" s="623">
        <f t="shared" si="10"/>
        <v>12.8</v>
      </c>
      <c r="F182" s="689">
        <v>834</v>
      </c>
      <c r="G182" s="623">
        <f t="shared" si="11"/>
        <v>1.1179043298533917</v>
      </c>
      <c r="H182" s="623">
        <f t="shared" si="8"/>
        <v>1.1179043298533917</v>
      </c>
      <c r="I182" s="623">
        <f t="shared" si="9"/>
        <v>0.24118635120139567</v>
      </c>
    </row>
    <row r="183" spans="1:9" x14ac:dyDescent="0.2">
      <c r="A183" s="688">
        <v>164</v>
      </c>
      <c r="B183" s="688">
        <v>6</v>
      </c>
      <c r="C183" s="689">
        <v>2</v>
      </c>
      <c r="D183" s="689">
        <v>320</v>
      </c>
      <c r="E183" s="623">
        <f t="shared" si="10"/>
        <v>12.8</v>
      </c>
      <c r="F183" s="689">
        <v>833</v>
      </c>
      <c r="G183" s="623">
        <f t="shared" si="11"/>
        <v>1.1165639169878603</v>
      </c>
      <c r="H183" s="623">
        <f t="shared" si="8"/>
        <v>1.1165639169878603</v>
      </c>
      <c r="I183" s="623">
        <f t="shared" si="9"/>
        <v>0.2414965078450034</v>
      </c>
    </row>
    <row r="184" spans="1:9" x14ac:dyDescent="0.2">
      <c r="A184" s="688">
        <v>165</v>
      </c>
      <c r="B184" s="688">
        <v>6</v>
      </c>
      <c r="C184" s="689">
        <v>2</v>
      </c>
      <c r="D184" s="689">
        <v>320</v>
      </c>
      <c r="E184" s="623">
        <f t="shared" si="10"/>
        <v>12.8</v>
      </c>
      <c r="F184" s="689">
        <v>832</v>
      </c>
      <c r="G184" s="623">
        <f t="shared" si="11"/>
        <v>1.1152235041223286</v>
      </c>
      <c r="H184" s="623">
        <f t="shared" si="8"/>
        <v>1.1152235041223286</v>
      </c>
      <c r="I184" s="623">
        <f t="shared" si="9"/>
        <v>0.24180629215170404</v>
      </c>
    </row>
    <row r="185" spans="1:9" x14ac:dyDescent="0.2">
      <c r="A185" s="688">
        <v>166</v>
      </c>
      <c r="B185" s="688">
        <v>27</v>
      </c>
      <c r="C185" s="689">
        <v>2</v>
      </c>
      <c r="D185" s="689">
        <v>320</v>
      </c>
      <c r="E185" s="623">
        <f t="shared" si="10"/>
        <v>80</v>
      </c>
      <c r="F185" s="689">
        <v>961</v>
      </c>
      <c r="G185" s="623">
        <f t="shared" si="11"/>
        <v>8.0508547735994433</v>
      </c>
      <c r="H185" s="623">
        <f t="shared" si="8"/>
        <v>8.0508547735994433</v>
      </c>
      <c r="I185" s="623">
        <f t="shared" si="9"/>
        <v>0.24404264069992612</v>
      </c>
    </row>
    <row r="186" spans="1:9" x14ac:dyDescent="0.2">
      <c r="A186" s="688">
        <v>167</v>
      </c>
      <c r="B186" s="688">
        <v>40</v>
      </c>
      <c r="C186" s="689">
        <v>3</v>
      </c>
      <c r="D186" s="689">
        <v>320</v>
      </c>
      <c r="E186" s="623">
        <f t="shared" si="10"/>
        <v>118.4</v>
      </c>
      <c r="F186" s="689">
        <v>1412</v>
      </c>
      <c r="G186" s="623">
        <f t="shared" si="11"/>
        <v>17.507132436708815</v>
      </c>
      <c r="H186" s="623">
        <f t="shared" si="8"/>
        <v>17.507132436708815</v>
      </c>
      <c r="I186" s="623">
        <f t="shared" si="9"/>
        <v>0.24890573304345634</v>
      </c>
    </row>
    <row r="187" spans="1:9" x14ac:dyDescent="0.2">
      <c r="A187" s="688">
        <v>168</v>
      </c>
      <c r="B187" s="688">
        <v>25</v>
      </c>
      <c r="C187" s="689">
        <v>4</v>
      </c>
      <c r="D187" s="689">
        <v>320</v>
      </c>
      <c r="E187" s="623">
        <f t="shared" si="10"/>
        <v>67.2</v>
      </c>
      <c r="F187" s="689">
        <v>1637</v>
      </c>
      <c r="G187" s="623">
        <f t="shared" si="11"/>
        <v>11.519843269595341</v>
      </c>
      <c r="H187" s="623">
        <f t="shared" si="8"/>
        <v>11.519843269595341</v>
      </c>
      <c r="I187" s="623">
        <f t="shared" si="9"/>
        <v>0.25210568950723283</v>
      </c>
    </row>
    <row r="188" spans="1:9" x14ac:dyDescent="0.2">
      <c r="A188" s="688">
        <v>169</v>
      </c>
      <c r="B188" s="688">
        <v>34</v>
      </c>
      <c r="C188" s="689">
        <v>4</v>
      </c>
      <c r="D188" s="689">
        <v>320</v>
      </c>
      <c r="E188" s="623">
        <f t="shared" si="10"/>
        <v>96</v>
      </c>
      <c r="F188" s="689">
        <v>1753</v>
      </c>
      <c r="G188" s="623">
        <f t="shared" si="11"/>
        <v>17.623078149577303</v>
      </c>
      <c r="H188" s="623">
        <f t="shared" si="8"/>
        <v>17.623078149577303</v>
      </c>
      <c r="I188" s="623">
        <f t="shared" si="9"/>
        <v>0.25700098899322654</v>
      </c>
    </row>
    <row r="189" spans="1:9" x14ac:dyDescent="0.2">
      <c r="A189" s="688">
        <v>170</v>
      </c>
      <c r="B189" s="688">
        <v>75</v>
      </c>
      <c r="C189" s="689">
        <v>3</v>
      </c>
      <c r="D189" s="689">
        <v>320</v>
      </c>
      <c r="E189" s="623">
        <f t="shared" si="10"/>
        <v>230.4</v>
      </c>
      <c r="F189" s="689">
        <v>1384</v>
      </c>
      <c r="G189" s="623">
        <f t="shared" si="11"/>
        <v>33.392365306124347</v>
      </c>
      <c r="H189" s="623">
        <f t="shared" si="8"/>
        <v>33.392365306124347</v>
      </c>
      <c r="I189" s="623">
        <f t="shared" si="9"/>
        <v>0.26627664602270551</v>
      </c>
    </row>
    <row r="190" spans="1:9" x14ac:dyDescent="0.2">
      <c r="A190" s="688">
        <v>170</v>
      </c>
      <c r="B190" s="688">
        <v>46</v>
      </c>
      <c r="C190" s="689">
        <v>5</v>
      </c>
      <c r="D190" s="689">
        <v>320</v>
      </c>
      <c r="E190" s="623">
        <f t="shared" si="10"/>
        <v>131.19999999999999</v>
      </c>
      <c r="F190" s="689">
        <v>2004</v>
      </c>
      <c r="G190" s="623">
        <f t="shared" si="11"/>
        <v>27.533420670885519</v>
      </c>
      <c r="H190" s="623">
        <f t="shared" si="8"/>
        <v>27.533420670885519</v>
      </c>
      <c r="I190" s="623">
        <f t="shared" si="9"/>
        <v>0.2739248184312848</v>
      </c>
    </row>
    <row r="191" spans="1:9" x14ac:dyDescent="0.2">
      <c r="A191" s="688">
        <v>171</v>
      </c>
      <c r="B191" s="688">
        <v>13</v>
      </c>
      <c r="C191" s="689">
        <v>5</v>
      </c>
      <c r="D191" s="689">
        <v>320</v>
      </c>
      <c r="E191" s="623">
        <f t="shared" si="10"/>
        <v>25.6</v>
      </c>
      <c r="F191" s="689">
        <v>2141</v>
      </c>
      <c r="G191" s="623">
        <f t="shared" si="11"/>
        <v>5.7396478902065038</v>
      </c>
      <c r="H191" s="623">
        <f t="shared" si="8"/>
        <v>5.7396478902065038</v>
      </c>
      <c r="I191" s="623">
        <f t="shared" si="9"/>
        <v>0.27551916506745328</v>
      </c>
    </row>
    <row r="192" spans="1:9" x14ac:dyDescent="0.2">
      <c r="A192" s="688">
        <v>172</v>
      </c>
      <c r="B192" s="688">
        <v>10</v>
      </c>
      <c r="C192" s="689">
        <v>4</v>
      </c>
      <c r="D192" s="689">
        <v>320</v>
      </c>
      <c r="E192" s="623">
        <f t="shared" si="10"/>
        <v>19.2</v>
      </c>
      <c r="F192" s="689">
        <v>1873</v>
      </c>
      <c r="G192" s="623">
        <f t="shared" si="11"/>
        <v>3.7658899457111565</v>
      </c>
      <c r="H192" s="623">
        <f t="shared" si="8"/>
        <v>3.7658899457111565</v>
      </c>
      <c r="I192" s="623">
        <f t="shared" si="9"/>
        <v>0.27656524560792861</v>
      </c>
    </row>
    <row r="193" spans="1:9" x14ac:dyDescent="0.2">
      <c r="A193" s="688">
        <v>173</v>
      </c>
      <c r="B193" s="688">
        <v>77</v>
      </c>
      <c r="C193" s="689">
        <v>3</v>
      </c>
      <c r="D193" s="689">
        <v>320</v>
      </c>
      <c r="E193" s="623">
        <f t="shared" si="10"/>
        <v>236.8</v>
      </c>
      <c r="F193" s="689">
        <v>1456</v>
      </c>
      <c r="G193" s="623">
        <f t="shared" si="11"/>
        <v>36.105360945960392</v>
      </c>
      <c r="H193" s="623">
        <f t="shared" si="8"/>
        <v>36.105360945960392</v>
      </c>
      <c r="I193" s="623">
        <f t="shared" si="9"/>
        <v>0.28659451253736207</v>
      </c>
    </row>
    <row r="194" spans="1:9" x14ac:dyDescent="0.2">
      <c r="A194" s="688">
        <v>174</v>
      </c>
      <c r="B194" s="688">
        <v>55</v>
      </c>
      <c r="C194" s="689">
        <v>6</v>
      </c>
      <c r="D194" s="689">
        <v>320</v>
      </c>
      <c r="E194" s="623">
        <f t="shared" si="10"/>
        <v>156.80000000000001</v>
      </c>
      <c r="F194" s="689">
        <v>2696</v>
      </c>
      <c r="G194" s="623">
        <f t="shared" si="11"/>
        <v>44.268475297048113</v>
      </c>
      <c r="H194" s="623">
        <f t="shared" si="8"/>
        <v>44.268475297048113</v>
      </c>
      <c r="I194" s="623">
        <f t="shared" si="9"/>
        <v>0.29889131123098656</v>
      </c>
    </row>
    <row r="195" spans="1:9" x14ac:dyDescent="0.2">
      <c r="A195" s="688">
        <v>175</v>
      </c>
      <c r="B195" s="688">
        <v>7</v>
      </c>
      <c r="C195" s="689">
        <v>4</v>
      </c>
      <c r="D195" s="689">
        <v>320</v>
      </c>
      <c r="E195" s="623">
        <f t="shared" si="10"/>
        <v>9.6</v>
      </c>
      <c r="F195" s="689">
        <v>1761</v>
      </c>
      <c r="G195" s="623">
        <f t="shared" si="11"/>
        <v>1.7703502921509202</v>
      </c>
      <c r="H195" s="623">
        <f t="shared" si="8"/>
        <v>1.7703502921509202</v>
      </c>
      <c r="I195" s="623">
        <f t="shared" si="9"/>
        <v>0.29938307520102847</v>
      </c>
    </row>
    <row r="196" spans="1:9" x14ac:dyDescent="0.2">
      <c r="A196" s="688">
        <v>176</v>
      </c>
      <c r="B196" s="688">
        <v>1</v>
      </c>
      <c r="C196" s="689">
        <v>4</v>
      </c>
      <c r="D196" s="689">
        <v>320</v>
      </c>
      <c r="E196" s="623">
        <f t="shared" si="10"/>
        <v>0</v>
      </c>
      <c r="F196" s="689">
        <v>1762</v>
      </c>
      <c r="G196" s="623">
        <f t="shared" si="11"/>
        <v>0</v>
      </c>
      <c r="H196" s="623">
        <f t="shared" si="8"/>
        <v>0</v>
      </c>
      <c r="I196" s="623">
        <f t="shared" si="9"/>
        <v>0.29938307520102847</v>
      </c>
    </row>
    <row r="197" spans="1:9" x14ac:dyDescent="0.2">
      <c r="A197" s="688">
        <v>177</v>
      </c>
      <c r="B197" s="688">
        <v>25</v>
      </c>
      <c r="C197" s="689">
        <v>3</v>
      </c>
      <c r="D197" s="689">
        <v>320</v>
      </c>
      <c r="E197" s="623">
        <f t="shared" si="10"/>
        <v>70.400000000000006</v>
      </c>
      <c r="F197" s="689">
        <v>1316</v>
      </c>
      <c r="G197" s="623">
        <f t="shared" si="11"/>
        <v>9.701908320718049</v>
      </c>
      <c r="H197" s="623">
        <f t="shared" si="8"/>
        <v>9.701908320718049</v>
      </c>
      <c r="I197" s="623">
        <f t="shared" si="9"/>
        <v>0.30207804973456126</v>
      </c>
    </row>
    <row r="198" spans="1:9" x14ac:dyDescent="0.2">
      <c r="A198" s="688">
        <v>178</v>
      </c>
      <c r="B198" s="688">
        <v>1</v>
      </c>
      <c r="C198" s="689">
        <v>3</v>
      </c>
      <c r="D198" s="689">
        <v>320</v>
      </c>
      <c r="E198" s="623">
        <f t="shared" si="10"/>
        <v>0</v>
      </c>
      <c r="F198" s="689">
        <v>1259</v>
      </c>
      <c r="G198" s="623">
        <f t="shared" si="11"/>
        <v>0</v>
      </c>
      <c r="H198" s="623">
        <f t="shared" si="8"/>
        <v>0</v>
      </c>
      <c r="I198" s="623">
        <f t="shared" si="9"/>
        <v>0.30207804973456126</v>
      </c>
    </row>
    <row r="199" spans="1:9" x14ac:dyDescent="0.2">
      <c r="A199" s="688">
        <v>179</v>
      </c>
      <c r="B199" s="688">
        <v>26</v>
      </c>
      <c r="C199" s="689">
        <v>3</v>
      </c>
      <c r="D199" s="689">
        <v>320</v>
      </c>
      <c r="E199" s="623">
        <f t="shared" si="10"/>
        <v>73.599999999999994</v>
      </c>
      <c r="F199" s="689">
        <v>1247</v>
      </c>
      <c r="G199" s="623">
        <f t="shared" si="11"/>
        <v>9.6110953490782762</v>
      </c>
      <c r="H199" s="623">
        <f t="shared" ref="H199:H262" si="12">G199*1</f>
        <v>9.6110953490782762</v>
      </c>
      <c r="I199" s="623">
        <f t="shared" si="9"/>
        <v>0.30474779844263855</v>
      </c>
    </row>
    <row r="200" spans="1:9" x14ac:dyDescent="0.2">
      <c r="A200" s="688">
        <v>180</v>
      </c>
      <c r="B200" s="688">
        <v>4</v>
      </c>
      <c r="C200" s="689">
        <v>3</v>
      </c>
      <c r="D200" s="689">
        <v>320</v>
      </c>
      <c r="E200" s="623">
        <f t="shared" si="10"/>
        <v>3.2</v>
      </c>
      <c r="F200" s="689">
        <v>1253</v>
      </c>
      <c r="G200" s="623">
        <f t="shared" si="11"/>
        <v>0.41988433012778781</v>
      </c>
      <c r="H200" s="623">
        <f t="shared" si="12"/>
        <v>0.41988433012778781</v>
      </c>
      <c r="I200" s="623">
        <f t="shared" ref="I200:I263" si="13">(H200/3600)+I199</f>
        <v>0.30486443297878518</v>
      </c>
    </row>
    <row r="201" spans="1:9" x14ac:dyDescent="0.2">
      <c r="A201" s="688">
        <v>181</v>
      </c>
      <c r="B201" s="688">
        <v>23</v>
      </c>
      <c r="C201" s="689">
        <v>3</v>
      </c>
      <c r="D201" s="689">
        <v>320</v>
      </c>
      <c r="E201" s="623">
        <f t="shared" si="10"/>
        <v>64</v>
      </c>
      <c r="F201" s="689">
        <v>1258</v>
      </c>
      <c r="G201" s="623">
        <f t="shared" si="11"/>
        <v>8.4311969241940474</v>
      </c>
      <c r="H201" s="623">
        <f t="shared" si="12"/>
        <v>8.4311969241940474</v>
      </c>
      <c r="I201" s="623">
        <f t="shared" si="13"/>
        <v>0.30720643212439463</v>
      </c>
    </row>
    <row r="202" spans="1:9" x14ac:dyDescent="0.2">
      <c r="A202" s="688">
        <v>182</v>
      </c>
      <c r="B202" s="688">
        <v>19</v>
      </c>
      <c r="C202" s="689">
        <v>3</v>
      </c>
      <c r="D202" s="689">
        <v>320</v>
      </c>
      <c r="E202" s="623">
        <f t="shared" ref="E202:E265" si="14">IF(B202&gt;C202,(B202-C202)*D202/100,0)</f>
        <v>51.2</v>
      </c>
      <c r="F202" s="689">
        <v>1279</v>
      </c>
      <c r="G202" s="623">
        <f t="shared" ref="G202:G265" si="15">(2*PI()*E202*F202/60)/1000</f>
        <v>6.8575522200598957</v>
      </c>
      <c r="H202" s="623">
        <f t="shared" si="12"/>
        <v>6.8575522200598957</v>
      </c>
      <c r="I202" s="623">
        <f t="shared" si="13"/>
        <v>0.30911130774107792</v>
      </c>
    </row>
    <row r="203" spans="1:9" x14ac:dyDescent="0.2">
      <c r="A203" s="688">
        <v>183</v>
      </c>
      <c r="B203" s="688">
        <v>33</v>
      </c>
      <c r="C203" s="689">
        <v>3</v>
      </c>
      <c r="D203" s="689">
        <v>320</v>
      </c>
      <c r="E203" s="623">
        <f t="shared" si="14"/>
        <v>96</v>
      </c>
      <c r="F203" s="689">
        <v>1300</v>
      </c>
      <c r="G203" s="623">
        <f t="shared" si="15"/>
        <v>13.06902543893354</v>
      </c>
      <c r="H203" s="623">
        <f t="shared" si="12"/>
        <v>13.06902543893354</v>
      </c>
      <c r="I203" s="623">
        <f t="shared" si="13"/>
        <v>0.3127415925852261</v>
      </c>
    </row>
    <row r="204" spans="1:9" x14ac:dyDescent="0.2">
      <c r="A204" s="688">
        <v>183</v>
      </c>
      <c r="B204" s="688">
        <v>13</v>
      </c>
      <c r="C204" s="689">
        <v>3</v>
      </c>
      <c r="D204" s="689">
        <v>320</v>
      </c>
      <c r="E204" s="623">
        <f t="shared" si="14"/>
        <v>32</v>
      </c>
      <c r="F204" s="689">
        <v>1331</v>
      </c>
      <c r="G204" s="623">
        <f t="shared" si="15"/>
        <v>4.4602238100565481</v>
      </c>
      <c r="H204" s="623">
        <f t="shared" si="12"/>
        <v>4.4602238100565481</v>
      </c>
      <c r="I204" s="623">
        <f t="shared" si="13"/>
        <v>0.31398054364357514</v>
      </c>
    </row>
    <row r="205" spans="1:9" x14ac:dyDescent="0.2">
      <c r="A205" s="688">
        <v>184</v>
      </c>
      <c r="B205" s="688">
        <v>1</v>
      </c>
      <c r="C205" s="689">
        <v>3</v>
      </c>
      <c r="D205" s="689">
        <v>320</v>
      </c>
      <c r="E205" s="623">
        <f t="shared" si="14"/>
        <v>0</v>
      </c>
      <c r="F205" s="689">
        <v>1310</v>
      </c>
      <c r="G205" s="623">
        <f t="shared" si="15"/>
        <v>0</v>
      </c>
      <c r="H205" s="623">
        <f t="shared" si="12"/>
        <v>0</v>
      </c>
      <c r="I205" s="623">
        <f t="shared" si="13"/>
        <v>0.31398054364357514</v>
      </c>
    </row>
    <row r="206" spans="1:9" x14ac:dyDescent="0.2">
      <c r="A206" s="688">
        <v>185</v>
      </c>
      <c r="B206" s="688">
        <v>1</v>
      </c>
      <c r="C206" s="689">
        <v>3</v>
      </c>
      <c r="D206" s="689">
        <v>320</v>
      </c>
      <c r="E206" s="623">
        <f t="shared" si="14"/>
        <v>0</v>
      </c>
      <c r="F206" s="689">
        <v>1253</v>
      </c>
      <c r="G206" s="623">
        <f t="shared" si="15"/>
        <v>0</v>
      </c>
      <c r="H206" s="623">
        <f t="shared" si="12"/>
        <v>0</v>
      </c>
      <c r="I206" s="623">
        <f t="shared" si="13"/>
        <v>0.31398054364357514</v>
      </c>
    </row>
    <row r="207" spans="1:9" x14ac:dyDescent="0.2">
      <c r="A207" s="688">
        <v>186</v>
      </c>
      <c r="B207" s="688">
        <v>1</v>
      </c>
      <c r="C207" s="689">
        <v>3</v>
      </c>
      <c r="D207" s="689">
        <v>320</v>
      </c>
      <c r="E207" s="623">
        <f t="shared" si="14"/>
        <v>0</v>
      </c>
      <c r="F207" s="689">
        <v>1182</v>
      </c>
      <c r="G207" s="623">
        <f t="shared" si="15"/>
        <v>0</v>
      </c>
      <c r="H207" s="623">
        <f t="shared" si="12"/>
        <v>0</v>
      </c>
      <c r="I207" s="623">
        <f t="shared" si="13"/>
        <v>0.31398054364357514</v>
      </c>
    </row>
    <row r="208" spans="1:9" x14ac:dyDescent="0.2">
      <c r="A208" s="688">
        <v>187</v>
      </c>
      <c r="B208" s="688">
        <v>1</v>
      </c>
      <c r="C208" s="689">
        <v>3</v>
      </c>
      <c r="D208" s="689">
        <v>320</v>
      </c>
      <c r="E208" s="623">
        <f t="shared" si="14"/>
        <v>0</v>
      </c>
      <c r="F208" s="689">
        <v>1087</v>
      </c>
      <c r="G208" s="623">
        <f t="shared" si="15"/>
        <v>0</v>
      </c>
      <c r="H208" s="623">
        <f t="shared" si="12"/>
        <v>0</v>
      </c>
      <c r="I208" s="623">
        <f t="shared" si="13"/>
        <v>0.31398054364357514</v>
      </c>
    </row>
    <row r="209" spans="1:9" x14ac:dyDescent="0.2">
      <c r="A209" s="688">
        <v>188</v>
      </c>
      <c r="B209" s="688">
        <v>1</v>
      </c>
      <c r="C209" s="689">
        <v>3</v>
      </c>
      <c r="D209" s="689">
        <v>320</v>
      </c>
      <c r="E209" s="623">
        <f t="shared" si="14"/>
        <v>0</v>
      </c>
      <c r="F209" s="689">
        <v>1174</v>
      </c>
      <c r="G209" s="623">
        <f t="shared" si="15"/>
        <v>0</v>
      </c>
      <c r="H209" s="623">
        <f t="shared" si="12"/>
        <v>0</v>
      </c>
      <c r="I209" s="623">
        <f t="shared" si="13"/>
        <v>0.31398054364357514</v>
      </c>
    </row>
    <row r="210" spans="1:9" x14ac:dyDescent="0.2">
      <c r="A210" s="688">
        <v>189</v>
      </c>
      <c r="B210" s="688">
        <v>1</v>
      </c>
      <c r="C210" s="689">
        <v>3</v>
      </c>
      <c r="D210" s="689">
        <v>320</v>
      </c>
      <c r="E210" s="623">
        <f t="shared" si="14"/>
        <v>0</v>
      </c>
      <c r="F210" s="689">
        <v>1219</v>
      </c>
      <c r="G210" s="623">
        <f t="shared" si="15"/>
        <v>0</v>
      </c>
      <c r="H210" s="623">
        <f t="shared" si="12"/>
        <v>0</v>
      </c>
      <c r="I210" s="623">
        <f t="shared" si="13"/>
        <v>0.31398054364357514</v>
      </c>
    </row>
    <row r="211" spans="1:9" x14ac:dyDescent="0.2">
      <c r="A211" s="688">
        <v>190</v>
      </c>
      <c r="B211" s="688">
        <v>52</v>
      </c>
      <c r="C211" s="689">
        <v>3</v>
      </c>
      <c r="D211" s="689">
        <v>320</v>
      </c>
      <c r="E211" s="623">
        <f t="shared" si="14"/>
        <v>156.80000000000001</v>
      </c>
      <c r="F211" s="689">
        <v>1233</v>
      </c>
      <c r="G211" s="623">
        <f t="shared" si="15"/>
        <v>20.245931024206349</v>
      </c>
      <c r="H211" s="623">
        <f t="shared" si="12"/>
        <v>20.245931024206349</v>
      </c>
      <c r="I211" s="623">
        <f t="shared" si="13"/>
        <v>0.31960441337252132</v>
      </c>
    </row>
    <row r="212" spans="1:9" x14ac:dyDescent="0.2">
      <c r="A212" s="688">
        <v>191</v>
      </c>
      <c r="B212" s="688">
        <v>31</v>
      </c>
      <c r="C212" s="689">
        <v>3</v>
      </c>
      <c r="D212" s="689">
        <v>320</v>
      </c>
      <c r="E212" s="623">
        <f t="shared" si="14"/>
        <v>89.6</v>
      </c>
      <c r="F212" s="689">
        <v>1307</v>
      </c>
      <c r="G212" s="623">
        <f t="shared" si="15"/>
        <v>12.263437306749022</v>
      </c>
      <c r="H212" s="623">
        <f t="shared" si="12"/>
        <v>12.263437306749022</v>
      </c>
      <c r="I212" s="623">
        <f t="shared" si="13"/>
        <v>0.32301092373550716</v>
      </c>
    </row>
    <row r="213" spans="1:9" x14ac:dyDescent="0.2">
      <c r="A213" s="688">
        <v>192</v>
      </c>
      <c r="B213" s="688">
        <v>23</v>
      </c>
      <c r="C213" s="689">
        <v>3</v>
      </c>
      <c r="D213" s="689">
        <v>320</v>
      </c>
      <c r="E213" s="623">
        <f t="shared" si="14"/>
        <v>64</v>
      </c>
      <c r="F213" s="689">
        <v>1376</v>
      </c>
      <c r="G213" s="623">
        <f t="shared" si="15"/>
        <v>9.2220405148577171</v>
      </c>
      <c r="H213" s="623">
        <f t="shared" si="12"/>
        <v>9.2220405148577171</v>
      </c>
      <c r="I213" s="623">
        <f t="shared" si="13"/>
        <v>0.32557260165630098</v>
      </c>
    </row>
    <row r="214" spans="1:9" x14ac:dyDescent="0.2">
      <c r="A214" s="688">
        <v>193</v>
      </c>
      <c r="B214" s="688">
        <v>56</v>
      </c>
      <c r="C214" s="689">
        <v>3</v>
      </c>
      <c r="D214" s="689">
        <v>320</v>
      </c>
      <c r="E214" s="623">
        <f t="shared" si="14"/>
        <v>169.6</v>
      </c>
      <c r="F214" s="689">
        <v>1474</v>
      </c>
      <c r="G214" s="623">
        <f t="shared" si="15"/>
        <v>26.17893347026579</v>
      </c>
      <c r="H214" s="623">
        <f t="shared" si="12"/>
        <v>26.17893347026579</v>
      </c>
      <c r="I214" s="623">
        <f t="shared" si="13"/>
        <v>0.33284452762026367</v>
      </c>
    </row>
    <row r="215" spans="1:9" x14ac:dyDescent="0.2">
      <c r="A215" s="688">
        <v>194</v>
      </c>
      <c r="B215" s="688">
        <v>38</v>
      </c>
      <c r="C215" s="689">
        <v>4</v>
      </c>
      <c r="D215" s="689">
        <v>320</v>
      </c>
      <c r="E215" s="623">
        <f t="shared" si="14"/>
        <v>108.8</v>
      </c>
      <c r="F215" s="689">
        <v>1610</v>
      </c>
      <c r="G215" s="623">
        <f t="shared" si="15"/>
        <v>18.34355006480056</v>
      </c>
      <c r="H215" s="623">
        <f t="shared" si="12"/>
        <v>18.34355006480056</v>
      </c>
      <c r="I215" s="623">
        <f t="shared" si="13"/>
        <v>0.33793995819381939</v>
      </c>
    </row>
    <row r="216" spans="1:9" x14ac:dyDescent="0.2">
      <c r="A216" s="688">
        <v>195</v>
      </c>
      <c r="B216" s="688">
        <v>29</v>
      </c>
      <c r="C216" s="689">
        <v>4</v>
      </c>
      <c r="D216" s="689">
        <v>320</v>
      </c>
      <c r="E216" s="623">
        <f t="shared" si="14"/>
        <v>80</v>
      </c>
      <c r="F216" s="689">
        <v>1694</v>
      </c>
      <c r="G216" s="623">
        <f t="shared" si="15"/>
        <v>14.191621213816292</v>
      </c>
      <c r="H216" s="623">
        <f t="shared" si="12"/>
        <v>14.191621213816292</v>
      </c>
      <c r="I216" s="623">
        <f t="shared" si="13"/>
        <v>0.34188207519765723</v>
      </c>
    </row>
    <row r="217" spans="1:9" x14ac:dyDescent="0.2">
      <c r="A217" s="688">
        <v>195</v>
      </c>
      <c r="B217" s="688">
        <v>85</v>
      </c>
      <c r="C217" s="689">
        <v>3</v>
      </c>
      <c r="D217" s="689">
        <v>320</v>
      </c>
      <c r="E217" s="623">
        <f t="shared" si="14"/>
        <v>262.39999999999998</v>
      </c>
      <c r="F217" s="689">
        <v>1292</v>
      </c>
      <c r="G217" s="623">
        <f t="shared" si="15"/>
        <v>35.502175156471154</v>
      </c>
      <c r="H217" s="623">
        <f t="shared" si="12"/>
        <v>35.502175156471154</v>
      </c>
      <c r="I217" s="623">
        <f t="shared" si="13"/>
        <v>0.3517437905188992</v>
      </c>
    </row>
    <row r="218" spans="1:9" x14ac:dyDescent="0.2">
      <c r="A218" s="688">
        <v>196</v>
      </c>
      <c r="B218" s="688">
        <v>105</v>
      </c>
      <c r="C218" s="689">
        <v>5</v>
      </c>
      <c r="D218" s="689">
        <v>320</v>
      </c>
      <c r="E218" s="623">
        <f t="shared" si="14"/>
        <v>320</v>
      </c>
      <c r="F218" s="689">
        <v>2093</v>
      </c>
      <c r="G218" s="623">
        <f t="shared" si="15"/>
        <v>70.137103188943343</v>
      </c>
      <c r="H218" s="623">
        <f t="shared" si="12"/>
        <v>70.137103188943343</v>
      </c>
      <c r="I218" s="623">
        <f t="shared" si="13"/>
        <v>0.3712263191824946</v>
      </c>
    </row>
    <row r="219" spans="1:9" x14ac:dyDescent="0.2">
      <c r="A219" s="688">
        <v>197</v>
      </c>
      <c r="B219" s="688">
        <v>77</v>
      </c>
      <c r="C219" s="689">
        <v>5</v>
      </c>
      <c r="D219" s="689">
        <v>320</v>
      </c>
      <c r="E219" s="623">
        <f t="shared" si="14"/>
        <v>230.4</v>
      </c>
      <c r="F219" s="689">
        <v>2302</v>
      </c>
      <c r="G219" s="623">
        <f t="shared" si="15"/>
        <v>55.541347496169251</v>
      </c>
      <c r="H219" s="623">
        <f t="shared" si="12"/>
        <v>55.541347496169251</v>
      </c>
      <c r="I219" s="623">
        <f t="shared" si="13"/>
        <v>0.38665447126476382</v>
      </c>
    </row>
    <row r="220" spans="1:9" x14ac:dyDescent="0.2">
      <c r="A220" s="688">
        <v>198</v>
      </c>
      <c r="B220" s="688">
        <v>52</v>
      </c>
      <c r="C220" s="689">
        <v>5</v>
      </c>
      <c r="D220" s="689">
        <v>320</v>
      </c>
      <c r="E220" s="623">
        <f t="shared" si="14"/>
        <v>150.4</v>
      </c>
      <c r="F220" s="689">
        <v>2468</v>
      </c>
      <c r="G220" s="623">
        <f t="shared" si="15"/>
        <v>38.870632687552167</v>
      </c>
      <c r="H220" s="623">
        <f t="shared" si="12"/>
        <v>38.870632687552167</v>
      </c>
      <c r="I220" s="623">
        <f t="shared" si="13"/>
        <v>0.39745186923352832</v>
      </c>
    </row>
    <row r="221" spans="1:9" x14ac:dyDescent="0.2">
      <c r="A221" s="688">
        <v>199</v>
      </c>
      <c r="B221" s="688">
        <v>76</v>
      </c>
      <c r="C221" s="689">
        <v>4</v>
      </c>
      <c r="D221" s="689">
        <v>320</v>
      </c>
      <c r="E221" s="623">
        <f t="shared" si="14"/>
        <v>230.4</v>
      </c>
      <c r="F221" s="689">
        <v>1807</v>
      </c>
      <c r="G221" s="623">
        <f t="shared" si="15"/>
        <v>43.598268864282289</v>
      </c>
      <c r="H221" s="623">
        <f t="shared" si="12"/>
        <v>43.598268864282289</v>
      </c>
      <c r="I221" s="623">
        <f t="shared" si="13"/>
        <v>0.40956249947360673</v>
      </c>
    </row>
    <row r="222" spans="1:9" x14ac:dyDescent="0.2">
      <c r="A222" s="688">
        <v>200</v>
      </c>
      <c r="B222" s="688">
        <v>92</v>
      </c>
      <c r="C222" s="689">
        <v>4</v>
      </c>
      <c r="D222" s="689">
        <v>320</v>
      </c>
      <c r="E222" s="623">
        <f t="shared" si="14"/>
        <v>281.60000000000002</v>
      </c>
      <c r="F222" s="689">
        <v>1927</v>
      </c>
      <c r="G222" s="623">
        <f t="shared" si="15"/>
        <v>56.825463021348568</v>
      </c>
      <c r="H222" s="623">
        <f t="shared" si="12"/>
        <v>56.825463021348568</v>
      </c>
      <c r="I222" s="623">
        <f t="shared" si="13"/>
        <v>0.42534735031287024</v>
      </c>
    </row>
    <row r="223" spans="1:9" x14ac:dyDescent="0.2">
      <c r="A223" s="688">
        <v>201</v>
      </c>
      <c r="B223" s="688">
        <v>28</v>
      </c>
      <c r="C223" s="689">
        <v>5</v>
      </c>
      <c r="D223" s="689">
        <v>320</v>
      </c>
      <c r="E223" s="623">
        <f t="shared" si="14"/>
        <v>73.599999999999994</v>
      </c>
      <c r="F223" s="689">
        <v>2023</v>
      </c>
      <c r="G223" s="623">
        <f t="shared" si="15"/>
        <v>15.592017555080476</v>
      </c>
      <c r="H223" s="623">
        <f t="shared" si="12"/>
        <v>15.592017555080476</v>
      </c>
      <c r="I223" s="623">
        <f t="shared" si="13"/>
        <v>0.42967846630039258</v>
      </c>
    </row>
    <row r="224" spans="1:9" x14ac:dyDescent="0.2">
      <c r="A224" s="688">
        <v>202</v>
      </c>
      <c r="B224" s="688">
        <v>79</v>
      </c>
      <c r="C224" s="689">
        <v>4</v>
      </c>
      <c r="D224" s="689">
        <v>320</v>
      </c>
      <c r="E224" s="623">
        <f t="shared" si="14"/>
        <v>240</v>
      </c>
      <c r="F224" s="689">
        <v>1784</v>
      </c>
      <c r="G224" s="623">
        <f t="shared" si="15"/>
        <v>44.836810352033524</v>
      </c>
      <c r="H224" s="623">
        <f t="shared" si="12"/>
        <v>44.836810352033524</v>
      </c>
      <c r="I224" s="623">
        <f t="shared" si="13"/>
        <v>0.44213313584262409</v>
      </c>
    </row>
    <row r="225" spans="1:9" x14ac:dyDescent="0.2">
      <c r="A225" s="688">
        <v>203</v>
      </c>
      <c r="B225" s="688">
        <v>79</v>
      </c>
      <c r="C225" s="689">
        <v>4</v>
      </c>
      <c r="D225" s="689">
        <v>320</v>
      </c>
      <c r="E225" s="623">
        <f t="shared" si="14"/>
        <v>240</v>
      </c>
      <c r="F225" s="689">
        <v>1592</v>
      </c>
      <c r="G225" s="623">
        <f t="shared" si="15"/>
        <v>40.011324036119603</v>
      </c>
      <c r="H225" s="623">
        <f t="shared" si="12"/>
        <v>40.011324036119603</v>
      </c>
      <c r="I225" s="623">
        <f t="shared" si="13"/>
        <v>0.453247392519324</v>
      </c>
    </row>
    <row r="226" spans="1:9" x14ac:dyDescent="0.2">
      <c r="A226" s="688">
        <v>204</v>
      </c>
      <c r="B226" s="688">
        <v>49</v>
      </c>
      <c r="C226" s="689">
        <v>4</v>
      </c>
      <c r="D226" s="689">
        <v>320</v>
      </c>
      <c r="E226" s="623">
        <f t="shared" si="14"/>
        <v>144</v>
      </c>
      <c r="F226" s="689">
        <v>1649</v>
      </c>
      <c r="G226" s="623">
        <f t="shared" si="15"/>
        <v>24.866334171693932</v>
      </c>
      <c r="H226" s="623">
        <f t="shared" si="12"/>
        <v>24.866334171693932</v>
      </c>
      <c r="I226" s="623">
        <f t="shared" si="13"/>
        <v>0.46015470756701676</v>
      </c>
    </row>
    <row r="227" spans="1:9" x14ac:dyDescent="0.2">
      <c r="A227" s="688">
        <v>205</v>
      </c>
      <c r="B227" s="688">
        <v>31</v>
      </c>
      <c r="C227" s="689">
        <v>4</v>
      </c>
      <c r="D227" s="689">
        <v>320</v>
      </c>
      <c r="E227" s="623">
        <f t="shared" si="14"/>
        <v>86.4</v>
      </c>
      <c r="F227" s="689">
        <v>1676</v>
      </c>
      <c r="G227" s="623">
        <f t="shared" si="15"/>
        <v>15.1640907477595</v>
      </c>
      <c r="H227" s="623">
        <f t="shared" si="12"/>
        <v>15.1640907477595</v>
      </c>
      <c r="I227" s="623">
        <f t="shared" si="13"/>
        <v>0.46436695499694997</v>
      </c>
    </row>
    <row r="228" spans="1:9" x14ac:dyDescent="0.2">
      <c r="A228" s="688">
        <v>206</v>
      </c>
      <c r="B228" s="688">
        <v>88</v>
      </c>
      <c r="C228" s="689">
        <v>3</v>
      </c>
      <c r="D228" s="689">
        <v>320</v>
      </c>
      <c r="E228" s="623">
        <f t="shared" si="14"/>
        <v>272</v>
      </c>
      <c r="F228" s="689">
        <v>1427</v>
      </c>
      <c r="G228" s="623">
        <f t="shared" si="15"/>
        <v>40.646344631165228</v>
      </c>
      <c r="H228" s="623">
        <f t="shared" si="12"/>
        <v>40.646344631165228</v>
      </c>
      <c r="I228" s="623">
        <f t="shared" si="13"/>
        <v>0.47565760628338477</v>
      </c>
    </row>
    <row r="229" spans="1:9" x14ac:dyDescent="0.2">
      <c r="A229" s="688">
        <v>207</v>
      </c>
      <c r="B229" s="688">
        <v>71</v>
      </c>
      <c r="C229" s="689">
        <v>3</v>
      </c>
      <c r="D229" s="689">
        <v>320</v>
      </c>
      <c r="E229" s="623">
        <f t="shared" si="14"/>
        <v>217.6</v>
      </c>
      <c r="F229" s="689">
        <v>1456</v>
      </c>
      <c r="G229" s="623">
        <f t="shared" si="15"/>
        <v>33.177899247639274</v>
      </c>
      <c r="H229" s="623">
        <f t="shared" si="12"/>
        <v>33.177899247639274</v>
      </c>
      <c r="I229" s="623">
        <f t="shared" si="13"/>
        <v>0.48487368940772901</v>
      </c>
    </row>
    <row r="230" spans="1:9" x14ac:dyDescent="0.2">
      <c r="A230" s="688">
        <v>207</v>
      </c>
      <c r="B230" s="688">
        <v>18</v>
      </c>
      <c r="C230" s="689">
        <v>3</v>
      </c>
      <c r="D230" s="689">
        <v>320</v>
      </c>
      <c r="E230" s="623">
        <f t="shared" si="14"/>
        <v>48</v>
      </c>
      <c r="F230" s="689">
        <v>1452</v>
      </c>
      <c r="G230" s="623">
        <f t="shared" si="15"/>
        <v>7.2985480528198075</v>
      </c>
      <c r="H230" s="623">
        <f t="shared" si="12"/>
        <v>7.2985480528198075</v>
      </c>
      <c r="I230" s="623">
        <f t="shared" si="13"/>
        <v>0.48690106386684562</v>
      </c>
    </row>
    <row r="231" spans="1:9" x14ac:dyDescent="0.2">
      <c r="A231" s="688">
        <v>208</v>
      </c>
      <c r="B231" s="688">
        <v>22</v>
      </c>
      <c r="C231" s="689">
        <v>3</v>
      </c>
      <c r="D231" s="689">
        <v>320</v>
      </c>
      <c r="E231" s="623">
        <f t="shared" si="14"/>
        <v>60.8</v>
      </c>
      <c r="F231" s="689">
        <v>1462</v>
      </c>
      <c r="G231" s="623">
        <f t="shared" si="15"/>
        <v>9.3084971446845106</v>
      </c>
      <c r="H231" s="623">
        <f t="shared" si="12"/>
        <v>9.3084971446845106</v>
      </c>
      <c r="I231" s="623">
        <f t="shared" si="13"/>
        <v>0.48948675751814685</v>
      </c>
    </row>
    <row r="232" spans="1:9" x14ac:dyDescent="0.2">
      <c r="A232" s="688">
        <v>209</v>
      </c>
      <c r="B232" s="688">
        <v>22</v>
      </c>
      <c r="C232" s="689">
        <v>3</v>
      </c>
      <c r="D232" s="689">
        <v>320</v>
      </c>
      <c r="E232" s="623">
        <f t="shared" si="14"/>
        <v>60.8</v>
      </c>
      <c r="F232" s="689">
        <v>1464</v>
      </c>
      <c r="G232" s="623">
        <f t="shared" si="15"/>
        <v>9.3212310669070586</v>
      </c>
      <c r="H232" s="623">
        <f t="shared" si="12"/>
        <v>9.3212310669070586</v>
      </c>
      <c r="I232" s="623">
        <f t="shared" si="13"/>
        <v>0.4920759883700655</v>
      </c>
    </row>
    <row r="233" spans="1:9" x14ac:dyDescent="0.2">
      <c r="A233" s="688">
        <v>210</v>
      </c>
      <c r="B233" s="688">
        <v>15</v>
      </c>
      <c r="C233" s="689">
        <v>3</v>
      </c>
      <c r="D233" s="689">
        <v>320</v>
      </c>
      <c r="E233" s="623">
        <f t="shared" si="14"/>
        <v>38.4</v>
      </c>
      <c r="F233" s="689">
        <v>1463</v>
      </c>
      <c r="G233" s="623">
        <f t="shared" si="15"/>
        <v>5.8830720668183902</v>
      </c>
      <c r="H233" s="623">
        <f t="shared" si="12"/>
        <v>5.8830720668183902</v>
      </c>
      <c r="I233" s="623">
        <f t="shared" si="13"/>
        <v>0.49371017505529285</v>
      </c>
    </row>
    <row r="234" spans="1:9" x14ac:dyDescent="0.2">
      <c r="A234" s="688">
        <v>211</v>
      </c>
      <c r="B234" s="688">
        <v>16</v>
      </c>
      <c r="C234" s="689">
        <v>3</v>
      </c>
      <c r="D234" s="689">
        <v>320</v>
      </c>
      <c r="E234" s="623">
        <f t="shared" si="14"/>
        <v>41.6</v>
      </c>
      <c r="F234" s="689">
        <v>1458</v>
      </c>
      <c r="G234" s="623">
        <f t="shared" si="15"/>
        <v>6.3515463633217006</v>
      </c>
      <c r="H234" s="623">
        <f t="shared" si="12"/>
        <v>6.3515463633217006</v>
      </c>
      <c r="I234" s="623">
        <f t="shared" si="13"/>
        <v>0.49547449348954886</v>
      </c>
    </row>
    <row r="235" spans="1:9" x14ac:dyDescent="0.2">
      <c r="A235" s="688">
        <v>212</v>
      </c>
      <c r="B235" s="688">
        <v>22</v>
      </c>
      <c r="C235" s="689">
        <v>3</v>
      </c>
      <c r="D235" s="689">
        <v>320</v>
      </c>
      <c r="E235" s="623">
        <f t="shared" si="14"/>
        <v>60.8</v>
      </c>
      <c r="F235" s="689">
        <v>1450</v>
      </c>
      <c r="G235" s="623">
        <f t="shared" si="15"/>
        <v>9.2320936113492067</v>
      </c>
      <c r="H235" s="623">
        <f t="shared" si="12"/>
        <v>9.2320936113492067</v>
      </c>
      <c r="I235" s="623">
        <f t="shared" si="13"/>
        <v>0.49803896393714586</v>
      </c>
    </row>
    <row r="236" spans="1:9" x14ac:dyDescent="0.2">
      <c r="A236" s="688">
        <v>213</v>
      </c>
      <c r="B236" s="688">
        <v>29</v>
      </c>
      <c r="C236" s="689">
        <v>3</v>
      </c>
      <c r="D236" s="689">
        <v>320</v>
      </c>
      <c r="E236" s="623">
        <f t="shared" si="14"/>
        <v>83.2</v>
      </c>
      <c r="F236" s="689">
        <v>1459</v>
      </c>
      <c r="G236" s="623">
        <f t="shared" si="15"/>
        <v>12.711805410269356</v>
      </c>
      <c r="H236" s="623">
        <f t="shared" si="12"/>
        <v>12.711805410269356</v>
      </c>
      <c r="I236" s="623">
        <f t="shared" si="13"/>
        <v>0.50157002099555403</v>
      </c>
    </row>
    <row r="237" spans="1:9" x14ac:dyDescent="0.2">
      <c r="A237" s="688">
        <v>214</v>
      </c>
      <c r="B237" s="688">
        <v>22</v>
      </c>
      <c r="C237" s="689">
        <v>3</v>
      </c>
      <c r="D237" s="689">
        <v>320</v>
      </c>
      <c r="E237" s="623">
        <f t="shared" si="14"/>
        <v>60.8</v>
      </c>
      <c r="F237" s="689">
        <v>1457</v>
      </c>
      <c r="G237" s="623">
        <f t="shared" si="15"/>
        <v>9.2766623391281335</v>
      </c>
      <c r="H237" s="623">
        <f t="shared" si="12"/>
        <v>9.2766623391281335</v>
      </c>
      <c r="I237" s="623">
        <f t="shared" si="13"/>
        <v>0.5041468716453118</v>
      </c>
    </row>
    <row r="238" spans="1:9" x14ac:dyDescent="0.2">
      <c r="A238" s="688">
        <v>215</v>
      </c>
      <c r="B238" s="688">
        <v>18</v>
      </c>
      <c r="C238" s="689">
        <v>3</v>
      </c>
      <c r="D238" s="689">
        <v>320</v>
      </c>
      <c r="E238" s="623">
        <f t="shared" si="14"/>
        <v>48</v>
      </c>
      <c r="F238" s="689">
        <v>1455</v>
      </c>
      <c r="G238" s="623">
        <f t="shared" si="15"/>
        <v>7.3136276975570382</v>
      </c>
      <c r="H238" s="623">
        <f t="shared" si="12"/>
        <v>7.3136276975570382</v>
      </c>
      <c r="I238" s="623">
        <f t="shared" si="13"/>
        <v>0.50617843489463321</v>
      </c>
    </row>
    <row r="239" spans="1:9" x14ac:dyDescent="0.2">
      <c r="A239" s="688">
        <v>216</v>
      </c>
      <c r="B239" s="688">
        <v>22</v>
      </c>
      <c r="C239" s="689">
        <v>3</v>
      </c>
      <c r="D239" s="689">
        <v>320</v>
      </c>
      <c r="E239" s="623">
        <f t="shared" si="14"/>
        <v>60.8</v>
      </c>
      <c r="F239" s="689">
        <v>1453</v>
      </c>
      <c r="G239" s="623">
        <f t="shared" si="15"/>
        <v>9.2511944946830322</v>
      </c>
      <c r="H239" s="623">
        <f t="shared" si="12"/>
        <v>9.2511944946830322</v>
      </c>
      <c r="I239" s="623">
        <f t="shared" si="13"/>
        <v>0.50874821114315627</v>
      </c>
    </row>
    <row r="240" spans="1:9" x14ac:dyDescent="0.2">
      <c r="A240" s="688">
        <v>217</v>
      </c>
      <c r="B240" s="688">
        <v>34</v>
      </c>
      <c r="C240" s="689">
        <v>3</v>
      </c>
      <c r="D240" s="689">
        <v>320</v>
      </c>
      <c r="E240" s="623">
        <f t="shared" si="14"/>
        <v>99.2</v>
      </c>
      <c r="F240" s="689">
        <v>1453</v>
      </c>
      <c r="G240" s="623">
        <f t="shared" si="15"/>
        <v>15.094054175535474</v>
      </c>
      <c r="H240" s="623">
        <f t="shared" si="12"/>
        <v>15.094054175535474</v>
      </c>
      <c r="I240" s="623">
        <f t="shared" si="13"/>
        <v>0.51294100396969389</v>
      </c>
    </row>
    <row r="241" spans="1:9" x14ac:dyDescent="0.2">
      <c r="A241" s="688">
        <v>218</v>
      </c>
      <c r="B241" s="688">
        <v>36</v>
      </c>
      <c r="C241" s="689">
        <v>3</v>
      </c>
      <c r="D241" s="689">
        <v>320</v>
      </c>
      <c r="E241" s="623">
        <f t="shared" si="14"/>
        <v>105.6</v>
      </c>
      <c r="F241" s="689">
        <v>1458</v>
      </c>
      <c r="G241" s="623">
        <f t="shared" si="15"/>
        <v>16.123156153047393</v>
      </c>
      <c r="H241" s="623">
        <f t="shared" si="12"/>
        <v>16.123156153047393</v>
      </c>
      <c r="I241" s="623">
        <f t="shared" si="13"/>
        <v>0.5174196584566515</v>
      </c>
    </row>
    <row r="242" spans="1:9" x14ac:dyDescent="0.2">
      <c r="A242" s="688">
        <v>219</v>
      </c>
      <c r="B242" s="688">
        <v>28</v>
      </c>
      <c r="C242" s="689">
        <v>3</v>
      </c>
      <c r="D242" s="689">
        <v>320</v>
      </c>
      <c r="E242" s="623">
        <f t="shared" si="14"/>
        <v>80</v>
      </c>
      <c r="F242" s="689">
        <v>1465</v>
      </c>
      <c r="G242" s="623">
        <f t="shared" si="15"/>
        <v>12.273155300024124</v>
      </c>
      <c r="H242" s="623">
        <f t="shared" si="12"/>
        <v>12.273155300024124</v>
      </c>
      <c r="I242" s="623">
        <f t="shared" si="13"/>
        <v>0.52082886826221375</v>
      </c>
    </row>
    <row r="243" spans="1:9" x14ac:dyDescent="0.2">
      <c r="A243" s="688">
        <v>219</v>
      </c>
      <c r="B243" s="688">
        <v>70</v>
      </c>
      <c r="C243" s="689">
        <v>3</v>
      </c>
      <c r="D243" s="689">
        <v>320</v>
      </c>
      <c r="E243" s="623">
        <f t="shared" si="14"/>
        <v>214.4</v>
      </c>
      <c r="F243" s="689">
        <v>1481</v>
      </c>
      <c r="G243" s="623">
        <f t="shared" si="15"/>
        <v>33.251286852027135</v>
      </c>
      <c r="H243" s="623">
        <f t="shared" si="12"/>
        <v>33.251286852027135</v>
      </c>
      <c r="I243" s="623">
        <f t="shared" si="13"/>
        <v>0.53006533683222123</v>
      </c>
    </row>
    <row r="244" spans="1:9" x14ac:dyDescent="0.2">
      <c r="A244" s="688">
        <v>220</v>
      </c>
      <c r="B244" s="688">
        <v>43</v>
      </c>
      <c r="C244" s="689">
        <v>3</v>
      </c>
      <c r="D244" s="689">
        <v>320</v>
      </c>
      <c r="E244" s="623">
        <f t="shared" si="14"/>
        <v>128</v>
      </c>
      <c r="F244" s="689">
        <v>1499</v>
      </c>
      <c r="G244" s="623">
        <f t="shared" si="15"/>
        <v>20.092788854319359</v>
      </c>
      <c r="H244" s="623">
        <f t="shared" si="12"/>
        <v>20.092788854319359</v>
      </c>
      <c r="I244" s="623">
        <f t="shared" si="13"/>
        <v>0.53564666706953212</v>
      </c>
    </row>
    <row r="245" spans="1:9" x14ac:dyDescent="0.2">
      <c r="A245" s="688">
        <v>221</v>
      </c>
      <c r="B245" s="688">
        <v>48</v>
      </c>
      <c r="C245" s="689">
        <v>4</v>
      </c>
      <c r="D245" s="689">
        <v>320</v>
      </c>
      <c r="E245" s="623">
        <f t="shared" si="14"/>
        <v>140.80000000000001</v>
      </c>
      <c r="F245" s="689">
        <v>1523</v>
      </c>
      <c r="G245" s="623">
        <f t="shared" si="15"/>
        <v>22.455936736251655</v>
      </c>
      <c r="H245" s="623">
        <f t="shared" si="12"/>
        <v>22.455936736251655</v>
      </c>
      <c r="I245" s="623">
        <f t="shared" si="13"/>
        <v>0.54188442727404651</v>
      </c>
    </row>
    <row r="246" spans="1:9" x14ac:dyDescent="0.2">
      <c r="A246" s="688">
        <v>222</v>
      </c>
      <c r="B246" s="688">
        <v>37</v>
      </c>
      <c r="C246" s="689">
        <v>4</v>
      </c>
      <c r="D246" s="689">
        <v>320</v>
      </c>
      <c r="E246" s="623">
        <f t="shared" si="14"/>
        <v>105.6</v>
      </c>
      <c r="F246" s="689">
        <v>1538</v>
      </c>
      <c r="G246" s="623">
        <f t="shared" si="15"/>
        <v>17.007828644298279</v>
      </c>
      <c r="H246" s="623">
        <f t="shared" si="12"/>
        <v>17.007828644298279</v>
      </c>
      <c r="I246" s="623">
        <f t="shared" si="13"/>
        <v>0.54660882411968492</v>
      </c>
    </row>
    <row r="247" spans="1:9" x14ac:dyDescent="0.2">
      <c r="A247" s="688">
        <v>223</v>
      </c>
      <c r="B247" s="688">
        <v>50</v>
      </c>
      <c r="C247" s="689">
        <v>4</v>
      </c>
      <c r="D247" s="689">
        <v>320</v>
      </c>
      <c r="E247" s="623">
        <f t="shared" si="14"/>
        <v>147.19999999999999</v>
      </c>
      <c r="F247" s="689">
        <v>1555</v>
      </c>
      <c r="G247" s="623">
        <f t="shared" si="15"/>
        <v>23.96993306786964</v>
      </c>
      <c r="H247" s="623">
        <f t="shared" si="12"/>
        <v>23.96993306786964</v>
      </c>
      <c r="I247" s="623">
        <f t="shared" si="13"/>
        <v>0.55326713886075984</v>
      </c>
    </row>
    <row r="248" spans="1:9" x14ac:dyDescent="0.2">
      <c r="A248" s="688">
        <v>224</v>
      </c>
      <c r="B248" s="688">
        <v>45</v>
      </c>
      <c r="C248" s="689">
        <v>4</v>
      </c>
      <c r="D248" s="689">
        <v>320</v>
      </c>
      <c r="E248" s="623">
        <f t="shared" si="14"/>
        <v>131.19999999999999</v>
      </c>
      <c r="F248" s="689">
        <v>1566</v>
      </c>
      <c r="G248" s="623">
        <f t="shared" si="15"/>
        <v>21.515637111081201</v>
      </c>
      <c r="H248" s="623">
        <f t="shared" si="12"/>
        <v>21.515637111081201</v>
      </c>
      <c r="I248" s="623">
        <f t="shared" si="13"/>
        <v>0.55924370472494911</v>
      </c>
    </row>
    <row r="249" spans="1:9" x14ac:dyDescent="0.2">
      <c r="A249" s="688">
        <v>225</v>
      </c>
      <c r="B249" s="688">
        <v>38</v>
      </c>
      <c r="C249" s="689">
        <v>4</v>
      </c>
      <c r="D249" s="689">
        <v>320</v>
      </c>
      <c r="E249" s="623">
        <f t="shared" si="14"/>
        <v>108.8</v>
      </c>
      <c r="F249" s="689">
        <v>1571</v>
      </c>
      <c r="G249" s="623">
        <f t="shared" si="15"/>
        <v>17.899203199876823</v>
      </c>
      <c r="H249" s="623">
        <f t="shared" si="12"/>
        <v>17.899203199876823</v>
      </c>
      <c r="I249" s="623">
        <f t="shared" si="13"/>
        <v>0.56421570561380374</v>
      </c>
    </row>
    <row r="250" spans="1:9" x14ac:dyDescent="0.2">
      <c r="A250" s="688">
        <v>226</v>
      </c>
      <c r="B250" s="688">
        <v>50</v>
      </c>
      <c r="C250" s="689">
        <v>4</v>
      </c>
      <c r="D250" s="689">
        <v>320</v>
      </c>
      <c r="E250" s="623">
        <f t="shared" si="14"/>
        <v>147.19999999999999</v>
      </c>
      <c r="F250" s="689">
        <v>1582</v>
      </c>
      <c r="G250" s="623">
        <f t="shared" si="15"/>
        <v>24.386131262617219</v>
      </c>
      <c r="H250" s="623">
        <f t="shared" si="12"/>
        <v>24.386131262617219</v>
      </c>
      <c r="I250" s="623">
        <f t="shared" si="13"/>
        <v>0.5709896309645307</v>
      </c>
    </row>
    <row r="251" spans="1:9" x14ac:dyDescent="0.2">
      <c r="A251" s="688">
        <v>227</v>
      </c>
      <c r="B251" s="688">
        <v>89</v>
      </c>
      <c r="C251" s="689">
        <v>4</v>
      </c>
      <c r="D251" s="689">
        <v>320</v>
      </c>
      <c r="E251" s="623">
        <f t="shared" si="14"/>
        <v>272</v>
      </c>
      <c r="F251" s="689">
        <v>1601</v>
      </c>
      <c r="G251" s="623">
        <f t="shared" si="15"/>
        <v>45.602521201468491</v>
      </c>
      <c r="H251" s="623">
        <f t="shared" si="12"/>
        <v>45.602521201468491</v>
      </c>
      <c r="I251" s="623">
        <f t="shared" si="13"/>
        <v>0.58365699796493864</v>
      </c>
    </row>
    <row r="252" spans="1:9" x14ac:dyDescent="0.2">
      <c r="A252" s="688">
        <v>228</v>
      </c>
      <c r="B252" s="688">
        <v>80</v>
      </c>
      <c r="C252" s="689">
        <v>4</v>
      </c>
      <c r="D252" s="689">
        <v>320</v>
      </c>
      <c r="E252" s="623">
        <f t="shared" si="14"/>
        <v>243.2</v>
      </c>
      <c r="F252" s="689">
        <v>1657</v>
      </c>
      <c r="G252" s="623">
        <f t="shared" si="15"/>
        <v>42.200218245532788</v>
      </c>
      <c r="H252" s="623">
        <f t="shared" si="12"/>
        <v>42.200218245532788</v>
      </c>
      <c r="I252" s="623">
        <f t="shared" si="13"/>
        <v>0.59537928081091995</v>
      </c>
    </row>
    <row r="253" spans="1:9" x14ac:dyDescent="0.2">
      <c r="A253" s="688">
        <v>229</v>
      </c>
      <c r="B253" s="688">
        <v>41</v>
      </c>
      <c r="C253" s="689">
        <v>4</v>
      </c>
      <c r="D253" s="689">
        <v>320</v>
      </c>
      <c r="E253" s="623">
        <f t="shared" si="14"/>
        <v>118.4</v>
      </c>
      <c r="F253" s="689">
        <v>1674</v>
      </c>
      <c r="G253" s="623">
        <f t="shared" si="15"/>
        <v>20.755623016324758</v>
      </c>
      <c r="H253" s="623">
        <f t="shared" si="12"/>
        <v>20.755623016324758</v>
      </c>
      <c r="I253" s="623">
        <f t="shared" si="13"/>
        <v>0.6011447316487879</v>
      </c>
    </row>
    <row r="254" spans="1:9" x14ac:dyDescent="0.2">
      <c r="A254" s="688">
        <v>230</v>
      </c>
      <c r="B254" s="688">
        <v>32</v>
      </c>
      <c r="C254" s="689">
        <v>4</v>
      </c>
      <c r="D254" s="689">
        <v>320</v>
      </c>
      <c r="E254" s="623">
        <f t="shared" si="14"/>
        <v>89.6</v>
      </c>
      <c r="F254" s="689">
        <v>1686</v>
      </c>
      <c r="G254" s="623">
        <f t="shared" si="15"/>
        <v>15.819552639004476</v>
      </c>
      <c r="H254" s="623">
        <f t="shared" si="12"/>
        <v>15.819552639004476</v>
      </c>
      <c r="I254" s="623">
        <f t="shared" si="13"/>
        <v>0.60553905182628909</v>
      </c>
    </row>
    <row r="255" spans="1:9" x14ac:dyDescent="0.2">
      <c r="A255" s="688">
        <v>231</v>
      </c>
      <c r="B255" s="688">
        <v>26</v>
      </c>
      <c r="C255" s="689">
        <v>4</v>
      </c>
      <c r="D255" s="689">
        <v>320</v>
      </c>
      <c r="E255" s="623">
        <f t="shared" si="14"/>
        <v>70.400000000000006</v>
      </c>
      <c r="F255" s="689">
        <v>1696</v>
      </c>
      <c r="G255" s="623">
        <f t="shared" si="15"/>
        <v>12.503371209679187</v>
      </c>
      <c r="H255" s="623">
        <f t="shared" si="12"/>
        <v>12.503371209679187</v>
      </c>
      <c r="I255" s="623">
        <f t="shared" si="13"/>
        <v>0.60901221049564447</v>
      </c>
    </row>
    <row r="256" spans="1:9" x14ac:dyDescent="0.2">
      <c r="A256" s="688">
        <v>231</v>
      </c>
      <c r="B256" s="688">
        <v>26</v>
      </c>
      <c r="C256" s="689">
        <v>4</v>
      </c>
      <c r="D256" s="689">
        <v>320</v>
      </c>
      <c r="E256" s="623">
        <f t="shared" si="14"/>
        <v>70.400000000000006</v>
      </c>
      <c r="F256" s="689">
        <v>1695</v>
      </c>
      <c r="G256" s="623">
        <f t="shared" si="15"/>
        <v>12.495998938918762</v>
      </c>
      <c r="H256" s="623">
        <f t="shared" si="12"/>
        <v>12.495998938918762</v>
      </c>
      <c r="I256" s="623">
        <f t="shared" si="13"/>
        <v>0.61248332131201078</v>
      </c>
    </row>
    <row r="257" spans="1:9" x14ac:dyDescent="0.2">
      <c r="A257" s="688">
        <v>232</v>
      </c>
      <c r="B257" s="688">
        <v>14</v>
      </c>
      <c r="C257" s="689">
        <v>4</v>
      </c>
      <c r="D257" s="689">
        <v>320</v>
      </c>
      <c r="E257" s="623">
        <f t="shared" si="14"/>
        <v>32</v>
      </c>
      <c r="F257" s="689">
        <v>1682</v>
      </c>
      <c r="G257" s="623">
        <f t="shared" si="15"/>
        <v>5.6364360995605676</v>
      </c>
      <c r="H257" s="623">
        <f t="shared" si="12"/>
        <v>5.6364360995605676</v>
      </c>
      <c r="I257" s="623">
        <f t="shared" si="13"/>
        <v>0.61404899800633317</v>
      </c>
    </row>
    <row r="258" spans="1:9" x14ac:dyDescent="0.2">
      <c r="A258" s="688">
        <v>233</v>
      </c>
      <c r="B258" s="688">
        <v>25</v>
      </c>
      <c r="C258" s="689">
        <v>4</v>
      </c>
      <c r="D258" s="689">
        <v>320</v>
      </c>
      <c r="E258" s="623">
        <f t="shared" si="14"/>
        <v>67.2</v>
      </c>
      <c r="F258" s="689">
        <v>1686</v>
      </c>
      <c r="G258" s="623">
        <f t="shared" si="15"/>
        <v>11.864664479253355</v>
      </c>
      <c r="H258" s="623">
        <f t="shared" si="12"/>
        <v>11.864664479253355</v>
      </c>
      <c r="I258" s="623">
        <f t="shared" si="13"/>
        <v>0.61734473813945911</v>
      </c>
    </row>
    <row r="259" spans="1:9" x14ac:dyDescent="0.2">
      <c r="A259" s="688">
        <v>234</v>
      </c>
      <c r="B259" s="688">
        <v>22</v>
      </c>
      <c r="C259" s="689">
        <v>4</v>
      </c>
      <c r="D259" s="689">
        <v>320</v>
      </c>
      <c r="E259" s="623">
        <f t="shared" si="14"/>
        <v>57.6</v>
      </c>
      <c r="F259" s="689">
        <v>1686</v>
      </c>
      <c r="G259" s="623">
        <f t="shared" si="15"/>
        <v>10.169712410788591</v>
      </c>
      <c r="H259" s="623">
        <f t="shared" si="12"/>
        <v>10.169712410788591</v>
      </c>
      <c r="I259" s="623">
        <f t="shared" si="13"/>
        <v>0.62016965825356707</v>
      </c>
    </row>
    <row r="260" spans="1:9" x14ac:dyDescent="0.2">
      <c r="A260" s="688">
        <v>235</v>
      </c>
      <c r="B260" s="688">
        <v>44</v>
      </c>
      <c r="C260" s="689">
        <v>4</v>
      </c>
      <c r="D260" s="689">
        <v>320</v>
      </c>
      <c r="E260" s="623">
        <f t="shared" si="14"/>
        <v>128</v>
      </c>
      <c r="F260" s="689">
        <v>1688</v>
      </c>
      <c r="G260" s="623">
        <f t="shared" si="15"/>
        <v>22.626169170174169</v>
      </c>
      <c r="H260" s="623">
        <f t="shared" si="12"/>
        <v>22.626169170174169</v>
      </c>
      <c r="I260" s="623">
        <f t="shared" si="13"/>
        <v>0.62645470524528213</v>
      </c>
    </row>
    <row r="261" spans="1:9" x14ac:dyDescent="0.2">
      <c r="A261" s="688">
        <v>236</v>
      </c>
      <c r="B261" s="688">
        <v>24</v>
      </c>
      <c r="C261" s="689">
        <v>4</v>
      </c>
      <c r="D261" s="689">
        <v>320</v>
      </c>
      <c r="E261" s="623">
        <f t="shared" si="14"/>
        <v>64</v>
      </c>
      <c r="F261" s="689">
        <v>1692</v>
      </c>
      <c r="G261" s="623">
        <f t="shared" si="15"/>
        <v>11.339892842397715</v>
      </c>
      <c r="H261" s="623">
        <f t="shared" si="12"/>
        <v>11.339892842397715</v>
      </c>
      <c r="I261" s="623">
        <f t="shared" si="13"/>
        <v>0.62960467547928145</v>
      </c>
    </row>
    <row r="262" spans="1:9" x14ac:dyDescent="0.2">
      <c r="A262" s="688">
        <v>237</v>
      </c>
      <c r="B262" s="688">
        <v>28</v>
      </c>
      <c r="C262" s="689">
        <v>4</v>
      </c>
      <c r="D262" s="689">
        <v>320</v>
      </c>
      <c r="E262" s="623">
        <f t="shared" si="14"/>
        <v>76.8</v>
      </c>
      <c r="F262" s="689">
        <v>1695</v>
      </c>
      <c r="G262" s="623">
        <f t="shared" si="15"/>
        <v>13.631998842456831</v>
      </c>
      <c r="H262" s="623">
        <f t="shared" si="12"/>
        <v>13.631998842456831</v>
      </c>
      <c r="I262" s="623">
        <f t="shared" si="13"/>
        <v>0.63339134182440837</v>
      </c>
    </row>
    <row r="263" spans="1:9" x14ac:dyDescent="0.2">
      <c r="A263" s="688">
        <v>238</v>
      </c>
      <c r="B263" s="688">
        <v>62</v>
      </c>
      <c r="C263" s="689">
        <v>4</v>
      </c>
      <c r="D263" s="689">
        <v>320</v>
      </c>
      <c r="E263" s="623">
        <f t="shared" si="14"/>
        <v>185.6</v>
      </c>
      <c r="F263" s="689">
        <v>1699</v>
      </c>
      <c r="G263" s="623">
        <f t="shared" si="15"/>
        <v>33.021741148804843</v>
      </c>
      <c r="H263" s="623">
        <f t="shared" ref="H263:H326" si="16">G263*1</f>
        <v>33.021741148804843</v>
      </c>
      <c r="I263" s="623">
        <f t="shared" si="13"/>
        <v>0.64256404769907638</v>
      </c>
    </row>
    <row r="264" spans="1:9" x14ac:dyDescent="0.2">
      <c r="A264" s="688">
        <v>239</v>
      </c>
      <c r="B264" s="688">
        <v>34</v>
      </c>
      <c r="C264" s="689">
        <v>4</v>
      </c>
      <c r="D264" s="689">
        <v>320</v>
      </c>
      <c r="E264" s="623">
        <f t="shared" si="14"/>
        <v>96</v>
      </c>
      <c r="F264" s="689">
        <v>1709</v>
      </c>
      <c r="G264" s="623">
        <f t="shared" si="15"/>
        <v>17.180741903951862</v>
      </c>
      <c r="H264" s="623">
        <f t="shared" si="16"/>
        <v>17.180741903951862</v>
      </c>
      <c r="I264" s="623">
        <f t="shared" ref="I264:I327" si="17">(H264/3600)+I263</f>
        <v>0.64733647600572963</v>
      </c>
    </row>
    <row r="265" spans="1:9" x14ac:dyDescent="0.2">
      <c r="A265" s="688">
        <v>240</v>
      </c>
      <c r="B265" s="688">
        <v>31</v>
      </c>
      <c r="C265" s="689">
        <v>4</v>
      </c>
      <c r="D265" s="689">
        <v>320</v>
      </c>
      <c r="E265" s="623">
        <f t="shared" si="14"/>
        <v>86.4</v>
      </c>
      <c r="F265" s="689">
        <v>1722</v>
      </c>
      <c r="G265" s="623">
        <f t="shared" si="15"/>
        <v>15.580288942507076</v>
      </c>
      <c r="H265" s="623">
        <f t="shared" si="16"/>
        <v>15.580288942507076</v>
      </c>
      <c r="I265" s="623">
        <f t="shared" si="17"/>
        <v>0.65166433404531499</v>
      </c>
    </row>
    <row r="266" spans="1:9" x14ac:dyDescent="0.2">
      <c r="A266" s="688">
        <v>241</v>
      </c>
      <c r="B266" s="688">
        <v>38</v>
      </c>
      <c r="C266" s="689">
        <v>4</v>
      </c>
      <c r="D266" s="689">
        <v>320</v>
      </c>
      <c r="E266" s="623">
        <f t="shared" ref="E266:E329" si="18">IF(B266&gt;C266,(B266-C266)*D266/100,0)</f>
        <v>108.8</v>
      </c>
      <c r="F266" s="689">
        <v>1721</v>
      </c>
      <c r="G266" s="623">
        <f t="shared" ref="G266:G329" si="19">(2*PI()*E266*F266/60)/1000</f>
        <v>19.60822960342967</v>
      </c>
      <c r="H266" s="623">
        <f t="shared" si="16"/>
        <v>19.60822960342967</v>
      </c>
      <c r="I266" s="623">
        <f t="shared" si="17"/>
        <v>0.6571110644907121</v>
      </c>
    </row>
    <row r="267" spans="1:9" x14ac:dyDescent="0.2">
      <c r="A267" s="688">
        <v>242</v>
      </c>
      <c r="B267" s="688">
        <v>33</v>
      </c>
      <c r="C267" s="689">
        <v>4</v>
      </c>
      <c r="D267" s="689">
        <v>320</v>
      </c>
      <c r="E267" s="623">
        <f t="shared" si="18"/>
        <v>92.8</v>
      </c>
      <c r="F267" s="689">
        <v>1737</v>
      </c>
      <c r="G267" s="623">
        <f t="shared" si="19"/>
        <v>16.880154318856388</v>
      </c>
      <c r="H267" s="623">
        <f t="shared" si="16"/>
        <v>16.880154318856388</v>
      </c>
      <c r="I267" s="623">
        <f t="shared" si="17"/>
        <v>0.66179999624594998</v>
      </c>
    </row>
    <row r="268" spans="1:9" x14ac:dyDescent="0.2">
      <c r="A268" s="688">
        <v>243</v>
      </c>
      <c r="B268" s="688">
        <v>31</v>
      </c>
      <c r="C268" s="689">
        <v>4</v>
      </c>
      <c r="D268" s="689">
        <v>320</v>
      </c>
      <c r="E268" s="623">
        <f t="shared" si="18"/>
        <v>86.4</v>
      </c>
      <c r="F268" s="689">
        <v>1738</v>
      </c>
      <c r="G268" s="623">
        <f t="shared" si="19"/>
        <v>15.725053531984495</v>
      </c>
      <c r="H268" s="623">
        <f t="shared" si="16"/>
        <v>15.725053531984495</v>
      </c>
      <c r="I268" s="623">
        <f t="shared" si="17"/>
        <v>0.66616806667150119</v>
      </c>
    </row>
    <row r="269" spans="1:9" x14ac:dyDescent="0.2">
      <c r="A269" s="688">
        <v>243</v>
      </c>
      <c r="B269" s="688">
        <v>21</v>
      </c>
      <c r="C269" s="689">
        <v>4</v>
      </c>
      <c r="D269" s="689">
        <v>320</v>
      </c>
      <c r="E269" s="623">
        <f t="shared" si="18"/>
        <v>54.4</v>
      </c>
      <c r="F269" s="689">
        <v>1740</v>
      </c>
      <c r="G269" s="623">
        <f t="shared" si="19"/>
        <v>9.9123531406065162</v>
      </c>
      <c r="H269" s="623">
        <f t="shared" si="16"/>
        <v>9.9123531406065162</v>
      </c>
      <c r="I269" s="623">
        <f t="shared" si="17"/>
        <v>0.66892149809944745</v>
      </c>
    </row>
    <row r="270" spans="1:9" x14ac:dyDescent="0.2">
      <c r="A270" s="688">
        <v>244</v>
      </c>
      <c r="B270" s="688">
        <v>21</v>
      </c>
      <c r="C270" s="689">
        <v>4</v>
      </c>
      <c r="D270" s="689">
        <v>320</v>
      </c>
      <c r="E270" s="623">
        <f t="shared" si="18"/>
        <v>54.4</v>
      </c>
      <c r="F270" s="689">
        <v>1741</v>
      </c>
      <c r="G270" s="623">
        <f t="shared" si="19"/>
        <v>9.9180498952850247</v>
      </c>
      <c r="H270" s="623">
        <f t="shared" si="16"/>
        <v>9.9180498952850247</v>
      </c>
      <c r="I270" s="623">
        <f t="shared" si="17"/>
        <v>0.67167651195924882</v>
      </c>
    </row>
    <row r="271" spans="1:9" x14ac:dyDescent="0.2">
      <c r="A271" s="688">
        <v>245</v>
      </c>
      <c r="B271" s="688">
        <v>28</v>
      </c>
      <c r="C271" s="689">
        <v>4</v>
      </c>
      <c r="D271" s="689">
        <v>320</v>
      </c>
      <c r="E271" s="623">
        <f t="shared" si="18"/>
        <v>76.8</v>
      </c>
      <c r="F271" s="689">
        <v>1734</v>
      </c>
      <c r="G271" s="623">
        <f t="shared" si="19"/>
        <v>13.945655452991234</v>
      </c>
      <c r="H271" s="623">
        <f t="shared" si="16"/>
        <v>13.945655452991234</v>
      </c>
      <c r="I271" s="623">
        <f t="shared" si="17"/>
        <v>0.6755503051406353</v>
      </c>
    </row>
    <row r="272" spans="1:9" x14ac:dyDescent="0.2">
      <c r="A272" s="688">
        <v>246</v>
      </c>
      <c r="B272" s="688">
        <v>32</v>
      </c>
      <c r="C272" s="689">
        <v>4</v>
      </c>
      <c r="D272" s="689">
        <v>320</v>
      </c>
      <c r="E272" s="623">
        <f t="shared" si="18"/>
        <v>89.6</v>
      </c>
      <c r="F272" s="689">
        <v>1737</v>
      </c>
      <c r="G272" s="623">
        <f t="shared" si="19"/>
        <v>16.298080031999273</v>
      </c>
      <c r="H272" s="623">
        <f t="shared" si="16"/>
        <v>16.298080031999273</v>
      </c>
      <c r="I272" s="623">
        <f t="shared" si="17"/>
        <v>0.68007754959396838</v>
      </c>
    </row>
    <row r="273" spans="1:9" x14ac:dyDescent="0.2">
      <c r="A273" s="688">
        <v>247</v>
      </c>
      <c r="B273" s="688">
        <v>28</v>
      </c>
      <c r="C273" s="689">
        <v>4</v>
      </c>
      <c r="D273" s="689">
        <v>320</v>
      </c>
      <c r="E273" s="623">
        <f t="shared" si="18"/>
        <v>76.8</v>
      </c>
      <c r="F273" s="689">
        <v>1738</v>
      </c>
      <c r="G273" s="623">
        <f t="shared" si="19"/>
        <v>13.977825361763994</v>
      </c>
      <c r="H273" s="623">
        <f t="shared" si="16"/>
        <v>13.977825361763994</v>
      </c>
      <c r="I273" s="623">
        <f t="shared" si="17"/>
        <v>0.68396027886112509</v>
      </c>
    </row>
    <row r="274" spans="1:9" x14ac:dyDescent="0.2">
      <c r="A274" s="688">
        <v>248</v>
      </c>
      <c r="B274" s="688">
        <v>22</v>
      </c>
      <c r="C274" s="689">
        <v>4</v>
      </c>
      <c r="D274" s="689">
        <v>320</v>
      </c>
      <c r="E274" s="623">
        <f t="shared" si="18"/>
        <v>57.6</v>
      </c>
      <c r="F274" s="689">
        <v>1737</v>
      </c>
      <c r="G274" s="623">
        <f t="shared" si="19"/>
        <v>10.477337163428103</v>
      </c>
      <c r="H274" s="623">
        <f t="shared" si="16"/>
        <v>10.477337163428103</v>
      </c>
      <c r="I274" s="623">
        <f t="shared" si="17"/>
        <v>0.68687065029541072</v>
      </c>
    </row>
    <row r="275" spans="1:9" x14ac:dyDescent="0.2">
      <c r="A275" s="688">
        <v>249</v>
      </c>
      <c r="B275" s="688">
        <v>21</v>
      </c>
      <c r="C275" s="689">
        <v>4</v>
      </c>
      <c r="D275" s="689">
        <v>320</v>
      </c>
      <c r="E275" s="623">
        <f t="shared" si="18"/>
        <v>54.4</v>
      </c>
      <c r="F275" s="689">
        <v>1733</v>
      </c>
      <c r="G275" s="623">
        <f t="shared" si="19"/>
        <v>9.8724758578569496</v>
      </c>
      <c r="H275" s="623">
        <f t="shared" si="16"/>
        <v>9.8724758578569496</v>
      </c>
      <c r="I275" s="623">
        <f t="shared" si="17"/>
        <v>0.68961300470037101</v>
      </c>
    </row>
    <row r="276" spans="1:9" x14ac:dyDescent="0.2">
      <c r="A276" s="688">
        <v>250</v>
      </c>
      <c r="B276" s="688">
        <v>19</v>
      </c>
      <c r="C276" s="689">
        <v>4</v>
      </c>
      <c r="D276" s="689">
        <v>320</v>
      </c>
      <c r="E276" s="623">
        <f t="shared" si="18"/>
        <v>48</v>
      </c>
      <c r="F276" s="689">
        <v>1729</v>
      </c>
      <c r="G276" s="623">
        <f t="shared" si="19"/>
        <v>8.6909019168908035</v>
      </c>
      <c r="H276" s="623">
        <f t="shared" si="16"/>
        <v>8.6909019168908035</v>
      </c>
      <c r="I276" s="623">
        <f t="shared" si="17"/>
        <v>0.69202714412172961</v>
      </c>
    </row>
    <row r="277" spans="1:9" x14ac:dyDescent="0.2">
      <c r="A277" s="688">
        <v>251</v>
      </c>
      <c r="B277" s="688">
        <v>15</v>
      </c>
      <c r="C277" s="689">
        <v>4</v>
      </c>
      <c r="D277" s="689">
        <v>320</v>
      </c>
      <c r="E277" s="623">
        <f t="shared" si="18"/>
        <v>35.200000000000003</v>
      </c>
      <c r="F277" s="689">
        <v>1720</v>
      </c>
      <c r="G277" s="623">
        <f t="shared" si="19"/>
        <v>6.3401528539646828</v>
      </c>
      <c r="H277" s="623">
        <f t="shared" si="16"/>
        <v>6.3401528539646828</v>
      </c>
      <c r="I277" s="623">
        <f t="shared" si="17"/>
        <v>0.69378829769227535</v>
      </c>
    </row>
    <row r="278" spans="1:9" x14ac:dyDescent="0.2">
      <c r="A278" s="688">
        <v>252</v>
      </c>
      <c r="B278" s="688">
        <v>14</v>
      </c>
      <c r="C278" s="689">
        <v>4</v>
      </c>
      <c r="D278" s="689">
        <v>320</v>
      </c>
      <c r="E278" s="623">
        <f t="shared" si="18"/>
        <v>32</v>
      </c>
      <c r="F278" s="689">
        <v>1720</v>
      </c>
      <c r="G278" s="623">
        <f t="shared" si="19"/>
        <v>5.7637753217860732</v>
      </c>
      <c r="H278" s="623">
        <f t="shared" si="16"/>
        <v>5.7637753217860732</v>
      </c>
      <c r="I278" s="623">
        <f t="shared" si="17"/>
        <v>0.6953893463927715</v>
      </c>
    </row>
    <row r="279" spans="1:9" x14ac:dyDescent="0.2">
      <c r="A279" s="688">
        <v>253</v>
      </c>
      <c r="B279" s="688">
        <v>14</v>
      </c>
      <c r="C279" s="689">
        <v>4</v>
      </c>
      <c r="D279" s="689">
        <v>320</v>
      </c>
      <c r="E279" s="623">
        <f t="shared" si="18"/>
        <v>32</v>
      </c>
      <c r="F279" s="689">
        <v>1709</v>
      </c>
      <c r="G279" s="623">
        <f t="shared" si="19"/>
        <v>5.726913967983954</v>
      </c>
      <c r="H279" s="623">
        <f t="shared" si="16"/>
        <v>5.726913967983954</v>
      </c>
      <c r="I279" s="623">
        <f t="shared" si="17"/>
        <v>0.69698015582832262</v>
      </c>
    </row>
    <row r="280" spans="1:9" x14ac:dyDescent="0.2">
      <c r="A280" s="688">
        <v>254</v>
      </c>
      <c r="B280" s="688">
        <v>8</v>
      </c>
      <c r="C280" s="689">
        <v>4</v>
      </c>
      <c r="D280" s="689">
        <v>320</v>
      </c>
      <c r="E280" s="623">
        <f t="shared" si="18"/>
        <v>12.8</v>
      </c>
      <c r="F280" s="689">
        <v>1701</v>
      </c>
      <c r="G280" s="623">
        <f t="shared" si="19"/>
        <v>2.2800422842693284</v>
      </c>
      <c r="H280" s="623">
        <f t="shared" si="16"/>
        <v>2.2800422842693284</v>
      </c>
      <c r="I280" s="623">
        <f t="shared" si="17"/>
        <v>0.69761350090728635</v>
      </c>
    </row>
    <row r="281" spans="1:9" x14ac:dyDescent="0.2">
      <c r="A281" s="688">
        <v>255</v>
      </c>
      <c r="B281" s="688">
        <v>8</v>
      </c>
      <c r="C281" s="689">
        <v>4</v>
      </c>
      <c r="D281" s="689">
        <v>320</v>
      </c>
      <c r="E281" s="623">
        <f t="shared" si="18"/>
        <v>12.8</v>
      </c>
      <c r="F281" s="689">
        <v>1682</v>
      </c>
      <c r="G281" s="623">
        <f t="shared" si="19"/>
        <v>2.2545744398242267</v>
      </c>
      <c r="H281" s="623">
        <f t="shared" si="16"/>
        <v>2.2545744398242267</v>
      </c>
      <c r="I281" s="623">
        <f t="shared" si="17"/>
        <v>0.69823977158501527</v>
      </c>
    </row>
    <row r="282" spans="1:9" x14ac:dyDescent="0.2">
      <c r="A282" s="688">
        <v>255</v>
      </c>
      <c r="B282" s="688">
        <v>6</v>
      </c>
      <c r="C282" s="689">
        <v>4</v>
      </c>
      <c r="D282" s="689">
        <v>320</v>
      </c>
      <c r="E282" s="623">
        <f t="shared" si="18"/>
        <v>6.4</v>
      </c>
      <c r="F282" s="689">
        <v>1667</v>
      </c>
      <c r="G282" s="623">
        <f t="shared" si="19"/>
        <v>1.117234123420626</v>
      </c>
      <c r="H282" s="623">
        <f t="shared" si="16"/>
        <v>1.117234123420626</v>
      </c>
      <c r="I282" s="623">
        <f t="shared" si="17"/>
        <v>0.69855011439707659</v>
      </c>
    </row>
    <row r="283" spans="1:9" x14ac:dyDescent="0.2">
      <c r="A283" s="688">
        <v>256</v>
      </c>
      <c r="B283" s="688">
        <v>12</v>
      </c>
      <c r="C283" s="689">
        <v>4</v>
      </c>
      <c r="D283" s="689">
        <v>320</v>
      </c>
      <c r="E283" s="623">
        <f t="shared" si="18"/>
        <v>25.6</v>
      </c>
      <c r="F283" s="689">
        <v>1661</v>
      </c>
      <c r="G283" s="623">
        <f t="shared" si="19"/>
        <v>4.452851539296125</v>
      </c>
      <c r="H283" s="623">
        <f t="shared" si="16"/>
        <v>4.452851539296125</v>
      </c>
      <c r="I283" s="623">
        <f t="shared" si="17"/>
        <v>0.69978701760243667</v>
      </c>
    </row>
    <row r="284" spans="1:9" x14ac:dyDescent="0.2">
      <c r="A284" s="688">
        <v>257</v>
      </c>
      <c r="B284" s="688">
        <v>24</v>
      </c>
      <c r="C284" s="689">
        <v>4</v>
      </c>
      <c r="D284" s="689">
        <v>320</v>
      </c>
      <c r="E284" s="623">
        <f t="shared" si="18"/>
        <v>64</v>
      </c>
      <c r="F284" s="689">
        <v>1654</v>
      </c>
      <c r="G284" s="623">
        <f t="shared" si="19"/>
        <v>11.085214397946704</v>
      </c>
      <c r="H284" s="623">
        <f t="shared" si="16"/>
        <v>11.085214397946704</v>
      </c>
      <c r="I284" s="623">
        <f t="shared" si="17"/>
        <v>0.70286624382408858</v>
      </c>
    </row>
    <row r="285" spans="1:9" x14ac:dyDescent="0.2">
      <c r="A285" s="688">
        <v>258</v>
      </c>
      <c r="B285" s="688">
        <v>39</v>
      </c>
      <c r="C285" s="689">
        <v>4</v>
      </c>
      <c r="D285" s="689">
        <v>320</v>
      </c>
      <c r="E285" s="623">
        <f t="shared" si="18"/>
        <v>112</v>
      </c>
      <c r="F285" s="689">
        <v>1656</v>
      </c>
      <c r="G285" s="623">
        <f t="shared" si="19"/>
        <v>19.422582421553539</v>
      </c>
      <c r="H285" s="623">
        <f t="shared" si="16"/>
        <v>19.422582421553539</v>
      </c>
      <c r="I285" s="623">
        <f t="shared" si="17"/>
        <v>0.70826140560785344</v>
      </c>
    </row>
    <row r="286" spans="1:9" x14ac:dyDescent="0.2">
      <c r="A286" s="688">
        <v>259</v>
      </c>
      <c r="B286" s="688">
        <v>17</v>
      </c>
      <c r="C286" s="689">
        <v>4</v>
      </c>
      <c r="D286" s="689">
        <v>320</v>
      </c>
      <c r="E286" s="623">
        <f t="shared" si="18"/>
        <v>41.6</v>
      </c>
      <c r="F286" s="689">
        <v>1657</v>
      </c>
      <c r="G286" s="623">
        <f t="shared" si="19"/>
        <v>7.2184583841042915</v>
      </c>
      <c r="H286" s="623">
        <f t="shared" si="16"/>
        <v>7.2184583841042915</v>
      </c>
      <c r="I286" s="623">
        <f t="shared" si="17"/>
        <v>0.71026653293677133</v>
      </c>
    </row>
    <row r="287" spans="1:9" x14ac:dyDescent="0.2">
      <c r="A287" s="688">
        <v>260</v>
      </c>
      <c r="B287" s="688">
        <v>29</v>
      </c>
      <c r="C287" s="689">
        <v>4</v>
      </c>
      <c r="D287" s="689">
        <v>320</v>
      </c>
      <c r="E287" s="623">
        <f t="shared" si="18"/>
        <v>80</v>
      </c>
      <c r="F287" s="689">
        <v>1654</v>
      </c>
      <c r="G287" s="623">
        <f t="shared" si="19"/>
        <v>13.856517997433381</v>
      </c>
      <c r="H287" s="623">
        <f t="shared" si="16"/>
        <v>13.856517997433381</v>
      </c>
      <c r="I287" s="623">
        <f t="shared" si="17"/>
        <v>0.71411556571383616</v>
      </c>
    </row>
    <row r="288" spans="1:9" x14ac:dyDescent="0.2">
      <c r="A288" s="688">
        <v>261</v>
      </c>
      <c r="B288" s="688">
        <v>24</v>
      </c>
      <c r="C288" s="689">
        <v>4</v>
      </c>
      <c r="D288" s="689">
        <v>320</v>
      </c>
      <c r="E288" s="623">
        <f t="shared" si="18"/>
        <v>64</v>
      </c>
      <c r="F288" s="689">
        <v>1657</v>
      </c>
      <c r="G288" s="623">
        <f t="shared" si="19"/>
        <v>11.105320590929679</v>
      </c>
      <c r="H288" s="623">
        <f t="shared" si="16"/>
        <v>11.105320590929679</v>
      </c>
      <c r="I288" s="623">
        <f t="shared" si="17"/>
        <v>0.71720037698909445</v>
      </c>
    </row>
    <row r="289" spans="1:9" x14ac:dyDescent="0.2">
      <c r="A289" s="688">
        <v>262</v>
      </c>
      <c r="B289" s="688">
        <v>19</v>
      </c>
      <c r="C289" s="689">
        <v>4</v>
      </c>
      <c r="D289" s="689">
        <v>320</v>
      </c>
      <c r="E289" s="623">
        <f t="shared" si="18"/>
        <v>48</v>
      </c>
      <c r="F289" s="689">
        <v>1655</v>
      </c>
      <c r="G289" s="623">
        <f t="shared" si="19"/>
        <v>8.3189373467057717</v>
      </c>
      <c r="H289" s="623">
        <f t="shared" si="16"/>
        <v>8.3189373467057717</v>
      </c>
      <c r="I289" s="623">
        <f t="shared" si="17"/>
        <v>0.71951119291873489</v>
      </c>
    </row>
    <row r="290" spans="1:9" x14ac:dyDescent="0.2">
      <c r="A290" s="688">
        <v>263</v>
      </c>
      <c r="B290" s="688">
        <v>14</v>
      </c>
      <c r="C290" s="689">
        <v>4</v>
      </c>
      <c r="D290" s="689">
        <v>320</v>
      </c>
      <c r="E290" s="623">
        <f t="shared" si="18"/>
        <v>32</v>
      </c>
      <c r="F290" s="689">
        <v>1651</v>
      </c>
      <c r="G290" s="623">
        <f t="shared" si="19"/>
        <v>5.532554102481865</v>
      </c>
      <c r="H290" s="623">
        <f t="shared" si="16"/>
        <v>5.532554102481865</v>
      </c>
      <c r="I290" s="623">
        <f t="shared" si="17"/>
        <v>0.7210480135027576</v>
      </c>
    </row>
    <row r="291" spans="1:9" x14ac:dyDescent="0.2">
      <c r="A291" s="688">
        <v>264</v>
      </c>
      <c r="B291" s="688">
        <v>21</v>
      </c>
      <c r="C291" s="689">
        <v>4</v>
      </c>
      <c r="D291" s="689">
        <v>320</v>
      </c>
      <c r="E291" s="623">
        <f t="shared" si="18"/>
        <v>54.4</v>
      </c>
      <c r="F291" s="689">
        <v>1645</v>
      </c>
      <c r="G291" s="623">
        <f t="shared" si="19"/>
        <v>9.3711614461481147</v>
      </c>
      <c r="H291" s="623">
        <f t="shared" si="16"/>
        <v>9.3711614461481147</v>
      </c>
      <c r="I291" s="623">
        <f t="shared" si="17"/>
        <v>0.72365111390446546</v>
      </c>
    </row>
    <row r="292" spans="1:9" x14ac:dyDescent="0.2">
      <c r="A292" s="688">
        <v>265</v>
      </c>
      <c r="B292" s="688">
        <v>12</v>
      </c>
      <c r="C292" s="689">
        <v>4</v>
      </c>
      <c r="D292" s="689">
        <v>320</v>
      </c>
      <c r="E292" s="623">
        <f t="shared" si="18"/>
        <v>25.6</v>
      </c>
      <c r="F292" s="689">
        <v>1642</v>
      </c>
      <c r="G292" s="623">
        <f t="shared" si="19"/>
        <v>4.4019158504059224</v>
      </c>
      <c r="H292" s="623">
        <f t="shared" si="16"/>
        <v>4.4019158504059224</v>
      </c>
      <c r="I292" s="623">
        <f t="shared" si="17"/>
        <v>0.72487386830735601</v>
      </c>
    </row>
    <row r="293" spans="1:9" x14ac:dyDescent="0.2">
      <c r="A293" s="688">
        <v>266</v>
      </c>
      <c r="B293" s="688">
        <v>2</v>
      </c>
      <c r="C293" s="689">
        <v>4</v>
      </c>
      <c r="D293" s="689">
        <v>320</v>
      </c>
      <c r="E293" s="623">
        <f t="shared" si="18"/>
        <v>0</v>
      </c>
      <c r="F293" s="689">
        <v>1602</v>
      </c>
      <c r="G293" s="623">
        <f t="shared" si="19"/>
        <v>0</v>
      </c>
      <c r="H293" s="623">
        <f t="shared" si="16"/>
        <v>0</v>
      </c>
      <c r="I293" s="623">
        <f t="shared" si="17"/>
        <v>0.72487386830735601</v>
      </c>
    </row>
    <row r="294" spans="1:9" x14ac:dyDescent="0.2">
      <c r="A294" s="688">
        <v>267</v>
      </c>
      <c r="B294" s="688">
        <v>11</v>
      </c>
      <c r="C294" s="689">
        <v>4</v>
      </c>
      <c r="D294" s="689">
        <v>320</v>
      </c>
      <c r="E294" s="623">
        <f t="shared" si="18"/>
        <v>22.4</v>
      </c>
      <c r="F294" s="689">
        <v>1610</v>
      </c>
      <c r="G294" s="623">
        <f t="shared" si="19"/>
        <v>3.7766132486354098</v>
      </c>
      <c r="H294" s="623">
        <f t="shared" si="16"/>
        <v>3.7766132486354098</v>
      </c>
      <c r="I294" s="623">
        <f t="shared" si="17"/>
        <v>0.72592292754308807</v>
      </c>
    </row>
    <row r="295" spans="1:9" x14ac:dyDescent="0.2">
      <c r="A295" s="688">
        <v>267</v>
      </c>
      <c r="B295" s="688">
        <v>31</v>
      </c>
      <c r="C295" s="689">
        <v>4</v>
      </c>
      <c r="D295" s="689">
        <v>320</v>
      </c>
      <c r="E295" s="623">
        <f t="shared" si="18"/>
        <v>86.4</v>
      </c>
      <c r="F295" s="689">
        <v>1614</v>
      </c>
      <c r="G295" s="623">
        <f t="shared" si="19"/>
        <v>14.603127963534508</v>
      </c>
      <c r="H295" s="623">
        <f t="shared" si="16"/>
        <v>14.603127963534508</v>
      </c>
      <c r="I295" s="623">
        <f t="shared" si="17"/>
        <v>0.72997935197740316</v>
      </c>
    </row>
    <row r="296" spans="1:9" x14ac:dyDescent="0.2">
      <c r="A296" s="688">
        <v>268</v>
      </c>
      <c r="B296" s="688">
        <v>12</v>
      </c>
      <c r="C296" s="689">
        <v>4</v>
      </c>
      <c r="D296" s="689">
        <v>320</v>
      </c>
      <c r="E296" s="623">
        <f t="shared" si="18"/>
        <v>25.6</v>
      </c>
      <c r="F296" s="689">
        <v>1588</v>
      </c>
      <c r="G296" s="623">
        <f t="shared" si="19"/>
        <v>4.2571512609285049</v>
      </c>
      <c r="H296" s="623">
        <f t="shared" si="16"/>
        <v>4.2571512609285049</v>
      </c>
      <c r="I296" s="623">
        <f t="shared" si="17"/>
        <v>0.73116189399432774</v>
      </c>
    </row>
    <row r="297" spans="1:9" x14ac:dyDescent="0.2">
      <c r="A297" s="688">
        <v>269</v>
      </c>
      <c r="B297" s="688">
        <v>22</v>
      </c>
      <c r="C297" s="689">
        <v>4</v>
      </c>
      <c r="D297" s="689">
        <v>320</v>
      </c>
      <c r="E297" s="623">
        <f t="shared" si="18"/>
        <v>57.6</v>
      </c>
      <c r="F297" s="689">
        <v>1602</v>
      </c>
      <c r="G297" s="623">
        <f t="shared" si="19"/>
        <v>9.6630363476176306</v>
      </c>
      <c r="H297" s="623">
        <f t="shared" si="16"/>
        <v>9.6630363476176306</v>
      </c>
      <c r="I297" s="623">
        <f t="shared" si="17"/>
        <v>0.73384607075755481</v>
      </c>
    </row>
    <row r="298" spans="1:9" x14ac:dyDescent="0.2">
      <c r="A298" s="688">
        <v>270</v>
      </c>
      <c r="B298" s="688">
        <v>17</v>
      </c>
      <c r="C298" s="689">
        <v>4</v>
      </c>
      <c r="D298" s="689">
        <v>320</v>
      </c>
      <c r="E298" s="623">
        <f t="shared" si="18"/>
        <v>41.6</v>
      </c>
      <c r="F298" s="689">
        <v>1601</v>
      </c>
      <c r="G298" s="623">
        <f t="shared" si="19"/>
        <v>6.9745032425775317</v>
      </c>
      <c r="H298" s="623">
        <f t="shared" si="16"/>
        <v>6.9745032425775317</v>
      </c>
      <c r="I298" s="623">
        <f t="shared" si="17"/>
        <v>0.73578343276938185</v>
      </c>
    </row>
    <row r="299" spans="1:9" x14ac:dyDescent="0.2">
      <c r="A299" s="688">
        <v>271</v>
      </c>
      <c r="B299" s="688">
        <v>21</v>
      </c>
      <c r="C299" s="689">
        <v>4</v>
      </c>
      <c r="D299" s="689">
        <v>320</v>
      </c>
      <c r="E299" s="623">
        <f t="shared" si="18"/>
        <v>54.4</v>
      </c>
      <c r="F299" s="689">
        <v>1598</v>
      </c>
      <c r="G299" s="623">
        <f t="shared" si="19"/>
        <v>9.1034139762581674</v>
      </c>
      <c r="H299" s="623">
        <f t="shared" si="16"/>
        <v>9.1034139762581674</v>
      </c>
      <c r="I299" s="623">
        <f t="shared" si="17"/>
        <v>0.73831215887389801</v>
      </c>
    </row>
    <row r="300" spans="1:9" x14ac:dyDescent="0.2">
      <c r="A300" s="688">
        <v>272</v>
      </c>
      <c r="B300" s="688">
        <v>10</v>
      </c>
      <c r="C300" s="689">
        <v>4</v>
      </c>
      <c r="D300" s="689">
        <v>320</v>
      </c>
      <c r="E300" s="623">
        <f t="shared" si="18"/>
        <v>19.2</v>
      </c>
      <c r="F300" s="689">
        <v>1587</v>
      </c>
      <c r="G300" s="623">
        <f t="shared" si="19"/>
        <v>3.1908528263980811</v>
      </c>
      <c r="H300" s="623">
        <f t="shared" si="16"/>
        <v>3.1908528263980811</v>
      </c>
      <c r="I300" s="623">
        <f t="shared" si="17"/>
        <v>0.73919850688123079</v>
      </c>
    </row>
    <row r="301" spans="1:9" x14ac:dyDescent="0.2">
      <c r="A301" s="688">
        <v>273</v>
      </c>
      <c r="B301" s="688">
        <v>21</v>
      </c>
      <c r="C301" s="689">
        <v>4</v>
      </c>
      <c r="D301" s="689">
        <v>320</v>
      </c>
      <c r="E301" s="623">
        <f t="shared" si="18"/>
        <v>54.4</v>
      </c>
      <c r="F301" s="689">
        <v>1580</v>
      </c>
      <c r="G301" s="623">
        <f t="shared" si="19"/>
        <v>9.0008723920449949</v>
      </c>
      <c r="H301" s="623">
        <f t="shared" si="16"/>
        <v>9.0008723920449949</v>
      </c>
      <c r="I301" s="623">
        <f t="shared" si="17"/>
        <v>0.74169874921235435</v>
      </c>
    </row>
    <row r="302" spans="1:9" x14ac:dyDescent="0.2">
      <c r="A302" s="688">
        <v>274</v>
      </c>
      <c r="B302" s="688">
        <v>39</v>
      </c>
      <c r="C302" s="689">
        <v>4</v>
      </c>
      <c r="D302" s="689">
        <v>320</v>
      </c>
      <c r="E302" s="623">
        <f t="shared" si="18"/>
        <v>112</v>
      </c>
      <c r="F302" s="689">
        <v>1578</v>
      </c>
      <c r="G302" s="623">
        <f t="shared" si="19"/>
        <v>18.507750640828188</v>
      </c>
      <c r="H302" s="623">
        <f t="shared" si="16"/>
        <v>18.507750640828188</v>
      </c>
      <c r="I302" s="623">
        <f t="shared" si="17"/>
        <v>0.7468397910570288</v>
      </c>
    </row>
    <row r="303" spans="1:9" x14ac:dyDescent="0.2">
      <c r="A303" s="688">
        <v>275</v>
      </c>
      <c r="B303" s="688">
        <v>38</v>
      </c>
      <c r="C303" s="689">
        <v>4</v>
      </c>
      <c r="D303" s="689">
        <v>320</v>
      </c>
      <c r="E303" s="623">
        <f t="shared" si="18"/>
        <v>108.8</v>
      </c>
      <c r="F303" s="689">
        <v>1590</v>
      </c>
      <c r="G303" s="623">
        <f t="shared" si="19"/>
        <v>18.115679877660181</v>
      </c>
      <c r="H303" s="623">
        <f t="shared" si="16"/>
        <v>18.115679877660181</v>
      </c>
      <c r="I303" s="623">
        <f t="shared" si="17"/>
        <v>0.75187192435637884</v>
      </c>
    </row>
    <row r="304" spans="1:9" x14ac:dyDescent="0.2">
      <c r="A304" s="688">
        <v>276</v>
      </c>
      <c r="B304" s="688">
        <v>32</v>
      </c>
      <c r="C304" s="689">
        <v>4</v>
      </c>
      <c r="D304" s="689">
        <v>320</v>
      </c>
      <c r="E304" s="623">
        <f t="shared" si="18"/>
        <v>89.6</v>
      </c>
      <c r="F304" s="689">
        <v>1601</v>
      </c>
      <c r="G304" s="623">
        <f t="shared" si="19"/>
        <v>15.022006984013146</v>
      </c>
      <c r="H304" s="623">
        <f t="shared" si="16"/>
        <v>15.022006984013146</v>
      </c>
      <c r="I304" s="623">
        <f t="shared" si="17"/>
        <v>0.75604470407416025</v>
      </c>
    </row>
    <row r="305" spans="1:9" x14ac:dyDescent="0.2">
      <c r="A305" s="688">
        <v>277</v>
      </c>
      <c r="B305" s="688">
        <v>32</v>
      </c>
      <c r="C305" s="689">
        <v>4</v>
      </c>
      <c r="D305" s="689">
        <v>320</v>
      </c>
      <c r="E305" s="623">
        <f t="shared" si="18"/>
        <v>89.6</v>
      </c>
      <c r="F305" s="689">
        <v>1610</v>
      </c>
      <c r="G305" s="623">
        <f t="shared" si="19"/>
        <v>15.106452994541639</v>
      </c>
      <c r="H305" s="623">
        <f t="shared" si="16"/>
        <v>15.106452994541639</v>
      </c>
      <c r="I305" s="623">
        <f t="shared" si="17"/>
        <v>0.7602409410170885</v>
      </c>
    </row>
    <row r="306" spans="1:9" x14ac:dyDescent="0.2">
      <c r="A306" s="688">
        <v>278</v>
      </c>
      <c r="B306" s="688">
        <v>44</v>
      </c>
      <c r="C306" s="689">
        <v>4</v>
      </c>
      <c r="D306" s="689">
        <v>320</v>
      </c>
      <c r="E306" s="623">
        <f t="shared" si="18"/>
        <v>128</v>
      </c>
      <c r="F306" s="689">
        <v>1615</v>
      </c>
      <c r="G306" s="623">
        <f t="shared" si="19"/>
        <v>21.647667778336068</v>
      </c>
      <c r="H306" s="623">
        <f t="shared" si="16"/>
        <v>21.647667778336068</v>
      </c>
      <c r="I306" s="623">
        <f t="shared" si="17"/>
        <v>0.76625418206662632</v>
      </c>
    </row>
    <row r="307" spans="1:9" x14ac:dyDescent="0.2">
      <c r="A307" s="688">
        <v>279</v>
      </c>
      <c r="B307" s="688">
        <v>83</v>
      </c>
      <c r="C307" s="689">
        <v>4</v>
      </c>
      <c r="D307" s="689">
        <v>320</v>
      </c>
      <c r="E307" s="623">
        <f t="shared" si="18"/>
        <v>252.8</v>
      </c>
      <c r="F307" s="689">
        <v>1635</v>
      </c>
      <c r="G307" s="623">
        <f t="shared" si="19"/>
        <v>43.283606944098736</v>
      </c>
      <c r="H307" s="623">
        <f t="shared" si="16"/>
        <v>43.283606944098736</v>
      </c>
      <c r="I307" s="623">
        <f t="shared" si="17"/>
        <v>0.77827740621776487</v>
      </c>
    </row>
    <row r="308" spans="1:9" x14ac:dyDescent="0.2">
      <c r="A308" s="688">
        <v>279</v>
      </c>
      <c r="B308" s="688">
        <v>35</v>
      </c>
      <c r="C308" s="689">
        <v>4</v>
      </c>
      <c r="D308" s="689">
        <v>320</v>
      </c>
      <c r="E308" s="623">
        <f t="shared" si="18"/>
        <v>99.2</v>
      </c>
      <c r="F308" s="689">
        <v>1666</v>
      </c>
      <c r="G308" s="623">
        <f t="shared" si="19"/>
        <v>17.306740713311836</v>
      </c>
      <c r="H308" s="623">
        <f t="shared" si="16"/>
        <v>17.306740713311836</v>
      </c>
      <c r="I308" s="623">
        <f t="shared" si="17"/>
        <v>0.7830848341936848</v>
      </c>
    </row>
    <row r="309" spans="1:9" x14ac:dyDescent="0.2">
      <c r="A309" s="688">
        <v>280</v>
      </c>
      <c r="B309" s="688">
        <v>24</v>
      </c>
      <c r="C309" s="689">
        <v>4</v>
      </c>
      <c r="D309" s="689">
        <v>320</v>
      </c>
      <c r="E309" s="623">
        <f t="shared" si="18"/>
        <v>64</v>
      </c>
      <c r="F309" s="689">
        <v>1680</v>
      </c>
      <c r="G309" s="623">
        <f t="shared" si="19"/>
        <v>11.259468070465818</v>
      </c>
      <c r="H309" s="623">
        <f t="shared" si="16"/>
        <v>11.259468070465818</v>
      </c>
      <c r="I309" s="623">
        <f t="shared" si="17"/>
        <v>0.78621246421325863</v>
      </c>
    </row>
    <row r="310" spans="1:9" x14ac:dyDescent="0.2">
      <c r="A310" s="688">
        <v>281</v>
      </c>
      <c r="B310" s="688">
        <v>47</v>
      </c>
      <c r="C310" s="689">
        <v>4</v>
      </c>
      <c r="D310" s="689">
        <v>320</v>
      </c>
      <c r="E310" s="623">
        <f t="shared" si="18"/>
        <v>137.6</v>
      </c>
      <c r="F310" s="689">
        <v>1687</v>
      </c>
      <c r="G310" s="623">
        <f t="shared" si="19"/>
        <v>24.308722419632765</v>
      </c>
      <c r="H310" s="623">
        <f t="shared" si="16"/>
        <v>24.308722419632765</v>
      </c>
      <c r="I310" s="623">
        <f t="shared" si="17"/>
        <v>0.79296488710760105</v>
      </c>
    </row>
    <row r="311" spans="1:9" x14ac:dyDescent="0.2">
      <c r="A311" s="688">
        <v>282</v>
      </c>
      <c r="B311" s="688">
        <v>44</v>
      </c>
      <c r="C311" s="689">
        <v>4</v>
      </c>
      <c r="D311" s="689">
        <v>320</v>
      </c>
      <c r="E311" s="623">
        <f t="shared" si="18"/>
        <v>128</v>
      </c>
      <c r="F311" s="689">
        <v>1700</v>
      </c>
      <c r="G311" s="623">
        <f t="shared" si="19"/>
        <v>22.787018714037963</v>
      </c>
      <c r="H311" s="623">
        <f t="shared" si="16"/>
        <v>22.787018714037963</v>
      </c>
      <c r="I311" s="623">
        <f t="shared" si="17"/>
        <v>0.79929461452816719</v>
      </c>
    </row>
    <row r="312" spans="1:9" x14ac:dyDescent="0.2">
      <c r="A312" s="688">
        <v>283</v>
      </c>
      <c r="B312" s="688">
        <v>29</v>
      </c>
      <c r="C312" s="689">
        <v>4</v>
      </c>
      <c r="D312" s="689">
        <v>320</v>
      </c>
      <c r="E312" s="623">
        <f t="shared" si="18"/>
        <v>80</v>
      </c>
      <c r="F312" s="689">
        <v>1709</v>
      </c>
      <c r="G312" s="623">
        <f t="shared" si="19"/>
        <v>14.317284919959882</v>
      </c>
      <c r="H312" s="623">
        <f t="shared" si="16"/>
        <v>14.317284919959882</v>
      </c>
      <c r="I312" s="623">
        <f t="shared" si="17"/>
        <v>0.80327163811704494</v>
      </c>
    </row>
    <row r="313" spans="1:9" x14ac:dyDescent="0.2">
      <c r="A313" s="688">
        <v>284</v>
      </c>
      <c r="B313" s="688">
        <v>19</v>
      </c>
      <c r="C313" s="689">
        <v>4</v>
      </c>
      <c r="D313" s="689">
        <v>320</v>
      </c>
      <c r="E313" s="623">
        <f t="shared" si="18"/>
        <v>48</v>
      </c>
      <c r="F313" s="689">
        <v>1714</v>
      </c>
      <c r="G313" s="623">
        <f t="shared" si="19"/>
        <v>8.6155036932046478</v>
      </c>
      <c r="H313" s="623">
        <f t="shared" si="16"/>
        <v>8.6155036932046478</v>
      </c>
      <c r="I313" s="623">
        <f t="shared" si="17"/>
        <v>0.80566483358737961</v>
      </c>
    </row>
    <row r="314" spans="1:9" x14ac:dyDescent="0.2">
      <c r="A314" s="688">
        <v>285</v>
      </c>
      <c r="B314" s="688">
        <v>15</v>
      </c>
      <c r="C314" s="689">
        <v>4</v>
      </c>
      <c r="D314" s="689">
        <v>320</v>
      </c>
      <c r="E314" s="623">
        <f t="shared" si="18"/>
        <v>35.200000000000003</v>
      </c>
      <c r="F314" s="689">
        <v>1711</v>
      </c>
      <c r="G314" s="623">
        <f t="shared" si="19"/>
        <v>6.3069776355427738</v>
      </c>
      <c r="H314" s="623">
        <f t="shared" si="16"/>
        <v>6.3069776355427738</v>
      </c>
      <c r="I314" s="623">
        <f t="shared" si="17"/>
        <v>0.8074167718194748</v>
      </c>
    </row>
    <row r="315" spans="1:9" x14ac:dyDescent="0.2">
      <c r="A315" s="688">
        <v>286</v>
      </c>
      <c r="B315" s="688">
        <v>18</v>
      </c>
      <c r="C315" s="689">
        <v>4</v>
      </c>
      <c r="D315" s="689">
        <v>320</v>
      </c>
      <c r="E315" s="623">
        <f t="shared" si="18"/>
        <v>44.8</v>
      </c>
      <c r="F315" s="689">
        <v>1702</v>
      </c>
      <c r="G315" s="623">
        <f t="shared" si="19"/>
        <v>7.98483943997201</v>
      </c>
      <c r="H315" s="623">
        <f t="shared" si="16"/>
        <v>7.98483943997201</v>
      </c>
      <c r="I315" s="623">
        <f t="shared" si="17"/>
        <v>0.80963478277502254</v>
      </c>
    </row>
    <row r="316" spans="1:9" x14ac:dyDescent="0.2">
      <c r="A316" s="688">
        <v>287</v>
      </c>
      <c r="B316" s="688">
        <v>4</v>
      </c>
      <c r="C316" s="689">
        <v>4</v>
      </c>
      <c r="D316" s="689">
        <v>320</v>
      </c>
      <c r="E316" s="623">
        <f t="shared" si="18"/>
        <v>0</v>
      </c>
      <c r="F316" s="689">
        <v>1687</v>
      </c>
      <c r="G316" s="623">
        <f t="shared" si="19"/>
        <v>0</v>
      </c>
      <c r="H316" s="623">
        <f t="shared" si="16"/>
        <v>0</v>
      </c>
      <c r="I316" s="623">
        <f t="shared" si="17"/>
        <v>0.80963478277502254</v>
      </c>
    </row>
    <row r="317" spans="1:9" x14ac:dyDescent="0.2">
      <c r="A317" s="688">
        <v>288</v>
      </c>
      <c r="B317" s="688">
        <v>1</v>
      </c>
      <c r="C317" s="689">
        <v>4</v>
      </c>
      <c r="D317" s="689">
        <v>320</v>
      </c>
      <c r="E317" s="623">
        <f t="shared" si="18"/>
        <v>0</v>
      </c>
      <c r="F317" s="689">
        <v>1663</v>
      </c>
      <c r="G317" s="623">
        <f t="shared" si="19"/>
        <v>0</v>
      </c>
      <c r="H317" s="623">
        <f t="shared" si="16"/>
        <v>0</v>
      </c>
      <c r="I317" s="623">
        <f t="shared" si="17"/>
        <v>0.80963478277502254</v>
      </c>
    </row>
    <row r="318" spans="1:9" x14ac:dyDescent="0.2">
      <c r="A318" s="688">
        <v>289</v>
      </c>
      <c r="B318" s="688">
        <v>1</v>
      </c>
      <c r="C318" s="689">
        <v>4</v>
      </c>
      <c r="D318" s="689">
        <v>320</v>
      </c>
      <c r="E318" s="623">
        <f t="shared" si="18"/>
        <v>0</v>
      </c>
      <c r="F318" s="689">
        <v>1626</v>
      </c>
      <c r="G318" s="623">
        <f t="shared" si="19"/>
        <v>0</v>
      </c>
      <c r="H318" s="623">
        <f t="shared" si="16"/>
        <v>0</v>
      </c>
      <c r="I318" s="623">
        <f t="shared" si="17"/>
        <v>0.80963478277502254</v>
      </c>
    </row>
    <row r="319" spans="1:9" x14ac:dyDescent="0.2">
      <c r="A319" s="688">
        <v>290</v>
      </c>
      <c r="B319" s="688">
        <v>1</v>
      </c>
      <c r="C319" s="689">
        <v>4</v>
      </c>
      <c r="D319" s="689">
        <v>320</v>
      </c>
      <c r="E319" s="623">
        <f t="shared" si="18"/>
        <v>0</v>
      </c>
      <c r="F319" s="689">
        <v>1605</v>
      </c>
      <c r="G319" s="623">
        <f t="shared" si="19"/>
        <v>0</v>
      </c>
      <c r="H319" s="623">
        <f t="shared" si="16"/>
        <v>0</v>
      </c>
      <c r="I319" s="623">
        <f t="shared" si="17"/>
        <v>0.80963478277502254</v>
      </c>
    </row>
    <row r="320" spans="1:9" x14ac:dyDescent="0.2">
      <c r="A320" s="688">
        <v>291</v>
      </c>
      <c r="B320" s="688">
        <v>1</v>
      </c>
      <c r="C320" s="689">
        <v>4</v>
      </c>
      <c r="D320" s="689">
        <v>320</v>
      </c>
      <c r="E320" s="623">
        <f t="shared" si="18"/>
        <v>0</v>
      </c>
      <c r="F320" s="689">
        <v>1580</v>
      </c>
      <c r="G320" s="623">
        <f t="shared" si="19"/>
        <v>0</v>
      </c>
      <c r="H320" s="623">
        <f t="shared" si="16"/>
        <v>0</v>
      </c>
      <c r="I320" s="623">
        <f t="shared" si="17"/>
        <v>0.80963478277502254</v>
      </c>
    </row>
    <row r="321" spans="1:9" x14ac:dyDescent="0.2">
      <c r="A321" s="688">
        <v>291</v>
      </c>
      <c r="B321" s="688">
        <v>21</v>
      </c>
      <c r="C321" s="689">
        <v>4</v>
      </c>
      <c r="D321" s="689">
        <v>320</v>
      </c>
      <c r="E321" s="623">
        <f t="shared" si="18"/>
        <v>54.4</v>
      </c>
      <c r="F321" s="689">
        <v>1583</v>
      </c>
      <c r="G321" s="623">
        <f t="shared" si="19"/>
        <v>9.0179626560805239</v>
      </c>
      <c r="H321" s="623">
        <f t="shared" si="16"/>
        <v>9.0179626560805239</v>
      </c>
      <c r="I321" s="623">
        <f t="shared" si="17"/>
        <v>0.81213977240171153</v>
      </c>
    </row>
    <row r="322" spans="1:9" x14ac:dyDescent="0.2">
      <c r="A322" s="688">
        <v>292</v>
      </c>
      <c r="B322" s="688">
        <v>1</v>
      </c>
      <c r="C322" s="689">
        <v>4</v>
      </c>
      <c r="D322" s="689">
        <v>320</v>
      </c>
      <c r="E322" s="623">
        <f t="shared" si="18"/>
        <v>0</v>
      </c>
      <c r="F322" s="689">
        <v>1550</v>
      </c>
      <c r="G322" s="623">
        <f t="shared" si="19"/>
        <v>0</v>
      </c>
      <c r="H322" s="623">
        <f t="shared" si="16"/>
        <v>0</v>
      </c>
      <c r="I322" s="623">
        <f t="shared" si="17"/>
        <v>0.81213977240171153</v>
      </c>
    </row>
    <row r="323" spans="1:9" x14ac:dyDescent="0.2">
      <c r="A323" s="688">
        <v>293</v>
      </c>
      <c r="B323" s="688">
        <v>4</v>
      </c>
      <c r="C323" s="689">
        <v>4</v>
      </c>
      <c r="D323" s="689">
        <v>320</v>
      </c>
      <c r="E323" s="623">
        <f t="shared" si="18"/>
        <v>0</v>
      </c>
      <c r="F323" s="689">
        <v>1562</v>
      </c>
      <c r="G323" s="623">
        <f t="shared" si="19"/>
        <v>0</v>
      </c>
      <c r="H323" s="623">
        <f t="shared" si="16"/>
        <v>0</v>
      </c>
      <c r="I323" s="623">
        <f t="shared" si="17"/>
        <v>0.81213977240171153</v>
      </c>
    </row>
    <row r="324" spans="1:9" x14ac:dyDescent="0.2">
      <c r="A324" s="688">
        <v>294</v>
      </c>
      <c r="B324" s="688">
        <v>6</v>
      </c>
      <c r="C324" s="689">
        <v>4</v>
      </c>
      <c r="D324" s="689">
        <v>320</v>
      </c>
      <c r="E324" s="623">
        <f t="shared" si="18"/>
        <v>6.4</v>
      </c>
      <c r="F324" s="689">
        <v>1537</v>
      </c>
      <c r="G324" s="623">
        <f t="shared" si="19"/>
        <v>1.0301072871610693</v>
      </c>
      <c r="H324" s="623">
        <f t="shared" si="16"/>
        <v>1.0301072871610693</v>
      </c>
      <c r="I324" s="623">
        <f t="shared" si="17"/>
        <v>0.81242591331481184</v>
      </c>
    </row>
    <row r="325" spans="1:9" x14ac:dyDescent="0.2">
      <c r="A325" s="688">
        <v>295</v>
      </c>
      <c r="B325" s="688">
        <v>39</v>
      </c>
      <c r="C325" s="689">
        <v>4</v>
      </c>
      <c r="D325" s="689">
        <v>320</v>
      </c>
      <c r="E325" s="623">
        <f t="shared" si="18"/>
        <v>112</v>
      </c>
      <c r="F325" s="689">
        <v>1536</v>
      </c>
      <c r="G325" s="623">
        <f t="shared" si="19"/>
        <v>18.01514891274531</v>
      </c>
      <c r="H325" s="623">
        <f t="shared" si="16"/>
        <v>18.01514891274531</v>
      </c>
      <c r="I325" s="623">
        <f t="shared" si="17"/>
        <v>0.81743012134613002</v>
      </c>
    </row>
    <row r="326" spans="1:9" x14ac:dyDescent="0.2">
      <c r="A326" s="688">
        <v>296</v>
      </c>
      <c r="B326" s="688">
        <v>5</v>
      </c>
      <c r="C326" s="689">
        <v>4</v>
      </c>
      <c r="D326" s="689">
        <v>320</v>
      </c>
      <c r="E326" s="623">
        <f t="shared" si="18"/>
        <v>3.2</v>
      </c>
      <c r="F326" s="689">
        <v>1525</v>
      </c>
      <c r="G326" s="623">
        <f t="shared" si="19"/>
        <v>0.51103240498393976</v>
      </c>
      <c r="H326" s="623">
        <f t="shared" si="16"/>
        <v>0.51103240498393976</v>
      </c>
      <c r="I326" s="623">
        <f t="shared" si="17"/>
        <v>0.81757207479195892</v>
      </c>
    </row>
    <row r="327" spans="1:9" x14ac:dyDescent="0.2">
      <c r="A327" s="688">
        <v>297</v>
      </c>
      <c r="B327" s="688">
        <v>14</v>
      </c>
      <c r="C327" s="689">
        <v>4</v>
      </c>
      <c r="D327" s="689">
        <v>320</v>
      </c>
      <c r="E327" s="623">
        <f t="shared" si="18"/>
        <v>32</v>
      </c>
      <c r="F327" s="689">
        <v>1534</v>
      </c>
      <c r="G327" s="623">
        <f t="shared" si="19"/>
        <v>5.1404833393138585</v>
      </c>
      <c r="H327" s="623">
        <f t="shared" ref="H327:H390" si="20">G327*1</f>
        <v>5.1404833393138585</v>
      </c>
      <c r="I327" s="623">
        <f t="shared" si="17"/>
        <v>0.81899998683065722</v>
      </c>
    </row>
    <row r="328" spans="1:9" x14ac:dyDescent="0.2">
      <c r="A328" s="688">
        <v>298</v>
      </c>
      <c r="B328" s="688">
        <v>19</v>
      </c>
      <c r="C328" s="689">
        <v>4</v>
      </c>
      <c r="D328" s="689">
        <v>320</v>
      </c>
      <c r="E328" s="623">
        <f t="shared" si="18"/>
        <v>48</v>
      </c>
      <c r="F328" s="689">
        <v>1518</v>
      </c>
      <c r="G328" s="623">
        <f t="shared" si="19"/>
        <v>7.630300237038889</v>
      </c>
      <c r="H328" s="623">
        <f t="shared" si="20"/>
        <v>7.630300237038889</v>
      </c>
      <c r="I328" s="623">
        <f t="shared" ref="I328:I391" si="21">(H328/3600)+I327</f>
        <v>0.82111951467427913</v>
      </c>
    </row>
    <row r="329" spans="1:9" x14ac:dyDescent="0.2">
      <c r="A329" s="688">
        <v>299</v>
      </c>
      <c r="B329" s="688">
        <v>28</v>
      </c>
      <c r="C329" s="689">
        <v>4</v>
      </c>
      <c r="D329" s="689">
        <v>320</v>
      </c>
      <c r="E329" s="623">
        <f t="shared" si="18"/>
        <v>76.8</v>
      </c>
      <c r="F329" s="689">
        <v>1522</v>
      </c>
      <c r="G329" s="623">
        <f t="shared" si="19"/>
        <v>12.240650288034983</v>
      </c>
      <c r="H329" s="623">
        <f t="shared" si="20"/>
        <v>12.240650288034983</v>
      </c>
      <c r="I329" s="623">
        <f t="shared" si="21"/>
        <v>0.82451969530984437</v>
      </c>
    </row>
    <row r="330" spans="1:9" x14ac:dyDescent="0.2">
      <c r="A330" s="688">
        <v>300</v>
      </c>
      <c r="B330" s="688">
        <v>8</v>
      </c>
      <c r="C330" s="689">
        <v>4</v>
      </c>
      <c r="D330" s="689">
        <v>320</v>
      </c>
      <c r="E330" s="623">
        <f t="shared" ref="E330:E393" si="22">IF(B330&gt;C330,(B330-C330)*D330/100,0)</f>
        <v>12.8</v>
      </c>
      <c r="F330" s="689">
        <v>1513</v>
      </c>
      <c r="G330" s="623">
        <f t="shared" ref="G330:G393" si="23">(2*PI()*E330*F330/60)/1000</f>
        <v>2.0280446655493791</v>
      </c>
      <c r="H330" s="623">
        <f t="shared" si="20"/>
        <v>2.0280446655493791</v>
      </c>
      <c r="I330" s="623">
        <f t="shared" si="21"/>
        <v>0.82508304105027475</v>
      </c>
    </row>
    <row r="331" spans="1:9" x14ac:dyDescent="0.2">
      <c r="A331" s="688">
        <v>301</v>
      </c>
      <c r="B331" s="688">
        <v>20</v>
      </c>
      <c r="C331" s="689">
        <v>4</v>
      </c>
      <c r="D331" s="689">
        <v>320</v>
      </c>
      <c r="E331" s="623">
        <f t="shared" si="22"/>
        <v>51.2</v>
      </c>
      <c r="F331" s="689">
        <v>1513</v>
      </c>
      <c r="G331" s="623">
        <f t="shared" si="23"/>
        <v>8.1121786621975165</v>
      </c>
      <c r="H331" s="623">
        <f t="shared" si="20"/>
        <v>8.1121786621975165</v>
      </c>
      <c r="I331" s="623">
        <f t="shared" si="21"/>
        <v>0.82733642401199625</v>
      </c>
    </row>
    <row r="332" spans="1:9" x14ac:dyDescent="0.2">
      <c r="A332" s="688">
        <v>302</v>
      </c>
      <c r="B332" s="688">
        <v>13</v>
      </c>
      <c r="C332" s="689">
        <v>4</v>
      </c>
      <c r="D332" s="689">
        <v>320</v>
      </c>
      <c r="E332" s="623">
        <f t="shared" si="22"/>
        <v>28.8</v>
      </c>
      <c r="F332" s="689">
        <v>1512</v>
      </c>
      <c r="G332" s="623">
        <f t="shared" si="23"/>
        <v>4.5600845685386568</v>
      </c>
      <c r="H332" s="623">
        <f t="shared" si="20"/>
        <v>4.5600845685386568</v>
      </c>
      <c r="I332" s="623">
        <f t="shared" si="21"/>
        <v>0.8286031141699236</v>
      </c>
    </row>
    <row r="333" spans="1:9" x14ac:dyDescent="0.2">
      <c r="A333" s="688">
        <v>303</v>
      </c>
      <c r="B333" s="688">
        <v>11</v>
      </c>
      <c r="C333" s="689">
        <v>4</v>
      </c>
      <c r="D333" s="689">
        <v>320</v>
      </c>
      <c r="E333" s="623">
        <f t="shared" si="22"/>
        <v>22.4</v>
      </c>
      <c r="F333" s="689">
        <v>1500</v>
      </c>
      <c r="G333" s="623">
        <f t="shared" si="23"/>
        <v>3.5185837720205684</v>
      </c>
      <c r="H333" s="623">
        <f t="shared" si="20"/>
        <v>3.5185837720205684</v>
      </c>
      <c r="I333" s="623">
        <f t="shared" si="21"/>
        <v>0.82958049855104044</v>
      </c>
    </row>
    <row r="334" spans="1:9" x14ac:dyDescent="0.2">
      <c r="A334" s="688">
        <v>303</v>
      </c>
      <c r="B334" s="688">
        <v>11</v>
      </c>
      <c r="C334" s="689">
        <v>3</v>
      </c>
      <c r="D334" s="689">
        <v>320</v>
      </c>
      <c r="E334" s="623">
        <f t="shared" si="22"/>
        <v>25.6</v>
      </c>
      <c r="F334" s="689">
        <v>1498</v>
      </c>
      <c r="G334" s="623">
        <f t="shared" si="23"/>
        <v>4.0158769451328089</v>
      </c>
      <c r="H334" s="623">
        <f t="shared" si="20"/>
        <v>4.0158769451328089</v>
      </c>
      <c r="I334" s="623">
        <f t="shared" si="21"/>
        <v>0.83069601992468844</v>
      </c>
    </row>
    <row r="335" spans="1:9" x14ac:dyDescent="0.2">
      <c r="A335" s="688">
        <v>304</v>
      </c>
      <c r="B335" s="688">
        <v>2</v>
      </c>
      <c r="C335" s="689">
        <v>3</v>
      </c>
      <c r="D335" s="689">
        <v>320</v>
      </c>
      <c r="E335" s="623">
        <f t="shared" si="22"/>
        <v>0</v>
      </c>
      <c r="F335" s="689">
        <v>1475</v>
      </c>
      <c r="G335" s="623">
        <f t="shared" si="23"/>
        <v>0</v>
      </c>
      <c r="H335" s="623">
        <f t="shared" si="20"/>
        <v>0</v>
      </c>
      <c r="I335" s="623">
        <f t="shared" si="21"/>
        <v>0.83069601992468844</v>
      </c>
    </row>
    <row r="336" spans="1:9" x14ac:dyDescent="0.2">
      <c r="A336" s="688">
        <v>305</v>
      </c>
      <c r="B336" s="688">
        <v>1</v>
      </c>
      <c r="C336" s="689">
        <v>3</v>
      </c>
      <c r="D336" s="689">
        <v>320</v>
      </c>
      <c r="E336" s="623">
        <f t="shared" si="22"/>
        <v>0</v>
      </c>
      <c r="F336" s="689">
        <v>1452</v>
      </c>
      <c r="G336" s="623">
        <f t="shared" si="23"/>
        <v>0</v>
      </c>
      <c r="H336" s="623">
        <f t="shared" si="20"/>
        <v>0</v>
      </c>
      <c r="I336" s="623">
        <f t="shared" si="21"/>
        <v>0.83069601992468844</v>
      </c>
    </row>
    <row r="337" spans="1:9" x14ac:dyDescent="0.2">
      <c r="A337" s="688">
        <v>306</v>
      </c>
      <c r="B337" s="688">
        <v>1</v>
      </c>
      <c r="C337" s="689">
        <v>3</v>
      </c>
      <c r="D337" s="689">
        <v>320</v>
      </c>
      <c r="E337" s="623">
        <f t="shared" si="22"/>
        <v>0</v>
      </c>
      <c r="F337" s="689">
        <v>1426</v>
      </c>
      <c r="G337" s="623">
        <f t="shared" si="23"/>
        <v>0</v>
      </c>
      <c r="H337" s="623">
        <f t="shared" si="20"/>
        <v>0</v>
      </c>
      <c r="I337" s="623">
        <f t="shared" si="21"/>
        <v>0.83069601992468844</v>
      </c>
    </row>
    <row r="338" spans="1:9" x14ac:dyDescent="0.2">
      <c r="A338" s="688">
        <v>307</v>
      </c>
      <c r="B338" s="688">
        <v>1</v>
      </c>
      <c r="C338" s="689">
        <v>3</v>
      </c>
      <c r="D338" s="689">
        <v>320</v>
      </c>
      <c r="E338" s="623">
        <f t="shared" si="22"/>
        <v>0</v>
      </c>
      <c r="F338" s="689">
        <v>1378</v>
      </c>
      <c r="G338" s="623">
        <f t="shared" si="23"/>
        <v>0</v>
      </c>
      <c r="H338" s="623">
        <f t="shared" si="20"/>
        <v>0</v>
      </c>
      <c r="I338" s="623">
        <f t="shared" si="21"/>
        <v>0.83069601992468844</v>
      </c>
    </row>
    <row r="339" spans="1:9" x14ac:dyDescent="0.2">
      <c r="A339" s="688">
        <v>308</v>
      </c>
      <c r="B339" s="688">
        <v>1</v>
      </c>
      <c r="C339" s="689">
        <v>3</v>
      </c>
      <c r="D339" s="689">
        <v>320</v>
      </c>
      <c r="E339" s="623">
        <f t="shared" si="22"/>
        <v>0</v>
      </c>
      <c r="F339" s="689">
        <v>1334</v>
      </c>
      <c r="G339" s="623">
        <f t="shared" si="23"/>
        <v>0</v>
      </c>
      <c r="H339" s="623">
        <f t="shared" si="20"/>
        <v>0</v>
      </c>
      <c r="I339" s="623">
        <f t="shared" si="21"/>
        <v>0.83069601992468844</v>
      </c>
    </row>
    <row r="340" spans="1:9" x14ac:dyDescent="0.2">
      <c r="A340" s="688">
        <v>309</v>
      </c>
      <c r="B340" s="688">
        <v>1</v>
      </c>
      <c r="C340" s="689">
        <v>3</v>
      </c>
      <c r="D340" s="689">
        <v>320</v>
      </c>
      <c r="E340" s="623">
        <f t="shared" si="22"/>
        <v>0</v>
      </c>
      <c r="F340" s="689">
        <v>1308</v>
      </c>
      <c r="G340" s="623">
        <f t="shared" si="23"/>
        <v>0</v>
      </c>
      <c r="H340" s="623">
        <f t="shared" si="20"/>
        <v>0</v>
      </c>
      <c r="I340" s="623">
        <f t="shared" si="21"/>
        <v>0.83069601992468844</v>
      </c>
    </row>
    <row r="341" spans="1:9" x14ac:dyDescent="0.2">
      <c r="A341" s="688">
        <v>310</v>
      </c>
      <c r="B341" s="688">
        <v>1</v>
      </c>
      <c r="C341" s="689">
        <v>3</v>
      </c>
      <c r="D341" s="689">
        <v>320</v>
      </c>
      <c r="E341" s="623">
        <f t="shared" si="22"/>
        <v>0</v>
      </c>
      <c r="F341" s="689">
        <v>1271</v>
      </c>
      <c r="G341" s="623">
        <f t="shared" si="23"/>
        <v>0</v>
      </c>
      <c r="H341" s="623">
        <f t="shared" si="20"/>
        <v>0</v>
      </c>
      <c r="I341" s="623">
        <f t="shared" si="21"/>
        <v>0.83069601992468844</v>
      </c>
    </row>
    <row r="342" spans="1:9" x14ac:dyDescent="0.2">
      <c r="A342" s="688">
        <v>311</v>
      </c>
      <c r="B342" s="688">
        <v>1</v>
      </c>
      <c r="C342" s="689">
        <v>3</v>
      </c>
      <c r="D342" s="689">
        <v>320</v>
      </c>
      <c r="E342" s="623">
        <f t="shared" si="22"/>
        <v>0</v>
      </c>
      <c r="F342" s="689">
        <v>1240</v>
      </c>
      <c r="G342" s="623">
        <f t="shared" si="23"/>
        <v>0</v>
      </c>
      <c r="H342" s="623">
        <f t="shared" si="20"/>
        <v>0</v>
      </c>
      <c r="I342" s="623">
        <f t="shared" si="21"/>
        <v>0.83069601992468844</v>
      </c>
    </row>
    <row r="343" spans="1:9" x14ac:dyDescent="0.2">
      <c r="A343" s="688">
        <v>312</v>
      </c>
      <c r="B343" s="688">
        <v>1</v>
      </c>
      <c r="C343" s="689">
        <v>3</v>
      </c>
      <c r="D343" s="689">
        <v>320</v>
      </c>
      <c r="E343" s="623">
        <f t="shared" si="22"/>
        <v>0</v>
      </c>
      <c r="F343" s="689">
        <v>1206</v>
      </c>
      <c r="G343" s="623">
        <f t="shared" si="23"/>
        <v>0</v>
      </c>
      <c r="H343" s="623">
        <f t="shared" si="20"/>
        <v>0</v>
      </c>
      <c r="I343" s="623">
        <f t="shared" si="21"/>
        <v>0.83069601992468844</v>
      </c>
    </row>
    <row r="344" spans="1:9" x14ac:dyDescent="0.2">
      <c r="A344" s="688">
        <v>313</v>
      </c>
      <c r="B344" s="688">
        <v>1</v>
      </c>
      <c r="C344" s="689">
        <v>3</v>
      </c>
      <c r="D344" s="689">
        <v>320</v>
      </c>
      <c r="E344" s="623">
        <f t="shared" si="22"/>
        <v>0</v>
      </c>
      <c r="F344" s="689">
        <v>1167</v>
      </c>
      <c r="G344" s="623">
        <f t="shared" si="23"/>
        <v>0</v>
      </c>
      <c r="H344" s="623">
        <f t="shared" si="20"/>
        <v>0</v>
      </c>
      <c r="I344" s="623">
        <f t="shared" si="21"/>
        <v>0.83069601992468844</v>
      </c>
    </row>
    <row r="345" spans="1:9" x14ac:dyDescent="0.2">
      <c r="A345" s="688">
        <v>314</v>
      </c>
      <c r="B345" s="688">
        <v>1</v>
      </c>
      <c r="C345" s="689">
        <v>3</v>
      </c>
      <c r="D345" s="689">
        <v>320</v>
      </c>
      <c r="E345" s="623">
        <f t="shared" si="22"/>
        <v>0</v>
      </c>
      <c r="F345" s="689">
        <v>1181</v>
      </c>
      <c r="G345" s="623">
        <f t="shared" si="23"/>
        <v>0</v>
      </c>
      <c r="H345" s="623">
        <f t="shared" si="20"/>
        <v>0</v>
      </c>
      <c r="I345" s="623">
        <f t="shared" si="21"/>
        <v>0.83069601992468844</v>
      </c>
    </row>
    <row r="346" spans="1:9" x14ac:dyDescent="0.2">
      <c r="A346" s="688">
        <v>315</v>
      </c>
      <c r="B346" s="688">
        <v>1</v>
      </c>
      <c r="C346" s="689">
        <v>3</v>
      </c>
      <c r="D346" s="689">
        <v>320</v>
      </c>
      <c r="E346" s="623">
        <f t="shared" si="22"/>
        <v>0</v>
      </c>
      <c r="F346" s="689">
        <v>1295</v>
      </c>
      <c r="G346" s="623">
        <f t="shared" si="23"/>
        <v>0</v>
      </c>
      <c r="H346" s="623">
        <f t="shared" si="20"/>
        <v>0</v>
      </c>
      <c r="I346" s="623">
        <f t="shared" si="21"/>
        <v>0.83069601992468844</v>
      </c>
    </row>
    <row r="347" spans="1:9" x14ac:dyDescent="0.2">
      <c r="A347" s="688">
        <v>316</v>
      </c>
      <c r="B347" s="688">
        <v>1</v>
      </c>
      <c r="C347" s="689">
        <v>3</v>
      </c>
      <c r="D347" s="689">
        <v>320</v>
      </c>
      <c r="E347" s="623">
        <f t="shared" si="22"/>
        <v>0</v>
      </c>
      <c r="F347" s="689">
        <v>1232</v>
      </c>
      <c r="G347" s="623">
        <f t="shared" si="23"/>
        <v>0</v>
      </c>
      <c r="H347" s="623">
        <f t="shared" si="20"/>
        <v>0</v>
      </c>
      <c r="I347" s="623">
        <f t="shared" si="21"/>
        <v>0.83069601992468844</v>
      </c>
    </row>
    <row r="348" spans="1:9" x14ac:dyDescent="0.2">
      <c r="A348" s="688">
        <v>316</v>
      </c>
      <c r="B348" s="688">
        <v>1</v>
      </c>
      <c r="C348" s="689">
        <v>3</v>
      </c>
      <c r="D348" s="689">
        <v>320</v>
      </c>
      <c r="E348" s="623">
        <f t="shared" si="22"/>
        <v>0</v>
      </c>
      <c r="F348" s="689">
        <v>1187</v>
      </c>
      <c r="G348" s="623">
        <f t="shared" si="23"/>
        <v>0</v>
      </c>
      <c r="H348" s="623">
        <f t="shared" si="20"/>
        <v>0</v>
      </c>
      <c r="I348" s="623">
        <f t="shared" si="21"/>
        <v>0.83069601992468844</v>
      </c>
    </row>
    <row r="349" spans="1:9" x14ac:dyDescent="0.2">
      <c r="A349" s="688">
        <v>317</v>
      </c>
      <c r="B349" s="688">
        <v>1</v>
      </c>
      <c r="C349" s="689">
        <v>3</v>
      </c>
      <c r="D349" s="689">
        <v>320</v>
      </c>
      <c r="E349" s="623">
        <f t="shared" si="22"/>
        <v>0</v>
      </c>
      <c r="F349" s="689">
        <v>1142</v>
      </c>
      <c r="G349" s="623">
        <f t="shared" si="23"/>
        <v>0</v>
      </c>
      <c r="H349" s="623">
        <f t="shared" si="20"/>
        <v>0</v>
      </c>
      <c r="I349" s="623">
        <f t="shared" si="21"/>
        <v>0.83069601992468844</v>
      </c>
    </row>
    <row r="350" spans="1:9" x14ac:dyDescent="0.2">
      <c r="A350" s="688">
        <v>318</v>
      </c>
      <c r="B350" s="688">
        <v>1</v>
      </c>
      <c r="C350" s="689">
        <v>3</v>
      </c>
      <c r="D350" s="689">
        <v>320</v>
      </c>
      <c r="E350" s="623">
        <f t="shared" si="22"/>
        <v>0</v>
      </c>
      <c r="F350" s="689">
        <v>1115</v>
      </c>
      <c r="G350" s="623">
        <f t="shared" si="23"/>
        <v>0</v>
      </c>
      <c r="H350" s="623">
        <f t="shared" si="20"/>
        <v>0</v>
      </c>
      <c r="I350" s="623">
        <f t="shared" si="21"/>
        <v>0.83069601992468844</v>
      </c>
    </row>
    <row r="351" spans="1:9" x14ac:dyDescent="0.2">
      <c r="A351" s="688">
        <v>319</v>
      </c>
      <c r="B351" s="688">
        <v>20</v>
      </c>
      <c r="C351" s="689">
        <v>3</v>
      </c>
      <c r="D351" s="689">
        <v>320</v>
      </c>
      <c r="E351" s="623">
        <f t="shared" si="22"/>
        <v>54.4</v>
      </c>
      <c r="F351" s="689">
        <v>1159</v>
      </c>
      <c r="G351" s="623">
        <f t="shared" si="23"/>
        <v>6.6025386723925008</v>
      </c>
      <c r="H351" s="623">
        <f t="shared" si="20"/>
        <v>6.6025386723925008</v>
      </c>
      <c r="I351" s="623">
        <f t="shared" si="21"/>
        <v>0.83253005844479744</v>
      </c>
    </row>
    <row r="352" spans="1:9" x14ac:dyDescent="0.2">
      <c r="A352" s="688">
        <v>320</v>
      </c>
      <c r="B352" s="688">
        <v>1</v>
      </c>
      <c r="C352" s="689">
        <v>3</v>
      </c>
      <c r="D352" s="689">
        <v>320</v>
      </c>
      <c r="E352" s="623">
        <f t="shared" si="22"/>
        <v>0</v>
      </c>
      <c r="F352" s="689">
        <v>1104</v>
      </c>
      <c r="G352" s="623">
        <f t="shared" si="23"/>
        <v>0</v>
      </c>
      <c r="H352" s="623">
        <f t="shared" si="20"/>
        <v>0</v>
      </c>
      <c r="I352" s="623">
        <f t="shared" si="21"/>
        <v>0.83253005844479744</v>
      </c>
    </row>
    <row r="353" spans="1:9" x14ac:dyDescent="0.2">
      <c r="A353" s="688">
        <v>321</v>
      </c>
      <c r="B353" s="688">
        <v>1</v>
      </c>
      <c r="C353" s="689">
        <v>3</v>
      </c>
      <c r="D353" s="689">
        <v>320</v>
      </c>
      <c r="E353" s="623">
        <f t="shared" si="22"/>
        <v>0</v>
      </c>
      <c r="F353" s="689">
        <v>1078</v>
      </c>
      <c r="G353" s="623">
        <f t="shared" si="23"/>
        <v>0</v>
      </c>
      <c r="H353" s="623">
        <f t="shared" si="20"/>
        <v>0</v>
      </c>
      <c r="I353" s="623">
        <f t="shared" si="21"/>
        <v>0.83253005844479744</v>
      </c>
    </row>
    <row r="354" spans="1:9" x14ac:dyDescent="0.2">
      <c r="A354" s="688">
        <v>322</v>
      </c>
      <c r="B354" s="688">
        <v>1</v>
      </c>
      <c r="C354" s="689">
        <v>3</v>
      </c>
      <c r="D354" s="689">
        <v>320</v>
      </c>
      <c r="E354" s="623">
        <f t="shared" si="22"/>
        <v>0</v>
      </c>
      <c r="F354" s="689">
        <v>1044</v>
      </c>
      <c r="G354" s="623">
        <f t="shared" si="23"/>
        <v>0</v>
      </c>
      <c r="H354" s="623">
        <f t="shared" si="20"/>
        <v>0</v>
      </c>
      <c r="I354" s="623">
        <f t="shared" si="21"/>
        <v>0.83253005844479744</v>
      </c>
    </row>
    <row r="355" spans="1:9" x14ac:dyDescent="0.2">
      <c r="A355" s="688">
        <v>323</v>
      </c>
      <c r="B355" s="688">
        <v>1</v>
      </c>
      <c r="C355" s="689">
        <v>2</v>
      </c>
      <c r="D355" s="689">
        <v>320</v>
      </c>
      <c r="E355" s="623">
        <f t="shared" si="22"/>
        <v>0</v>
      </c>
      <c r="F355" s="689">
        <v>993</v>
      </c>
      <c r="G355" s="623">
        <f t="shared" si="23"/>
        <v>0</v>
      </c>
      <c r="H355" s="623">
        <f t="shared" si="20"/>
        <v>0</v>
      </c>
      <c r="I355" s="623">
        <f t="shared" si="21"/>
        <v>0.83253005844479744</v>
      </c>
    </row>
    <row r="356" spans="1:9" x14ac:dyDescent="0.2">
      <c r="A356" s="688">
        <v>324</v>
      </c>
      <c r="B356" s="688">
        <v>1</v>
      </c>
      <c r="C356" s="689">
        <v>3</v>
      </c>
      <c r="D356" s="689">
        <v>320</v>
      </c>
      <c r="E356" s="623">
        <f t="shared" si="22"/>
        <v>0</v>
      </c>
      <c r="F356" s="689">
        <v>1183</v>
      </c>
      <c r="G356" s="623">
        <f t="shared" si="23"/>
        <v>0</v>
      </c>
      <c r="H356" s="623">
        <f t="shared" si="20"/>
        <v>0</v>
      </c>
      <c r="I356" s="623">
        <f t="shared" si="21"/>
        <v>0.83253005844479744</v>
      </c>
    </row>
    <row r="357" spans="1:9" x14ac:dyDescent="0.2">
      <c r="A357" s="688">
        <v>325</v>
      </c>
      <c r="B357" s="688">
        <v>1</v>
      </c>
      <c r="C357" s="689">
        <v>3</v>
      </c>
      <c r="D357" s="689">
        <v>320</v>
      </c>
      <c r="E357" s="623">
        <f t="shared" si="22"/>
        <v>0</v>
      </c>
      <c r="F357" s="689">
        <v>1329</v>
      </c>
      <c r="G357" s="623">
        <f t="shared" si="23"/>
        <v>0</v>
      </c>
      <c r="H357" s="623">
        <f t="shared" si="20"/>
        <v>0</v>
      </c>
      <c r="I357" s="623">
        <f t="shared" si="21"/>
        <v>0.83253005844479744</v>
      </c>
    </row>
    <row r="358" spans="1:9" x14ac:dyDescent="0.2">
      <c r="A358" s="688">
        <v>326</v>
      </c>
      <c r="B358" s="688">
        <v>1</v>
      </c>
      <c r="C358" s="689">
        <v>3</v>
      </c>
      <c r="D358" s="689">
        <v>320</v>
      </c>
      <c r="E358" s="623">
        <f t="shared" si="22"/>
        <v>0</v>
      </c>
      <c r="F358" s="689">
        <v>1363</v>
      </c>
      <c r="G358" s="623">
        <f t="shared" si="23"/>
        <v>0</v>
      </c>
      <c r="H358" s="623">
        <f t="shared" si="20"/>
        <v>0</v>
      </c>
      <c r="I358" s="623">
        <f t="shared" si="21"/>
        <v>0.83253005844479744</v>
      </c>
    </row>
    <row r="359" spans="1:9" x14ac:dyDescent="0.2">
      <c r="A359" s="688">
        <v>327</v>
      </c>
      <c r="B359" s="688">
        <v>1</v>
      </c>
      <c r="C359" s="689">
        <v>3</v>
      </c>
      <c r="D359" s="689">
        <v>320</v>
      </c>
      <c r="E359" s="623">
        <f t="shared" si="22"/>
        <v>0</v>
      </c>
      <c r="F359" s="689">
        <v>1329</v>
      </c>
      <c r="G359" s="623">
        <f t="shared" si="23"/>
        <v>0</v>
      </c>
      <c r="H359" s="623">
        <f t="shared" si="20"/>
        <v>0</v>
      </c>
      <c r="I359" s="623">
        <f t="shared" si="21"/>
        <v>0.83253005844479744</v>
      </c>
    </row>
    <row r="360" spans="1:9" x14ac:dyDescent="0.2">
      <c r="A360" s="688">
        <v>328</v>
      </c>
      <c r="B360" s="688">
        <v>1</v>
      </c>
      <c r="C360" s="689">
        <v>3</v>
      </c>
      <c r="D360" s="689">
        <v>320</v>
      </c>
      <c r="E360" s="623">
        <f t="shared" si="22"/>
        <v>0</v>
      </c>
      <c r="F360" s="689">
        <v>1254</v>
      </c>
      <c r="G360" s="623">
        <f t="shared" si="23"/>
        <v>0</v>
      </c>
      <c r="H360" s="623">
        <f t="shared" si="20"/>
        <v>0</v>
      </c>
      <c r="I360" s="623">
        <f t="shared" si="21"/>
        <v>0.83253005844479744</v>
      </c>
    </row>
    <row r="361" spans="1:9" x14ac:dyDescent="0.2">
      <c r="A361" s="688">
        <v>328</v>
      </c>
      <c r="B361" s="688">
        <v>1</v>
      </c>
      <c r="C361" s="689">
        <v>3</v>
      </c>
      <c r="D361" s="689">
        <v>320</v>
      </c>
      <c r="E361" s="623">
        <f t="shared" si="22"/>
        <v>0</v>
      </c>
      <c r="F361" s="689">
        <v>1160</v>
      </c>
      <c r="G361" s="623">
        <f t="shared" si="23"/>
        <v>0</v>
      </c>
      <c r="H361" s="623">
        <f t="shared" si="20"/>
        <v>0</v>
      </c>
      <c r="I361" s="623">
        <f t="shared" si="21"/>
        <v>0.83253005844479744</v>
      </c>
    </row>
    <row r="362" spans="1:9" x14ac:dyDescent="0.2">
      <c r="A362" s="688">
        <v>329</v>
      </c>
      <c r="B362" s="688">
        <v>1</v>
      </c>
      <c r="C362" s="689">
        <v>3</v>
      </c>
      <c r="D362" s="689">
        <v>320</v>
      </c>
      <c r="E362" s="623">
        <f t="shared" si="22"/>
        <v>0</v>
      </c>
      <c r="F362" s="689">
        <v>1082</v>
      </c>
      <c r="G362" s="623">
        <f t="shared" si="23"/>
        <v>0</v>
      </c>
      <c r="H362" s="623">
        <f t="shared" si="20"/>
        <v>0</v>
      </c>
      <c r="I362" s="623">
        <f t="shared" si="21"/>
        <v>0.83253005844479744</v>
      </c>
    </row>
    <row r="363" spans="1:9" x14ac:dyDescent="0.2">
      <c r="A363" s="688">
        <v>330</v>
      </c>
      <c r="B363" s="688">
        <v>1</v>
      </c>
      <c r="C363" s="689">
        <v>2</v>
      </c>
      <c r="D363" s="689">
        <v>320</v>
      </c>
      <c r="E363" s="623">
        <f t="shared" si="22"/>
        <v>0</v>
      </c>
      <c r="F363" s="689">
        <v>980</v>
      </c>
      <c r="G363" s="623">
        <f t="shared" si="23"/>
        <v>0</v>
      </c>
      <c r="H363" s="623">
        <f t="shared" si="20"/>
        <v>0</v>
      </c>
      <c r="I363" s="623">
        <f t="shared" si="21"/>
        <v>0.83253005844479744</v>
      </c>
    </row>
    <row r="364" spans="1:9" x14ac:dyDescent="0.2">
      <c r="A364" s="688">
        <v>331</v>
      </c>
      <c r="B364" s="688">
        <v>1</v>
      </c>
      <c r="C364" s="689">
        <v>2</v>
      </c>
      <c r="D364" s="689">
        <v>320</v>
      </c>
      <c r="E364" s="623">
        <f t="shared" si="22"/>
        <v>0</v>
      </c>
      <c r="F364" s="689">
        <v>892</v>
      </c>
      <c r="G364" s="623">
        <f t="shared" si="23"/>
        <v>0</v>
      </c>
      <c r="H364" s="623">
        <f t="shared" si="20"/>
        <v>0</v>
      </c>
      <c r="I364" s="623">
        <f t="shared" si="21"/>
        <v>0.83253005844479744</v>
      </c>
    </row>
    <row r="365" spans="1:9" x14ac:dyDescent="0.2">
      <c r="A365" s="688">
        <v>332</v>
      </c>
      <c r="B365" s="688">
        <v>1</v>
      </c>
      <c r="C365" s="689">
        <v>2</v>
      </c>
      <c r="D365" s="689">
        <v>320</v>
      </c>
      <c r="E365" s="623">
        <f t="shared" si="22"/>
        <v>0</v>
      </c>
      <c r="F365" s="689">
        <v>886</v>
      </c>
      <c r="G365" s="623">
        <f t="shared" si="23"/>
        <v>0</v>
      </c>
      <c r="H365" s="623">
        <f t="shared" si="20"/>
        <v>0</v>
      </c>
      <c r="I365" s="623">
        <f t="shared" si="21"/>
        <v>0.83253005844479744</v>
      </c>
    </row>
    <row r="366" spans="1:9" x14ac:dyDescent="0.2">
      <c r="A366" s="688">
        <v>333</v>
      </c>
      <c r="B366" s="688">
        <v>4</v>
      </c>
      <c r="C366" s="689">
        <v>2</v>
      </c>
      <c r="D366" s="689">
        <v>320</v>
      </c>
      <c r="E366" s="623">
        <f t="shared" si="22"/>
        <v>6.4</v>
      </c>
      <c r="F366" s="689">
        <v>867</v>
      </c>
      <c r="G366" s="623">
        <f t="shared" si="23"/>
        <v>0.58106897720796813</v>
      </c>
      <c r="H366" s="623">
        <f t="shared" si="20"/>
        <v>0.58106897720796813</v>
      </c>
      <c r="I366" s="623">
        <f t="shared" si="21"/>
        <v>0.83269146649402193</v>
      </c>
    </row>
    <row r="367" spans="1:9" x14ac:dyDescent="0.2">
      <c r="A367" s="688">
        <v>334</v>
      </c>
      <c r="B367" s="688">
        <v>4</v>
      </c>
      <c r="C367" s="689">
        <v>2</v>
      </c>
      <c r="D367" s="689">
        <v>320</v>
      </c>
      <c r="E367" s="623">
        <f t="shared" si="22"/>
        <v>6.4</v>
      </c>
      <c r="F367" s="689">
        <v>894</v>
      </c>
      <c r="G367" s="623">
        <f t="shared" si="23"/>
        <v>0.59916455089264542</v>
      </c>
      <c r="H367" s="623">
        <f t="shared" si="20"/>
        <v>0.59916455089264542</v>
      </c>
      <c r="I367" s="623">
        <f t="shared" si="21"/>
        <v>0.83285790109149216</v>
      </c>
    </row>
    <row r="368" spans="1:9" x14ac:dyDescent="0.2">
      <c r="A368" s="688">
        <v>335</v>
      </c>
      <c r="B368" s="688">
        <v>4</v>
      </c>
      <c r="C368" s="689">
        <v>2</v>
      </c>
      <c r="D368" s="689">
        <v>320</v>
      </c>
      <c r="E368" s="623">
        <f t="shared" si="22"/>
        <v>6.4</v>
      </c>
      <c r="F368" s="689">
        <v>892</v>
      </c>
      <c r="G368" s="623">
        <f t="shared" si="23"/>
        <v>0.59782413802711365</v>
      </c>
      <c r="H368" s="623">
        <f t="shared" si="20"/>
        <v>0.59782413802711365</v>
      </c>
      <c r="I368" s="623">
        <f t="shared" si="21"/>
        <v>0.8330239633520552</v>
      </c>
    </row>
    <row r="369" spans="1:9" x14ac:dyDescent="0.2">
      <c r="A369" s="688">
        <v>336</v>
      </c>
      <c r="B369" s="688">
        <v>5</v>
      </c>
      <c r="C369" s="689">
        <v>2</v>
      </c>
      <c r="D369" s="689">
        <v>320</v>
      </c>
      <c r="E369" s="623">
        <f t="shared" si="22"/>
        <v>9.6</v>
      </c>
      <c r="F369" s="689">
        <v>820</v>
      </c>
      <c r="G369" s="623">
        <f t="shared" si="23"/>
        <v>0.82435391230196176</v>
      </c>
      <c r="H369" s="623">
        <f t="shared" si="20"/>
        <v>0.82435391230196176</v>
      </c>
      <c r="I369" s="623">
        <f t="shared" si="21"/>
        <v>0.83325295054991688</v>
      </c>
    </row>
    <row r="370" spans="1:9" x14ac:dyDescent="0.2">
      <c r="A370" s="688">
        <v>337</v>
      </c>
      <c r="B370" s="688">
        <v>5</v>
      </c>
      <c r="C370" s="689">
        <v>2</v>
      </c>
      <c r="D370" s="689">
        <v>320</v>
      </c>
      <c r="E370" s="623">
        <f t="shared" si="22"/>
        <v>9.6</v>
      </c>
      <c r="F370" s="689">
        <v>829</v>
      </c>
      <c r="G370" s="623">
        <f t="shared" si="23"/>
        <v>0.83340169914430029</v>
      </c>
      <c r="H370" s="623">
        <f t="shared" si="20"/>
        <v>0.83340169914430029</v>
      </c>
      <c r="I370" s="623">
        <f t="shared" si="21"/>
        <v>0.83348445102190138</v>
      </c>
    </row>
    <row r="371" spans="1:9" x14ac:dyDescent="0.2">
      <c r="A371" s="688">
        <v>338</v>
      </c>
      <c r="B371" s="688">
        <v>5</v>
      </c>
      <c r="C371" s="689">
        <v>2</v>
      </c>
      <c r="D371" s="689">
        <v>320</v>
      </c>
      <c r="E371" s="623">
        <f t="shared" si="22"/>
        <v>9.6</v>
      </c>
      <c r="F371" s="689">
        <v>828</v>
      </c>
      <c r="G371" s="623">
        <f t="shared" si="23"/>
        <v>0.8323963894951516</v>
      </c>
      <c r="H371" s="623">
        <f t="shared" si="20"/>
        <v>0.8323963894951516</v>
      </c>
      <c r="I371" s="623">
        <f t="shared" si="21"/>
        <v>0.83371567224120557</v>
      </c>
    </row>
    <row r="372" spans="1:9" x14ac:dyDescent="0.2">
      <c r="A372" s="688">
        <v>339</v>
      </c>
      <c r="B372" s="688">
        <v>5</v>
      </c>
      <c r="C372" s="689">
        <v>2</v>
      </c>
      <c r="D372" s="689">
        <v>320</v>
      </c>
      <c r="E372" s="623">
        <f t="shared" si="22"/>
        <v>9.6</v>
      </c>
      <c r="F372" s="689">
        <v>831</v>
      </c>
      <c r="G372" s="623">
        <f t="shared" si="23"/>
        <v>0.83541231844259778</v>
      </c>
      <c r="H372" s="623">
        <f t="shared" si="20"/>
        <v>0.83541231844259778</v>
      </c>
      <c r="I372" s="623">
        <f t="shared" si="21"/>
        <v>0.8339477312185507</v>
      </c>
    </row>
    <row r="373" spans="1:9" x14ac:dyDescent="0.2">
      <c r="A373" s="688">
        <v>340</v>
      </c>
      <c r="B373" s="688">
        <v>5</v>
      </c>
      <c r="C373" s="689">
        <v>2</v>
      </c>
      <c r="D373" s="689">
        <v>320</v>
      </c>
      <c r="E373" s="623">
        <f t="shared" si="22"/>
        <v>9.6</v>
      </c>
      <c r="F373" s="689">
        <v>828</v>
      </c>
      <c r="G373" s="623">
        <f t="shared" si="23"/>
        <v>0.8323963894951516</v>
      </c>
      <c r="H373" s="623">
        <f t="shared" si="20"/>
        <v>0.8323963894951516</v>
      </c>
      <c r="I373" s="623">
        <f t="shared" si="21"/>
        <v>0.83417895243785489</v>
      </c>
    </row>
    <row r="374" spans="1:9" x14ac:dyDescent="0.2">
      <c r="A374" s="688">
        <v>340</v>
      </c>
      <c r="B374" s="688">
        <v>5</v>
      </c>
      <c r="C374" s="689">
        <v>2</v>
      </c>
      <c r="D374" s="689">
        <v>320</v>
      </c>
      <c r="E374" s="623">
        <f t="shared" si="22"/>
        <v>9.6</v>
      </c>
      <c r="F374" s="689">
        <v>829</v>
      </c>
      <c r="G374" s="623">
        <f t="shared" si="23"/>
        <v>0.83340169914430029</v>
      </c>
      <c r="H374" s="623">
        <f t="shared" si="20"/>
        <v>0.83340169914430029</v>
      </c>
      <c r="I374" s="623">
        <f t="shared" si="21"/>
        <v>0.8344104529098394</v>
      </c>
    </row>
    <row r="375" spans="1:9" x14ac:dyDescent="0.2">
      <c r="A375" s="688">
        <v>341</v>
      </c>
      <c r="B375" s="688">
        <v>5</v>
      </c>
      <c r="C375" s="689">
        <v>2</v>
      </c>
      <c r="D375" s="689">
        <v>320</v>
      </c>
      <c r="E375" s="623">
        <f t="shared" si="22"/>
        <v>9.6</v>
      </c>
      <c r="F375" s="689">
        <v>828</v>
      </c>
      <c r="G375" s="623">
        <f t="shared" si="23"/>
        <v>0.8323963894951516</v>
      </c>
      <c r="H375" s="623">
        <f t="shared" si="20"/>
        <v>0.8323963894951516</v>
      </c>
      <c r="I375" s="623">
        <f t="shared" si="21"/>
        <v>0.83464167412914358</v>
      </c>
    </row>
    <row r="376" spans="1:9" x14ac:dyDescent="0.2">
      <c r="A376" s="688">
        <v>342</v>
      </c>
      <c r="B376" s="688">
        <v>5</v>
      </c>
      <c r="C376" s="689">
        <v>2</v>
      </c>
      <c r="D376" s="689">
        <v>320</v>
      </c>
      <c r="E376" s="623">
        <f t="shared" si="22"/>
        <v>9.6</v>
      </c>
      <c r="F376" s="689">
        <v>826</v>
      </c>
      <c r="G376" s="623">
        <f t="shared" si="23"/>
        <v>0.83038577019685411</v>
      </c>
      <c r="H376" s="623">
        <f t="shared" si="20"/>
        <v>0.83038577019685411</v>
      </c>
      <c r="I376" s="623">
        <f t="shared" si="21"/>
        <v>0.83487233684308715</v>
      </c>
    </row>
    <row r="377" spans="1:9" x14ac:dyDescent="0.2">
      <c r="A377" s="688">
        <v>343</v>
      </c>
      <c r="B377" s="688">
        <v>6</v>
      </c>
      <c r="C377" s="689">
        <v>2</v>
      </c>
      <c r="D377" s="689">
        <v>320</v>
      </c>
      <c r="E377" s="623">
        <f t="shared" si="22"/>
        <v>12.8</v>
      </c>
      <c r="F377" s="689">
        <v>828</v>
      </c>
      <c r="G377" s="623">
        <f t="shared" si="23"/>
        <v>1.109861852660202</v>
      </c>
      <c r="H377" s="623">
        <f t="shared" si="20"/>
        <v>1.109861852660202</v>
      </c>
      <c r="I377" s="623">
        <f t="shared" si="21"/>
        <v>0.8351806318021594</v>
      </c>
    </row>
    <row r="378" spans="1:9" x14ac:dyDescent="0.2">
      <c r="A378" s="688">
        <v>344</v>
      </c>
      <c r="B378" s="688">
        <v>6</v>
      </c>
      <c r="C378" s="689">
        <v>2</v>
      </c>
      <c r="D378" s="689">
        <v>320</v>
      </c>
      <c r="E378" s="623">
        <f t="shared" si="22"/>
        <v>12.8</v>
      </c>
      <c r="F378" s="689">
        <v>830</v>
      </c>
      <c r="G378" s="623">
        <f t="shared" si="23"/>
        <v>1.1125426783912655</v>
      </c>
      <c r="H378" s="623">
        <f t="shared" si="20"/>
        <v>1.1125426783912655</v>
      </c>
      <c r="I378" s="623">
        <f t="shared" si="21"/>
        <v>0.83548967143504582</v>
      </c>
    </row>
    <row r="379" spans="1:9" x14ac:dyDescent="0.2">
      <c r="A379" s="688">
        <v>345</v>
      </c>
      <c r="B379" s="688">
        <v>6</v>
      </c>
      <c r="C379" s="689">
        <v>2</v>
      </c>
      <c r="D379" s="689">
        <v>320</v>
      </c>
      <c r="E379" s="623">
        <f t="shared" si="22"/>
        <v>12.8</v>
      </c>
      <c r="F379" s="689">
        <v>831</v>
      </c>
      <c r="G379" s="623">
        <f t="shared" si="23"/>
        <v>1.1138830912567972</v>
      </c>
      <c r="H379" s="623">
        <f t="shared" si="20"/>
        <v>1.1138830912567972</v>
      </c>
      <c r="I379" s="623">
        <f t="shared" si="21"/>
        <v>0.83579908340483933</v>
      </c>
    </row>
    <row r="380" spans="1:9" x14ac:dyDescent="0.2">
      <c r="A380" s="688">
        <v>346</v>
      </c>
      <c r="B380" s="688">
        <v>6</v>
      </c>
      <c r="C380" s="689">
        <v>2</v>
      </c>
      <c r="D380" s="689">
        <v>320</v>
      </c>
      <c r="E380" s="623">
        <f t="shared" si="22"/>
        <v>12.8</v>
      </c>
      <c r="F380" s="689">
        <v>832</v>
      </c>
      <c r="G380" s="623">
        <f t="shared" si="23"/>
        <v>1.1152235041223286</v>
      </c>
      <c r="H380" s="623">
        <f t="shared" si="20"/>
        <v>1.1152235041223286</v>
      </c>
      <c r="I380" s="623">
        <f t="shared" si="21"/>
        <v>0.83610886771154003</v>
      </c>
    </row>
    <row r="381" spans="1:9" x14ac:dyDescent="0.2">
      <c r="A381" s="688">
        <v>347</v>
      </c>
      <c r="B381" s="688">
        <v>6</v>
      </c>
      <c r="C381" s="689">
        <v>2</v>
      </c>
      <c r="D381" s="689">
        <v>320</v>
      </c>
      <c r="E381" s="623">
        <f t="shared" si="22"/>
        <v>12.8</v>
      </c>
      <c r="F381" s="689">
        <v>832</v>
      </c>
      <c r="G381" s="623">
        <f t="shared" si="23"/>
        <v>1.1152235041223286</v>
      </c>
      <c r="H381" s="623">
        <f t="shared" si="20"/>
        <v>1.1152235041223286</v>
      </c>
      <c r="I381" s="623">
        <f t="shared" si="21"/>
        <v>0.83641865201824073</v>
      </c>
    </row>
    <row r="382" spans="1:9" x14ac:dyDescent="0.2">
      <c r="A382" s="688">
        <v>348</v>
      </c>
      <c r="B382" s="688">
        <v>5</v>
      </c>
      <c r="C382" s="689">
        <v>2</v>
      </c>
      <c r="D382" s="689">
        <v>320</v>
      </c>
      <c r="E382" s="623">
        <f t="shared" si="22"/>
        <v>9.6</v>
      </c>
      <c r="F382" s="689">
        <v>834</v>
      </c>
      <c r="G382" s="623">
        <f t="shared" si="23"/>
        <v>0.83842824739004407</v>
      </c>
      <c r="H382" s="623">
        <f t="shared" si="20"/>
        <v>0.83842824739004407</v>
      </c>
      <c r="I382" s="623">
        <f t="shared" si="21"/>
        <v>0.83665154875362679</v>
      </c>
    </row>
    <row r="383" spans="1:9" x14ac:dyDescent="0.2">
      <c r="A383" s="688">
        <v>349</v>
      </c>
      <c r="B383" s="688">
        <v>31</v>
      </c>
      <c r="C383" s="689">
        <v>2</v>
      </c>
      <c r="D383" s="689">
        <v>320</v>
      </c>
      <c r="E383" s="623">
        <f t="shared" si="22"/>
        <v>92.8</v>
      </c>
      <c r="F383" s="689">
        <v>855</v>
      </c>
      <c r="G383" s="623">
        <f t="shared" si="23"/>
        <v>8.3088842502142857</v>
      </c>
      <c r="H383" s="623">
        <f t="shared" si="20"/>
        <v>8.3088842502142857</v>
      </c>
      <c r="I383" s="623">
        <f t="shared" si="21"/>
        <v>0.83895957215646411</v>
      </c>
    </row>
    <row r="384" spans="1:9" x14ac:dyDescent="0.2">
      <c r="A384" s="688">
        <v>350</v>
      </c>
      <c r="B384" s="688">
        <v>11</v>
      </c>
      <c r="C384" s="689">
        <v>3</v>
      </c>
      <c r="D384" s="689">
        <v>320</v>
      </c>
      <c r="E384" s="623">
        <f t="shared" si="22"/>
        <v>25.6</v>
      </c>
      <c r="F384" s="689">
        <v>1387</v>
      </c>
      <c r="G384" s="623">
        <f t="shared" si="23"/>
        <v>3.7183052889847832</v>
      </c>
      <c r="H384" s="623">
        <f t="shared" si="20"/>
        <v>3.7183052889847832</v>
      </c>
      <c r="I384" s="623">
        <f t="shared" si="21"/>
        <v>0.83999243473673768</v>
      </c>
    </row>
    <row r="385" spans="1:9" x14ac:dyDescent="0.2">
      <c r="A385" s="688">
        <v>351</v>
      </c>
      <c r="B385" s="688">
        <v>61</v>
      </c>
      <c r="C385" s="689">
        <v>3</v>
      </c>
      <c r="D385" s="689">
        <v>320</v>
      </c>
      <c r="E385" s="623">
        <f t="shared" si="22"/>
        <v>185.6</v>
      </c>
      <c r="F385" s="689">
        <v>1436</v>
      </c>
      <c r="G385" s="623">
        <f t="shared" si="23"/>
        <v>27.910076686099913</v>
      </c>
      <c r="H385" s="623">
        <f t="shared" si="20"/>
        <v>27.910076686099913</v>
      </c>
      <c r="I385" s="623">
        <f t="shared" si="21"/>
        <v>0.84774523381620992</v>
      </c>
    </row>
    <row r="386" spans="1:9" x14ac:dyDescent="0.2">
      <c r="A386" s="688">
        <v>352</v>
      </c>
      <c r="B386" s="688">
        <v>25</v>
      </c>
      <c r="C386" s="689">
        <v>5</v>
      </c>
      <c r="D386" s="689">
        <v>320</v>
      </c>
      <c r="E386" s="623">
        <f t="shared" si="22"/>
        <v>64</v>
      </c>
      <c r="F386" s="689">
        <v>2135</v>
      </c>
      <c r="G386" s="623">
        <f t="shared" si="23"/>
        <v>14.308907339550311</v>
      </c>
      <c r="H386" s="623">
        <f t="shared" si="20"/>
        <v>14.308907339550311</v>
      </c>
      <c r="I386" s="623">
        <f t="shared" si="21"/>
        <v>0.85171993029941839</v>
      </c>
    </row>
    <row r="387" spans="1:9" x14ac:dyDescent="0.2">
      <c r="A387" s="688">
        <v>352</v>
      </c>
      <c r="B387" s="688">
        <v>29</v>
      </c>
      <c r="C387" s="689">
        <v>4</v>
      </c>
      <c r="D387" s="689">
        <v>320</v>
      </c>
      <c r="E387" s="623">
        <f t="shared" si="22"/>
        <v>80</v>
      </c>
      <c r="F387" s="689">
        <v>1541</v>
      </c>
      <c r="G387" s="623">
        <f t="shared" si="23"/>
        <v>12.909851411151658</v>
      </c>
      <c r="H387" s="623">
        <f t="shared" si="20"/>
        <v>12.909851411151658</v>
      </c>
      <c r="I387" s="623">
        <f t="shared" si="21"/>
        <v>0.85530600013584945</v>
      </c>
    </row>
    <row r="388" spans="1:9" x14ac:dyDescent="0.2">
      <c r="A388" s="688">
        <v>353</v>
      </c>
      <c r="B388" s="688">
        <v>48</v>
      </c>
      <c r="C388" s="689">
        <v>4</v>
      </c>
      <c r="D388" s="689">
        <v>320</v>
      </c>
      <c r="E388" s="623">
        <f t="shared" si="22"/>
        <v>140.80000000000001</v>
      </c>
      <c r="F388" s="689">
        <v>1653</v>
      </c>
      <c r="G388" s="623">
        <f t="shared" si="23"/>
        <v>24.372727133961906</v>
      </c>
      <c r="H388" s="623">
        <f t="shared" si="20"/>
        <v>24.372727133961906</v>
      </c>
      <c r="I388" s="623">
        <f t="shared" si="21"/>
        <v>0.86207620211750557</v>
      </c>
    </row>
    <row r="389" spans="1:9" x14ac:dyDescent="0.2">
      <c r="A389" s="688">
        <v>354</v>
      </c>
      <c r="B389" s="688">
        <v>18</v>
      </c>
      <c r="C389" s="689">
        <v>4</v>
      </c>
      <c r="D389" s="689">
        <v>320</v>
      </c>
      <c r="E389" s="623">
        <f t="shared" si="22"/>
        <v>44.8</v>
      </c>
      <c r="F389" s="689">
        <v>1955</v>
      </c>
      <c r="G389" s="623">
        <f t="shared" si="23"/>
        <v>9.17177503240028</v>
      </c>
      <c r="H389" s="623">
        <f t="shared" si="20"/>
        <v>9.17177503240028</v>
      </c>
      <c r="I389" s="623">
        <f t="shared" si="21"/>
        <v>0.86462391740428346</v>
      </c>
    </row>
    <row r="390" spans="1:9" x14ac:dyDescent="0.2">
      <c r="A390" s="688">
        <v>355</v>
      </c>
      <c r="B390" s="688">
        <v>69</v>
      </c>
      <c r="C390" s="689">
        <v>3</v>
      </c>
      <c r="D390" s="689">
        <v>320</v>
      </c>
      <c r="E390" s="623">
        <f t="shared" si="22"/>
        <v>211.2</v>
      </c>
      <c r="F390" s="689">
        <v>1425</v>
      </c>
      <c r="G390" s="623">
        <f t="shared" si="23"/>
        <v>31.516457500812805</v>
      </c>
      <c r="H390" s="623">
        <f t="shared" si="20"/>
        <v>31.516457500812805</v>
      </c>
      <c r="I390" s="623">
        <f t="shared" si="21"/>
        <v>0.87337848893228698</v>
      </c>
    </row>
    <row r="391" spans="1:9" x14ac:dyDescent="0.2">
      <c r="A391" s="688">
        <v>356</v>
      </c>
      <c r="B391" s="688">
        <v>91</v>
      </c>
      <c r="C391" s="689">
        <v>4</v>
      </c>
      <c r="D391" s="689">
        <v>320</v>
      </c>
      <c r="E391" s="623">
        <f t="shared" si="22"/>
        <v>278.39999999999998</v>
      </c>
      <c r="F391" s="689">
        <v>1513</v>
      </c>
      <c r="G391" s="623">
        <f t="shared" si="23"/>
        <v>44.109971475698991</v>
      </c>
      <c r="H391" s="623">
        <f t="shared" ref="H391:H454" si="24">G391*1</f>
        <v>44.109971475698991</v>
      </c>
      <c r="I391" s="623">
        <f t="shared" si="21"/>
        <v>0.88563125878664783</v>
      </c>
    </row>
    <row r="392" spans="1:9" x14ac:dyDescent="0.2">
      <c r="A392" s="688">
        <v>357</v>
      </c>
      <c r="B392" s="688">
        <v>10</v>
      </c>
      <c r="C392" s="689">
        <v>4</v>
      </c>
      <c r="D392" s="689">
        <v>320</v>
      </c>
      <c r="E392" s="623">
        <f t="shared" si="22"/>
        <v>19.2</v>
      </c>
      <c r="F392" s="689">
        <v>1728</v>
      </c>
      <c r="G392" s="623">
        <f t="shared" si="23"/>
        <v>3.4743501474580243</v>
      </c>
      <c r="H392" s="623">
        <f t="shared" si="24"/>
        <v>3.4743501474580243</v>
      </c>
      <c r="I392" s="623">
        <f t="shared" ref="I392:I455" si="25">(H392/3600)+I391</f>
        <v>0.88659635604983067</v>
      </c>
    </row>
    <row r="393" spans="1:9" x14ac:dyDescent="0.2">
      <c r="A393" s="688">
        <v>358</v>
      </c>
      <c r="B393" s="688">
        <v>19</v>
      </c>
      <c r="C393" s="689">
        <v>4</v>
      </c>
      <c r="D393" s="689">
        <v>320</v>
      </c>
      <c r="E393" s="623">
        <f t="shared" si="22"/>
        <v>48</v>
      </c>
      <c r="F393" s="689">
        <v>1719</v>
      </c>
      <c r="G393" s="623">
        <f t="shared" si="23"/>
        <v>8.6406364344333664</v>
      </c>
      <c r="H393" s="623">
        <f t="shared" si="24"/>
        <v>8.6406364344333664</v>
      </c>
      <c r="I393" s="623">
        <f t="shared" si="25"/>
        <v>0.88899653283717328</v>
      </c>
    </row>
    <row r="394" spans="1:9" x14ac:dyDescent="0.2">
      <c r="A394" s="688">
        <v>359</v>
      </c>
      <c r="B394" s="688">
        <v>70</v>
      </c>
      <c r="C394" s="689">
        <v>3</v>
      </c>
      <c r="D394" s="689">
        <v>320</v>
      </c>
      <c r="E394" s="623">
        <f t="shared" ref="E394:E457" si="26">IF(B394&gt;C394,(B394-C394)*D394/100,0)</f>
        <v>214.4</v>
      </c>
      <c r="F394" s="689">
        <v>1255</v>
      </c>
      <c r="G394" s="623">
        <f t="shared" ref="G394:G457" si="27">(2*PI()*E394*F394/60)/1000</f>
        <v>28.177153949557098</v>
      </c>
      <c r="H394" s="623">
        <f t="shared" si="24"/>
        <v>28.177153949557098</v>
      </c>
      <c r="I394" s="623">
        <f t="shared" si="25"/>
        <v>0.89682352004538357</v>
      </c>
    </row>
    <row r="395" spans="1:9" x14ac:dyDescent="0.2">
      <c r="A395" s="688">
        <v>360</v>
      </c>
      <c r="B395" s="688">
        <v>67</v>
      </c>
      <c r="C395" s="689">
        <v>3</v>
      </c>
      <c r="D395" s="689">
        <v>320</v>
      </c>
      <c r="E395" s="623">
        <f t="shared" si="26"/>
        <v>204.8</v>
      </c>
      <c r="F395" s="689">
        <v>1368</v>
      </c>
      <c r="G395" s="623">
        <f t="shared" si="27"/>
        <v>29.338956800756645</v>
      </c>
      <c r="H395" s="623">
        <f t="shared" si="24"/>
        <v>29.338956800756645</v>
      </c>
      <c r="I395" s="623">
        <f t="shared" si="25"/>
        <v>0.90497323026781595</v>
      </c>
    </row>
    <row r="396" spans="1:9" x14ac:dyDescent="0.2">
      <c r="A396" s="688">
        <v>361</v>
      </c>
      <c r="B396" s="688">
        <v>42</v>
      </c>
      <c r="C396" s="689">
        <v>3</v>
      </c>
      <c r="D396" s="689">
        <v>320</v>
      </c>
      <c r="E396" s="623">
        <f t="shared" si="26"/>
        <v>124.8</v>
      </c>
      <c r="F396" s="689">
        <v>1456</v>
      </c>
      <c r="G396" s="623">
        <f t="shared" si="27"/>
        <v>19.028501039087235</v>
      </c>
      <c r="H396" s="623">
        <f t="shared" si="24"/>
        <v>19.028501039087235</v>
      </c>
      <c r="I396" s="623">
        <f t="shared" si="25"/>
        <v>0.91025892500089578</v>
      </c>
    </row>
    <row r="397" spans="1:9" x14ac:dyDescent="0.2">
      <c r="A397" s="688">
        <v>362</v>
      </c>
      <c r="B397" s="688">
        <v>33</v>
      </c>
      <c r="C397" s="689">
        <v>4</v>
      </c>
      <c r="D397" s="689">
        <v>320</v>
      </c>
      <c r="E397" s="623">
        <f t="shared" si="26"/>
        <v>92.8</v>
      </c>
      <c r="F397" s="689">
        <v>1509</v>
      </c>
      <c r="G397" s="623">
        <f t="shared" si="27"/>
        <v>14.664451852132579</v>
      </c>
      <c r="H397" s="623">
        <f t="shared" si="24"/>
        <v>14.664451852132579</v>
      </c>
      <c r="I397" s="623">
        <f t="shared" si="25"/>
        <v>0.91433238384871041</v>
      </c>
    </row>
    <row r="398" spans="1:9" x14ac:dyDescent="0.2">
      <c r="A398" s="688">
        <v>363</v>
      </c>
      <c r="B398" s="688">
        <v>12</v>
      </c>
      <c r="C398" s="689">
        <v>4</v>
      </c>
      <c r="D398" s="689">
        <v>320</v>
      </c>
      <c r="E398" s="623">
        <f t="shared" si="26"/>
        <v>25.6</v>
      </c>
      <c r="F398" s="689">
        <v>1540</v>
      </c>
      <c r="G398" s="623">
        <f t="shared" si="27"/>
        <v>4.1284716258374665</v>
      </c>
      <c r="H398" s="623">
        <f t="shared" si="24"/>
        <v>4.1284716258374665</v>
      </c>
      <c r="I398" s="623">
        <f t="shared" si="25"/>
        <v>0.91547918152255414</v>
      </c>
    </row>
    <row r="399" spans="1:9" x14ac:dyDescent="0.2">
      <c r="A399" s="688">
        <v>364</v>
      </c>
      <c r="B399" s="688">
        <v>22</v>
      </c>
      <c r="C399" s="689">
        <v>3</v>
      </c>
      <c r="D399" s="689">
        <v>320</v>
      </c>
      <c r="E399" s="623">
        <f t="shared" si="26"/>
        <v>60.8</v>
      </c>
      <c r="F399" s="689">
        <v>1363</v>
      </c>
      <c r="G399" s="623">
        <f t="shared" si="27"/>
        <v>8.6781679946682519</v>
      </c>
      <c r="H399" s="623">
        <f t="shared" si="24"/>
        <v>8.6781679946682519</v>
      </c>
      <c r="I399" s="623">
        <f t="shared" si="25"/>
        <v>0.91788978374329533</v>
      </c>
    </row>
    <row r="400" spans="1:9" x14ac:dyDescent="0.2">
      <c r="A400" s="688">
        <v>365</v>
      </c>
      <c r="B400" s="688">
        <v>66</v>
      </c>
      <c r="C400" s="689">
        <v>3</v>
      </c>
      <c r="D400" s="689">
        <v>320</v>
      </c>
      <c r="E400" s="623">
        <f t="shared" si="26"/>
        <v>201.6</v>
      </c>
      <c r="F400" s="689">
        <v>1185</v>
      </c>
      <c r="G400" s="623">
        <f t="shared" si="27"/>
        <v>25.01713061906624</v>
      </c>
      <c r="H400" s="623">
        <f t="shared" si="24"/>
        <v>25.01713061906624</v>
      </c>
      <c r="I400" s="623">
        <f t="shared" si="25"/>
        <v>0.92483898669303599</v>
      </c>
    </row>
    <row r="401" spans="1:9" x14ac:dyDescent="0.2">
      <c r="A401" s="688">
        <v>365</v>
      </c>
      <c r="B401" s="688">
        <v>47</v>
      </c>
      <c r="C401" s="689">
        <v>3</v>
      </c>
      <c r="D401" s="689">
        <v>320</v>
      </c>
      <c r="E401" s="623">
        <f t="shared" si="26"/>
        <v>140.80000000000001</v>
      </c>
      <c r="F401" s="689">
        <v>1234</v>
      </c>
      <c r="G401" s="623">
        <f t="shared" si="27"/>
        <v>18.194764236726556</v>
      </c>
      <c r="H401" s="623">
        <f t="shared" si="24"/>
        <v>18.194764236726556</v>
      </c>
      <c r="I401" s="623">
        <f t="shared" si="25"/>
        <v>0.92989308786990443</v>
      </c>
    </row>
    <row r="402" spans="1:9" x14ac:dyDescent="0.2">
      <c r="A402" s="688">
        <v>366</v>
      </c>
      <c r="B402" s="688">
        <v>38</v>
      </c>
      <c r="C402" s="689">
        <v>3</v>
      </c>
      <c r="D402" s="689">
        <v>320</v>
      </c>
      <c r="E402" s="623">
        <f t="shared" si="26"/>
        <v>112</v>
      </c>
      <c r="F402" s="689">
        <v>1248</v>
      </c>
      <c r="G402" s="623">
        <f t="shared" si="27"/>
        <v>14.637308491605564</v>
      </c>
      <c r="H402" s="623">
        <f t="shared" si="24"/>
        <v>14.637308491605564</v>
      </c>
      <c r="I402" s="623">
        <f t="shared" si="25"/>
        <v>0.93395900689535039</v>
      </c>
    </row>
    <row r="403" spans="1:9" x14ac:dyDescent="0.2">
      <c r="A403" s="688">
        <v>367</v>
      </c>
      <c r="B403" s="688">
        <v>28</v>
      </c>
      <c r="C403" s="689">
        <v>3</v>
      </c>
      <c r="D403" s="689">
        <v>320</v>
      </c>
      <c r="E403" s="623">
        <f t="shared" si="26"/>
        <v>80</v>
      </c>
      <c r="F403" s="689">
        <v>1285</v>
      </c>
      <c r="G403" s="623">
        <f t="shared" si="27"/>
        <v>10.765190826301025</v>
      </c>
      <c r="H403" s="623">
        <f t="shared" si="24"/>
        <v>10.765190826301025</v>
      </c>
      <c r="I403" s="623">
        <f t="shared" si="25"/>
        <v>0.93694933768043398</v>
      </c>
    </row>
    <row r="404" spans="1:9" x14ac:dyDescent="0.2">
      <c r="A404" s="688">
        <v>368</v>
      </c>
      <c r="B404" s="688">
        <v>16</v>
      </c>
      <c r="C404" s="689">
        <v>3</v>
      </c>
      <c r="D404" s="689">
        <v>320</v>
      </c>
      <c r="E404" s="623">
        <f t="shared" si="26"/>
        <v>41.6</v>
      </c>
      <c r="F404" s="689">
        <v>1281</v>
      </c>
      <c r="G404" s="623">
        <f t="shared" si="27"/>
        <v>5.5804738624246211</v>
      </c>
      <c r="H404" s="623">
        <f t="shared" si="24"/>
        <v>5.5804738624246211</v>
      </c>
      <c r="I404" s="623">
        <f t="shared" si="25"/>
        <v>0.93849946930888528</v>
      </c>
    </row>
    <row r="405" spans="1:9" x14ac:dyDescent="0.2">
      <c r="A405" s="688">
        <v>369</v>
      </c>
      <c r="B405" s="688">
        <v>13</v>
      </c>
      <c r="C405" s="689">
        <v>3</v>
      </c>
      <c r="D405" s="689">
        <v>320</v>
      </c>
      <c r="E405" s="623">
        <f t="shared" si="26"/>
        <v>32</v>
      </c>
      <c r="F405" s="689">
        <v>1295</v>
      </c>
      <c r="G405" s="623">
        <f t="shared" si="27"/>
        <v>4.3395866521587001</v>
      </c>
      <c r="H405" s="623">
        <f t="shared" si="24"/>
        <v>4.3395866521587001</v>
      </c>
      <c r="I405" s="623">
        <f t="shared" si="25"/>
        <v>0.93970491004559609</v>
      </c>
    </row>
    <row r="406" spans="1:9" x14ac:dyDescent="0.2">
      <c r="A406" s="688">
        <v>370</v>
      </c>
      <c r="B406" s="688">
        <v>1</v>
      </c>
      <c r="C406" s="689">
        <v>3</v>
      </c>
      <c r="D406" s="689">
        <v>320</v>
      </c>
      <c r="E406" s="623">
        <f t="shared" si="26"/>
        <v>0</v>
      </c>
      <c r="F406" s="689">
        <v>1255</v>
      </c>
      <c r="G406" s="623">
        <f t="shared" si="27"/>
        <v>0</v>
      </c>
      <c r="H406" s="623">
        <f t="shared" si="24"/>
        <v>0</v>
      </c>
      <c r="I406" s="623">
        <f t="shared" si="25"/>
        <v>0.93970491004559609</v>
      </c>
    </row>
    <row r="407" spans="1:9" x14ac:dyDescent="0.2">
      <c r="A407" s="688">
        <v>371</v>
      </c>
      <c r="B407" s="688">
        <v>35</v>
      </c>
      <c r="C407" s="689">
        <v>3</v>
      </c>
      <c r="D407" s="689">
        <v>320</v>
      </c>
      <c r="E407" s="623">
        <f t="shared" si="26"/>
        <v>102.4</v>
      </c>
      <c r="F407" s="689">
        <v>1337</v>
      </c>
      <c r="G407" s="623">
        <f t="shared" si="27"/>
        <v>14.337056009726474</v>
      </c>
      <c r="H407" s="623">
        <f t="shared" si="24"/>
        <v>14.337056009726474</v>
      </c>
      <c r="I407" s="623">
        <f t="shared" si="25"/>
        <v>0.94368742560385344</v>
      </c>
    </row>
    <row r="408" spans="1:9" x14ac:dyDescent="0.2">
      <c r="A408" s="688">
        <v>372</v>
      </c>
      <c r="B408" s="688">
        <v>21</v>
      </c>
      <c r="C408" s="689">
        <v>3</v>
      </c>
      <c r="D408" s="689">
        <v>320</v>
      </c>
      <c r="E408" s="623">
        <f t="shared" si="26"/>
        <v>57.6</v>
      </c>
      <c r="F408" s="689">
        <v>1286</v>
      </c>
      <c r="G408" s="623">
        <f t="shared" si="27"/>
        <v>7.7569692528316292</v>
      </c>
      <c r="H408" s="623">
        <f t="shared" si="24"/>
        <v>7.7569692528316292</v>
      </c>
      <c r="I408" s="623">
        <f t="shared" si="25"/>
        <v>0.94584213928519556</v>
      </c>
    </row>
    <row r="409" spans="1:9" x14ac:dyDescent="0.2">
      <c r="A409" s="688">
        <v>373</v>
      </c>
      <c r="B409" s="688">
        <v>32</v>
      </c>
      <c r="C409" s="689">
        <v>3</v>
      </c>
      <c r="D409" s="689">
        <v>320</v>
      </c>
      <c r="E409" s="623">
        <f t="shared" si="26"/>
        <v>92.8</v>
      </c>
      <c r="F409" s="689">
        <v>1305</v>
      </c>
      <c r="G409" s="623">
        <f t="shared" si="27"/>
        <v>12.681981224011277</v>
      </c>
      <c r="H409" s="623">
        <f t="shared" si="24"/>
        <v>12.681981224011277</v>
      </c>
      <c r="I409" s="623">
        <f t="shared" si="25"/>
        <v>0.94936491184742089</v>
      </c>
    </row>
    <row r="410" spans="1:9" x14ac:dyDescent="0.2">
      <c r="A410" s="688">
        <v>374</v>
      </c>
      <c r="B410" s="688">
        <v>39</v>
      </c>
      <c r="C410" s="689">
        <v>3</v>
      </c>
      <c r="D410" s="689">
        <v>320</v>
      </c>
      <c r="E410" s="623">
        <f t="shared" si="26"/>
        <v>115.2</v>
      </c>
      <c r="F410" s="689">
        <v>1318</v>
      </c>
      <c r="G410" s="623">
        <f t="shared" si="27"/>
        <v>15.899977410936373</v>
      </c>
      <c r="H410" s="623">
        <f t="shared" si="24"/>
        <v>15.899977410936373</v>
      </c>
      <c r="I410" s="623">
        <f t="shared" si="25"/>
        <v>0.95378157223934767</v>
      </c>
    </row>
    <row r="411" spans="1:9" x14ac:dyDescent="0.2">
      <c r="A411" s="688">
        <v>375</v>
      </c>
      <c r="B411" s="688">
        <v>12</v>
      </c>
      <c r="C411" s="689">
        <v>3</v>
      </c>
      <c r="D411" s="689">
        <v>320</v>
      </c>
      <c r="E411" s="623">
        <f t="shared" si="26"/>
        <v>28.8</v>
      </c>
      <c r="F411" s="689">
        <v>1328</v>
      </c>
      <c r="G411" s="623">
        <f t="shared" si="27"/>
        <v>4.0051536422085556</v>
      </c>
      <c r="H411" s="623">
        <f t="shared" si="24"/>
        <v>4.0051536422085556</v>
      </c>
      <c r="I411" s="623">
        <f t="shared" si="25"/>
        <v>0.9548941149177389</v>
      </c>
    </row>
    <row r="412" spans="1:9" x14ac:dyDescent="0.2">
      <c r="A412" s="688">
        <v>376</v>
      </c>
      <c r="B412" s="688">
        <v>18</v>
      </c>
      <c r="C412" s="689">
        <v>3</v>
      </c>
      <c r="D412" s="689">
        <v>320</v>
      </c>
      <c r="E412" s="623">
        <f t="shared" si="26"/>
        <v>48</v>
      </c>
      <c r="F412" s="689">
        <v>1351</v>
      </c>
      <c r="G412" s="623">
        <f t="shared" si="27"/>
        <v>6.7908666799996968</v>
      </c>
      <c r="H412" s="623">
        <f t="shared" si="24"/>
        <v>6.7908666799996968</v>
      </c>
      <c r="I412" s="623">
        <f t="shared" si="25"/>
        <v>0.95678046677329442</v>
      </c>
    </row>
    <row r="413" spans="1:9" x14ac:dyDescent="0.2">
      <c r="A413" s="688">
        <v>377</v>
      </c>
      <c r="B413" s="688">
        <v>18</v>
      </c>
      <c r="C413" s="689">
        <v>3</v>
      </c>
      <c r="D413" s="689">
        <v>320</v>
      </c>
      <c r="E413" s="623">
        <f t="shared" si="26"/>
        <v>48</v>
      </c>
      <c r="F413" s="689">
        <v>1333</v>
      </c>
      <c r="G413" s="623">
        <f t="shared" si="27"/>
        <v>6.7003888115763113</v>
      </c>
      <c r="H413" s="623">
        <f t="shared" si="24"/>
        <v>6.7003888115763113</v>
      </c>
      <c r="I413" s="623">
        <f t="shared" si="25"/>
        <v>0.95864168588762122</v>
      </c>
    </row>
    <row r="414" spans="1:9" x14ac:dyDescent="0.2">
      <c r="A414" s="688">
        <v>377</v>
      </c>
      <c r="B414" s="688">
        <v>20</v>
      </c>
      <c r="C414" s="689">
        <v>3</v>
      </c>
      <c r="D414" s="689">
        <v>320</v>
      </c>
      <c r="E414" s="623">
        <f t="shared" si="26"/>
        <v>54.4</v>
      </c>
      <c r="F414" s="689">
        <v>1347</v>
      </c>
      <c r="G414" s="623">
        <f t="shared" si="27"/>
        <v>7.6735285519522849</v>
      </c>
      <c r="H414" s="623">
        <f t="shared" si="24"/>
        <v>7.6735285519522849</v>
      </c>
      <c r="I414" s="623">
        <f t="shared" si="25"/>
        <v>0.96077322159649681</v>
      </c>
    </row>
    <row r="415" spans="1:9" x14ac:dyDescent="0.2">
      <c r="A415" s="688">
        <v>378</v>
      </c>
      <c r="B415" s="688">
        <v>7</v>
      </c>
      <c r="C415" s="689">
        <v>3</v>
      </c>
      <c r="D415" s="689">
        <v>320</v>
      </c>
      <c r="E415" s="623">
        <f t="shared" si="26"/>
        <v>12.8</v>
      </c>
      <c r="F415" s="689">
        <v>1337</v>
      </c>
      <c r="G415" s="623">
        <f t="shared" si="27"/>
        <v>1.7921320012158093</v>
      </c>
      <c r="H415" s="623">
        <f t="shared" si="24"/>
        <v>1.7921320012158093</v>
      </c>
      <c r="I415" s="623">
        <f t="shared" si="25"/>
        <v>0.96127103604127895</v>
      </c>
    </row>
    <row r="416" spans="1:9" x14ac:dyDescent="0.2">
      <c r="A416" s="688">
        <v>379</v>
      </c>
      <c r="B416" s="688">
        <v>16</v>
      </c>
      <c r="C416" s="689">
        <v>3</v>
      </c>
      <c r="D416" s="689">
        <v>320</v>
      </c>
      <c r="E416" s="623">
        <f t="shared" si="26"/>
        <v>41.6</v>
      </c>
      <c r="F416" s="689">
        <v>1332</v>
      </c>
      <c r="G416" s="623">
        <f t="shared" si="27"/>
        <v>5.8026472948864924</v>
      </c>
      <c r="H416" s="623">
        <f t="shared" si="24"/>
        <v>5.8026472948864924</v>
      </c>
      <c r="I416" s="623">
        <f t="shared" si="25"/>
        <v>0.96288288251208076</v>
      </c>
    </row>
    <row r="417" spans="1:9" x14ac:dyDescent="0.2">
      <c r="A417" s="688">
        <v>380</v>
      </c>
      <c r="B417" s="688">
        <v>29</v>
      </c>
      <c r="C417" s="689">
        <v>3</v>
      </c>
      <c r="D417" s="689">
        <v>320</v>
      </c>
      <c r="E417" s="623">
        <f t="shared" si="26"/>
        <v>83.2</v>
      </c>
      <c r="F417" s="689">
        <v>1343</v>
      </c>
      <c r="G417" s="623">
        <f t="shared" si="27"/>
        <v>11.701134109658497</v>
      </c>
      <c r="H417" s="623">
        <f t="shared" si="24"/>
        <v>11.701134109658497</v>
      </c>
      <c r="I417" s="623">
        <f t="shared" si="25"/>
        <v>0.96613319754254146</v>
      </c>
    </row>
    <row r="418" spans="1:9" x14ac:dyDescent="0.2">
      <c r="A418" s="688">
        <v>381</v>
      </c>
      <c r="B418" s="688">
        <v>9</v>
      </c>
      <c r="C418" s="689">
        <v>3</v>
      </c>
      <c r="D418" s="689">
        <v>320</v>
      </c>
      <c r="E418" s="623">
        <f t="shared" si="26"/>
        <v>19.2</v>
      </c>
      <c r="F418" s="689">
        <v>1334</v>
      </c>
      <c r="G418" s="623">
        <f t="shared" si="27"/>
        <v>2.6821661439288218</v>
      </c>
      <c r="H418" s="623">
        <f t="shared" si="24"/>
        <v>2.6821661439288218</v>
      </c>
      <c r="I418" s="623">
        <f t="shared" si="25"/>
        <v>0.96687824369363284</v>
      </c>
    </row>
    <row r="419" spans="1:9" x14ac:dyDescent="0.2">
      <c r="A419" s="688">
        <v>382</v>
      </c>
      <c r="B419" s="688">
        <v>11</v>
      </c>
      <c r="C419" s="689">
        <v>3</v>
      </c>
      <c r="D419" s="689">
        <v>320</v>
      </c>
      <c r="E419" s="623">
        <f t="shared" si="26"/>
        <v>25.6</v>
      </c>
      <c r="F419" s="689">
        <v>1347</v>
      </c>
      <c r="G419" s="623">
        <f t="shared" si="27"/>
        <v>3.6110722597422518</v>
      </c>
      <c r="H419" s="623">
        <f t="shared" si="24"/>
        <v>3.6110722597422518</v>
      </c>
      <c r="I419" s="623">
        <f t="shared" si="25"/>
        <v>0.96788131932133903</v>
      </c>
    </row>
    <row r="420" spans="1:9" x14ac:dyDescent="0.2">
      <c r="A420" s="688">
        <v>383</v>
      </c>
      <c r="B420" s="688">
        <v>9</v>
      </c>
      <c r="C420" s="689">
        <v>3</v>
      </c>
      <c r="D420" s="689">
        <v>320</v>
      </c>
      <c r="E420" s="623">
        <f t="shared" si="26"/>
        <v>19.2</v>
      </c>
      <c r="F420" s="689">
        <v>1354</v>
      </c>
      <c r="G420" s="623">
        <f t="shared" si="27"/>
        <v>2.7223785298947711</v>
      </c>
      <c r="H420" s="623">
        <f t="shared" si="24"/>
        <v>2.7223785298947711</v>
      </c>
      <c r="I420" s="623">
        <f t="shared" si="25"/>
        <v>0.96863753557964316</v>
      </c>
    </row>
    <row r="421" spans="1:9" x14ac:dyDescent="0.2">
      <c r="A421" s="688">
        <v>384</v>
      </c>
      <c r="B421" s="688">
        <v>1</v>
      </c>
      <c r="C421" s="689">
        <v>3</v>
      </c>
      <c r="D421" s="689">
        <v>320</v>
      </c>
      <c r="E421" s="623">
        <f t="shared" si="26"/>
        <v>0</v>
      </c>
      <c r="F421" s="689">
        <v>1308</v>
      </c>
      <c r="G421" s="623">
        <f t="shared" si="27"/>
        <v>0</v>
      </c>
      <c r="H421" s="623">
        <f t="shared" si="24"/>
        <v>0</v>
      </c>
      <c r="I421" s="623">
        <f t="shared" si="25"/>
        <v>0.96863753557964316</v>
      </c>
    </row>
    <row r="422" spans="1:9" x14ac:dyDescent="0.2">
      <c r="A422" s="688">
        <v>385</v>
      </c>
      <c r="B422" s="688">
        <v>1</v>
      </c>
      <c r="C422" s="689">
        <v>3</v>
      </c>
      <c r="D422" s="689">
        <v>320</v>
      </c>
      <c r="E422" s="623">
        <f t="shared" si="26"/>
        <v>0</v>
      </c>
      <c r="F422" s="689">
        <v>1301</v>
      </c>
      <c r="G422" s="623">
        <f t="shared" si="27"/>
        <v>0</v>
      </c>
      <c r="H422" s="623">
        <f t="shared" si="24"/>
        <v>0</v>
      </c>
      <c r="I422" s="623">
        <f t="shared" si="25"/>
        <v>0.96863753557964316</v>
      </c>
    </row>
    <row r="423" spans="1:9" x14ac:dyDescent="0.2">
      <c r="A423" s="688">
        <v>386</v>
      </c>
      <c r="B423" s="688">
        <v>1</v>
      </c>
      <c r="C423" s="689">
        <v>3</v>
      </c>
      <c r="D423" s="689">
        <v>320</v>
      </c>
      <c r="E423" s="623">
        <f t="shared" si="26"/>
        <v>0</v>
      </c>
      <c r="F423" s="689">
        <v>1267</v>
      </c>
      <c r="G423" s="623">
        <f t="shared" si="27"/>
        <v>0</v>
      </c>
      <c r="H423" s="623">
        <f t="shared" si="24"/>
        <v>0</v>
      </c>
      <c r="I423" s="623">
        <f t="shared" si="25"/>
        <v>0.96863753557964316</v>
      </c>
    </row>
    <row r="424" spans="1:9" x14ac:dyDescent="0.2">
      <c r="A424" s="688">
        <v>387</v>
      </c>
      <c r="B424" s="688">
        <v>1</v>
      </c>
      <c r="C424" s="689">
        <v>3</v>
      </c>
      <c r="D424" s="689">
        <v>320</v>
      </c>
      <c r="E424" s="623">
        <f t="shared" si="26"/>
        <v>0</v>
      </c>
      <c r="F424" s="689">
        <v>1234</v>
      </c>
      <c r="G424" s="623">
        <f t="shared" si="27"/>
        <v>0</v>
      </c>
      <c r="H424" s="623">
        <f t="shared" si="24"/>
        <v>0</v>
      </c>
      <c r="I424" s="623">
        <f t="shared" si="25"/>
        <v>0.96863753557964316</v>
      </c>
    </row>
    <row r="425" spans="1:9" x14ac:dyDescent="0.2">
      <c r="A425" s="688">
        <v>388</v>
      </c>
      <c r="B425" s="688">
        <v>1</v>
      </c>
      <c r="C425" s="689">
        <v>3</v>
      </c>
      <c r="D425" s="689">
        <v>320</v>
      </c>
      <c r="E425" s="623">
        <f t="shared" si="26"/>
        <v>0</v>
      </c>
      <c r="F425" s="689">
        <v>1215</v>
      </c>
      <c r="G425" s="623">
        <f t="shared" si="27"/>
        <v>0</v>
      </c>
      <c r="H425" s="623">
        <f t="shared" si="24"/>
        <v>0</v>
      </c>
      <c r="I425" s="623">
        <f t="shared" si="25"/>
        <v>0.96863753557964316</v>
      </c>
    </row>
    <row r="426" spans="1:9" x14ac:dyDescent="0.2">
      <c r="A426" s="688">
        <v>389</v>
      </c>
      <c r="B426" s="688">
        <v>1</v>
      </c>
      <c r="C426" s="689">
        <v>3</v>
      </c>
      <c r="D426" s="689">
        <v>320</v>
      </c>
      <c r="E426" s="623">
        <f t="shared" si="26"/>
        <v>0</v>
      </c>
      <c r="F426" s="689">
        <v>1151</v>
      </c>
      <c r="G426" s="623">
        <f t="shared" si="27"/>
        <v>0</v>
      </c>
      <c r="H426" s="623">
        <f t="shared" si="24"/>
        <v>0</v>
      </c>
      <c r="I426" s="623">
        <f t="shared" si="25"/>
        <v>0.96863753557964316</v>
      </c>
    </row>
    <row r="427" spans="1:9" x14ac:dyDescent="0.2">
      <c r="A427" s="688">
        <v>389</v>
      </c>
      <c r="B427" s="688">
        <v>1</v>
      </c>
      <c r="C427" s="689">
        <v>3</v>
      </c>
      <c r="D427" s="689">
        <v>320</v>
      </c>
      <c r="E427" s="623">
        <f t="shared" si="26"/>
        <v>0</v>
      </c>
      <c r="F427" s="689">
        <v>1143</v>
      </c>
      <c r="G427" s="623">
        <f t="shared" si="27"/>
        <v>0</v>
      </c>
      <c r="H427" s="623">
        <f t="shared" si="24"/>
        <v>0</v>
      </c>
      <c r="I427" s="623">
        <f t="shared" si="25"/>
        <v>0.96863753557964316</v>
      </c>
    </row>
    <row r="428" spans="1:9" x14ac:dyDescent="0.2">
      <c r="A428" s="688">
        <v>390</v>
      </c>
      <c r="B428" s="688">
        <v>1</v>
      </c>
      <c r="C428" s="689">
        <v>3</v>
      </c>
      <c r="D428" s="689">
        <v>320</v>
      </c>
      <c r="E428" s="623">
        <f t="shared" si="26"/>
        <v>0</v>
      </c>
      <c r="F428" s="689">
        <v>1283</v>
      </c>
      <c r="G428" s="623">
        <f t="shared" si="27"/>
        <v>0</v>
      </c>
      <c r="H428" s="623">
        <f t="shared" si="24"/>
        <v>0</v>
      </c>
      <c r="I428" s="623">
        <f t="shared" si="25"/>
        <v>0.96863753557964316</v>
      </c>
    </row>
    <row r="429" spans="1:9" x14ac:dyDescent="0.2">
      <c r="A429" s="688">
        <v>391</v>
      </c>
      <c r="B429" s="688">
        <v>1</v>
      </c>
      <c r="C429" s="689">
        <v>3</v>
      </c>
      <c r="D429" s="689">
        <v>320</v>
      </c>
      <c r="E429" s="623">
        <f t="shared" si="26"/>
        <v>0</v>
      </c>
      <c r="F429" s="689">
        <v>1135</v>
      </c>
      <c r="G429" s="623">
        <f t="shared" si="27"/>
        <v>0</v>
      </c>
      <c r="H429" s="623">
        <f t="shared" si="24"/>
        <v>0</v>
      </c>
      <c r="I429" s="623">
        <f t="shared" si="25"/>
        <v>0.96863753557964316</v>
      </c>
    </row>
    <row r="430" spans="1:9" x14ac:dyDescent="0.2">
      <c r="A430" s="688">
        <v>392</v>
      </c>
      <c r="B430" s="688">
        <v>1</v>
      </c>
      <c r="C430" s="689">
        <v>3</v>
      </c>
      <c r="D430" s="689">
        <v>320</v>
      </c>
      <c r="E430" s="623">
        <f t="shared" si="26"/>
        <v>0</v>
      </c>
      <c r="F430" s="689">
        <v>1405</v>
      </c>
      <c r="G430" s="623">
        <f t="shared" si="27"/>
        <v>0</v>
      </c>
      <c r="H430" s="623">
        <f t="shared" si="24"/>
        <v>0</v>
      </c>
      <c r="I430" s="623">
        <f t="shared" si="25"/>
        <v>0.96863753557964316</v>
      </c>
    </row>
    <row r="431" spans="1:9" x14ac:dyDescent="0.2">
      <c r="A431" s="688">
        <v>393</v>
      </c>
      <c r="B431" s="688">
        <v>1</v>
      </c>
      <c r="C431" s="689">
        <v>3</v>
      </c>
      <c r="D431" s="689">
        <v>320</v>
      </c>
      <c r="E431" s="623">
        <f t="shared" si="26"/>
        <v>0</v>
      </c>
      <c r="F431" s="689">
        <v>1229</v>
      </c>
      <c r="G431" s="623">
        <f t="shared" si="27"/>
        <v>0</v>
      </c>
      <c r="H431" s="623">
        <f t="shared" si="24"/>
        <v>0</v>
      </c>
      <c r="I431" s="623">
        <f t="shared" si="25"/>
        <v>0.96863753557964316</v>
      </c>
    </row>
    <row r="432" spans="1:9" x14ac:dyDescent="0.2">
      <c r="A432" s="688">
        <v>394</v>
      </c>
      <c r="B432" s="688">
        <v>1</v>
      </c>
      <c r="C432" s="689">
        <v>3</v>
      </c>
      <c r="D432" s="689">
        <v>320</v>
      </c>
      <c r="E432" s="623">
        <f t="shared" si="26"/>
        <v>0</v>
      </c>
      <c r="F432" s="689">
        <v>1046</v>
      </c>
      <c r="G432" s="623">
        <f t="shared" si="27"/>
        <v>0</v>
      </c>
      <c r="H432" s="623">
        <f t="shared" si="24"/>
        <v>0</v>
      </c>
      <c r="I432" s="623">
        <f t="shared" si="25"/>
        <v>0.96863753557964316</v>
      </c>
    </row>
    <row r="433" spans="1:9" x14ac:dyDescent="0.2">
      <c r="A433" s="688">
        <v>395</v>
      </c>
      <c r="B433" s="688">
        <v>1</v>
      </c>
      <c r="C433" s="689">
        <v>2</v>
      </c>
      <c r="D433" s="689">
        <v>320</v>
      </c>
      <c r="E433" s="623">
        <f t="shared" si="26"/>
        <v>0</v>
      </c>
      <c r="F433" s="689">
        <v>989</v>
      </c>
      <c r="G433" s="623">
        <f t="shared" si="27"/>
        <v>0</v>
      </c>
      <c r="H433" s="623">
        <f t="shared" si="24"/>
        <v>0</v>
      </c>
      <c r="I433" s="623">
        <f t="shared" si="25"/>
        <v>0.96863753557964316</v>
      </c>
    </row>
    <row r="434" spans="1:9" x14ac:dyDescent="0.2">
      <c r="A434" s="688">
        <v>396</v>
      </c>
      <c r="B434" s="688">
        <v>2</v>
      </c>
      <c r="C434" s="689">
        <v>2</v>
      </c>
      <c r="D434" s="689">
        <v>320</v>
      </c>
      <c r="E434" s="623">
        <f t="shared" si="26"/>
        <v>0</v>
      </c>
      <c r="F434" s="689">
        <v>877</v>
      </c>
      <c r="G434" s="623">
        <f t="shared" si="27"/>
        <v>0</v>
      </c>
      <c r="H434" s="623">
        <f t="shared" si="24"/>
        <v>0</v>
      </c>
      <c r="I434" s="623">
        <f t="shared" si="25"/>
        <v>0.96863753557964316</v>
      </c>
    </row>
    <row r="435" spans="1:9" x14ac:dyDescent="0.2">
      <c r="A435" s="688">
        <v>397</v>
      </c>
      <c r="B435" s="688">
        <v>3</v>
      </c>
      <c r="C435" s="689">
        <v>2</v>
      </c>
      <c r="D435" s="689">
        <v>320</v>
      </c>
      <c r="E435" s="623">
        <f t="shared" si="26"/>
        <v>3.2</v>
      </c>
      <c r="F435" s="689">
        <v>870</v>
      </c>
      <c r="G435" s="623">
        <f t="shared" si="27"/>
        <v>0.29153979825313281</v>
      </c>
      <c r="H435" s="623">
        <f t="shared" si="24"/>
        <v>0.29153979825313281</v>
      </c>
      <c r="I435" s="623">
        <f t="shared" si="25"/>
        <v>0.96871851885693572</v>
      </c>
    </row>
    <row r="436" spans="1:9" x14ac:dyDescent="0.2">
      <c r="A436" s="688">
        <v>398</v>
      </c>
      <c r="B436" s="688">
        <v>3</v>
      </c>
      <c r="C436" s="689">
        <v>2</v>
      </c>
      <c r="D436" s="689">
        <v>320</v>
      </c>
      <c r="E436" s="623">
        <f t="shared" si="26"/>
        <v>3.2</v>
      </c>
      <c r="F436" s="689">
        <v>901</v>
      </c>
      <c r="G436" s="623">
        <f t="shared" si="27"/>
        <v>0.301927997961003</v>
      </c>
      <c r="H436" s="623">
        <f t="shared" si="24"/>
        <v>0.301927997961003</v>
      </c>
      <c r="I436" s="623">
        <f t="shared" si="25"/>
        <v>0.96880238774525818</v>
      </c>
    </row>
    <row r="437" spans="1:9" x14ac:dyDescent="0.2">
      <c r="A437" s="688">
        <v>399</v>
      </c>
      <c r="B437" s="688">
        <v>3</v>
      </c>
      <c r="C437" s="689">
        <v>2</v>
      </c>
      <c r="D437" s="689">
        <v>320</v>
      </c>
      <c r="E437" s="623">
        <f t="shared" si="26"/>
        <v>3.2</v>
      </c>
      <c r="F437" s="689">
        <v>896</v>
      </c>
      <c r="G437" s="623">
        <f t="shared" si="27"/>
        <v>0.30025248187908854</v>
      </c>
      <c r="H437" s="623">
        <f t="shared" si="24"/>
        <v>0.30025248187908854</v>
      </c>
      <c r="I437" s="623">
        <f t="shared" si="25"/>
        <v>0.96888579121244678</v>
      </c>
    </row>
    <row r="438" spans="1:9" x14ac:dyDescent="0.2">
      <c r="A438" s="688">
        <v>400</v>
      </c>
      <c r="B438" s="688">
        <v>3</v>
      </c>
      <c r="C438" s="689">
        <v>2</v>
      </c>
      <c r="D438" s="689">
        <v>320</v>
      </c>
      <c r="E438" s="623">
        <f t="shared" si="26"/>
        <v>3.2</v>
      </c>
      <c r="F438" s="689">
        <v>865</v>
      </c>
      <c r="G438" s="623">
        <f t="shared" si="27"/>
        <v>0.28986428217121823</v>
      </c>
      <c r="H438" s="623">
        <f t="shared" si="24"/>
        <v>0.28986428217121823</v>
      </c>
      <c r="I438" s="623">
        <f t="shared" si="25"/>
        <v>0.96896630906860548</v>
      </c>
    </row>
    <row r="439" spans="1:9" x14ac:dyDescent="0.2">
      <c r="A439" s="688">
        <v>401</v>
      </c>
      <c r="B439" s="688">
        <v>4</v>
      </c>
      <c r="C439" s="689">
        <v>2</v>
      </c>
      <c r="D439" s="689">
        <v>320</v>
      </c>
      <c r="E439" s="623">
        <f t="shared" si="26"/>
        <v>6.4</v>
      </c>
      <c r="F439" s="689">
        <v>821</v>
      </c>
      <c r="G439" s="623">
        <f t="shared" si="27"/>
        <v>0.5502394813007403</v>
      </c>
      <c r="H439" s="623">
        <f t="shared" si="24"/>
        <v>0.5502394813007403</v>
      </c>
      <c r="I439" s="623">
        <f t="shared" si="25"/>
        <v>0.96911915336896681</v>
      </c>
    </row>
    <row r="440" spans="1:9" x14ac:dyDescent="0.2">
      <c r="A440" s="688">
        <v>401</v>
      </c>
      <c r="B440" s="688">
        <v>4</v>
      </c>
      <c r="C440" s="689">
        <v>2</v>
      </c>
      <c r="D440" s="689">
        <v>320</v>
      </c>
      <c r="E440" s="623">
        <f t="shared" si="26"/>
        <v>6.4</v>
      </c>
      <c r="F440" s="689">
        <v>826</v>
      </c>
      <c r="G440" s="623">
        <f t="shared" si="27"/>
        <v>0.55359051346456944</v>
      </c>
      <c r="H440" s="623">
        <f t="shared" si="24"/>
        <v>0.55359051346456944</v>
      </c>
      <c r="I440" s="623">
        <f t="shared" si="25"/>
        <v>0.96927292851159585</v>
      </c>
    </row>
    <row r="441" spans="1:9" x14ac:dyDescent="0.2">
      <c r="A441" s="688">
        <v>402</v>
      </c>
      <c r="B441" s="688">
        <v>4</v>
      </c>
      <c r="C441" s="689">
        <v>2</v>
      </c>
      <c r="D441" s="689">
        <v>320</v>
      </c>
      <c r="E441" s="623">
        <f t="shared" si="26"/>
        <v>6.4</v>
      </c>
      <c r="F441" s="689">
        <v>827</v>
      </c>
      <c r="G441" s="623">
        <f t="shared" si="27"/>
        <v>0.55426071989733516</v>
      </c>
      <c r="H441" s="623">
        <f t="shared" si="24"/>
        <v>0.55426071989733516</v>
      </c>
      <c r="I441" s="623">
        <f t="shared" si="25"/>
        <v>0.96942688982267844</v>
      </c>
    </row>
    <row r="442" spans="1:9" x14ac:dyDescent="0.2">
      <c r="A442" s="688">
        <v>403</v>
      </c>
      <c r="B442" s="688">
        <v>5</v>
      </c>
      <c r="C442" s="689">
        <v>2</v>
      </c>
      <c r="D442" s="689">
        <v>320</v>
      </c>
      <c r="E442" s="623">
        <f t="shared" si="26"/>
        <v>9.6</v>
      </c>
      <c r="F442" s="689">
        <v>828</v>
      </c>
      <c r="G442" s="623">
        <f t="shared" si="27"/>
        <v>0.8323963894951516</v>
      </c>
      <c r="H442" s="623">
        <f t="shared" si="24"/>
        <v>0.8323963894951516</v>
      </c>
      <c r="I442" s="623">
        <f t="shared" si="25"/>
        <v>0.96965811104198263</v>
      </c>
    </row>
    <row r="443" spans="1:9" x14ac:dyDescent="0.2">
      <c r="A443" s="688">
        <v>404</v>
      </c>
      <c r="B443" s="688">
        <v>15</v>
      </c>
      <c r="C443" s="689">
        <v>2</v>
      </c>
      <c r="D443" s="689">
        <v>320</v>
      </c>
      <c r="E443" s="623">
        <f t="shared" si="26"/>
        <v>41.6</v>
      </c>
      <c r="F443" s="689">
        <v>828</v>
      </c>
      <c r="G443" s="623">
        <f t="shared" si="27"/>
        <v>3.6070510211456566</v>
      </c>
      <c r="H443" s="623">
        <f t="shared" si="24"/>
        <v>3.6070510211456566</v>
      </c>
      <c r="I443" s="623">
        <f t="shared" si="25"/>
        <v>0.97066006965896756</v>
      </c>
    </row>
    <row r="444" spans="1:9" x14ac:dyDescent="0.2">
      <c r="A444" s="688">
        <v>405</v>
      </c>
      <c r="B444" s="688">
        <v>26</v>
      </c>
      <c r="C444" s="689">
        <v>3</v>
      </c>
      <c r="D444" s="689">
        <v>320</v>
      </c>
      <c r="E444" s="623">
        <f t="shared" si="26"/>
        <v>73.599999999999994</v>
      </c>
      <c r="F444" s="689">
        <v>1275</v>
      </c>
      <c r="G444" s="623">
        <f t="shared" si="27"/>
        <v>9.8269018204288709</v>
      </c>
      <c r="H444" s="623">
        <f t="shared" si="24"/>
        <v>9.8269018204288709</v>
      </c>
      <c r="I444" s="623">
        <f t="shared" si="25"/>
        <v>0.97338976460908666</v>
      </c>
    </row>
    <row r="445" spans="1:9" x14ac:dyDescent="0.2">
      <c r="A445" s="688">
        <v>406</v>
      </c>
      <c r="B445" s="688">
        <v>20</v>
      </c>
      <c r="C445" s="689">
        <v>4</v>
      </c>
      <c r="D445" s="689">
        <v>320</v>
      </c>
      <c r="E445" s="623">
        <f t="shared" si="26"/>
        <v>51.2</v>
      </c>
      <c r="F445" s="689">
        <v>1515</v>
      </c>
      <c r="G445" s="623">
        <f t="shared" si="27"/>
        <v>8.122901965121768</v>
      </c>
      <c r="H445" s="623">
        <f t="shared" si="24"/>
        <v>8.122901965121768</v>
      </c>
      <c r="I445" s="623">
        <f t="shared" si="25"/>
        <v>0.97564612626606495</v>
      </c>
    </row>
    <row r="446" spans="1:9" x14ac:dyDescent="0.2">
      <c r="A446" s="688">
        <v>407</v>
      </c>
      <c r="B446" s="688">
        <v>27</v>
      </c>
      <c r="C446" s="689">
        <v>4</v>
      </c>
      <c r="D446" s="689">
        <v>320</v>
      </c>
      <c r="E446" s="623">
        <f t="shared" si="26"/>
        <v>73.599999999999994</v>
      </c>
      <c r="F446" s="689">
        <v>1553</v>
      </c>
      <c r="G446" s="623">
        <f t="shared" si="27"/>
        <v>11.969551785981206</v>
      </c>
      <c r="H446" s="623">
        <f t="shared" si="24"/>
        <v>11.969551785981206</v>
      </c>
      <c r="I446" s="623">
        <f t="shared" si="25"/>
        <v>0.97897100176217089</v>
      </c>
    </row>
    <row r="447" spans="1:9" x14ac:dyDescent="0.2">
      <c r="A447" s="688">
        <v>408</v>
      </c>
      <c r="B447" s="688">
        <v>33</v>
      </c>
      <c r="C447" s="689">
        <v>4</v>
      </c>
      <c r="D447" s="689">
        <v>320</v>
      </c>
      <c r="E447" s="623">
        <f t="shared" si="26"/>
        <v>92.8</v>
      </c>
      <c r="F447" s="689">
        <v>1927</v>
      </c>
      <c r="G447" s="623">
        <f t="shared" si="27"/>
        <v>18.72657304112623</v>
      </c>
      <c r="H447" s="623">
        <f t="shared" si="24"/>
        <v>18.72657304112623</v>
      </c>
      <c r="I447" s="623">
        <f t="shared" si="25"/>
        <v>0.98417282760692815</v>
      </c>
    </row>
    <row r="448" spans="1:9" x14ac:dyDescent="0.2">
      <c r="A448" s="688">
        <v>409</v>
      </c>
      <c r="B448" s="688">
        <v>56</v>
      </c>
      <c r="C448" s="689">
        <v>4</v>
      </c>
      <c r="D448" s="689">
        <v>320</v>
      </c>
      <c r="E448" s="623">
        <f t="shared" si="26"/>
        <v>166.4</v>
      </c>
      <c r="F448" s="689">
        <v>1869</v>
      </c>
      <c r="G448" s="623">
        <f t="shared" si="27"/>
        <v>32.568011393822381</v>
      </c>
      <c r="H448" s="623">
        <f t="shared" si="24"/>
        <v>32.568011393822381</v>
      </c>
      <c r="I448" s="623">
        <f t="shared" si="25"/>
        <v>0.99321949743854543</v>
      </c>
    </row>
    <row r="449" spans="1:9" x14ac:dyDescent="0.2">
      <c r="A449" s="688">
        <v>410</v>
      </c>
      <c r="B449" s="688">
        <v>10</v>
      </c>
      <c r="C449" s="689">
        <v>5</v>
      </c>
      <c r="D449" s="689">
        <v>320</v>
      </c>
      <c r="E449" s="623">
        <f t="shared" si="26"/>
        <v>16</v>
      </c>
      <c r="F449" s="689">
        <v>2038</v>
      </c>
      <c r="G449" s="623">
        <f t="shared" si="27"/>
        <v>3.4147017749418662</v>
      </c>
      <c r="H449" s="623">
        <f t="shared" si="24"/>
        <v>3.4147017749418662</v>
      </c>
      <c r="I449" s="623">
        <f t="shared" si="25"/>
        <v>0.99416802570936258</v>
      </c>
    </row>
    <row r="450" spans="1:9" x14ac:dyDescent="0.2">
      <c r="A450" s="688">
        <v>411</v>
      </c>
      <c r="B450" s="688">
        <v>86</v>
      </c>
      <c r="C450" s="689">
        <v>5</v>
      </c>
      <c r="D450" s="689">
        <v>320</v>
      </c>
      <c r="E450" s="623">
        <f t="shared" si="26"/>
        <v>259.2</v>
      </c>
      <c r="F450" s="689">
        <v>2107</v>
      </c>
      <c r="G450" s="623">
        <f t="shared" si="27"/>
        <v>57.191060630422314</v>
      </c>
      <c r="H450" s="623">
        <f t="shared" si="24"/>
        <v>57.191060630422314</v>
      </c>
      <c r="I450" s="623">
        <f t="shared" si="25"/>
        <v>1.0100544314400355</v>
      </c>
    </row>
    <row r="451" spans="1:9" x14ac:dyDescent="0.2">
      <c r="A451" s="688">
        <v>412</v>
      </c>
      <c r="B451" s="688">
        <v>28</v>
      </c>
      <c r="C451" s="689">
        <v>6</v>
      </c>
      <c r="D451" s="689">
        <v>320</v>
      </c>
      <c r="E451" s="623">
        <f t="shared" si="26"/>
        <v>70.400000000000006</v>
      </c>
      <c r="F451" s="689">
        <v>2561</v>
      </c>
      <c r="G451" s="623">
        <f t="shared" si="27"/>
        <v>18.880385417445989</v>
      </c>
      <c r="H451" s="623">
        <f t="shared" si="24"/>
        <v>18.880385417445989</v>
      </c>
      <c r="I451" s="623">
        <f t="shared" si="25"/>
        <v>1.0152989829448815</v>
      </c>
    </row>
    <row r="452" spans="1:9" x14ac:dyDescent="0.2">
      <c r="A452" s="688">
        <v>413</v>
      </c>
      <c r="B452" s="688">
        <v>32</v>
      </c>
      <c r="C452" s="689">
        <v>4</v>
      </c>
      <c r="D452" s="689">
        <v>320</v>
      </c>
      <c r="E452" s="623">
        <f t="shared" si="26"/>
        <v>89.6</v>
      </c>
      <c r="F452" s="689">
        <v>1792</v>
      </c>
      <c r="G452" s="623">
        <f t="shared" si="27"/>
        <v>16.814138985228954</v>
      </c>
      <c r="H452" s="623">
        <f t="shared" si="24"/>
        <v>16.814138985228954</v>
      </c>
      <c r="I452" s="623">
        <f t="shared" si="25"/>
        <v>1.0199695771074451</v>
      </c>
    </row>
    <row r="453" spans="1:9" x14ac:dyDescent="0.2">
      <c r="A453" s="688">
        <v>413</v>
      </c>
      <c r="B453" s="688">
        <v>19</v>
      </c>
      <c r="C453" s="689">
        <v>4</v>
      </c>
      <c r="D453" s="689">
        <v>320</v>
      </c>
      <c r="E453" s="623">
        <f t="shared" si="26"/>
        <v>48</v>
      </c>
      <c r="F453" s="689">
        <v>1850</v>
      </c>
      <c r="G453" s="623">
        <f t="shared" si="27"/>
        <v>9.2991142546257866</v>
      </c>
      <c r="H453" s="623">
        <f t="shared" si="24"/>
        <v>9.2991142546257866</v>
      </c>
      <c r="I453" s="623">
        <f t="shared" si="25"/>
        <v>1.0225526644003966</v>
      </c>
    </row>
    <row r="454" spans="1:9" x14ac:dyDescent="0.2">
      <c r="A454" s="688">
        <v>414</v>
      </c>
      <c r="B454" s="688">
        <v>64</v>
      </c>
      <c r="C454" s="689">
        <v>3</v>
      </c>
      <c r="D454" s="689">
        <v>320</v>
      </c>
      <c r="E454" s="623">
        <f t="shared" si="26"/>
        <v>195.2</v>
      </c>
      <c r="F454" s="689">
        <v>1333</v>
      </c>
      <c r="G454" s="623">
        <f t="shared" si="27"/>
        <v>27.248247833743658</v>
      </c>
      <c r="H454" s="623">
        <f t="shared" si="24"/>
        <v>27.248247833743658</v>
      </c>
      <c r="I454" s="623">
        <f t="shared" si="25"/>
        <v>1.030121622131992</v>
      </c>
    </row>
    <row r="455" spans="1:9" x14ac:dyDescent="0.2">
      <c r="A455" s="688">
        <v>415</v>
      </c>
      <c r="B455" s="688">
        <v>42</v>
      </c>
      <c r="C455" s="689">
        <v>3</v>
      </c>
      <c r="D455" s="689">
        <v>320</v>
      </c>
      <c r="E455" s="623">
        <f t="shared" si="26"/>
        <v>124.8</v>
      </c>
      <c r="F455" s="689">
        <v>1445</v>
      </c>
      <c r="G455" s="623">
        <f t="shared" si="27"/>
        <v>18.884741759258961</v>
      </c>
      <c r="H455" s="623">
        <f t="shared" ref="H455:H518" si="28">G455*1</f>
        <v>18.884741759258961</v>
      </c>
      <c r="I455" s="623">
        <f t="shared" si="25"/>
        <v>1.0353673837317861</v>
      </c>
    </row>
    <row r="456" spans="1:9" x14ac:dyDescent="0.2">
      <c r="A456" s="688">
        <v>416</v>
      </c>
      <c r="B456" s="688">
        <v>24</v>
      </c>
      <c r="C456" s="689">
        <v>3</v>
      </c>
      <c r="D456" s="689">
        <v>320</v>
      </c>
      <c r="E456" s="623">
        <f t="shared" si="26"/>
        <v>67.2</v>
      </c>
      <c r="F456" s="689">
        <v>1484</v>
      </c>
      <c r="G456" s="623">
        <f t="shared" si="27"/>
        <v>10.443156635357047</v>
      </c>
      <c r="H456" s="623">
        <f t="shared" si="28"/>
        <v>10.443156635357047</v>
      </c>
      <c r="I456" s="623">
        <f t="shared" ref="I456:I519" si="29">(H456/3600)+I455</f>
        <v>1.0382682605749407</v>
      </c>
    </row>
    <row r="457" spans="1:9" x14ac:dyDescent="0.2">
      <c r="A457" s="688">
        <v>417</v>
      </c>
      <c r="B457" s="688">
        <v>7</v>
      </c>
      <c r="C457" s="689">
        <v>4</v>
      </c>
      <c r="D457" s="689">
        <v>320</v>
      </c>
      <c r="E457" s="623">
        <f t="shared" si="26"/>
        <v>9.6</v>
      </c>
      <c r="F457" s="689">
        <v>1509</v>
      </c>
      <c r="G457" s="623">
        <f t="shared" si="27"/>
        <v>1.5170122605654395</v>
      </c>
      <c r="H457" s="623">
        <f t="shared" si="28"/>
        <v>1.5170122605654395</v>
      </c>
      <c r="I457" s="623">
        <f t="shared" si="29"/>
        <v>1.0386896528695422</v>
      </c>
    </row>
    <row r="458" spans="1:9" x14ac:dyDescent="0.2">
      <c r="A458" s="688">
        <v>418</v>
      </c>
      <c r="B458" s="688">
        <v>7</v>
      </c>
      <c r="C458" s="689">
        <v>4</v>
      </c>
      <c r="D458" s="689">
        <v>320</v>
      </c>
      <c r="E458" s="623">
        <f t="shared" ref="E458:E521" si="30">IF(B458&gt;C458,(B458-C458)*D458/100,0)</f>
        <v>9.6</v>
      </c>
      <c r="F458" s="689">
        <v>1504</v>
      </c>
      <c r="G458" s="623">
        <f t="shared" ref="G458:G521" si="31">(2*PI()*E458*F458/60)/1000</f>
        <v>1.5119857123196958</v>
      </c>
      <c r="H458" s="623">
        <f t="shared" si="28"/>
        <v>1.5119857123196958</v>
      </c>
      <c r="I458" s="623">
        <f t="shared" si="29"/>
        <v>1.0391096489007421</v>
      </c>
    </row>
    <row r="459" spans="1:9" x14ac:dyDescent="0.2">
      <c r="A459" s="688">
        <v>419</v>
      </c>
      <c r="B459" s="688">
        <v>7</v>
      </c>
      <c r="C459" s="689">
        <v>4</v>
      </c>
      <c r="D459" s="689">
        <v>320</v>
      </c>
      <c r="E459" s="623">
        <f t="shared" si="30"/>
        <v>9.6</v>
      </c>
      <c r="F459" s="689">
        <v>1500</v>
      </c>
      <c r="G459" s="623">
        <f t="shared" si="31"/>
        <v>1.5079644737231006</v>
      </c>
      <c r="H459" s="623">
        <f t="shared" si="28"/>
        <v>1.5079644737231006</v>
      </c>
      <c r="I459" s="623">
        <f t="shared" si="29"/>
        <v>1.0395285279212207</v>
      </c>
    </row>
    <row r="460" spans="1:9" x14ac:dyDescent="0.2">
      <c r="A460" s="688">
        <v>420</v>
      </c>
      <c r="B460" s="688">
        <v>1</v>
      </c>
      <c r="C460" s="689">
        <v>3</v>
      </c>
      <c r="D460" s="689">
        <v>320</v>
      </c>
      <c r="E460" s="623">
        <f t="shared" si="30"/>
        <v>0</v>
      </c>
      <c r="F460" s="689">
        <v>1448</v>
      </c>
      <c r="G460" s="623">
        <f t="shared" si="31"/>
        <v>0</v>
      </c>
      <c r="H460" s="623">
        <f t="shared" si="28"/>
        <v>0</v>
      </c>
      <c r="I460" s="623">
        <f t="shared" si="29"/>
        <v>1.0395285279212207</v>
      </c>
    </row>
    <row r="461" spans="1:9" x14ac:dyDescent="0.2">
      <c r="A461" s="688">
        <v>421</v>
      </c>
      <c r="B461" s="688">
        <v>1</v>
      </c>
      <c r="C461" s="689">
        <v>3</v>
      </c>
      <c r="D461" s="689">
        <v>320</v>
      </c>
      <c r="E461" s="623">
        <f t="shared" si="30"/>
        <v>0</v>
      </c>
      <c r="F461" s="689">
        <v>1424</v>
      </c>
      <c r="G461" s="623">
        <f t="shared" si="31"/>
        <v>0</v>
      </c>
      <c r="H461" s="623">
        <f t="shared" si="28"/>
        <v>0</v>
      </c>
      <c r="I461" s="623">
        <f t="shared" si="29"/>
        <v>1.0395285279212207</v>
      </c>
    </row>
    <row r="462" spans="1:9" x14ac:dyDescent="0.2">
      <c r="A462" s="688">
        <v>422</v>
      </c>
      <c r="B462" s="688">
        <v>1</v>
      </c>
      <c r="C462" s="689">
        <v>3</v>
      </c>
      <c r="D462" s="689">
        <v>320</v>
      </c>
      <c r="E462" s="623">
        <f t="shared" si="30"/>
        <v>0</v>
      </c>
      <c r="F462" s="689">
        <v>1399</v>
      </c>
      <c r="G462" s="623">
        <f t="shared" si="31"/>
        <v>0</v>
      </c>
      <c r="H462" s="623">
        <f t="shared" si="28"/>
        <v>0</v>
      </c>
      <c r="I462" s="623">
        <f t="shared" si="29"/>
        <v>1.0395285279212207</v>
      </c>
    </row>
    <row r="463" spans="1:9" x14ac:dyDescent="0.2">
      <c r="A463" s="688">
        <v>423</v>
      </c>
      <c r="B463" s="688">
        <v>1</v>
      </c>
      <c r="C463" s="689">
        <v>3</v>
      </c>
      <c r="D463" s="689">
        <v>320</v>
      </c>
      <c r="E463" s="623">
        <f t="shared" si="30"/>
        <v>0</v>
      </c>
      <c r="F463" s="689">
        <v>1355</v>
      </c>
      <c r="G463" s="623">
        <f t="shared" si="31"/>
        <v>0</v>
      </c>
      <c r="H463" s="623">
        <f t="shared" si="28"/>
        <v>0</v>
      </c>
      <c r="I463" s="623">
        <f t="shared" si="29"/>
        <v>1.0395285279212207</v>
      </c>
    </row>
    <row r="464" spans="1:9" x14ac:dyDescent="0.2">
      <c r="A464" s="688">
        <v>428</v>
      </c>
      <c r="B464" s="688">
        <v>1</v>
      </c>
      <c r="C464" s="689">
        <v>2</v>
      </c>
      <c r="D464" s="689">
        <v>320</v>
      </c>
      <c r="E464" s="623">
        <f t="shared" si="30"/>
        <v>0</v>
      </c>
      <c r="F464" s="689">
        <v>970</v>
      </c>
      <c r="G464" s="623">
        <f t="shared" si="31"/>
        <v>0</v>
      </c>
      <c r="H464" s="623">
        <f t="shared" si="28"/>
        <v>0</v>
      </c>
      <c r="I464" s="623">
        <f t="shared" si="29"/>
        <v>1.0395285279212207</v>
      </c>
    </row>
    <row r="465" spans="1:9" x14ac:dyDescent="0.2">
      <c r="A465" s="688">
        <v>429</v>
      </c>
      <c r="B465" s="688">
        <v>3</v>
      </c>
      <c r="C465" s="689">
        <v>2</v>
      </c>
      <c r="D465" s="689">
        <v>320</v>
      </c>
      <c r="E465" s="623">
        <f t="shared" si="30"/>
        <v>3.2</v>
      </c>
      <c r="F465" s="689">
        <v>846</v>
      </c>
      <c r="G465" s="623">
        <f t="shared" si="31"/>
        <v>0.28349732105994291</v>
      </c>
      <c r="H465" s="623">
        <f t="shared" si="28"/>
        <v>0.28349732105994291</v>
      </c>
      <c r="I465" s="623">
        <f t="shared" si="29"/>
        <v>1.0396072771770708</v>
      </c>
    </row>
    <row r="466" spans="1:9" x14ac:dyDescent="0.2">
      <c r="A466" s="688">
        <v>430</v>
      </c>
      <c r="B466" s="688">
        <v>3</v>
      </c>
      <c r="C466" s="689">
        <v>2</v>
      </c>
      <c r="D466" s="689">
        <v>320</v>
      </c>
      <c r="E466" s="623">
        <f t="shared" si="30"/>
        <v>3.2</v>
      </c>
      <c r="F466" s="689">
        <v>898</v>
      </c>
      <c r="G466" s="623">
        <f t="shared" si="31"/>
        <v>0.30092268831185431</v>
      </c>
      <c r="H466" s="623">
        <f t="shared" si="28"/>
        <v>0.30092268831185431</v>
      </c>
      <c r="I466" s="623">
        <f t="shared" si="29"/>
        <v>1.0396908668127129</v>
      </c>
    </row>
    <row r="467" spans="1:9" x14ac:dyDescent="0.2">
      <c r="A467" s="688">
        <v>431</v>
      </c>
      <c r="B467" s="688">
        <v>3</v>
      </c>
      <c r="C467" s="689">
        <v>2</v>
      </c>
      <c r="D467" s="689">
        <v>320</v>
      </c>
      <c r="E467" s="623">
        <f t="shared" si="30"/>
        <v>3.2</v>
      </c>
      <c r="F467" s="689">
        <v>898</v>
      </c>
      <c r="G467" s="623">
        <f t="shared" si="31"/>
        <v>0.30092268831185431</v>
      </c>
      <c r="H467" s="623">
        <f t="shared" si="28"/>
        <v>0.30092268831185431</v>
      </c>
      <c r="I467" s="623">
        <f t="shared" si="29"/>
        <v>1.0397744564483551</v>
      </c>
    </row>
    <row r="468" spans="1:9" x14ac:dyDescent="0.2">
      <c r="A468" s="688">
        <v>432</v>
      </c>
      <c r="B468" s="688">
        <v>4</v>
      </c>
      <c r="C468" s="689">
        <v>2</v>
      </c>
      <c r="D468" s="689">
        <v>320</v>
      </c>
      <c r="E468" s="623">
        <f t="shared" si="30"/>
        <v>6.4</v>
      </c>
      <c r="F468" s="689">
        <v>822</v>
      </c>
      <c r="G468" s="623">
        <f t="shared" si="31"/>
        <v>0.55090968773350624</v>
      </c>
      <c r="H468" s="623">
        <f t="shared" si="28"/>
        <v>0.55090968773350624</v>
      </c>
      <c r="I468" s="623">
        <f t="shared" si="29"/>
        <v>1.03992748691717</v>
      </c>
    </row>
    <row r="469" spans="1:9" x14ac:dyDescent="0.2">
      <c r="A469" s="688">
        <v>433</v>
      </c>
      <c r="B469" s="688">
        <v>4</v>
      </c>
      <c r="C469" s="689">
        <v>2</v>
      </c>
      <c r="D469" s="689">
        <v>320</v>
      </c>
      <c r="E469" s="623">
        <f t="shared" si="30"/>
        <v>6.4</v>
      </c>
      <c r="F469" s="689">
        <v>829</v>
      </c>
      <c r="G469" s="623">
        <f t="shared" si="31"/>
        <v>0.55560113276286693</v>
      </c>
      <c r="H469" s="623">
        <f t="shared" si="28"/>
        <v>0.55560113276286693</v>
      </c>
      <c r="I469" s="623">
        <f t="shared" si="29"/>
        <v>1.0400818205651596</v>
      </c>
    </row>
    <row r="470" spans="1:9" x14ac:dyDescent="0.2">
      <c r="A470" s="688">
        <v>434</v>
      </c>
      <c r="B470" s="688">
        <v>4</v>
      </c>
      <c r="C470" s="689">
        <v>2</v>
      </c>
      <c r="D470" s="689">
        <v>320</v>
      </c>
      <c r="E470" s="623">
        <f t="shared" si="30"/>
        <v>6.4</v>
      </c>
      <c r="F470" s="689">
        <v>830</v>
      </c>
      <c r="G470" s="623">
        <f t="shared" si="31"/>
        <v>0.55627133919563276</v>
      </c>
      <c r="H470" s="623">
        <f t="shared" si="28"/>
        <v>0.55627133919563276</v>
      </c>
      <c r="I470" s="623">
        <f t="shared" si="29"/>
        <v>1.0402363403816028</v>
      </c>
    </row>
    <row r="471" spans="1:9" x14ac:dyDescent="0.2">
      <c r="A471" s="688">
        <v>435</v>
      </c>
      <c r="B471" s="688">
        <v>4</v>
      </c>
      <c r="C471" s="689">
        <v>2</v>
      </c>
      <c r="D471" s="689">
        <v>320</v>
      </c>
      <c r="E471" s="623">
        <f t="shared" si="30"/>
        <v>6.4</v>
      </c>
      <c r="F471" s="689">
        <v>831</v>
      </c>
      <c r="G471" s="623">
        <f t="shared" si="31"/>
        <v>0.55694154562839859</v>
      </c>
      <c r="H471" s="623">
        <f t="shared" si="28"/>
        <v>0.55694154562839859</v>
      </c>
      <c r="I471" s="623">
        <f t="shared" si="29"/>
        <v>1.0403910463664996</v>
      </c>
    </row>
    <row r="472" spans="1:9" x14ac:dyDescent="0.2">
      <c r="A472" s="688">
        <v>435</v>
      </c>
      <c r="B472" s="688">
        <v>4</v>
      </c>
      <c r="C472" s="689">
        <v>2</v>
      </c>
      <c r="D472" s="689">
        <v>320</v>
      </c>
      <c r="E472" s="623">
        <f t="shared" si="30"/>
        <v>6.4</v>
      </c>
      <c r="F472" s="689">
        <v>832</v>
      </c>
      <c r="G472" s="623">
        <f t="shared" si="31"/>
        <v>0.55761175206116431</v>
      </c>
      <c r="H472" s="623">
        <f t="shared" si="28"/>
        <v>0.55761175206116431</v>
      </c>
      <c r="I472" s="623">
        <f t="shared" si="29"/>
        <v>1.0405459385198499</v>
      </c>
    </row>
    <row r="473" spans="1:9" x14ac:dyDescent="0.2">
      <c r="A473" s="688">
        <v>436</v>
      </c>
      <c r="B473" s="688">
        <v>4</v>
      </c>
      <c r="C473" s="689">
        <v>2</v>
      </c>
      <c r="D473" s="689">
        <v>320</v>
      </c>
      <c r="E473" s="623">
        <f t="shared" si="30"/>
        <v>6.4</v>
      </c>
      <c r="F473" s="689">
        <v>832</v>
      </c>
      <c r="G473" s="623">
        <f t="shared" si="31"/>
        <v>0.55761175206116431</v>
      </c>
      <c r="H473" s="623">
        <f t="shared" si="28"/>
        <v>0.55761175206116431</v>
      </c>
      <c r="I473" s="623">
        <f t="shared" si="29"/>
        <v>1.0407008306732002</v>
      </c>
    </row>
    <row r="474" spans="1:9" x14ac:dyDescent="0.2">
      <c r="A474" s="688">
        <v>437</v>
      </c>
      <c r="B474" s="688">
        <v>4</v>
      </c>
      <c r="C474" s="689">
        <v>2</v>
      </c>
      <c r="D474" s="689">
        <v>320</v>
      </c>
      <c r="E474" s="623">
        <f t="shared" si="30"/>
        <v>6.4</v>
      </c>
      <c r="F474" s="689">
        <v>830</v>
      </c>
      <c r="G474" s="623">
        <f t="shared" si="31"/>
        <v>0.55627133919563276</v>
      </c>
      <c r="H474" s="623">
        <f t="shared" si="28"/>
        <v>0.55627133919563276</v>
      </c>
      <c r="I474" s="623">
        <f t="shared" si="29"/>
        <v>1.0408553504896434</v>
      </c>
    </row>
    <row r="475" spans="1:9" x14ac:dyDescent="0.2">
      <c r="A475" s="688">
        <v>438</v>
      </c>
      <c r="B475" s="688">
        <v>4</v>
      </c>
      <c r="C475" s="689">
        <v>2</v>
      </c>
      <c r="D475" s="689">
        <v>320</v>
      </c>
      <c r="E475" s="623">
        <f t="shared" si="30"/>
        <v>6.4</v>
      </c>
      <c r="F475" s="689">
        <v>827</v>
      </c>
      <c r="G475" s="623">
        <f t="shared" si="31"/>
        <v>0.55426071989733516</v>
      </c>
      <c r="H475" s="623">
        <f t="shared" si="28"/>
        <v>0.55426071989733516</v>
      </c>
      <c r="I475" s="623">
        <f t="shared" si="29"/>
        <v>1.041009311800726</v>
      </c>
    </row>
    <row r="476" spans="1:9" x14ac:dyDescent="0.2">
      <c r="A476" s="688">
        <v>439</v>
      </c>
      <c r="B476" s="688">
        <v>4</v>
      </c>
      <c r="C476" s="689">
        <v>2</v>
      </c>
      <c r="D476" s="689">
        <v>320</v>
      </c>
      <c r="E476" s="623">
        <f t="shared" si="30"/>
        <v>6.4</v>
      </c>
      <c r="F476" s="689">
        <v>827</v>
      </c>
      <c r="G476" s="623">
        <f t="shared" si="31"/>
        <v>0.55426071989733516</v>
      </c>
      <c r="H476" s="623">
        <f t="shared" si="28"/>
        <v>0.55426071989733516</v>
      </c>
      <c r="I476" s="623">
        <f t="shared" si="29"/>
        <v>1.0411632731118086</v>
      </c>
    </row>
    <row r="477" spans="1:9" x14ac:dyDescent="0.2">
      <c r="A477" s="688">
        <v>440</v>
      </c>
      <c r="B477" s="688">
        <v>5</v>
      </c>
      <c r="C477" s="689">
        <v>2</v>
      </c>
      <c r="D477" s="689">
        <v>320</v>
      </c>
      <c r="E477" s="623">
        <f t="shared" si="30"/>
        <v>9.6</v>
      </c>
      <c r="F477" s="689">
        <v>831</v>
      </c>
      <c r="G477" s="623">
        <f t="shared" si="31"/>
        <v>0.83541231844259778</v>
      </c>
      <c r="H477" s="623">
        <f t="shared" si="28"/>
        <v>0.83541231844259778</v>
      </c>
      <c r="I477" s="623">
        <f t="shared" si="29"/>
        <v>1.0413953320891538</v>
      </c>
    </row>
    <row r="478" spans="1:9" x14ac:dyDescent="0.2">
      <c r="A478" s="688">
        <v>441</v>
      </c>
      <c r="B478" s="688">
        <v>5</v>
      </c>
      <c r="C478" s="689">
        <v>2</v>
      </c>
      <c r="D478" s="689">
        <v>320</v>
      </c>
      <c r="E478" s="623">
        <f t="shared" si="30"/>
        <v>9.6</v>
      </c>
      <c r="F478" s="689">
        <v>829</v>
      </c>
      <c r="G478" s="623">
        <f t="shared" si="31"/>
        <v>0.83340169914430029</v>
      </c>
      <c r="H478" s="623">
        <f t="shared" si="28"/>
        <v>0.83340169914430029</v>
      </c>
      <c r="I478" s="623">
        <f t="shared" si="29"/>
        <v>1.0416268325611384</v>
      </c>
    </row>
    <row r="479" spans="1:9" x14ac:dyDescent="0.2">
      <c r="A479" s="688">
        <v>442</v>
      </c>
      <c r="B479" s="688">
        <v>5</v>
      </c>
      <c r="C479" s="689">
        <v>2</v>
      </c>
      <c r="D479" s="689">
        <v>320</v>
      </c>
      <c r="E479" s="623">
        <f t="shared" si="30"/>
        <v>9.6</v>
      </c>
      <c r="F479" s="689">
        <v>829</v>
      </c>
      <c r="G479" s="623">
        <f t="shared" si="31"/>
        <v>0.83340169914430029</v>
      </c>
      <c r="H479" s="623">
        <f t="shared" si="28"/>
        <v>0.83340169914430029</v>
      </c>
      <c r="I479" s="623">
        <f t="shared" si="29"/>
        <v>1.041858333033123</v>
      </c>
    </row>
    <row r="480" spans="1:9" x14ac:dyDescent="0.2">
      <c r="A480" s="688">
        <v>443</v>
      </c>
      <c r="B480" s="688">
        <v>5</v>
      </c>
      <c r="C480" s="689">
        <v>2</v>
      </c>
      <c r="D480" s="689">
        <v>320</v>
      </c>
      <c r="E480" s="623">
        <f t="shared" si="30"/>
        <v>9.6</v>
      </c>
      <c r="F480" s="689">
        <v>830</v>
      </c>
      <c r="G480" s="623">
        <f t="shared" si="31"/>
        <v>0.83440700879344898</v>
      </c>
      <c r="H480" s="623">
        <f t="shared" si="28"/>
        <v>0.83440700879344898</v>
      </c>
      <c r="I480" s="623">
        <f t="shared" si="29"/>
        <v>1.042090112757788</v>
      </c>
    </row>
    <row r="481" spans="1:9" x14ac:dyDescent="0.2">
      <c r="A481" s="688">
        <v>444</v>
      </c>
      <c r="B481" s="688">
        <v>5</v>
      </c>
      <c r="C481" s="689">
        <v>2</v>
      </c>
      <c r="D481" s="689">
        <v>320</v>
      </c>
      <c r="E481" s="623">
        <f t="shared" si="30"/>
        <v>9.6</v>
      </c>
      <c r="F481" s="689">
        <v>832</v>
      </c>
      <c r="G481" s="623">
        <f t="shared" si="31"/>
        <v>0.83641762809174658</v>
      </c>
      <c r="H481" s="623">
        <f t="shared" si="28"/>
        <v>0.83641762809174658</v>
      </c>
      <c r="I481" s="623">
        <f t="shared" si="29"/>
        <v>1.0423224509878135</v>
      </c>
    </row>
    <row r="482" spans="1:9" x14ac:dyDescent="0.2">
      <c r="A482" s="688">
        <v>445</v>
      </c>
      <c r="B482" s="688">
        <v>5</v>
      </c>
      <c r="C482" s="689">
        <v>2</v>
      </c>
      <c r="D482" s="689">
        <v>320</v>
      </c>
      <c r="E482" s="623">
        <f t="shared" si="30"/>
        <v>9.6</v>
      </c>
      <c r="F482" s="689">
        <v>831</v>
      </c>
      <c r="G482" s="623">
        <f t="shared" si="31"/>
        <v>0.83541231844259778</v>
      </c>
      <c r="H482" s="623">
        <f t="shared" si="28"/>
        <v>0.83541231844259778</v>
      </c>
      <c r="I482" s="623">
        <f t="shared" si="29"/>
        <v>1.0425545099651587</v>
      </c>
    </row>
    <row r="483" spans="1:9" x14ac:dyDescent="0.2">
      <c r="A483" s="688">
        <v>446</v>
      </c>
      <c r="B483" s="688">
        <v>5</v>
      </c>
      <c r="C483" s="689">
        <v>2</v>
      </c>
      <c r="D483" s="689">
        <v>320</v>
      </c>
      <c r="E483" s="623">
        <f t="shared" si="30"/>
        <v>9.6</v>
      </c>
      <c r="F483" s="689">
        <v>834</v>
      </c>
      <c r="G483" s="623">
        <f t="shared" si="31"/>
        <v>0.83842824739004407</v>
      </c>
      <c r="H483" s="623">
        <f t="shared" si="28"/>
        <v>0.83842824739004407</v>
      </c>
      <c r="I483" s="623">
        <f t="shared" si="29"/>
        <v>1.0427874067005449</v>
      </c>
    </row>
    <row r="484" spans="1:9" x14ac:dyDescent="0.2">
      <c r="A484" s="688">
        <v>447</v>
      </c>
      <c r="B484" s="688">
        <v>4</v>
      </c>
      <c r="C484" s="689">
        <v>2</v>
      </c>
      <c r="D484" s="689">
        <v>320</v>
      </c>
      <c r="E484" s="623">
        <f t="shared" si="30"/>
        <v>6.4</v>
      </c>
      <c r="F484" s="689">
        <v>831</v>
      </c>
      <c r="G484" s="623">
        <f t="shared" si="31"/>
        <v>0.55694154562839859</v>
      </c>
      <c r="H484" s="623">
        <f t="shared" si="28"/>
        <v>0.55694154562839859</v>
      </c>
      <c r="I484" s="623">
        <f t="shared" si="29"/>
        <v>1.0429421126854417</v>
      </c>
    </row>
    <row r="485" spans="1:9" x14ac:dyDescent="0.2">
      <c r="A485" s="688">
        <v>447</v>
      </c>
      <c r="B485" s="688">
        <v>4</v>
      </c>
      <c r="C485" s="689">
        <v>2</v>
      </c>
      <c r="D485" s="689">
        <v>320</v>
      </c>
      <c r="E485" s="623">
        <f t="shared" si="30"/>
        <v>6.4</v>
      </c>
      <c r="F485" s="689">
        <v>831</v>
      </c>
      <c r="G485" s="623">
        <f t="shared" si="31"/>
        <v>0.55694154562839859</v>
      </c>
      <c r="H485" s="623">
        <f t="shared" si="28"/>
        <v>0.55694154562839859</v>
      </c>
      <c r="I485" s="623">
        <f t="shared" si="29"/>
        <v>1.0430968186703384</v>
      </c>
    </row>
    <row r="486" spans="1:9" x14ac:dyDescent="0.2">
      <c r="A486" s="688">
        <v>448</v>
      </c>
      <c r="B486" s="688">
        <v>4</v>
      </c>
      <c r="C486" s="689">
        <v>2</v>
      </c>
      <c r="D486" s="689">
        <v>320</v>
      </c>
      <c r="E486" s="623">
        <f t="shared" si="30"/>
        <v>6.4</v>
      </c>
      <c r="F486" s="689">
        <v>831</v>
      </c>
      <c r="G486" s="623">
        <f t="shared" si="31"/>
        <v>0.55694154562839859</v>
      </c>
      <c r="H486" s="623">
        <f t="shared" si="28"/>
        <v>0.55694154562839859</v>
      </c>
      <c r="I486" s="623">
        <f t="shared" si="29"/>
        <v>1.0432515246552352</v>
      </c>
    </row>
    <row r="487" spans="1:9" x14ac:dyDescent="0.2">
      <c r="A487" s="688">
        <v>449</v>
      </c>
      <c r="B487" s="688">
        <v>19</v>
      </c>
      <c r="C487" s="689">
        <v>2</v>
      </c>
      <c r="D487" s="689">
        <v>320</v>
      </c>
      <c r="E487" s="623">
        <f t="shared" si="30"/>
        <v>54.4</v>
      </c>
      <c r="F487" s="689">
        <v>922</v>
      </c>
      <c r="G487" s="623">
        <f t="shared" si="31"/>
        <v>5.2524078135857515</v>
      </c>
      <c r="H487" s="623">
        <f t="shared" si="28"/>
        <v>5.2524078135857515</v>
      </c>
      <c r="I487" s="623">
        <f t="shared" si="29"/>
        <v>1.0447105268256758</v>
      </c>
    </row>
    <row r="488" spans="1:9" x14ac:dyDescent="0.2">
      <c r="A488" s="688">
        <v>450</v>
      </c>
      <c r="B488" s="688">
        <v>26</v>
      </c>
      <c r="C488" s="689">
        <v>3</v>
      </c>
      <c r="D488" s="689">
        <v>320</v>
      </c>
      <c r="E488" s="623">
        <f t="shared" si="30"/>
        <v>73.599999999999994</v>
      </c>
      <c r="F488" s="689">
        <v>1143</v>
      </c>
      <c r="G488" s="623">
        <f t="shared" si="31"/>
        <v>8.8095284554903532</v>
      </c>
      <c r="H488" s="623">
        <f t="shared" si="28"/>
        <v>8.8095284554903532</v>
      </c>
      <c r="I488" s="623">
        <f t="shared" si="29"/>
        <v>1.047157618063312</v>
      </c>
    </row>
    <row r="489" spans="1:9" x14ac:dyDescent="0.2">
      <c r="A489" s="688">
        <v>451</v>
      </c>
      <c r="B489" s="688">
        <v>35</v>
      </c>
      <c r="C489" s="689">
        <v>3</v>
      </c>
      <c r="D489" s="689">
        <v>320</v>
      </c>
      <c r="E489" s="623">
        <f t="shared" si="30"/>
        <v>102.4</v>
      </c>
      <c r="F489" s="689">
        <v>1483</v>
      </c>
      <c r="G489" s="623">
        <f t="shared" si="31"/>
        <v>15.902658236667436</v>
      </c>
      <c r="H489" s="623">
        <f t="shared" si="28"/>
        <v>15.902658236667436</v>
      </c>
      <c r="I489" s="623">
        <f t="shared" si="29"/>
        <v>1.051575023129053</v>
      </c>
    </row>
    <row r="490" spans="1:9" x14ac:dyDescent="0.2">
      <c r="A490" s="688">
        <v>452</v>
      </c>
      <c r="B490" s="688">
        <v>6</v>
      </c>
      <c r="C490" s="689">
        <v>4</v>
      </c>
      <c r="D490" s="689">
        <v>320</v>
      </c>
      <c r="E490" s="623">
        <f t="shared" si="30"/>
        <v>6.4</v>
      </c>
      <c r="F490" s="689">
        <v>1684</v>
      </c>
      <c r="G490" s="623">
        <f t="shared" si="31"/>
        <v>1.1286276327776452</v>
      </c>
      <c r="H490" s="623">
        <f t="shared" si="28"/>
        <v>1.1286276327776452</v>
      </c>
      <c r="I490" s="623">
        <f t="shared" si="29"/>
        <v>1.0518885308048247</v>
      </c>
    </row>
    <row r="491" spans="1:9" x14ac:dyDescent="0.2">
      <c r="A491" s="688">
        <v>453</v>
      </c>
      <c r="B491" s="688">
        <v>70</v>
      </c>
      <c r="C491" s="689">
        <v>4</v>
      </c>
      <c r="D491" s="689">
        <v>320</v>
      </c>
      <c r="E491" s="623">
        <f t="shared" si="30"/>
        <v>211.2</v>
      </c>
      <c r="F491" s="689">
        <v>1526</v>
      </c>
      <c r="G491" s="623">
        <f t="shared" si="31"/>
        <v>33.750255541221293</v>
      </c>
      <c r="H491" s="623">
        <f t="shared" si="28"/>
        <v>33.750255541221293</v>
      </c>
      <c r="I491" s="623">
        <f t="shared" si="29"/>
        <v>1.0612636017884973</v>
      </c>
    </row>
    <row r="492" spans="1:9" x14ac:dyDescent="0.2">
      <c r="A492" s="688">
        <v>454</v>
      </c>
      <c r="B492" s="688">
        <v>64</v>
      </c>
      <c r="C492" s="689">
        <v>4</v>
      </c>
      <c r="D492" s="689">
        <v>320</v>
      </c>
      <c r="E492" s="623">
        <f t="shared" si="30"/>
        <v>192</v>
      </c>
      <c r="F492" s="689">
        <v>1717</v>
      </c>
      <c r="G492" s="623">
        <f t="shared" si="31"/>
        <v>34.522333351767521</v>
      </c>
      <c r="H492" s="623">
        <f t="shared" si="28"/>
        <v>34.522333351767521</v>
      </c>
      <c r="I492" s="623">
        <f t="shared" si="29"/>
        <v>1.070853138830655</v>
      </c>
    </row>
    <row r="493" spans="1:9" x14ac:dyDescent="0.2">
      <c r="A493" s="688">
        <v>455</v>
      </c>
      <c r="B493" s="688">
        <v>14</v>
      </c>
      <c r="C493" s="689">
        <v>4</v>
      </c>
      <c r="D493" s="689">
        <v>320</v>
      </c>
      <c r="E493" s="623">
        <f t="shared" si="30"/>
        <v>32</v>
      </c>
      <c r="F493" s="689">
        <v>1964</v>
      </c>
      <c r="G493" s="623">
        <f t="shared" si="31"/>
        <v>6.5814271697603779</v>
      </c>
      <c r="H493" s="623">
        <f t="shared" si="28"/>
        <v>6.5814271697603779</v>
      </c>
      <c r="I493" s="623">
        <f t="shared" si="29"/>
        <v>1.0726813130444774</v>
      </c>
    </row>
    <row r="494" spans="1:9" x14ac:dyDescent="0.2">
      <c r="A494" s="688">
        <v>456</v>
      </c>
      <c r="B494" s="688">
        <v>83</v>
      </c>
      <c r="C494" s="689">
        <v>5</v>
      </c>
      <c r="D494" s="689">
        <v>320</v>
      </c>
      <c r="E494" s="623">
        <f t="shared" si="30"/>
        <v>249.6</v>
      </c>
      <c r="F494" s="689">
        <v>2077</v>
      </c>
      <c r="G494" s="623">
        <f t="shared" si="31"/>
        <v>54.28873167332992</v>
      </c>
      <c r="H494" s="623">
        <f t="shared" si="28"/>
        <v>54.28873167332992</v>
      </c>
      <c r="I494" s="623">
        <f t="shared" si="29"/>
        <v>1.0877615162870691</v>
      </c>
    </row>
    <row r="495" spans="1:9" x14ac:dyDescent="0.2">
      <c r="A495" s="688">
        <v>457</v>
      </c>
      <c r="B495" s="688">
        <v>9</v>
      </c>
      <c r="C495" s="689">
        <v>6</v>
      </c>
      <c r="D495" s="689">
        <v>320</v>
      </c>
      <c r="E495" s="623">
        <f t="shared" si="30"/>
        <v>9.6</v>
      </c>
      <c r="F495" s="689">
        <v>2608</v>
      </c>
      <c r="G495" s="623">
        <f t="shared" si="31"/>
        <v>2.6218475649798978</v>
      </c>
      <c r="H495" s="623">
        <f t="shared" si="28"/>
        <v>2.6218475649798978</v>
      </c>
      <c r="I495" s="623">
        <f t="shared" si="29"/>
        <v>1.0884898072773412</v>
      </c>
    </row>
    <row r="496" spans="1:9" x14ac:dyDescent="0.2">
      <c r="A496" s="688">
        <v>458</v>
      </c>
      <c r="B496" s="688">
        <v>44</v>
      </c>
      <c r="C496" s="689">
        <v>4</v>
      </c>
      <c r="D496" s="689">
        <v>320</v>
      </c>
      <c r="E496" s="623">
        <f t="shared" si="30"/>
        <v>128</v>
      </c>
      <c r="F496" s="689">
        <v>1769</v>
      </c>
      <c r="G496" s="623">
        <f t="shared" si="31"/>
        <v>23.711903591254799</v>
      </c>
      <c r="H496" s="623">
        <f t="shared" si="28"/>
        <v>23.711903591254799</v>
      </c>
      <c r="I496" s="623">
        <f t="shared" si="29"/>
        <v>1.0950764471638008</v>
      </c>
    </row>
    <row r="497" spans="1:9" x14ac:dyDescent="0.2">
      <c r="A497" s="688">
        <v>459</v>
      </c>
      <c r="B497" s="688">
        <v>53</v>
      </c>
      <c r="C497" s="689">
        <v>4</v>
      </c>
      <c r="D497" s="689">
        <v>320</v>
      </c>
      <c r="E497" s="623">
        <f t="shared" si="30"/>
        <v>156.80000000000001</v>
      </c>
      <c r="F497" s="689">
        <v>1882</v>
      </c>
      <c r="G497" s="623">
        <f t="shared" si="31"/>
        <v>30.902548408399316</v>
      </c>
      <c r="H497" s="623">
        <f t="shared" si="28"/>
        <v>30.902548408399316</v>
      </c>
      <c r="I497" s="623">
        <f t="shared" si="29"/>
        <v>1.1036604883883563</v>
      </c>
    </row>
    <row r="498" spans="1:9" x14ac:dyDescent="0.2">
      <c r="A498" s="688">
        <v>459</v>
      </c>
      <c r="B498" s="688">
        <v>29</v>
      </c>
      <c r="C498" s="689">
        <v>5</v>
      </c>
      <c r="D498" s="689">
        <v>320</v>
      </c>
      <c r="E498" s="623">
        <f t="shared" si="30"/>
        <v>76.8</v>
      </c>
      <c r="F498" s="689">
        <v>2028</v>
      </c>
      <c r="G498" s="623">
        <f t="shared" si="31"/>
        <v>16.310143747789059</v>
      </c>
      <c r="H498" s="623">
        <f t="shared" si="28"/>
        <v>16.310143747789059</v>
      </c>
      <c r="I498" s="623">
        <f t="shared" si="29"/>
        <v>1.1081910838738533</v>
      </c>
    </row>
    <row r="499" spans="1:9" x14ac:dyDescent="0.2">
      <c r="A499" s="688">
        <v>460</v>
      </c>
      <c r="B499" s="688">
        <v>76</v>
      </c>
      <c r="C499" s="689">
        <v>4</v>
      </c>
      <c r="D499" s="689">
        <v>320</v>
      </c>
      <c r="E499" s="623">
        <f t="shared" si="30"/>
        <v>230.4</v>
      </c>
      <c r="F499" s="689">
        <v>1530</v>
      </c>
      <c r="G499" s="623">
        <f t="shared" si="31"/>
        <v>36.91497031674151</v>
      </c>
      <c r="H499" s="623">
        <f t="shared" si="28"/>
        <v>36.91497031674151</v>
      </c>
      <c r="I499" s="623">
        <f t="shared" si="29"/>
        <v>1.1184452422951705</v>
      </c>
    </row>
    <row r="500" spans="1:9" x14ac:dyDescent="0.2">
      <c r="A500" s="688">
        <v>461</v>
      </c>
      <c r="B500" s="688">
        <v>59</v>
      </c>
      <c r="C500" s="689">
        <v>4</v>
      </c>
      <c r="D500" s="689">
        <v>320</v>
      </c>
      <c r="E500" s="623">
        <f t="shared" si="30"/>
        <v>176</v>
      </c>
      <c r="F500" s="689">
        <v>1587</v>
      </c>
      <c r="G500" s="623">
        <f t="shared" si="31"/>
        <v>29.249484241982405</v>
      </c>
      <c r="H500" s="623">
        <f t="shared" si="28"/>
        <v>29.249484241982405</v>
      </c>
      <c r="I500" s="623">
        <f t="shared" si="29"/>
        <v>1.1265700990290546</v>
      </c>
    </row>
    <row r="501" spans="1:9" x14ac:dyDescent="0.2">
      <c r="A501" s="688">
        <v>462</v>
      </c>
      <c r="B501" s="688">
        <v>18</v>
      </c>
      <c r="C501" s="689">
        <v>4</v>
      </c>
      <c r="D501" s="689">
        <v>320</v>
      </c>
      <c r="E501" s="623">
        <f t="shared" si="30"/>
        <v>44.8</v>
      </c>
      <c r="F501" s="689">
        <v>1654</v>
      </c>
      <c r="G501" s="623">
        <f t="shared" si="31"/>
        <v>7.7596500785626938</v>
      </c>
      <c r="H501" s="623">
        <f t="shared" si="28"/>
        <v>7.7596500785626938</v>
      </c>
      <c r="I501" s="623">
        <f t="shared" si="29"/>
        <v>1.128725557384211</v>
      </c>
    </row>
    <row r="502" spans="1:9" x14ac:dyDescent="0.2">
      <c r="A502" s="688">
        <v>463</v>
      </c>
      <c r="B502" s="688">
        <v>65</v>
      </c>
      <c r="C502" s="689">
        <v>3</v>
      </c>
      <c r="D502" s="689">
        <v>320</v>
      </c>
      <c r="E502" s="623">
        <f t="shared" si="30"/>
        <v>198.4</v>
      </c>
      <c r="F502" s="689">
        <v>1417</v>
      </c>
      <c r="G502" s="623">
        <f t="shared" si="31"/>
        <v>29.440157972104284</v>
      </c>
      <c r="H502" s="623">
        <f t="shared" si="28"/>
        <v>29.440157972104284</v>
      </c>
      <c r="I502" s="623">
        <f t="shared" si="29"/>
        <v>1.1369033790431289</v>
      </c>
    </row>
    <row r="503" spans="1:9" x14ac:dyDescent="0.2">
      <c r="A503" s="688">
        <v>464</v>
      </c>
      <c r="B503" s="688">
        <v>54</v>
      </c>
      <c r="C503" s="689">
        <v>3</v>
      </c>
      <c r="D503" s="689">
        <v>320</v>
      </c>
      <c r="E503" s="623">
        <f t="shared" si="30"/>
        <v>163.19999999999999</v>
      </c>
      <c r="F503" s="689">
        <v>1308</v>
      </c>
      <c r="G503" s="623">
        <f t="shared" si="31"/>
        <v>22.354065358471242</v>
      </c>
      <c r="H503" s="623">
        <f t="shared" si="28"/>
        <v>22.354065358471242</v>
      </c>
      <c r="I503" s="623">
        <f t="shared" si="29"/>
        <v>1.1431128416427043</v>
      </c>
    </row>
    <row r="504" spans="1:9" x14ac:dyDescent="0.2">
      <c r="A504" s="688">
        <v>465</v>
      </c>
      <c r="B504" s="688">
        <v>26</v>
      </c>
      <c r="C504" s="689">
        <v>3</v>
      </c>
      <c r="D504" s="689">
        <v>320</v>
      </c>
      <c r="E504" s="623">
        <f t="shared" si="30"/>
        <v>73.599999999999994</v>
      </c>
      <c r="F504" s="689">
        <v>1313</v>
      </c>
      <c r="G504" s="623">
        <f t="shared" si="31"/>
        <v>10.119782031547537</v>
      </c>
      <c r="H504" s="623">
        <f t="shared" si="28"/>
        <v>10.119782031547537</v>
      </c>
      <c r="I504" s="623">
        <f t="shared" si="29"/>
        <v>1.1459238922070232</v>
      </c>
    </row>
    <row r="505" spans="1:9" x14ac:dyDescent="0.2">
      <c r="A505" s="688">
        <v>466</v>
      </c>
      <c r="B505" s="688">
        <v>29</v>
      </c>
      <c r="C505" s="689">
        <v>3</v>
      </c>
      <c r="D505" s="689">
        <v>320</v>
      </c>
      <c r="E505" s="623">
        <f t="shared" si="30"/>
        <v>83.2</v>
      </c>
      <c r="F505" s="689">
        <v>1335</v>
      </c>
      <c r="G505" s="623">
        <f t="shared" si="31"/>
        <v>11.631432640650852</v>
      </c>
      <c r="H505" s="623">
        <f t="shared" si="28"/>
        <v>11.631432640650852</v>
      </c>
      <c r="I505" s="623">
        <f t="shared" si="29"/>
        <v>1.1491548457183152</v>
      </c>
    </row>
    <row r="506" spans="1:9" x14ac:dyDescent="0.2">
      <c r="A506" s="688">
        <v>467</v>
      </c>
      <c r="B506" s="688">
        <v>9</v>
      </c>
      <c r="C506" s="689">
        <v>3</v>
      </c>
      <c r="D506" s="689">
        <v>320</v>
      </c>
      <c r="E506" s="623">
        <f t="shared" si="30"/>
        <v>19.2</v>
      </c>
      <c r="F506" s="689">
        <v>1324</v>
      </c>
      <c r="G506" s="623">
        <f t="shared" si="31"/>
        <v>2.6620599509458471</v>
      </c>
      <c r="H506" s="623">
        <f t="shared" si="28"/>
        <v>2.6620599509458471</v>
      </c>
      <c r="I506" s="623">
        <f t="shared" si="29"/>
        <v>1.1498943068158001</v>
      </c>
    </row>
    <row r="507" spans="1:9" x14ac:dyDescent="0.2">
      <c r="A507" s="688">
        <v>468</v>
      </c>
      <c r="B507" s="688">
        <v>32</v>
      </c>
      <c r="C507" s="689">
        <v>3</v>
      </c>
      <c r="D507" s="689">
        <v>320</v>
      </c>
      <c r="E507" s="623">
        <f t="shared" si="30"/>
        <v>92.8</v>
      </c>
      <c r="F507" s="689">
        <v>1353</v>
      </c>
      <c r="G507" s="623">
        <f t="shared" si="31"/>
        <v>13.148444901216289</v>
      </c>
      <c r="H507" s="623">
        <f t="shared" si="28"/>
        <v>13.148444901216289</v>
      </c>
      <c r="I507" s="623">
        <f t="shared" si="29"/>
        <v>1.1535466526216935</v>
      </c>
    </row>
    <row r="508" spans="1:9" x14ac:dyDescent="0.2">
      <c r="A508" s="688">
        <v>469</v>
      </c>
      <c r="B508" s="688">
        <v>10</v>
      </c>
      <c r="C508" s="689">
        <v>3</v>
      </c>
      <c r="D508" s="689">
        <v>320</v>
      </c>
      <c r="E508" s="623">
        <f t="shared" si="30"/>
        <v>22.4</v>
      </c>
      <c r="F508" s="689">
        <v>1354</v>
      </c>
      <c r="G508" s="623">
        <f t="shared" si="31"/>
        <v>3.1761082848772331</v>
      </c>
      <c r="H508" s="623">
        <f t="shared" si="28"/>
        <v>3.1761082848772331</v>
      </c>
      <c r="I508" s="623">
        <f t="shared" si="29"/>
        <v>1.1544289049230483</v>
      </c>
    </row>
    <row r="509" spans="1:9" x14ac:dyDescent="0.2">
      <c r="A509" s="688">
        <v>470</v>
      </c>
      <c r="B509" s="688">
        <v>12</v>
      </c>
      <c r="C509" s="689">
        <v>3</v>
      </c>
      <c r="D509" s="689">
        <v>320</v>
      </c>
      <c r="E509" s="623">
        <f t="shared" si="30"/>
        <v>28.8</v>
      </c>
      <c r="F509" s="689">
        <v>1336</v>
      </c>
      <c r="G509" s="623">
        <f t="shared" si="31"/>
        <v>4.0292810737881251</v>
      </c>
      <c r="H509" s="623">
        <f t="shared" si="28"/>
        <v>4.0292810737881251</v>
      </c>
      <c r="I509" s="623">
        <f t="shared" si="29"/>
        <v>1.1555481496657671</v>
      </c>
    </row>
    <row r="510" spans="1:9" x14ac:dyDescent="0.2">
      <c r="A510" s="688">
        <v>471</v>
      </c>
      <c r="B510" s="688">
        <v>3</v>
      </c>
      <c r="C510" s="689">
        <v>3</v>
      </c>
      <c r="D510" s="689">
        <v>320</v>
      </c>
      <c r="E510" s="623">
        <f t="shared" si="30"/>
        <v>0</v>
      </c>
      <c r="F510" s="689">
        <v>1325</v>
      </c>
      <c r="G510" s="623">
        <f t="shared" si="31"/>
        <v>0</v>
      </c>
      <c r="H510" s="623">
        <f t="shared" si="28"/>
        <v>0</v>
      </c>
      <c r="I510" s="623">
        <f t="shared" si="29"/>
        <v>1.1555481496657671</v>
      </c>
    </row>
    <row r="511" spans="1:9" x14ac:dyDescent="0.2">
      <c r="A511" s="688">
        <v>471</v>
      </c>
      <c r="B511" s="688">
        <v>23</v>
      </c>
      <c r="C511" s="689">
        <v>3</v>
      </c>
      <c r="D511" s="689">
        <v>320</v>
      </c>
      <c r="E511" s="623">
        <f t="shared" si="30"/>
        <v>64</v>
      </c>
      <c r="F511" s="689">
        <v>1345</v>
      </c>
      <c r="G511" s="623">
        <f t="shared" si="31"/>
        <v>9.0142765207003119</v>
      </c>
      <c r="H511" s="623">
        <f t="shared" si="28"/>
        <v>9.0142765207003119</v>
      </c>
      <c r="I511" s="623">
        <f t="shared" si="29"/>
        <v>1.1580521153659618</v>
      </c>
    </row>
    <row r="512" spans="1:9" x14ac:dyDescent="0.2">
      <c r="A512" s="688">
        <v>472</v>
      </c>
      <c r="B512" s="688">
        <v>12</v>
      </c>
      <c r="C512" s="689">
        <v>3</v>
      </c>
      <c r="D512" s="689">
        <v>320</v>
      </c>
      <c r="E512" s="623">
        <f t="shared" si="30"/>
        <v>28.8</v>
      </c>
      <c r="F512" s="689">
        <v>1335</v>
      </c>
      <c r="G512" s="623">
        <f t="shared" si="31"/>
        <v>4.0262651448406785</v>
      </c>
      <c r="H512" s="623">
        <f t="shared" si="28"/>
        <v>4.0262651448406785</v>
      </c>
      <c r="I512" s="623">
        <f t="shared" si="29"/>
        <v>1.1591705223506397</v>
      </c>
    </row>
    <row r="513" spans="1:9" x14ac:dyDescent="0.2">
      <c r="A513" s="688">
        <v>473</v>
      </c>
      <c r="B513" s="688">
        <v>13</v>
      </c>
      <c r="C513" s="689">
        <v>3</v>
      </c>
      <c r="D513" s="689">
        <v>320</v>
      </c>
      <c r="E513" s="623">
        <f t="shared" si="30"/>
        <v>32</v>
      </c>
      <c r="F513" s="689">
        <v>1322</v>
      </c>
      <c r="G513" s="623">
        <f t="shared" si="31"/>
        <v>4.4300645205820874</v>
      </c>
      <c r="H513" s="623">
        <f t="shared" si="28"/>
        <v>4.4300645205820874</v>
      </c>
      <c r="I513" s="623">
        <f t="shared" si="29"/>
        <v>1.1604010958285791</v>
      </c>
    </row>
    <row r="514" spans="1:9" x14ac:dyDescent="0.2">
      <c r="A514" s="688">
        <v>474</v>
      </c>
      <c r="B514" s="688">
        <v>12</v>
      </c>
      <c r="C514" s="689">
        <v>3</v>
      </c>
      <c r="D514" s="689">
        <v>320</v>
      </c>
      <c r="E514" s="623">
        <f t="shared" si="30"/>
        <v>28.8</v>
      </c>
      <c r="F514" s="689">
        <v>1328</v>
      </c>
      <c r="G514" s="623">
        <f t="shared" si="31"/>
        <v>4.0051536422085556</v>
      </c>
      <c r="H514" s="623">
        <f t="shared" si="28"/>
        <v>4.0051536422085556</v>
      </c>
      <c r="I514" s="623">
        <f t="shared" si="29"/>
        <v>1.1615136385069704</v>
      </c>
    </row>
    <row r="515" spans="1:9" x14ac:dyDescent="0.2">
      <c r="A515" s="688">
        <v>475</v>
      </c>
      <c r="B515" s="688">
        <v>13</v>
      </c>
      <c r="C515" s="689">
        <v>3</v>
      </c>
      <c r="D515" s="689">
        <v>320</v>
      </c>
      <c r="E515" s="623">
        <f t="shared" si="30"/>
        <v>32</v>
      </c>
      <c r="F515" s="689">
        <v>1329</v>
      </c>
      <c r="G515" s="623">
        <f t="shared" si="31"/>
        <v>4.4535217457288905</v>
      </c>
      <c r="H515" s="623">
        <f t="shared" si="28"/>
        <v>4.4535217457288905</v>
      </c>
      <c r="I515" s="623">
        <f t="shared" si="29"/>
        <v>1.162750727880784</v>
      </c>
    </row>
    <row r="516" spans="1:9" x14ac:dyDescent="0.2">
      <c r="A516" s="688">
        <v>476</v>
      </c>
      <c r="B516" s="688">
        <v>14</v>
      </c>
      <c r="C516" s="689">
        <v>3</v>
      </c>
      <c r="D516" s="689">
        <v>320</v>
      </c>
      <c r="E516" s="623">
        <f t="shared" si="30"/>
        <v>35.200000000000003</v>
      </c>
      <c r="F516" s="689">
        <v>1322</v>
      </c>
      <c r="G516" s="623">
        <f t="shared" si="31"/>
        <v>4.8730709726402965</v>
      </c>
      <c r="H516" s="623">
        <f t="shared" si="28"/>
        <v>4.8730709726402965</v>
      </c>
      <c r="I516" s="623">
        <f t="shared" si="29"/>
        <v>1.1641043587065174</v>
      </c>
    </row>
    <row r="517" spans="1:9" x14ac:dyDescent="0.2">
      <c r="A517" s="688">
        <v>477</v>
      </c>
      <c r="B517" s="688">
        <v>17</v>
      </c>
      <c r="C517" s="689">
        <v>3</v>
      </c>
      <c r="D517" s="689">
        <v>320</v>
      </c>
      <c r="E517" s="623">
        <f t="shared" si="30"/>
        <v>44.8</v>
      </c>
      <c r="F517" s="689">
        <v>1321</v>
      </c>
      <c r="G517" s="623">
        <f t="shared" si="31"/>
        <v>6.19739888378556</v>
      </c>
      <c r="H517" s="623">
        <f t="shared" si="28"/>
        <v>6.19739888378556</v>
      </c>
      <c r="I517" s="623">
        <f t="shared" si="29"/>
        <v>1.1658258583964578</v>
      </c>
    </row>
    <row r="518" spans="1:9" x14ac:dyDescent="0.2">
      <c r="A518" s="688">
        <v>478</v>
      </c>
      <c r="B518" s="688">
        <v>16</v>
      </c>
      <c r="C518" s="689">
        <v>3</v>
      </c>
      <c r="D518" s="689">
        <v>320</v>
      </c>
      <c r="E518" s="623">
        <f t="shared" si="30"/>
        <v>41.6</v>
      </c>
      <c r="F518" s="689">
        <v>1321</v>
      </c>
      <c r="G518" s="623">
        <f t="shared" si="31"/>
        <v>5.7547275349437363</v>
      </c>
      <c r="H518" s="623">
        <f t="shared" si="28"/>
        <v>5.7547275349437363</v>
      </c>
      <c r="I518" s="623">
        <f t="shared" si="29"/>
        <v>1.167424393822831</v>
      </c>
    </row>
    <row r="519" spans="1:9" x14ac:dyDescent="0.2">
      <c r="A519" s="688">
        <v>479</v>
      </c>
      <c r="B519" s="688">
        <v>12</v>
      </c>
      <c r="C519" s="689">
        <v>3</v>
      </c>
      <c r="D519" s="689">
        <v>320</v>
      </c>
      <c r="E519" s="623">
        <f t="shared" si="30"/>
        <v>28.8</v>
      </c>
      <c r="F519" s="689">
        <v>1331</v>
      </c>
      <c r="G519" s="623">
        <f t="shared" si="31"/>
        <v>4.0142014290508943</v>
      </c>
      <c r="H519" s="623">
        <f t="shared" ref="H519:H582" si="32">G519*1</f>
        <v>4.0142014290508943</v>
      </c>
      <c r="I519" s="623">
        <f t="shared" si="29"/>
        <v>1.1685394497753452</v>
      </c>
    </row>
    <row r="520" spans="1:9" x14ac:dyDescent="0.2">
      <c r="A520" s="688">
        <v>480</v>
      </c>
      <c r="B520" s="688">
        <v>13</v>
      </c>
      <c r="C520" s="689">
        <v>3</v>
      </c>
      <c r="D520" s="689">
        <v>320</v>
      </c>
      <c r="E520" s="623">
        <f t="shared" si="30"/>
        <v>32</v>
      </c>
      <c r="F520" s="689">
        <v>1315</v>
      </c>
      <c r="G520" s="623">
        <f t="shared" si="31"/>
        <v>4.4066072954352826</v>
      </c>
      <c r="H520" s="623">
        <f t="shared" si="32"/>
        <v>4.4066072954352826</v>
      </c>
      <c r="I520" s="623">
        <f t="shared" ref="I520:I583" si="33">(H520/3600)+I519</f>
        <v>1.1697635073574106</v>
      </c>
    </row>
    <row r="521" spans="1:9" x14ac:dyDescent="0.2">
      <c r="A521" s="688">
        <v>481</v>
      </c>
      <c r="B521" s="688">
        <v>12</v>
      </c>
      <c r="C521" s="689">
        <v>3</v>
      </c>
      <c r="D521" s="689">
        <v>320</v>
      </c>
      <c r="E521" s="623">
        <f t="shared" si="30"/>
        <v>28.8</v>
      </c>
      <c r="F521" s="689">
        <v>1318</v>
      </c>
      <c r="G521" s="623">
        <f t="shared" si="31"/>
        <v>3.9749943527340932</v>
      </c>
      <c r="H521" s="623">
        <f t="shared" si="32"/>
        <v>3.9749943527340932</v>
      </c>
      <c r="I521" s="623">
        <f t="shared" si="33"/>
        <v>1.1708676724553924</v>
      </c>
    </row>
    <row r="522" spans="1:9" x14ac:dyDescent="0.2">
      <c r="A522" s="688">
        <v>482</v>
      </c>
      <c r="B522" s="688">
        <v>12</v>
      </c>
      <c r="C522" s="689">
        <v>3</v>
      </c>
      <c r="D522" s="689">
        <v>320</v>
      </c>
      <c r="E522" s="623">
        <f t="shared" ref="E522:E585" si="34">IF(B522&gt;C522,(B522-C522)*D522/100,0)</f>
        <v>28.8</v>
      </c>
      <c r="F522" s="689">
        <v>1315</v>
      </c>
      <c r="G522" s="623">
        <f t="shared" ref="G522:G585" si="35">(2*PI()*E522*F522/60)/1000</f>
        <v>3.9659465658917545</v>
      </c>
      <c r="H522" s="623">
        <f t="shared" si="32"/>
        <v>3.9659465658917545</v>
      </c>
      <c r="I522" s="623">
        <f t="shared" si="33"/>
        <v>1.1719693242792513</v>
      </c>
    </row>
    <row r="523" spans="1:9" x14ac:dyDescent="0.2">
      <c r="A523" s="688">
        <v>483</v>
      </c>
      <c r="B523" s="688">
        <v>9</v>
      </c>
      <c r="C523" s="689">
        <v>3</v>
      </c>
      <c r="D523" s="689">
        <v>320</v>
      </c>
      <c r="E523" s="623">
        <f t="shared" si="34"/>
        <v>19.2</v>
      </c>
      <c r="F523" s="689">
        <v>1309</v>
      </c>
      <c r="G523" s="623">
        <f t="shared" si="35"/>
        <v>2.6319006614713851</v>
      </c>
      <c r="H523" s="623">
        <f t="shared" si="32"/>
        <v>2.6319006614713851</v>
      </c>
      <c r="I523" s="623">
        <f t="shared" si="33"/>
        <v>1.1727004077963266</v>
      </c>
    </row>
    <row r="524" spans="1:9" x14ac:dyDescent="0.2">
      <c r="A524" s="688">
        <v>483</v>
      </c>
      <c r="B524" s="688">
        <v>9</v>
      </c>
      <c r="C524" s="689">
        <v>3</v>
      </c>
      <c r="D524" s="689">
        <v>320</v>
      </c>
      <c r="E524" s="623">
        <f t="shared" si="34"/>
        <v>19.2</v>
      </c>
      <c r="F524" s="689">
        <v>1316</v>
      </c>
      <c r="G524" s="623">
        <f t="shared" si="35"/>
        <v>2.6459749965594672</v>
      </c>
      <c r="H524" s="623">
        <f t="shared" si="32"/>
        <v>2.6459749965594672</v>
      </c>
      <c r="I524" s="623">
        <f t="shared" si="33"/>
        <v>1.1734354008509265</v>
      </c>
    </row>
    <row r="525" spans="1:9" x14ac:dyDescent="0.2">
      <c r="A525" s="688">
        <v>484</v>
      </c>
      <c r="B525" s="688">
        <v>21</v>
      </c>
      <c r="C525" s="689">
        <v>3</v>
      </c>
      <c r="D525" s="689">
        <v>320</v>
      </c>
      <c r="E525" s="623">
        <f t="shared" si="34"/>
        <v>57.6</v>
      </c>
      <c r="F525" s="689">
        <v>1305</v>
      </c>
      <c r="G525" s="623">
        <f t="shared" si="35"/>
        <v>7.871574552834586</v>
      </c>
      <c r="H525" s="623">
        <f t="shared" si="32"/>
        <v>7.871574552834586</v>
      </c>
      <c r="I525" s="623">
        <f t="shared" si="33"/>
        <v>1.175621949337825</v>
      </c>
    </row>
    <row r="526" spans="1:9" x14ac:dyDescent="0.2">
      <c r="A526" s="688">
        <v>485</v>
      </c>
      <c r="B526" s="688">
        <v>20</v>
      </c>
      <c r="C526" s="689">
        <v>3</v>
      </c>
      <c r="D526" s="689">
        <v>320</v>
      </c>
      <c r="E526" s="623">
        <f t="shared" si="34"/>
        <v>54.4</v>
      </c>
      <c r="F526" s="689">
        <v>1306</v>
      </c>
      <c r="G526" s="623">
        <f t="shared" si="35"/>
        <v>7.4399616101333956</v>
      </c>
      <c r="H526" s="623">
        <f t="shared" si="32"/>
        <v>7.4399616101333956</v>
      </c>
      <c r="I526" s="623">
        <f t="shared" si="33"/>
        <v>1.1776886053406399</v>
      </c>
    </row>
    <row r="527" spans="1:9" x14ac:dyDescent="0.2">
      <c r="A527" s="688">
        <v>486</v>
      </c>
      <c r="B527" s="688">
        <v>8</v>
      </c>
      <c r="C527" s="689">
        <v>3</v>
      </c>
      <c r="D527" s="689">
        <v>320</v>
      </c>
      <c r="E527" s="623">
        <f t="shared" si="34"/>
        <v>16</v>
      </c>
      <c r="F527" s="689">
        <v>1318</v>
      </c>
      <c r="G527" s="623">
        <f t="shared" si="35"/>
        <v>2.2083301959633852</v>
      </c>
      <c r="H527" s="623">
        <f t="shared" si="32"/>
        <v>2.2083301959633852</v>
      </c>
      <c r="I527" s="623">
        <f t="shared" si="33"/>
        <v>1.1783020303950742</v>
      </c>
    </row>
    <row r="528" spans="1:9" x14ac:dyDescent="0.2">
      <c r="A528" s="688">
        <v>487</v>
      </c>
      <c r="B528" s="688">
        <v>8</v>
      </c>
      <c r="C528" s="689">
        <v>3</v>
      </c>
      <c r="D528" s="689">
        <v>320</v>
      </c>
      <c r="E528" s="623">
        <f t="shared" si="34"/>
        <v>16</v>
      </c>
      <c r="F528" s="689">
        <v>1302</v>
      </c>
      <c r="G528" s="623">
        <f t="shared" si="35"/>
        <v>2.1815219386527525</v>
      </c>
      <c r="H528" s="623">
        <f t="shared" si="32"/>
        <v>2.1815219386527525</v>
      </c>
      <c r="I528" s="623">
        <f t="shared" si="33"/>
        <v>1.1789080087113666</v>
      </c>
    </row>
    <row r="529" spans="1:9" x14ac:dyDescent="0.2">
      <c r="A529" s="688">
        <v>488</v>
      </c>
      <c r="B529" s="688">
        <v>13</v>
      </c>
      <c r="C529" s="689">
        <v>3</v>
      </c>
      <c r="D529" s="689">
        <v>320</v>
      </c>
      <c r="E529" s="623">
        <f t="shared" si="34"/>
        <v>32</v>
      </c>
      <c r="F529" s="689">
        <v>1305</v>
      </c>
      <c r="G529" s="623">
        <f t="shared" si="35"/>
        <v>4.3730969737969918</v>
      </c>
      <c r="H529" s="623">
        <f t="shared" si="32"/>
        <v>4.3730969737969918</v>
      </c>
      <c r="I529" s="623">
        <f t="shared" si="33"/>
        <v>1.1801227578707547</v>
      </c>
    </row>
    <row r="530" spans="1:9" x14ac:dyDescent="0.2">
      <c r="A530" s="688">
        <v>489</v>
      </c>
      <c r="B530" s="688">
        <v>13</v>
      </c>
      <c r="C530" s="689">
        <v>3</v>
      </c>
      <c r="D530" s="689">
        <v>320</v>
      </c>
      <c r="E530" s="623">
        <f t="shared" si="34"/>
        <v>32</v>
      </c>
      <c r="F530" s="689">
        <v>1299</v>
      </c>
      <c r="G530" s="623">
        <f t="shared" si="35"/>
        <v>4.3529907808140171</v>
      </c>
      <c r="H530" s="623">
        <f t="shared" si="32"/>
        <v>4.3529907808140171</v>
      </c>
      <c r="I530" s="623">
        <f t="shared" si="33"/>
        <v>1.1813319219765364</v>
      </c>
    </row>
    <row r="531" spans="1:9" x14ac:dyDescent="0.2">
      <c r="A531" s="688">
        <v>490</v>
      </c>
      <c r="B531" s="688">
        <v>14</v>
      </c>
      <c r="C531" s="689">
        <v>3</v>
      </c>
      <c r="D531" s="689">
        <v>320</v>
      </c>
      <c r="E531" s="623">
        <f t="shared" si="34"/>
        <v>35.200000000000003</v>
      </c>
      <c r="F531" s="689">
        <v>1301</v>
      </c>
      <c r="G531" s="623">
        <f t="shared" si="35"/>
        <v>4.7956621296558444</v>
      </c>
      <c r="H531" s="623">
        <f t="shared" si="32"/>
        <v>4.7956621296558444</v>
      </c>
      <c r="I531" s="623">
        <f t="shared" si="33"/>
        <v>1.1826640503458852</v>
      </c>
    </row>
    <row r="532" spans="1:9" x14ac:dyDescent="0.2">
      <c r="A532" s="688">
        <v>491</v>
      </c>
      <c r="B532" s="688">
        <v>12</v>
      </c>
      <c r="C532" s="689">
        <v>3</v>
      </c>
      <c r="D532" s="689">
        <v>320</v>
      </c>
      <c r="E532" s="623">
        <f t="shared" si="34"/>
        <v>28.8</v>
      </c>
      <c r="F532" s="689">
        <v>1296</v>
      </c>
      <c r="G532" s="623">
        <f t="shared" si="35"/>
        <v>3.908643915890277</v>
      </c>
      <c r="H532" s="623">
        <f t="shared" si="32"/>
        <v>3.908643915890277</v>
      </c>
      <c r="I532" s="623">
        <f t="shared" si="33"/>
        <v>1.1837497847669658</v>
      </c>
    </row>
    <row r="533" spans="1:9" x14ac:dyDescent="0.2">
      <c r="A533" s="688">
        <v>492</v>
      </c>
      <c r="B533" s="688">
        <v>9</v>
      </c>
      <c r="C533" s="689">
        <v>3</v>
      </c>
      <c r="D533" s="689">
        <v>320</v>
      </c>
      <c r="E533" s="623">
        <f t="shared" si="34"/>
        <v>19.2</v>
      </c>
      <c r="F533" s="689">
        <v>1299</v>
      </c>
      <c r="G533" s="623">
        <f t="shared" si="35"/>
        <v>2.6117944684884105</v>
      </c>
      <c r="H533" s="623">
        <f t="shared" si="32"/>
        <v>2.6117944684884105</v>
      </c>
      <c r="I533" s="623">
        <f t="shared" si="33"/>
        <v>1.1844752832304348</v>
      </c>
    </row>
    <row r="534" spans="1:9" x14ac:dyDescent="0.2">
      <c r="A534" s="688">
        <v>493</v>
      </c>
      <c r="B534" s="688">
        <v>1</v>
      </c>
      <c r="C534" s="689">
        <v>3</v>
      </c>
      <c r="D534" s="689">
        <v>320</v>
      </c>
      <c r="E534" s="623">
        <f t="shared" si="34"/>
        <v>0</v>
      </c>
      <c r="F534" s="689">
        <v>1277</v>
      </c>
      <c r="G534" s="623">
        <f t="shared" si="35"/>
        <v>0</v>
      </c>
      <c r="H534" s="623">
        <f t="shared" si="32"/>
        <v>0</v>
      </c>
      <c r="I534" s="623">
        <f t="shared" si="33"/>
        <v>1.1844752832304348</v>
      </c>
    </row>
    <row r="535" spans="1:9" x14ac:dyDescent="0.2">
      <c r="A535" s="688">
        <v>494</v>
      </c>
      <c r="B535" s="688">
        <v>1</v>
      </c>
      <c r="C535" s="689">
        <v>3</v>
      </c>
      <c r="D535" s="689">
        <v>320</v>
      </c>
      <c r="E535" s="623">
        <f t="shared" si="34"/>
        <v>0</v>
      </c>
      <c r="F535" s="689">
        <v>1264</v>
      </c>
      <c r="G535" s="623">
        <f t="shared" si="35"/>
        <v>0</v>
      </c>
      <c r="H535" s="623">
        <f t="shared" si="32"/>
        <v>0</v>
      </c>
      <c r="I535" s="623">
        <f t="shared" si="33"/>
        <v>1.1844752832304348</v>
      </c>
    </row>
    <row r="536" spans="1:9" x14ac:dyDescent="0.2">
      <c r="A536" s="688">
        <v>495</v>
      </c>
      <c r="B536" s="688">
        <v>1</v>
      </c>
      <c r="C536" s="689">
        <v>3</v>
      </c>
      <c r="D536" s="689">
        <v>320</v>
      </c>
      <c r="E536" s="623">
        <f t="shared" si="34"/>
        <v>0</v>
      </c>
      <c r="F536" s="689">
        <v>1217</v>
      </c>
      <c r="G536" s="623">
        <f t="shared" si="35"/>
        <v>0</v>
      </c>
      <c r="H536" s="623">
        <f t="shared" si="32"/>
        <v>0</v>
      </c>
      <c r="I536" s="623">
        <f t="shared" si="33"/>
        <v>1.1844752832304348</v>
      </c>
    </row>
    <row r="537" spans="1:9" x14ac:dyDescent="0.2">
      <c r="A537" s="688">
        <v>495</v>
      </c>
      <c r="B537" s="688">
        <v>1</v>
      </c>
      <c r="C537" s="689">
        <v>3</v>
      </c>
      <c r="D537" s="689">
        <v>320</v>
      </c>
      <c r="E537" s="623">
        <f t="shared" si="34"/>
        <v>0</v>
      </c>
      <c r="F537" s="689">
        <v>1193</v>
      </c>
      <c r="G537" s="623">
        <f t="shared" si="35"/>
        <v>0</v>
      </c>
      <c r="H537" s="623">
        <f t="shared" si="32"/>
        <v>0</v>
      </c>
      <c r="I537" s="623">
        <f t="shared" si="33"/>
        <v>1.1844752832304348</v>
      </c>
    </row>
    <row r="538" spans="1:9" x14ac:dyDescent="0.2">
      <c r="A538" s="688">
        <v>496</v>
      </c>
      <c r="B538" s="688">
        <v>1</v>
      </c>
      <c r="C538" s="689">
        <v>3</v>
      </c>
      <c r="D538" s="689">
        <v>320</v>
      </c>
      <c r="E538" s="623">
        <f t="shared" si="34"/>
        <v>0</v>
      </c>
      <c r="F538" s="689">
        <v>1131</v>
      </c>
      <c r="G538" s="623">
        <f t="shared" si="35"/>
        <v>0</v>
      </c>
      <c r="H538" s="623">
        <f t="shared" si="32"/>
        <v>0</v>
      </c>
      <c r="I538" s="623">
        <f t="shared" si="33"/>
        <v>1.1844752832304348</v>
      </c>
    </row>
    <row r="539" spans="1:9" x14ac:dyDescent="0.2">
      <c r="A539" s="688">
        <v>497</v>
      </c>
      <c r="B539" s="688">
        <v>1</v>
      </c>
      <c r="C539" s="689">
        <v>3</v>
      </c>
      <c r="D539" s="689">
        <v>320</v>
      </c>
      <c r="E539" s="623">
        <f t="shared" si="34"/>
        <v>0</v>
      </c>
      <c r="F539" s="689">
        <v>1305</v>
      </c>
      <c r="G539" s="623">
        <f t="shared" si="35"/>
        <v>0</v>
      </c>
      <c r="H539" s="623">
        <f t="shared" si="32"/>
        <v>0</v>
      </c>
      <c r="I539" s="623">
        <f t="shared" si="33"/>
        <v>1.1844752832304348</v>
      </c>
    </row>
    <row r="540" spans="1:9" x14ac:dyDescent="0.2">
      <c r="A540" s="688">
        <v>498</v>
      </c>
      <c r="B540" s="688">
        <v>1</v>
      </c>
      <c r="C540" s="689">
        <v>3</v>
      </c>
      <c r="D540" s="689">
        <v>320</v>
      </c>
      <c r="E540" s="623">
        <f t="shared" si="34"/>
        <v>0</v>
      </c>
      <c r="F540" s="689">
        <v>1277</v>
      </c>
      <c r="G540" s="623">
        <f t="shared" si="35"/>
        <v>0</v>
      </c>
      <c r="H540" s="623">
        <f t="shared" si="32"/>
        <v>0</v>
      </c>
      <c r="I540" s="623">
        <f t="shared" si="33"/>
        <v>1.1844752832304348</v>
      </c>
    </row>
    <row r="541" spans="1:9" x14ac:dyDescent="0.2">
      <c r="A541" s="688">
        <v>499</v>
      </c>
      <c r="B541" s="688">
        <v>1</v>
      </c>
      <c r="C541" s="689">
        <v>3</v>
      </c>
      <c r="D541" s="689">
        <v>320</v>
      </c>
      <c r="E541" s="623">
        <f t="shared" si="34"/>
        <v>0</v>
      </c>
      <c r="F541" s="689">
        <v>1143</v>
      </c>
      <c r="G541" s="623">
        <f t="shared" si="35"/>
        <v>0</v>
      </c>
      <c r="H541" s="623">
        <f t="shared" si="32"/>
        <v>0</v>
      </c>
      <c r="I541" s="623">
        <f t="shared" si="33"/>
        <v>1.1844752832304348</v>
      </c>
    </row>
    <row r="542" spans="1:9" x14ac:dyDescent="0.2">
      <c r="A542" s="688">
        <v>500</v>
      </c>
      <c r="B542" s="688">
        <v>1</v>
      </c>
      <c r="C542" s="689">
        <v>3</v>
      </c>
      <c r="D542" s="689">
        <v>320</v>
      </c>
      <c r="E542" s="623">
        <f t="shared" si="34"/>
        <v>0</v>
      </c>
      <c r="F542" s="689">
        <v>1401</v>
      </c>
      <c r="G542" s="623">
        <f t="shared" si="35"/>
        <v>0</v>
      </c>
      <c r="H542" s="623">
        <f t="shared" si="32"/>
        <v>0</v>
      </c>
      <c r="I542" s="623">
        <f t="shared" si="33"/>
        <v>1.1844752832304348</v>
      </c>
    </row>
    <row r="543" spans="1:9" x14ac:dyDescent="0.2">
      <c r="A543" s="688">
        <v>501</v>
      </c>
      <c r="B543" s="688">
        <v>1</v>
      </c>
      <c r="C543" s="689">
        <v>3</v>
      </c>
      <c r="D543" s="689">
        <v>320</v>
      </c>
      <c r="E543" s="623">
        <f t="shared" si="34"/>
        <v>0</v>
      </c>
      <c r="F543" s="689">
        <v>1234</v>
      </c>
      <c r="G543" s="623">
        <f t="shared" si="35"/>
        <v>0</v>
      </c>
      <c r="H543" s="623">
        <f t="shared" si="32"/>
        <v>0</v>
      </c>
      <c r="I543" s="623">
        <f t="shared" si="33"/>
        <v>1.1844752832304348</v>
      </c>
    </row>
    <row r="544" spans="1:9" x14ac:dyDescent="0.2">
      <c r="A544" s="688">
        <v>502</v>
      </c>
      <c r="B544" s="688">
        <v>1</v>
      </c>
      <c r="C544" s="689">
        <v>3</v>
      </c>
      <c r="D544" s="689">
        <v>320</v>
      </c>
      <c r="E544" s="623">
        <f t="shared" si="34"/>
        <v>0</v>
      </c>
      <c r="F544" s="689">
        <v>1031</v>
      </c>
      <c r="G544" s="623">
        <f t="shared" si="35"/>
        <v>0</v>
      </c>
      <c r="H544" s="623">
        <f t="shared" si="32"/>
        <v>0</v>
      </c>
      <c r="I544" s="623">
        <f t="shared" si="33"/>
        <v>1.1844752832304348</v>
      </c>
    </row>
    <row r="545" spans="1:9" x14ac:dyDescent="0.2">
      <c r="A545" s="688">
        <v>503</v>
      </c>
      <c r="B545" s="688">
        <v>1</v>
      </c>
      <c r="C545" s="689">
        <v>3</v>
      </c>
      <c r="D545" s="689">
        <v>320</v>
      </c>
      <c r="E545" s="623">
        <f t="shared" si="34"/>
        <v>0</v>
      </c>
      <c r="F545" s="689">
        <v>1000</v>
      </c>
      <c r="G545" s="623">
        <f t="shared" si="35"/>
        <v>0</v>
      </c>
      <c r="H545" s="623">
        <f t="shared" si="32"/>
        <v>0</v>
      </c>
      <c r="I545" s="623">
        <f t="shared" si="33"/>
        <v>1.1844752832304348</v>
      </c>
    </row>
    <row r="546" spans="1:9" x14ac:dyDescent="0.2">
      <c r="A546" s="688">
        <v>504</v>
      </c>
      <c r="B546" s="688">
        <v>5</v>
      </c>
      <c r="C546" s="689">
        <v>2</v>
      </c>
      <c r="D546" s="689">
        <v>320</v>
      </c>
      <c r="E546" s="623">
        <f t="shared" si="34"/>
        <v>9.6</v>
      </c>
      <c r="F546" s="689">
        <v>865</v>
      </c>
      <c r="G546" s="623">
        <f t="shared" si="35"/>
        <v>0.86959284651365476</v>
      </c>
      <c r="H546" s="623">
        <f t="shared" si="32"/>
        <v>0.86959284651365476</v>
      </c>
      <c r="I546" s="623">
        <f t="shared" si="33"/>
        <v>1.1847168367989109</v>
      </c>
    </row>
    <row r="547" spans="1:9" x14ac:dyDescent="0.2">
      <c r="A547" s="688">
        <v>505</v>
      </c>
      <c r="B547" s="688">
        <v>3</v>
      </c>
      <c r="C547" s="689">
        <v>2</v>
      </c>
      <c r="D547" s="689">
        <v>320</v>
      </c>
      <c r="E547" s="623">
        <f t="shared" si="34"/>
        <v>3.2</v>
      </c>
      <c r="F547" s="689">
        <v>892</v>
      </c>
      <c r="G547" s="623">
        <f t="shared" si="35"/>
        <v>0.29891206901355682</v>
      </c>
      <c r="H547" s="623">
        <f t="shared" si="32"/>
        <v>0.29891206901355682</v>
      </c>
      <c r="I547" s="623">
        <f t="shared" si="33"/>
        <v>1.1847998679291925</v>
      </c>
    </row>
    <row r="548" spans="1:9" x14ac:dyDescent="0.2">
      <c r="A548" s="688">
        <v>506</v>
      </c>
      <c r="B548" s="688">
        <v>3</v>
      </c>
      <c r="C548" s="689">
        <v>2</v>
      </c>
      <c r="D548" s="689">
        <v>320</v>
      </c>
      <c r="E548" s="623">
        <f t="shared" si="34"/>
        <v>3.2</v>
      </c>
      <c r="F548" s="689">
        <v>896</v>
      </c>
      <c r="G548" s="623">
        <f t="shared" si="35"/>
        <v>0.30025248187908854</v>
      </c>
      <c r="H548" s="623">
        <f t="shared" si="32"/>
        <v>0.30025248187908854</v>
      </c>
      <c r="I548" s="623">
        <f t="shared" si="33"/>
        <v>1.1848832713963811</v>
      </c>
    </row>
    <row r="549" spans="1:9" x14ac:dyDescent="0.2">
      <c r="A549" s="688">
        <v>507</v>
      </c>
      <c r="B549" s="688">
        <v>4</v>
      </c>
      <c r="C549" s="689">
        <v>2</v>
      </c>
      <c r="D549" s="689">
        <v>320</v>
      </c>
      <c r="E549" s="623">
        <f t="shared" si="34"/>
        <v>6.4</v>
      </c>
      <c r="F549" s="689">
        <v>891</v>
      </c>
      <c r="G549" s="623">
        <f t="shared" si="35"/>
        <v>0.59715393159434793</v>
      </c>
      <c r="H549" s="623">
        <f t="shared" si="32"/>
        <v>0.59715393159434793</v>
      </c>
      <c r="I549" s="623">
        <f t="shared" si="33"/>
        <v>1.1850491474884906</v>
      </c>
    </row>
    <row r="550" spans="1:9" x14ac:dyDescent="0.2">
      <c r="A550" s="688">
        <v>508</v>
      </c>
      <c r="B550" s="688">
        <v>4</v>
      </c>
      <c r="C550" s="689">
        <v>2</v>
      </c>
      <c r="D550" s="689">
        <v>320</v>
      </c>
      <c r="E550" s="623">
        <f t="shared" si="34"/>
        <v>6.4</v>
      </c>
      <c r="F550" s="689">
        <v>816</v>
      </c>
      <c r="G550" s="623">
        <f t="shared" si="35"/>
        <v>0.54688844913691115</v>
      </c>
      <c r="H550" s="623">
        <f t="shared" si="32"/>
        <v>0.54688844913691115</v>
      </c>
      <c r="I550" s="623">
        <f t="shared" si="33"/>
        <v>1.1852010609465842</v>
      </c>
    </row>
    <row r="551" spans="1:9" x14ac:dyDescent="0.2">
      <c r="A551" s="688">
        <v>508</v>
      </c>
      <c r="B551" s="688">
        <v>4</v>
      </c>
      <c r="C551" s="689">
        <v>2</v>
      </c>
      <c r="D551" s="689">
        <v>320</v>
      </c>
      <c r="E551" s="623">
        <f t="shared" si="34"/>
        <v>6.4</v>
      </c>
      <c r="F551" s="689">
        <v>827</v>
      </c>
      <c r="G551" s="623">
        <f t="shared" si="35"/>
        <v>0.55426071989733516</v>
      </c>
      <c r="H551" s="623">
        <f t="shared" si="32"/>
        <v>0.55426071989733516</v>
      </c>
      <c r="I551" s="623">
        <f t="shared" si="33"/>
        <v>1.1853550222576668</v>
      </c>
    </row>
    <row r="552" spans="1:9" x14ac:dyDescent="0.2">
      <c r="A552" s="688">
        <v>509</v>
      </c>
      <c r="B552" s="688">
        <v>5</v>
      </c>
      <c r="C552" s="689">
        <v>2</v>
      </c>
      <c r="D552" s="689">
        <v>320</v>
      </c>
      <c r="E552" s="623">
        <f t="shared" si="34"/>
        <v>9.6</v>
      </c>
      <c r="F552" s="689">
        <v>829</v>
      </c>
      <c r="G552" s="623">
        <f t="shared" si="35"/>
        <v>0.83340169914430029</v>
      </c>
      <c r="H552" s="623">
        <f t="shared" si="32"/>
        <v>0.83340169914430029</v>
      </c>
      <c r="I552" s="623">
        <f t="shared" si="33"/>
        <v>1.1855865227296514</v>
      </c>
    </row>
    <row r="553" spans="1:9" x14ac:dyDescent="0.2">
      <c r="A553" s="688">
        <v>510</v>
      </c>
      <c r="B553" s="688">
        <v>5</v>
      </c>
      <c r="C553" s="689">
        <v>2</v>
      </c>
      <c r="D553" s="689">
        <v>320</v>
      </c>
      <c r="E553" s="623">
        <f t="shared" si="34"/>
        <v>9.6</v>
      </c>
      <c r="F553" s="689">
        <v>831</v>
      </c>
      <c r="G553" s="623">
        <f t="shared" si="35"/>
        <v>0.83541231844259778</v>
      </c>
      <c r="H553" s="623">
        <f t="shared" si="32"/>
        <v>0.83541231844259778</v>
      </c>
      <c r="I553" s="623">
        <f t="shared" si="33"/>
        <v>1.1858185817069966</v>
      </c>
    </row>
    <row r="554" spans="1:9" x14ac:dyDescent="0.2">
      <c r="A554" s="688">
        <v>511</v>
      </c>
      <c r="B554" s="688">
        <v>5</v>
      </c>
      <c r="C554" s="689">
        <v>2</v>
      </c>
      <c r="D554" s="689">
        <v>320</v>
      </c>
      <c r="E554" s="623">
        <f t="shared" si="34"/>
        <v>9.6</v>
      </c>
      <c r="F554" s="689">
        <v>832</v>
      </c>
      <c r="G554" s="623">
        <f t="shared" si="35"/>
        <v>0.83641762809174658</v>
      </c>
      <c r="H554" s="623">
        <f t="shared" si="32"/>
        <v>0.83641762809174658</v>
      </c>
      <c r="I554" s="623">
        <f t="shared" si="33"/>
        <v>1.1860509199370222</v>
      </c>
    </row>
    <row r="555" spans="1:9" x14ac:dyDescent="0.2">
      <c r="A555" s="688">
        <v>512</v>
      </c>
      <c r="B555" s="688">
        <v>9</v>
      </c>
      <c r="C555" s="689">
        <v>2</v>
      </c>
      <c r="D555" s="689">
        <v>320</v>
      </c>
      <c r="E555" s="623">
        <f t="shared" si="34"/>
        <v>22.4</v>
      </c>
      <c r="F555" s="689">
        <v>831</v>
      </c>
      <c r="G555" s="623">
        <f t="shared" si="35"/>
        <v>1.9492954096993949</v>
      </c>
      <c r="H555" s="623">
        <f t="shared" si="32"/>
        <v>1.9492954096993949</v>
      </c>
      <c r="I555" s="623">
        <f t="shared" si="33"/>
        <v>1.1865923908841609</v>
      </c>
    </row>
    <row r="556" spans="1:9" x14ac:dyDescent="0.2">
      <c r="A556" s="688">
        <v>513</v>
      </c>
      <c r="B556" s="688">
        <v>28</v>
      </c>
      <c r="C556" s="689">
        <v>2</v>
      </c>
      <c r="D556" s="689">
        <v>320</v>
      </c>
      <c r="E556" s="623">
        <f t="shared" si="34"/>
        <v>83.2</v>
      </c>
      <c r="F556" s="689">
        <v>975</v>
      </c>
      <c r="G556" s="623">
        <f t="shared" si="35"/>
        <v>8.4948665353068016</v>
      </c>
      <c r="H556" s="623">
        <f t="shared" si="32"/>
        <v>8.4948665353068016</v>
      </c>
      <c r="I556" s="623">
        <f t="shared" si="33"/>
        <v>1.1889520760328574</v>
      </c>
    </row>
    <row r="557" spans="1:9" x14ac:dyDescent="0.2">
      <c r="A557" s="688">
        <v>514</v>
      </c>
      <c r="B557" s="688">
        <v>17</v>
      </c>
      <c r="C557" s="689">
        <v>3</v>
      </c>
      <c r="D557" s="689">
        <v>320</v>
      </c>
      <c r="E557" s="623">
        <f t="shared" si="34"/>
        <v>44.8</v>
      </c>
      <c r="F557" s="689">
        <v>1045</v>
      </c>
      <c r="G557" s="623">
        <f t="shared" si="35"/>
        <v>4.9025600556819926</v>
      </c>
      <c r="H557" s="623">
        <f t="shared" si="32"/>
        <v>4.9025600556819926</v>
      </c>
      <c r="I557" s="623">
        <f t="shared" si="33"/>
        <v>1.1903138982705468</v>
      </c>
    </row>
    <row r="558" spans="1:9" x14ac:dyDescent="0.2">
      <c r="A558" s="688">
        <v>515</v>
      </c>
      <c r="B558" s="688">
        <v>11</v>
      </c>
      <c r="C558" s="689">
        <v>3</v>
      </c>
      <c r="D558" s="689">
        <v>320</v>
      </c>
      <c r="E558" s="623">
        <f t="shared" si="34"/>
        <v>25.6</v>
      </c>
      <c r="F558" s="689">
        <v>1375</v>
      </c>
      <c r="G558" s="623">
        <f t="shared" si="35"/>
        <v>3.6861353802120238</v>
      </c>
      <c r="H558" s="623">
        <f t="shared" si="32"/>
        <v>3.6861353802120238</v>
      </c>
      <c r="I558" s="623">
        <f t="shared" si="33"/>
        <v>1.1913378247650501</v>
      </c>
    </row>
    <row r="559" spans="1:9" x14ac:dyDescent="0.2">
      <c r="A559" s="688">
        <v>516</v>
      </c>
      <c r="B559" s="688">
        <v>37</v>
      </c>
      <c r="C559" s="689">
        <v>3</v>
      </c>
      <c r="D559" s="689">
        <v>320</v>
      </c>
      <c r="E559" s="623">
        <f t="shared" si="34"/>
        <v>108.8</v>
      </c>
      <c r="F559" s="689">
        <v>1293</v>
      </c>
      <c r="G559" s="623">
        <f t="shared" si="35"/>
        <v>14.731807598625544</v>
      </c>
      <c r="H559" s="623">
        <f t="shared" si="32"/>
        <v>14.731807598625544</v>
      </c>
      <c r="I559" s="623">
        <f t="shared" si="33"/>
        <v>1.1954299935424462</v>
      </c>
    </row>
    <row r="560" spans="1:9" x14ac:dyDescent="0.2">
      <c r="A560" s="688">
        <v>517</v>
      </c>
      <c r="B560" s="688">
        <v>19</v>
      </c>
      <c r="C560" s="689">
        <v>3</v>
      </c>
      <c r="D560" s="689">
        <v>320</v>
      </c>
      <c r="E560" s="623">
        <f t="shared" si="34"/>
        <v>51.2</v>
      </c>
      <c r="F560" s="689">
        <v>1387</v>
      </c>
      <c r="G560" s="623">
        <f t="shared" si="35"/>
        <v>7.4366105779695664</v>
      </c>
      <c r="H560" s="623">
        <f t="shared" si="32"/>
        <v>7.4366105779695664</v>
      </c>
      <c r="I560" s="623">
        <f t="shared" si="33"/>
        <v>1.1974957187029933</v>
      </c>
    </row>
    <row r="561" spans="1:9" x14ac:dyDescent="0.2">
      <c r="A561" s="688">
        <v>518</v>
      </c>
      <c r="B561" s="688">
        <v>8</v>
      </c>
      <c r="C561" s="689">
        <v>3</v>
      </c>
      <c r="D561" s="689">
        <v>320</v>
      </c>
      <c r="E561" s="623">
        <f t="shared" si="34"/>
        <v>16</v>
      </c>
      <c r="F561" s="689">
        <v>1359</v>
      </c>
      <c r="G561" s="623">
        <f t="shared" si="35"/>
        <v>2.2770263553218819</v>
      </c>
      <c r="H561" s="623">
        <f t="shared" si="32"/>
        <v>2.2770263553218819</v>
      </c>
      <c r="I561" s="623">
        <f t="shared" si="33"/>
        <v>1.1981282260239161</v>
      </c>
    </row>
    <row r="562" spans="1:9" x14ac:dyDescent="0.2">
      <c r="A562" s="688">
        <v>519</v>
      </c>
      <c r="B562" s="688">
        <v>35</v>
      </c>
      <c r="C562" s="689">
        <v>3</v>
      </c>
      <c r="D562" s="689">
        <v>320</v>
      </c>
      <c r="E562" s="623">
        <f t="shared" si="34"/>
        <v>102.4</v>
      </c>
      <c r="F562" s="689">
        <v>1281</v>
      </c>
      <c r="G562" s="623">
        <f t="shared" si="35"/>
        <v>13.736551045968298</v>
      </c>
      <c r="H562" s="623">
        <f t="shared" si="32"/>
        <v>13.736551045968298</v>
      </c>
      <c r="I562" s="623">
        <f t="shared" si="33"/>
        <v>1.2019439346477963</v>
      </c>
    </row>
    <row r="563" spans="1:9" x14ac:dyDescent="0.2">
      <c r="A563" s="688">
        <v>520</v>
      </c>
      <c r="B563" s="688">
        <v>11</v>
      </c>
      <c r="C563" s="689">
        <v>3</v>
      </c>
      <c r="D563" s="689">
        <v>320</v>
      </c>
      <c r="E563" s="623">
        <f t="shared" si="34"/>
        <v>25.6</v>
      </c>
      <c r="F563" s="689">
        <v>1386</v>
      </c>
      <c r="G563" s="623">
        <f t="shared" si="35"/>
        <v>3.7156244632537199</v>
      </c>
      <c r="H563" s="623">
        <f t="shared" si="32"/>
        <v>3.7156244632537199</v>
      </c>
      <c r="I563" s="623">
        <f t="shared" si="33"/>
        <v>1.2029760525542557</v>
      </c>
    </row>
    <row r="564" spans="1:9" x14ac:dyDescent="0.2">
      <c r="A564" s="688">
        <v>521</v>
      </c>
      <c r="B564" s="688">
        <v>1</v>
      </c>
      <c r="C564" s="689">
        <v>3</v>
      </c>
      <c r="D564" s="689">
        <v>320</v>
      </c>
      <c r="E564" s="623">
        <f t="shared" si="34"/>
        <v>0</v>
      </c>
      <c r="F564" s="689">
        <v>1377</v>
      </c>
      <c r="G564" s="623">
        <f t="shared" si="35"/>
        <v>0</v>
      </c>
      <c r="H564" s="623">
        <f t="shared" si="32"/>
        <v>0</v>
      </c>
      <c r="I564" s="623">
        <f t="shared" si="33"/>
        <v>1.2029760525542557</v>
      </c>
    </row>
    <row r="565" spans="1:9" x14ac:dyDescent="0.2">
      <c r="A565" s="688">
        <v>521</v>
      </c>
      <c r="B565" s="688">
        <v>60</v>
      </c>
      <c r="C565" s="689">
        <v>3</v>
      </c>
      <c r="D565" s="689">
        <v>320</v>
      </c>
      <c r="E565" s="623">
        <f t="shared" si="34"/>
        <v>182.4</v>
      </c>
      <c r="F565" s="689">
        <v>1489</v>
      </c>
      <c r="G565" s="623">
        <f t="shared" si="35"/>
        <v>28.441215284066832</v>
      </c>
      <c r="H565" s="623">
        <f t="shared" si="32"/>
        <v>28.441215284066832</v>
      </c>
      <c r="I565" s="623">
        <f t="shared" si="33"/>
        <v>1.2108763901331632</v>
      </c>
    </row>
    <row r="566" spans="1:9" x14ac:dyDescent="0.2">
      <c r="A566" s="688">
        <v>522</v>
      </c>
      <c r="B566" s="688">
        <v>13</v>
      </c>
      <c r="C566" s="689">
        <v>4</v>
      </c>
      <c r="D566" s="689">
        <v>320</v>
      </c>
      <c r="E566" s="623">
        <f t="shared" si="34"/>
        <v>28.8</v>
      </c>
      <c r="F566" s="689">
        <v>1844</v>
      </c>
      <c r="G566" s="623">
        <f t="shared" si="35"/>
        <v>5.5613729790907955</v>
      </c>
      <c r="H566" s="623">
        <f t="shared" si="32"/>
        <v>5.5613729790907955</v>
      </c>
      <c r="I566" s="623">
        <f t="shared" si="33"/>
        <v>1.2124212159606884</v>
      </c>
    </row>
    <row r="567" spans="1:9" x14ac:dyDescent="0.2">
      <c r="A567" s="688">
        <v>523</v>
      </c>
      <c r="B567" s="688">
        <v>1</v>
      </c>
      <c r="C567" s="689">
        <v>4</v>
      </c>
      <c r="D567" s="689">
        <v>320</v>
      </c>
      <c r="E567" s="623">
        <f t="shared" si="34"/>
        <v>0</v>
      </c>
      <c r="F567" s="689">
        <v>1938</v>
      </c>
      <c r="G567" s="623">
        <f t="shared" si="35"/>
        <v>0</v>
      </c>
      <c r="H567" s="623">
        <f t="shared" si="32"/>
        <v>0</v>
      </c>
      <c r="I567" s="623">
        <f t="shared" si="33"/>
        <v>1.2124212159606884</v>
      </c>
    </row>
    <row r="568" spans="1:9" x14ac:dyDescent="0.2">
      <c r="A568" s="688">
        <v>524</v>
      </c>
      <c r="B568" s="688">
        <v>60</v>
      </c>
      <c r="C568" s="689">
        <v>3</v>
      </c>
      <c r="D568" s="689">
        <v>320</v>
      </c>
      <c r="E568" s="623">
        <f t="shared" si="34"/>
        <v>182.4</v>
      </c>
      <c r="F568" s="689">
        <v>1310</v>
      </c>
      <c r="G568" s="623">
        <f t="shared" si="35"/>
        <v>25.022157167311988</v>
      </c>
      <c r="H568" s="623">
        <f t="shared" si="32"/>
        <v>25.022157167311988</v>
      </c>
      <c r="I568" s="623">
        <f t="shared" si="33"/>
        <v>1.2193718151738306</v>
      </c>
    </row>
    <row r="569" spans="1:9" x14ac:dyDescent="0.2">
      <c r="A569" s="688">
        <v>525</v>
      </c>
      <c r="B569" s="688">
        <v>11</v>
      </c>
      <c r="C569" s="689">
        <v>3</v>
      </c>
      <c r="D569" s="689">
        <v>320</v>
      </c>
      <c r="E569" s="623">
        <f t="shared" si="34"/>
        <v>25.6</v>
      </c>
      <c r="F569" s="689">
        <v>1444</v>
      </c>
      <c r="G569" s="623">
        <f t="shared" si="35"/>
        <v>3.871112355655391</v>
      </c>
      <c r="H569" s="623">
        <f t="shared" si="32"/>
        <v>3.871112355655391</v>
      </c>
      <c r="I569" s="623">
        <f t="shared" si="33"/>
        <v>1.2204471241615127</v>
      </c>
    </row>
    <row r="570" spans="1:9" x14ac:dyDescent="0.2">
      <c r="A570" s="688">
        <v>526</v>
      </c>
      <c r="B570" s="688">
        <v>17</v>
      </c>
      <c r="C570" s="689">
        <v>3</v>
      </c>
      <c r="D570" s="689">
        <v>320</v>
      </c>
      <c r="E570" s="623">
        <f t="shared" si="34"/>
        <v>44.8</v>
      </c>
      <c r="F570" s="689">
        <v>1465</v>
      </c>
      <c r="G570" s="623">
        <f t="shared" si="35"/>
        <v>6.8729669680135101</v>
      </c>
      <c r="H570" s="623">
        <f t="shared" si="32"/>
        <v>6.8729669680135101</v>
      </c>
      <c r="I570" s="623">
        <f t="shared" si="33"/>
        <v>1.2223562816526274</v>
      </c>
    </row>
    <row r="571" spans="1:9" x14ac:dyDescent="0.2">
      <c r="A571" s="688">
        <v>527</v>
      </c>
      <c r="B571" s="688">
        <v>26</v>
      </c>
      <c r="C571" s="689">
        <v>4</v>
      </c>
      <c r="D571" s="689">
        <v>320</v>
      </c>
      <c r="E571" s="623">
        <f t="shared" si="34"/>
        <v>70.400000000000006</v>
      </c>
      <c r="F571" s="689">
        <v>1517</v>
      </c>
      <c r="G571" s="623">
        <f t="shared" si="35"/>
        <v>11.183734743563281</v>
      </c>
      <c r="H571" s="623">
        <f t="shared" si="32"/>
        <v>11.183734743563281</v>
      </c>
      <c r="I571" s="623">
        <f t="shared" si="33"/>
        <v>1.2254628746369505</v>
      </c>
    </row>
    <row r="572" spans="1:9" x14ac:dyDescent="0.2">
      <c r="A572" s="688">
        <v>528</v>
      </c>
      <c r="B572" s="688">
        <v>21</v>
      </c>
      <c r="C572" s="689">
        <v>4</v>
      </c>
      <c r="D572" s="689">
        <v>320</v>
      </c>
      <c r="E572" s="623">
        <f t="shared" si="34"/>
        <v>54.4</v>
      </c>
      <c r="F572" s="689">
        <v>1585</v>
      </c>
      <c r="G572" s="623">
        <f t="shared" si="35"/>
        <v>9.0293561654375445</v>
      </c>
      <c r="H572" s="623">
        <f t="shared" si="32"/>
        <v>9.0293561654375445</v>
      </c>
      <c r="I572" s="623">
        <f t="shared" si="33"/>
        <v>1.2279710291273498</v>
      </c>
    </row>
    <row r="573" spans="1:9" x14ac:dyDescent="0.2">
      <c r="A573" s="688">
        <v>529</v>
      </c>
      <c r="B573" s="688">
        <v>15</v>
      </c>
      <c r="C573" s="689">
        <v>4</v>
      </c>
      <c r="D573" s="689">
        <v>320</v>
      </c>
      <c r="E573" s="623">
        <f t="shared" si="34"/>
        <v>35.200000000000003</v>
      </c>
      <c r="F573" s="689">
        <v>1642</v>
      </c>
      <c r="G573" s="623">
        <f t="shared" si="35"/>
        <v>6.0526342943081435</v>
      </c>
      <c r="H573" s="623">
        <f t="shared" si="32"/>
        <v>6.0526342943081435</v>
      </c>
      <c r="I573" s="623">
        <f t="shared" si="33"/>
        <v>1.2296523164313242</v>
      </c>
    </row>
    <row r="574" spans="1:9" x14ac:dyDescent="0.2">
      <c r="A574" s="688">
        <v>530</v>
      </c>
      <c r="B574" s="688">
        <v>49</v>
      </c>
      <c r="C574" s="689">
        <v>3</v>
      </c>
      <c r="D574" s="689">
        <v>320</v>
      </c>
      <c r="E574" s="623">
        <f t="shared" si="34"/>
        <v>147.19999999999999</v>
      </c>
      <c r="F574" s="689">
        <v>1260</v>
      </c>
      <c r="G574" s="623">
        <f t="shared" si="35"/>
        <v>19.422582421553535</v>
      </c>
      <c r="H574" s="623">
        <f t="shared" si="32"/>
        <v>19.422582421553535</v>
      </c>
      <c r="I574" s="623">
        <f t="shared" si="33"/>
        <v>1.2350474782150891</v>
      </c>
    </row>
    <row r="575" spans="1:9" x14ac:dyDescent="0.2">
      <c r="A575" s="688">
        <v>531</v>
      </c>
      <c r="B575" s="688">
        <v>37</v>
      </c>
      <c r="C575" s="689">
        <v>3</v>
      </c>
      <c r="D575" s="689">
        <v>320</v>
      </c>
      <c r="E575" s="623">
        <f t="shared" si="34"/>
        <v>108.8</v>
      </c>
      <c r="F575" s="689">
        <v>1216</v>
      </c>
      <c r="G575" s="623">
        <f t="shared" si="35"/>
        <v>13.854507378135084</v>
      </c>
      <c r="H575" s="623">
        <f t="shared" si="32"/>
        <v>13.854507378135084</v>
      </c>
      <c r="I575" s="623">
        <f t="shared" si="33"/>
        <v>1.2388959524867933</v>
      </c>
    </row>
    <row r="576" spans="1:9" x14ac:dyDescent="0.2">
      <c r="A576" s="688">
        <v>532</v>
      </c>
      <c r="B576" s="688">
        <v>12</v>
      </c>
      <c r="C576" s="689">
        <v>3</v>
      </c>
      <c r="D576" s="689">
        <v>320</v>
      </c>
      <c r="E576" s="623">
        <f t="shared" si="34"/>
        <v>28.8</v>
      </c>
      <c r="F576" s="689">
        <v>1254</v>
      </c>
      <c r="G576" s="623">
        <f t="shared" si="35"/>
        <v>3.7819749000975365</v>
      </c>
      <c r="H576" s="623">
        <f t="shared" si="32"/>
        <v>3.7819749000975365</v>
      </c>
      <c r="I576" s="623">
        <f t="shared" si="33"/>
        <v>1.2399465010701538</v>
      </c>
    </row>
    <row r="577" spans="1:9" x14ac:dyDescent="0.2">
      <c r="A577" s="688">
        <v>533</v>
      </c>
      <c r="B577" s="688">
        <v>4</v>
      </c>
      <c r="C577" s="689">
        <v>3</v>
      </c>
      <c r="D577" s="689">
        <v>320</v>
      </c>
      <c r="E577" s="623">
        <f t="shared" si="34"/>
        <v>3.2</v>
      </c>
      <c r="F577" s="689">
        <v>1235</v>
      </c>
      <c r="G577" s="623">
        <f t="shared" si="35"/>
        <v>0.4138524722328954</v>
      </c>
      <c r="H577" s="623">
        <f t="shared" si="32"/>
        <v>0.4138524722328954</v>
      </c>
      <c r="I577" s="623">
        <f t="shared" si="33"/>
        <v>1.2400614600902184</v>
      </c>
    </row>
    <row r="578" spans="1:9" x14ac:dyDescent="0.2">
      <c r="A578" s="688">
        <v>533</v>
      </c>
      <c r="B578" s="688">
        <v>10</v>
      </c>
      <c r="C578" s="689">
        <v>3</v>
      </c>
      <c r="D578" s="689">
        <v>320</v>
      </c>
      <c r="E578" s="623">
        <f t="shared" si="34"/>
        <v>22.4</v>
      </c>
      <c r="F578" s="689">
        <v>1239</v>
      </c>
      <c r="G578" s="623">
        <f t="shared" si="35"/>
        <v>2.9063501956889897</v>
      </c>
      <c r="H578" s="623">
        <f t="shared" si="32"/>
        <v>2.9063501956889897</v>
      </c>
      <c r="I578" s="623">
        <f t="shared" si="33"/>
        <v>1.240868779589021</v>
      </c>
    </row>
    <row r="579" spans="1:9" x14ac:dyDescent="0.2">
      <c r="A579" s="688">
        <v>534</v>
      </c>
      <c r="B579" s="688">
        <v>10</v>
      </c>
      <c r="C579" s="689">
        <v>3</v>
      </c>
      <c r="D579" s="689">
        <v>320</v>
      </c>
      <c r="E579" s="623">
        <f t="shared" si="34"/>
        <v>22.4</v>
      </c>
      <c r="F579" s="689">
        <v>1233</v>
      </c>
      <c r="G579" s="623">
        <f t="shared" si="35"/>
        <v>2.8922758606009076</v>
      </c>
      <c r="H579" s="623">
        <f t="shared" si="32"/>
        <v>2.8922758606009076</v>
      </c>
      <c r="I579" s="623">
        <f t="shared" si="33"/>
        <v>1.2416721895502989</v>
      </c>
    </row>
    <row r="580" spans="1:9" x14ac:dyDescent="0.2">
      <c r="A580" s="688">
        <v>535</v>
      </c>
      <c r="B580" s="688">
        <v>10</v>
      </c>
      <c r="C580" s="689">
        <v>3</v>
      </c>
      <c r="D580" s="689">
        <v>320</v>
      </c>
      <c r="E580" s="623">
        <f t="shared" si="34"/>
        <v>22.4</v>
      </c>
      <c r="F580" s="689">
        <v>1237</v>
      </c>
      <c r="G580" s="623">
        <f t="shared" si="35"/>
        <v>2.9016587506596285</v>
      </c>
      <c r="H580" s="623">
        <f t="shared" si="32"/>
        <v>2.9016587506596285</v>
      </c>
      <c r="I580" s="623">
        <f t="shared" si="33"/>
        <v>1.2424782058699266</v>
      </c>
    </row>
    <row r="581" spans="1:9" x14ac:dyDescent="0.2">
      <c r="A581" s="688">
        <v>536</v>
      </c>
      <c r="B581" s="688">
        <v>10</v>
      </c>
      <c r="C581" s="689">
        <v>3</v>
      </c>
      <c r="D581" s="689">
        <v>320</v>
      </c>
      <c r="E581" s="623">
        <f t="shared" si="34"/>
        <v>22.4</v>
      </c>
      <c r="F581" s="689">
        <v>1236</v>
      </c>
      <c r="G581" s="623">
        <f t="shared" si="35"/>
        <v>2.8993130281449484</v>
      </c>
      <c r="H581" s="623">
        <f t="shared" si="32"/>
        <v>2.8993130281449484</v>
      </c>
      <c r="I581" s="623">
        <f t="shared" si="33"/>
        <v>1.243283570599967</v>
      </c>
    </row>
    <row r="582" spans="1:9" x14ac:dyDescent="0.2">
      <c r="A582" s="688">
        <v>537</v>
      </c>
      <c r="B582" s="688">
        <v>19</v>
      </c>
      <c r="C582" s="689">
        <v>3</v>
      </c>
      <c r="D582" s="689">
        <v>320</v>
      </c>
      <c r="E582" s="623">
        <f t="shared" si="34"/>
        <v>51.2</v>
      </c>
      <c r="F582" s="689">
        <v>1232</v>
      </c>
      <c r="G582" s="623">
        <f t="shared" si="35"/>
        <v>6.6055546013399473</v>
      </c>
      <c r="H582" s="623">
        <f t="shared" si="32"/>
        <v>6.6055546013399473</v>
      </c>
      <c r="I582" s="623">
        <f t="shared" si="33"/>
        <v>1.2451184468781169</v>
      </c>
    </row>
    <row r="583" spans="1:9" x14ac:dyDescent="0.2">
      <c r="A583" s="688">
        <v>538</v>
      </c>
      <c r="B583" s="688">
        <v>41</v>
      </c>
      <c r="C583" s="689">
        <v>3</v>
      </c>
      <c r="D583" s="689">
        <v>320</v>
      </c>
      <c r="E583" s="623">
        <f t="shared" si="34"/>
        <v>121.6</v>
      </c>
      <c r="F583" s="689">
        <v>1268</v>
      </c>
      <c r="G583" s="623">
        <f t="shared" si="35"/>
        <v>16.146613378194196</v>
      </c>
      <c r="H583" s="623">
        <f t="shared" ref="H583:H646" si="36">G583*1</f>
        <v>16.146613378194196</v>
      </c>
      <c r="I583" s="623">
        <f t="shared" si="33"/>
        <v>1.2496036172609486</v>
      </c>
    </row>
    <row r="584" spans="1:9" x14ac:dyDescent="0.2">
      <c r="A584" s="688">
        <v>539</v>
      </c>
      <c r="B584" s="688">
        <v>3</v>
      </c>
      <c r="C584" s="689">
        <v>3</v>
      </c>
      <c r="D584" s="689">
        <v>320</v>
      </c>
      <c r="E584" s="623">
        <f t="shared" si="34"/>
        <v>0</v>
      </c>
      <c r="F584" s="689">
        <v>1285</v>
      </c>
      <c r="G584" s="623">
        <f t="shared" si="35"/>
        <v>0</v>
      </c>
      <c r="H584" s="623">
        <f t="shared" si="36"/>
        <v>0</v>
      </c>
      <c r="I584" s="623">
        <f t="shared" ref="I584:I647" si="37">(H584/3600)+I583</f>
        <v>1.2496036172609486</v>
      </c>
    </row>
    <row r="585" spans="1:9" x14ac:dyDescent="0.2">
      <c r="A585" s="688">
        <v>540</v>
      </c>
      <c r="B585" s="688">
        <v>9</v>
      </c>
      <c r="C585" s="689">
        <v>3</v>
      </c>
      <c r="D585" s="689">
        <v>320</v>
      </c>
      <c r="E585" s="623">
        <f t="shared" si="34"/>
        <v>19.2</v>
      </c>
      <c r="F585" s="689">
        <v>1289</v>
      </c>
      <c r="G585" s="623">
        <f t="shared" si="35"/>
        <v>2.5916882755054353</v>
      </c>
      <c r="H585" s="623">
        <f t="shared" si="36"/>
        <v>2.5916882755054353</v>
      </c>
      <c r="I585" s="623">
        <f t="shared" si="37"/>
        <v>1.2503235306708111</v>
      </c>
    </row>
    <row r="586" spans="1:9" x14ac:dyDescent="0.2">
      <c r="A586" s="688">
        <v>541</v>
      </c>
      <c r="B586" s="688">
        <v>1</v>
      </c>
      <c r="C586" s="689">
        <v>3</v>
      </c>
      <c r="D586" s="689">
        <v>320</v>
      </c>
      <c r="E586" s="623">
        <f t="shared" ref="E586:E649" si="38">IF(B586&gt;C586,(B586-C586)*D586/100,0)</f>
        <v>0</v>
      </c>
      <c r="F586" s="689">
        <v>1270</v>
      </c>
      <c r="G586" s="623">
        <f t="shared" ref="G586:G649" si="39">(2*PI()*E586*F586/60)/1000</f>
        <v>0</v>
      </c>
      <c r="H586" s="623">
        <f t="shared" si="36"/>
        <v>0</v>
      </c>
      <c r="I586" s="623">
        <f t="shared" si="37"/>
        <v>1.2503235306708111</v>
      </c>
    </row>
    <row r="587" spans="1:9" x14ac:dyDescent="0.2">
      <c r="A587" s="688">
        <v>542</v>
      </c>
      <c r="B587" s="688">
        <v>2</v>
      </c>
      <c r="C587" s="689">
        <v>3</v>
      </c>
      <c r="D587" s="689">
        <v>320</v>
      </c>
      <c r="E587" s="623">
        <f t="shared" si="38"/>
        <v>0</v>
      </c>
      <c r="F587" s="689">
        <v>1256</v>
      </c>
      <c r="G587" s="623">
        <f t="shared" si="39"/>
        <v>0</v>
      </c>
      <c r="H587" s="623">
        <f t="shared" si="36"/>
        <v>0</v>
      </c>
      <c r="I587" s="623">
        <f t="shared" si="37"/>
        <v>1.2503235306708111</v>
      </c>
    </row>
    <row r="588" spans="1:9" x14ac:dyDescent="0.2">
      <c r="A588" s="688">
        <v>543</v>
      </c>
      <c r="B588" s="688">
        <v>9</v>
      </c>
      <c r="C588" s="689">
        <v>3</v>
      </c>
      <c r="D588" s="689">
        <v>320</v>
      </c>
      <c r="E588" s="623">
        <f t="shared" si="38"/>
        <v>19.2</v>
      </c>
      <c r="F588" s="689">
        <v>1238</v>
      </c>
      <c r="G588" s="623">
        <f t="shared" si="39"/>
        <v>2.4891466912922646</v>
      </c>
      <c r="H588" s="623">
        <f t="shared" si="36"/>
        <v>2.4891466912922646</v>
      </c>
      <c r="I588" s="623">
        <f t="shared" si="37"/>
        <v>1.2510149603072813</v>
      </c>
    </row>
    <row r="589" spans="1:9" x14ac:dyDescent="0.2">
      <c r="A589" s="688">
        <v>544</v>
      </c>
      <c r="B589" s="688">
        <v>13</v>
      </c>
      <c r="C589" s="689">
        <v>3</v>
      </c>
      <c r="D589" s="689">
        <v>320</v>
      </c>
      <c r="E589" s="623">
        <f t="shared" si="38"/>
        <v>32</v>
      </c>
      <c r="F589" s="689">
        <v>1244</v>
      </c>
      <c r="G589" s="623">
        <f t="shared" si="39"/>
        <v>4.1686840118034159</v>
      </c>
      <c r="H589" s="623">
        <f t="shared" si="36"/>
        <v>4.1686840118034159</v>
      </c>
      <c r="I589" s="623">
        <f t="shared" si="37"/>
        <v>1.2521729280883378</v>
      </c>
    </row>
    <row r="590" spans="1:9" x14ac:dyDescent="0.2">
      <c r="A590" s="688">
        <v>545</v>
      </c>
      <c r="B590" s="688">
        <v>13</v>
      </c>
      <c r="C590" s="689">
        <v>3</v>
      </c>
      <c r="D590" s="689">
        <v>320</v>
      </c>
      <c r="E590" s="623">
        <f t="shared" si="38"/>
        <v>32</v>
      </c>
      <c r="F590" s="689">
        <v>1247</v>
      </c>
      <c r="G590" s="623">
        <f t="shared" si="39"/>
        <v>4.1787371082949036</v>
      </c>
      <c r="H590" s="623">
        <f t="shared" si="36"/>
        <v>4.1787371082949036</v>
      </c>
      <c r="I590" s="623">
        <f t="shared" si="37"/>
        <v>1.2533336883961974</v>
      </c>
    </row>
    <row r="591" spans="1:9" x14ac:dyDescent="0.2">
      <c r="A591" s="688">
        <v>545</v>
      </c>
      <c r="B591" s="688">
        <v>1</v>
      </c>
      <c r="C591" s="689">
        <v>3</v>
      </c>
      <c r="D591" s="689">
        <v>320</v>
      </c>
      <c r="E591" s="623">
        <f t="shared" si="38"/>
        <v>0</v>
      </c>
      <c r="F591" s="689">
        <v>1247</v>
      </c>
      <c r="G591" s="623">
        <f t="shared" si="39"/>
        <v>0</v>
      </c>
      <c r="H591" s="623">
        <f t="shared" si="36"/>
        <v>0</v>
      </c>
      <c r="I591" s="623">
        <f t="shared" si="37"/>
        <v>1.2533336883961974</v>
      </c>
    </row>
    <row r="592" spans="1:9" x14ac:dyDescent="0.2">
      <c r="A592" s="688">
        <v>546</v>
      </c>
      <c r="B592" s="688">
        <v>1</v>
      </c>
      <c r="C592" s="689">
        <v>3</v>
      </c>
      <c r="D592" s="689">
        <v>320</v>
      </c>
      <c r="E592" s="623">
        <f t="shared" si="38"/>
        <v>0</v>
      </c>
      <c r="F592" s="689">
        <v>1212</v>
      </c>
      <c r="G592" s="623">
        <f t="shared" si="39"/>
        <v>0</v>
      </c>
      <c r="H592" s="623">
        <f t="shared" si="36"/>
        <v>0</v>
      </c>
      <c r="I592" s="623">
        <f t="shared" si="37"/>
        <v>1.2533336883961974</v>
      </c>
    </row>
    <row r="593" spans="1:9" x14ac:dyDescent="0.2">
      <c r="A593" s="688">
        <v>547</v>
      </c>
      <c r="B593" s="688">
        <v>1</v>
      </c>
      <c r="C593" s="689">
        <v>3</v>
      </c>
      <c r="D593" s="689">
        <v>320</v>
      </c>
      <c r="E593" s="623">
        <f t="shared" si="38"/>
        <v>0</v>
      </c>
      <c r="F593" s="689">
        <v>1172</v>
      </c>
      <c r="G593" s="623">
        <f t="shared" si="39"/>
        <v>0</v>
      </c>
      <c r="H593" s="623">
        <f t="shared" si="36"/>
        <v>0</v>
      </c>
      <c r="I593" s="623">
        <f t="shared" si="37"/>
        <v>1.2533336883961974</v>
      </c>
    </row>
    <row r="594" spans="1:9" x14ac:dyDescent="0.2">
      <c r="A594" s="688">
        <v>548</v>
      </c>
      <c r="B594" s="688">
        <v>1</v>
      </c>
      <c r="C594" s="689">
        <v>3</v>
      </c>
      <c r="D594" s="689">
        <v>320</v>
      </c>
      <c r="E594" s="623">
        <f t="shared" si="38"/>
        <v>0</v>
      </c>
      <c r="F594" s="689">
        <v>1088</v>
      </c>
      <c r="G594" s="623">
        <f t="shared" si="39"/>
        <v>0</v>
      </c>
      <c r="H594" s="623">
        <f t="shared" si="36"/>
        <v>0</v>
      </c>
      <c r="I594" s="623">
        <f t="shared" si="37"/>
        <v>1.2533336883961974</v>
      </c>
    </row>
    <row r="595" spans="1:9" x14ac:dyDescent="0.2">
      <c r="A595" s="688">
        <v>549</v>
      </c>
      <c r="B595" s="688">
        <v>1</v>
      </c>
      <c r="C595" s="689">
        <v>3</v>
      </c>
      <c r="D595" s="689">
        <v>320</v>
      </c>
      <c r="E595" s="623">
        <f t="shared" si="38"/>
        <v>0</v>
      </c>
      <c r="F595" s="689">
        <v>1152</v>
      </c>
      <c r="G595" s="623">
        <f t="shared" si="39"/>
        <v>0</v>
      </c>
      <c r="H595" s="623">
        <f t="shared" si="36"/>
        <v>0</v>
      </c>
      <c r="I595" s="623">
        <f t="shared" si="37"/>
        <v>1.2533336883961974</v>
      </c>
    </row>
    <row r="596" spans="1:9" x14ac:dyDescent="0.2">
      <c r="A596" s="688">
        <v>550</v>
      </c>
      <c r="B596" s="688">
        <v>1</v>
      </c>
      <c r="C596" s="689">
        <v>3</v>
      </c>
      <c r="D596" s="689">
        <v>320</v>
      </c>
      <c r="E596" s="623">
        <f t="shared" si="38"/>
        <v>0</v>
      </c>
      <c r="F596" s="689">
        <v>1077</v>
      </c>
      <c r="G596" s="623">
        <f t="shared" si="39"/>
        <v>0</v>
      </c>
      <c r="H596" s="623">
        <f t="shared" si="36"/>
        <v>0</v>
      </c>
      <c r="I596" s="623">
        <f t="shared" si="37"/>
        <v>1.2533336883961974</v>
      </c>
    </row>
    <row r="597" spans="1:9" x14ac:dyDescent="0.2">
      <c r="A597" s="688">
        <v>551</v>
      </c>
      <c r="B597" s="688">
        <v>1</v>
      </c>
      <c r="C597" s="689">
        <v>3</v>
      </c>
      <c r="D597" s="689">
        <v>320</v>
      </c>
      <c r="E597" s="623">
        <f t="shared" si="38"/>
        <v>0</v>
      </c>
      <c r="F597" s="689">
        <v>1001</v>
      </c>
      <c r="G597" s="623">
        <f t="shared" si="39"/>
        <v>0</v>
      </c>
      <c r="H597" s="623">
        <f t="shared" si="36"/>
        <v>0</v>
      </c>
      <c r="I597" s="623">
        <f t="shared" si="37"/>
        <v>1.2533336883961974</v>
      </c>
    </row>
    <row r="598" spans="1:9" x14ac:dyDescent="0.2">
      <c r="A598" s="688">
        <v>552</v>
      </c>
      <c r="B598" s="688">
        <v>5</v>
      </c>
      <c r="C598" s="689">
        <v>2</v>
      </c>
      <c r="D598" s="689">
        <v>320</v>
      </c>
      <c r="E598" s="623">
        <f t="shared" si="38"/>
        <v>9.6</v>
      </c>
      <c r="F598" s="689">
        <v>852</v>
      </c>
      <c r="G598" s="623">
        <f t="shared" si="39"/>
        <v>0.85652382107472125</v>
      </c>
      <c r="H598" s="623">
        <f t="shared" si="36"/>
        <v>0.85652382107472125</v>
      </c>
      <c r="I598" s="623">
        <f t="shared" si="37"/>
        <v>1.2535716116798292</v>
      </c>
    </row>
    <row r="599" spans="1:9" x14ac:dyDescent="0.2">
      <c r="A599" s="688">
        <v>553</v>
      </c>
      <c r="B599" s="688">
        <v>3</v>
      </c>
      <c r="C599" s="689">
        <v>2</v>
      </c>
      <c r="D599" s="689">
        <v>320</v>
      </c>
      <c r="E599" s="623">
        <f t="shared" si="38"/>
        <v>3.2</v>
      </c>
      <c r="F599" s="689">
        <v>897</v>
      </c>
      <c r="G599" s="623">
        <f t="shared" si="39"/>
        <v>0.3005875850954714</v>
      </c>
      <c r="H599" s="623">
        <f t="shared" si="36"/>
        <v>0.3005875850954714</v>
      </c>
      <c r="I599" s="623">
        <f t="shared" si="37"/>
        <v>1.2536551082312446</v>
      </c>
    </row>
    <row r="600" spans="1:9" x14ac:dyDescent="0.2">
      <c r="A600" s="688">
        <v>554</v>
      </c>
      <c r="B600" s="688">
        <v>4</v>
      </c>
      <c r="C600" s="689">
        <v>2</v>
      </c>
      <c r="D600" s="689">
        <v>320</v>
      </c>
      <c r="E600" s="623">
        <f t="shared" si="38"/>
        <v>6.4</v>
      </c>
      <c r="F600" s="689">
        <v>894</v>
      </c>
      <c r="G600" s="623">
        <f t="shared" si="39"/>
        <v>0.59916455089264542</v>
      </c>
      <c r="H600" s="623">
        <f t="shared" si="36"/>
        <v>0.59916455089264542</v>
      </c>
      <c r="I600" s="623">
        <f t="shared" si="37"/>
        <v>1.2538215428287147</v>
      </c>
    </row>
    <row r="601" spans="1:9" x14ac:dyDescent="0.2">
      <c r="A601" s="688">
        <v>555</v>
      </c>
      <c r="B601" s="688">
        <v>4</v>
      </c>
      <c r="C601" s="689">
        <v>2</v>
      </c>
      <c r="D601" s="689">
        <v>320</v>
      </c>
      <c r="E601" s="623">
        <f t="shared" si="38"/>
        <v>6.4</v>
      </c>
      <c r="F601" s="689">
        <v>848</v>
      </c>
      <c r="G601" s="623">
        <f t="shared" si="39"/>
        <v>0.56833505498541748</v>
      </c>
      <c r="H601" s="623">
        <f t="shared" si="36"/>
        <v>0.56833505498541748</v>
      </c>
      <c r="I601" s="623">
        <f t="shared" si="37"/>
        <v>1.2539794136773217</v>
      </c>
    </row>
    <row r="602" spans="1:9" x14ac:dyDescent="0.2">
      <c r="A602" s="688">
        <v>556</v>
      </c>
      <c r="B602" s="688">
        <v>4</v>
      </c>
      <c r="C602" s="689">
        <v>2</v>
      </c>
      <c r="D602" s="689">
        <v>320</v>
      </c>
      <c r="E602" s="623">
        <f t="shared" si="38"/>
        <v>6.4</v>
      </c>
      <c r="F602" s="689">
        <v>824</v>
      </c>
      <c r="G602" s="623">
        <f t="shared" si="39"/>
        <v>0.55225010059903779</v>
      </c>
      <c r="H602" s="623">
        <f t="shared" si="36"/>
        <v>0.55225010059903779</v>
      </c>
      <c r="I602" s="623">
        <f t="shared" si="37"/>
        <v>1.2541328164830436</v>
      </c>
    </row>
    <row r="603" spans="1:9" x14ac:dyDescent="0.2">
      <c r="A603" s="688">
        <v>557</v>
      </c>
      <c r="B603" s="688">
        <v>4</v>
      </c>
      <c r="C603" s="689">
        <v>2</v>
      </c>
      <c r="D603" s="689">
        <v>320</v>
      </c>
      <c r="E603" s="623">
        <f t="shared" si="38"/>
        <v>6.4</v>
      </c>
      <c r="F603" s="689">
        <v>826</v>
      </c>
      <c r="G603" s="623">
        <f t="shared" si="39"/>
        <v>0.55359051346456944</v>
      </c>
      <c r="H603" s="623">
        <f t="shared" si="36"/>
        <v>0.55359051346456944</v>
      </c>
      <c r="I603" s="623">
        <f t="shared" si="37"/>
        <v>1.2542865916256727</v>
      </c>
    </row>
    <row r="604" spans="1:9" x14ac:dyDescent="0.2">
      <c r="A604" s="688">
        <v>557</v>
      </c>
      <c r="B604" s="688">
        <v>5</v>
      </c>
      <c r="C604" s="689">
        <v>2</v>
      </c>
      <c r="D604" s="689">
        <v>320</v>
      </c>
      <c r="E604" s="623">
        <f t="shared" si="38"/>
        <v>9.6</v>
      </c>
      <c r="F604" s="689">
        <v>826</v>
      </c>
      <c r="G604" s="623">
        <f t="shared" si="39"/>
        <v>0.83038577019685411</v>
      </c>
      <c r="H604" s="623">
        <f t="shared" si="36"/>
        <v>0.83038577019685411</v>
      </c>
      <c r="I604" s="623">
        <f t="shared" si="37"/>
        <v>1.2545172543396164</v>
      </c>
    </row>
    <row r="605" spans="1:9" x14ac:dyDescent="0.2">
      <c r="A605" s="688">
        <v>558</v>
      </c>
      <c r="B605" s="688">
        <v>5</v>
      </c>
      <c r="C605" s="689">
        <v>2</v>
      </c>
      <c r="D605" s="689">
        <v>320</v>
      </c>
      <c r="E605" s="623">
        <f t="shared" si="38"/>
        <v>9.6</v>
      </c>
      <c r="F605" s="689">
        <v>829</v>
      </c>
      <c r="G605" s="623">
        <f t="shared" si="39"/>
        <v>0.83340169914430029</v>
      </c>
      <c r="H605" s="623">
        <f t="shared" si="36"/>
        <v>0.83340169914430029</v>
      </c>
      <c r="I605" s="623">
        <f t="shared" si="37"/>
        <v>1.254748754811601</v>
      </c>
    </row>
    <row r="606" spans="1:9" x14ac:dyDescent="0.2">
      <c r="A606" s="688">
        <v>559</v>
      </c>
      <c r="B606" s="688">
        <v>5</v>
      </c>
      <c r="C606" s="689">
        <v>2</v>
      </c>
      <c r="D606" s="689">
        <v>320</v>
      </c>
      <c r="E606" s="623">
        <f t="shared" si="38"/>
        <v>9.6</v>
      </c>
      <c r="F606" s="689">
        <v>830</v>
      </c>
      <c r="G606" s="623">
        <f t="shared" si="39"/>
        <v>0.83440700879344898</v>
      </c>
      <c r="H606" s="623">
        <f t="shared" si="36"/>
        <v>0.83440700879344898</v>
      </c>
      <c r="I606" s="623">
        <f t="shared" si="37"/>
        <v>1.2549805345362659</v>
      </c>
    </row>
    <row r="607" spans="1:9" x14ac:dyDescent="0.2">
      <c r="A607" s="688">
        <v>560</v>
      </c>
      <c r="B607" s="688">
        <v>5</v>
      </c>
      <c r="C607" s="689">
        <v>2</v>
      </c>
      <c r="D607" s="689">
        <v>320</v>
      </c>
      <c r="E607" s="623">
        <f t="shared" si="38"/>
        <v>9.6</v>
      </c>
      <c r="F607" s="689">
        <v>831</v>
      </c>
      <c r="G607" s="623">
        <f t="shared" si="39"/>
        <v>0.83541231844259778</v>
      </c>
      <c r="H607" s="623">
        <f t="shared" si="36"/>
        <v>0.83541231844259778</v>
      </c>
      <c r="I607" s="623">
        <f t="shared" si="37"/>
        <v>1.2552125935136111</v>
      </c>
    </row>
    <row r="608" spans="1:9" x14ac:dyDescent="0.2">
      <c r="A608" s="688">
        <v>561</v>
      </c>
      <c r="B608" s="688">
        <v>5</v>
      </c>
      <c r="C608" s="689">
        <v>2</v>
      </c>
      <c r="D608" s="689">
        <v>320</v>
      </c>
      <c r="E608" s="623">
        <f t="shared" si="38"/>
        <v>9.6</v>
      </c>
      <c r="F608" s="689">
        <v>831</v>
      </c>
      <c r="G608" s="623">
        <f t="shared" si="39"/>
        <v>0.83541231844259778</v>
      </c>
      <c r="H608" s="623">
        <f t="shared" si="36"/>
        <v>0.83541231844259778</v>
      </c>
      <c r="I608" s="623">
        <f t="shared" si="37"/>
        <v>1.2554446524909564</v>
      </c>
    </row>
    <row r="609" spans="1:9" x14ac:dyDescent="0.2">
      <c r="A609" s="688">
        <v>562</v>
      </c>
      <c r="B609" s="688">
        <v>5</v>
      </c>
      <c r="C609" s="689">
        <v>2</v>
      </c>
      <c r="D609" s="689">
        <v>320</v>
      </c>
      <c r="E609" s="623">
        <f t="shared" si="38"/>
        <v>9.6</v>
      </c>
      <c r="F609" s="689">
        <v>832</v>
      </c>
      <c r="G609" s="623">
        <f t="shared" si="39"/>
        <v>0.83641762809174658</v>
      </c>
      <c r="H609" s="623">
        <f t="shared" si="36"/>
        <v>0.83641762809174658</v>
      </c>
      <c r="I609" s="623">
        <f t="shared" si="37"/>
        <v>1.2556769907209819</v>
      </c>
    </row>
    <row r="610" spans="1:9" x14ac:dyDescent="0.2">
      <c r="A610" s="688">
        <v>563</v>
      </c>
      <c r="B610" s="688">
        <v>5</v>
      </c>
      <c r="C610" s="689">
        <v>2</v>
      </c>
      <c r="D610" s="689">
        <v>320</v>
      </c>
      <c r="E610" s="623">
        <f t="shared" si="38"/>
        <v>9.6</v>
      </c>
      <c r="F610" s="689">
        <v>832</v>
      </c>
      <c r="G610" s="623">
        <f t="shared" si="39"/>
        <v>0.83641762809174658</v>
      </c>
      <c r="H610" s="623">
        <f t="shared" si="36"/>
        <v>0.83641762809174658</v>
      </c>
      <c r="I610" s="623">
        <f t="shared" si="37"/>
        <v>1.2559093289510075</v>
      </c>
    </row>
    <row r="611" spans="1:9" x14ac:dyDescent="0.2">
      <c r="A611" s="688">
        <v>564</v>
      </c>
      <c r="B611" s="688">
        <v>5</v>
      </c>
      <c r="C611" s="689">
        <v>2</v>
      </c>
      <c r="D611" s="689">
        <v>320</v>
      </c>
      <c r="E611" s="623">
        <f t="shared" si="38"/>
        <v>9.6</v>
      </c>
      <c r="F611" s="689">
        <v>832</v>
      </c>
      <c r="G611" s="623">
        <f t="shared" si="39"/>
        <v>0.83641762809174658</v>
      </c>
      <c r="H611" s="623">
        <f t="shared" si="36"/>
        <v>0.83641762809174658</v>
      </c>
      <c r="I611" s="623">
        <f t="shared" si="37"/>
        <v>1.256141667181033</v>
      </c>
    </row>
    <row r="612" spans="1:9" x14ac:dyDescent="0.2">
      <c r="A612" s="688">
        <v>565</v>
      </c>
      <c r="B612" s="688">
        <v>5</v>
      </c>
      <c r="C612" s="689">
        <v>2</v>
      </c>
      <c r="D612" s="689">
        <v>320</v>
      </c>
      <c r="E612" s="623">
        <f t="shared" si="38"/>
        <v>9.6</v>
      </c>
      <c r="F612" s="689">
        <v>830</v>
      </c>
      <c r="G612" s="623">
        <f t="shared" si="39"/>
        <v>0.83440700879344898</v>
      </c>
      <c r="H612" s="623">
        <f t="shared" si="36"/>
        <v>0.83440700879344898</v>
      </c>
      <c r="I612" s="623">
        <f t="shared" si="37"/>
        <v>1.256373446905698</v>
      </c>
    </row>
    <row r="613" spans="1:9" x14ac:dyDescent="0.2">
      <c r="A613" s="688">
        <v>566</v>
      </c>
      <c r="B613" s="688">
        <v>5</v>
      </c>
      <c r="C613" s="689">
        <v>2</v>
      </c>
      <c r="D613" s="689">
        <v>320</v>
      </c>
      <c r="E613" s="623">
        <f t="shared" si="38"/>
        <v>9.6</v>
      </c>
      <c r="F613" s="689">
        <v>830</v>
      </c>
      <c r="G613" s="623">
        <f t="shared" si="39"/>
        <v>0.83440700879344898</v>
      </c>
      <c r="H613" s="623">
        <f t="shared" si="36"/>
        <v>0.83440700879344898</v>
      </c>
      <c r="I613" s="623">
        <f t="shared" si="37"/>
        <v>1.2566052266303629</v>
      </c>
    </row>
    <row r="614" spans="1:9" x14ac:dyDescent="0.2">
      <c r="A614" s="688">
        <v>567</v>
      </c>
      <c r="B614" s="688">
        <v>5</v>
      </c>
      <c r="C614" s="689">
        <v>2</v>
      </c>
      <c r="D614" s="689">
        <v>320</v>
      </c>
      <c r="E614" s="623">
        <f t="shared" si="38"/>
        <v>9.6</v>
      </c>
      <c r="F614" s="689">
        <v>828</v>
      </c>
      <c r="G614" s="623">
        <f t="shared" si="39"/>
        <v>0.8323963894951516</v>
      </c>
      <c r="H614" s="623">
        <f t="shared" si="36"/>
        <v>0.8323963894951516</v>
      </c>
      <c r="I614" s="623">
        <f t="shared" si="37"/>
        <v>1.2568364478496672</v>
      </c>
    </row>
    <row r="615" spans="1:9" x14ac:dyDescent="0.2">
      <c r="A615" s="688">
        <v>568</v>
      </c>
      <c r="B615" s="688">
        <v>5</v>
      </c>
      <c r="C615" s="689">
        <v>2</v>
      </c>
      <c r="D615" s="689">
        <v>320</v>
      </c>
      <c r="E615" s="623">
        <f t="shared" si="38"/>
        <v>9.6</v>
      </c>
      <c r="F615" s="689">
        <v>829</v>
      </c>
      <c r="G615" s="623">
        <f t="shared" si="39"/>
        <v>0.83340169914430029</v>
      </c>
      <c r="H615" s="623">
        <f t="shared" si="36"/>
        <v>0.83340169914430029</v>
      </c>
      <c r="I615" s="623">
        <f t="shared" si="37"/>
        <v>1.2570679483216518</v>
      </c>
    </row>
    <row r="616" spans="1:9" x14ac:dyDescent="0.2">
      <c r="A616" s="688">
        <v>569</v>
      </c>
      <c r="B616" s="688">
        <v>5</v>
      </c>
      <c r="C616" s="689">
        <v>2</v>
      </c>
      <c r="D616" s="689">
        <v>320</v>
      </c>
      <c r="E616" s="623">
        <f t="shared" si="38"/>
        <v>9.6</v>
      </c>
      <c r="F616" s="689">
        <v>826</v>
      </c>
      <c r="G616" s="623">
        <f t="shared" si="39"/>
        <v>0.83038577019685411</v>
      </c>
      <c r="H616" s="623">
        <f t="shared" si="36"/>
        <v>0.83038577019685411</v>
      </c>
      <c r="I616" s="623">
        <f t="shared" si="37"/>
        <v>1.2572986110355955</v>
      </c>
    </row>
    <row r="617" spans="1:9" x14ac:dyDescent="0.2">
      <c r="A617" s="688">
        <v>569</v>
      </c>
      <c r="B617" s="688">
        <v>5</v>
      </c>
      <c r="C617" s="689">
        <v>2</v>
      </c>
      <c r="D617" s="689">
        <v>320</v>
      </c>
      <c r="E617" s="623">
        <f t="shared" si="38"/>
        <v>9.6</v>
      </c>
      <c r="F617" s="689">
        <v>829</v>
      </c>
      <c r="G617" s="623">
        <f t="shared" si="39"/>
        <v>0.83340169914430029</v>
      </c>
      <c r="H617" s="623">
        <f t="shared" si="36"/>
        <v>0.83340169914430029</v>
      </c>
      <c r="I617" s="623">
        <f t="shared" si="37"/>
        <v>1.2575301115075801</v>
      </c>
    </row>
    <row r="618" spans="1:9" x14ac:dyDescent="0.2">
      <c r="A618" s="688">
        <v>570</v>
      </c>
      <c r="B618" s="688">
        <v>22</v>
      </c>
      <c r="C618" s="689">
        <v>2</v>
      </c>
      <c r="D618" s="689">
        <v>320</v>
      </c>
      <c r="E618" s="623">
        <f t="shared" si="38"/>
        <v>64</v>
      </c>
      <c r="F618" s="689">
        <v>903</v>
      </c>
      <c r="G618" s="623">
        <f t="shared" si="39"/>
        <v>6.0519640878753771</v>
      </c>
      <c r="H618" s="623">
        <f t="shared" si="36"/>
        <v>6.0519640878753771</v>
      </c>
      <c r="I618" s="623">
        <f t="shared" si="37"/>
        <v>1.259211212643101</v>
      </c>
    </row>
    <row r="619" spans="1:9" x14ac:dyDescent="0.2">
      <c r="A619" s="688">
        <v>571</v>
      </c>
      <c r="B619" s="688">
        <v>26</v>
      </c>
      <c r="C619" s="689">
        <v>3</v>
      </c>
      <c r="D619" s="689">
        <v>320</v>
      </c>
      <c r="E619" s="623">
        <f t="shared" si="38"/>
        <v>73.599999999999994</v>
      </c>
      <c r="F619" s="689">
        <v>1112</v>
      </c>
      <c r="G619" s="623">
        <f t="shared" si="39"/>
        <v>8.5705998622093382</v>
      </c>
      <c r="H619" s="623">
        <f t="shared" si="36"/>
        <v>8.5705998622093382</v>
      </c>
      <c r="I619" s="623">
        <f t="shared" si="37"/>
        <v>1.2615919348270481</v>
      </c>
    </row>
    <row r="620" spans="1:9" x14ac:dyDescent="0.2">
      <c r="A620" s="688">
        <v>572</v>
      </c>
      <c r="B620" s="688">
        <v>33</v>
      </c>
      <c r="C620" s="689">
        <v>3</v>
      </c>
      <c r="D620" s="689">
        <v>320</v>
      </c>
      <c r="E620" s="623">
        <f t="shared" si="38"/>
        <v>96</v>
      </c>
      <c r="F620" s="689">
        <v>1443</v>
      </c>
      <c r="G620" s="623">
        <f t="shared" si="39"/>
        <v>14.506618237216228</v>
      </c>
      <c r="H620" s="623">
        <f t="shared" si="36"/>
        <v>14.506618237216228</v>
      </c>
      <c r="I620" s="623">
        <f t="shared" si="37"/>
        <v>1.2656215510040527</v>
      </c>
    </row>
    <row r="621" spans="1:9" x14ac:dyDescent="0.2">
      <c r="A621" s="688">
        <v>573</v>
      </c>
      <c r="B621" s="688">
        <v>22</v>
      </c>
      <c r="C621" s="689">
        <v>4</v>
      </c>
      <c r="D621" s="689">
        <v>320</v>
      </c>
      <c r="E621" s="623">
        <f t="shared" si="38"/>
        <v>57.6</v>
      </c>
      <c r="F621" s="689">
        <v>1588</v>
      </c>
      <c r="G621" s="623">
        <f t="shared" si="39"/>
        <v>9.5785903370891354</v>
      </c>
      <c r="H621" s="623">
        <f t="shared" si="36"/>
        <v>9.5785903370891354</v>
      </c>
      <c r="I621" s="623">
        <f t="shared" si="37"/>
        <v>1.2682822705421331</v>
      </c>
    </row>
    <row r="622" spans="1:9" x14ac:dyDescent="0.2">
      <c r="A622" s="688">
        <v>574</v>
      </c>
      <c r="B622" s="688">
        <v>70</v>
      </c>
      <c r="C622" s="689">
        <v>4</v>
      </c>
      <c r="D622" s="689">
        <v>320</v>
      </c>
      <c r="E622" s="623">
        <f t="shared" si="38"/>
        <v>211.2</v>
      </c>
      <c r="F622" s="689">
        <v>1700</v>
      </c>
      <c r="G622" s="623">
        <f t="shared" si="39"/>
        <v>37.598580878162643</v>
      </c>
      <c r="H622" s="623">
        <f t="shared" si="36"/>
        <v>37.598580878162643</v>
      </c>
      <c r="I622" s="623">
        <f t="shared" si="37"/>
        <v>1.2787263207860671</v>
      </c>
    </row>
    <row r="623" spans="1:9" x14ac:dyDescent="0.2">
      <c r="A623" s="688">
        <v>575</v>
      </c>
      <c r="B623" s="688">
        <v>17</v>
      </c>
      <c r="C623" s="689">
        <v>4</v>
      </c>
      <c r="D623" s="689">
        <v>320</v>
      </c>
      <c r="E623" s="623">
        <f t="shared" si="38"/>
        <v>41.6</v>
      </c>
      <c r="F623" s="689">
        <v>1552</v>
      </c>
      <c r="G623" s="623">
        <f t="shared" si="39"/>
        <v>6.761042493741618</v>
      </c>
      <c r="H623" s="623">
        <f t="shared" si="36"/>
        <v>6.761042493741618</v>
      </c>
      <c r="I623" s="623">
        <f t="shared" si="37"/>
        <v>1.2806043881454396</v>
      </c>
    </row>
    <row r="624" spans="1:9" x14ac:dyDescent="0.2">
      <c r="A624" s="688">
        <v>576</v>
      </c>
      <c r="B624" s="688">
        <v>8</v>
      </c>
      <c r="C624" s="689">
        <v>4</v>
      </c>
      <c r="D624" s="689">
        <v>320</v>
      </c>
      <c r="E624" s="623">
        <f t="shared" si="38"/>
        <v>12.8</v>
      </c>
      <c r="F624" s="689">
        <v>1637</v>
      </c>
      <c r="G624" s="623">
        <f t="shared" si="39"/>
        <v>2.1942558608753031</v>
      </c>
      <c r="H624" s="623">
        <f t="shared" si="36"/>
        <v>2.1942558608753031</v>
      </c>
      <c r="I624" s="623">
        <f t="shared" si="37"/>
        <v>1.2812139036623496</v>
      </c>
    </row>
    <row r="625" spans="1:9" x14ac:dyDescent="0.2">
      <c r="A625" s="688">
        <v>577</v>
      </c>
      <c r="B625" s="688">
        <v>48</v>
      </c>
      <c r="C625" s="689">
        <v>3</v>
      </c>
      <c r="D625" s="689">
        <v>320</v>
      </c>
      <c r="E625" s="623">
        <f t="shared" si="38"/>
        <v>144</v>
      </c>
      <c r="F625" s="689">
        <v>1150</v>
      </c>
      <c r="G625" s="623">
        <f t="shared" si="39"/>
        <v>17.341591447815659</v>
      </c>
      <c r="H625" s="623">
        <f t="shared" si="36"/>
        <v>17.341591447815659</v>
      </c>
      <c r="I625" s="623">
        <f t="shared" si="37"/>
        <v>1.286031012397854</v>
      </c>
    </row>
    <row r="626" spans="1:9" x14ac:dyDescent="0.2">
      <c r="A626" s="688">
        <v>578</v>
      </c>
      <c r="B626" s="688">
        <v>3</v>
      </c>
      <c r="C626" s="689">
        <v>3</v>
      </c>
      <c r="D626" s="689">
        <v>320</v>
      </c>
      <c r="E626" s="623">
        <f t="shared" si="38"/>
        <v>0</v>
      </c>
      <c r="F626" s="689">
        <v>1243</v>
      </c>
      <c r="G626" s="623">
        <f t="shared" si="39"/>
        <v>0</v>
      </c>
      <c r="H626" s="623">
        <f t="shared" si="36"/>
        <v>0</v>
      </c>
      <c r="I626" s="623">
        <f t="shared" si="37"/>
        <v>1.286031012397854</v>
      </c>
    </row>
    <row r="627" spans="1:9" x14ac:dyDescent="0.2">
      <c r="A627" s="688">
        <v>579</v>
      </c>
      <c r="B627" s="688">
        <v>5</v>
      </c>
      <c r="C627" s="689">
        <v>3</v>
      </c>
      <c r="D627" s="689">
        <v>320</v>
      </c>
      <c r="E627" s="623">
        <f t="shared" si="38"/>
        <v>6.4</v>
      </c>
      <c r="F627" s="689">
        <v>1222</v>
      </c>
      <c r="G627" s="623">
        <f t="shared" si="39"/>
        <v>0.81899226083983512</v>
      </c>
      <c r="H627" s="623">
        <f t="shared" si="36"/>
        <v>0.81899226083983512</v>
      </c>
      <c r="I627" s="623">
        <f t="shared" si="37"/>
        <v>1.2862585102480872</v>
      </c>
    </row>
    <row r="628" spans="1:9" x14ac:dyDescent="0.2">
      <c r="A628" s="688">
        <v>580</v>
      </c>
      <c r="B628" s="688">
        <v>14</v>
      </c>
      <c r="C628" s="689">
        <v>3</v>
      </c>
      <c r="D628" s="689">
        <v>320</v>
      </c>
      <c r="E628" s="623">
        <f t="shared" si="38"/>
        <v>35.200000000000003</v>
      </c>
      <c r="F628" s="689">
        <v>1226</v>
      </c>
      <c r="G628" s="623">
        <f t="shared" si="39"/>
        <v>4.5192019761399411</v>
      </c>
      <c r="H628" s="623">
        <f t="shared" si="36"/>
        <v>4.5192019761399411</v>
      </c>
      <c r="I628" s="623">
        <f t="shared" si="37"/>
        <v>1.2875138441303484</v>
      </c>
    </row>
    <row r="629" spans="1:9" x14ac:dyDescent="0.2">
      <c r="A629" s="688">
        <v>581</v>
      </c>
      <c r="B629" s="688">
        <v>12</v>
      </c>
      <c r="C629" s="689">
        <v>3</v>
      </c>
      <c r="D629" s="689">
        <v>320</v>
      </c>
      <c r="E629" s="623">
        <f t="shared" si="38"/>
        <v>28.8</v>
      </c>
      <c r="F629" s="689">
        <v>1252</v>
      </c>
      <c r="G629" s="623">
        <f t="shared" si="39"/>
        <v>3.7759430422026439</v>
      </c>
      <c r="H629" s="623">
        <f t="shared" si="36"/>
        <v>3.7759430422026439</v>
      </c>
      <c r="I629" s="623">
        <f t="shared" si="37"/>
        <v>1.2885627171976268</v>
      </c>
    </row>
    <row r="630" spans="1:9" x14ac:dyDescent="0.2">
      <c r="A630" s="688">
        <v>582</v>
      </c>
      <c r="B630" s="688">
        <v>11</v>
      </c>
      <c r="C630" s="689">
        <v>3</v>
      </c>
      <c r="D630" s="689">
        <v>320</v>
      </c>
      <c r="E630" s="623">
        <f t="shared" si="38"/>
        <v>25.6</v>
      </c>
      <c r="F630" s="689">
        <v>1274</v>
      </c>
      <c r="G630" s="623">
        <f t="shared" si="39"/>
        <v>3.4153719813746317</v>
      </c>
      <c r="H630" s="623">
        <f t="shared" si="36"/>
        <v>3.4153719813746317</v>
      </c>
      <c r="I630" s="623">
        <f t="shared" si="37"/>
        <v>1.2895114316368976</v>
      </c>
    </row>
    <row r="631" spans="1:9" x14ac:dyDescent="0.2">
      <c r="A631" s="688">
        <v>582</v>
      </c>
      <c r="B631" s="688">
        <v>1</v>
      </c>
      <c r="C631" s="689">
        <v>3</v>
      </c>
      <c r="D631" s="689">
        <v>320</v>
      </c>
      <c r="E631" s="623">
        <f t="shared" si="38"/>
        <v>0</v>
      </c>
      <c r="F631" s="689">
        <v>1265</v>
      </c>
      <c r="G631" s="623">
        <f t="shared" si="39"/>
        <v>0</v>
      </c>
      <c r="H631" s="623">
        <f t="shared" si="36"/>
        <v>0</v>
      </c>
      <c r="I631" s="623">
        <f t="shared" si="37"/>
        <v>1.2895114316368976</v>
      </c>
    </row>
    <row r="632" spans="1:9" x14ac:dyDescent="0.2">
      <c r="A632" s="688">
        <v>583</v>
      </c>
      <c r="B632" s="688">
        <v>3</v>
      </c>
      <c r="C632" s="689">
        <v>3</v>
      </c>
      <c r="D632" s="689">
        <v>320</v>
      </c>
      <c r="E632" s="623">
        <f t="shared" si="38"/>
        <v>0</v>
      </c>
      <c r="F632" s="689">
        <v>1224</v>
      </c>
      <c r="G632" s="623">
        <f t="shared" si="39"/>
        <v>0</v>
      </c>
      <c r="H632" s="623">
        <f t="shared" si="36"/>
        <v>0</v>
      </c>
      <c r="I632" s="623">
        <f t="shared" si="37"/>
        <v>1.2895114316368976</v>
      </c>
    </row>
    <row r="633" spans="1:9" x14ac:dyDescent="0.2">
      <c r="A633" s="688">
        <v>584</v>
      </c>
      <c r="B633" s="688">
        <v>8</v>
      </c>
      <c r="C633" s="689">
        <v>3</v>
      </c>
      <c r="D633" s="689">
        <v>320</v>
      </c>
      <c r="E633" s="623">
        <f t="shared" si="38"/>
        <v>16</v>
      </c>
      <c r="F633" s="689">
        <v>1217</v>
      </c>
      <c r="G633" s="623">
        <f t="shared" si="39"/>
        <v>2.0391030716900151</v>
      </c>
      <c r="H633" s="623">
        <f t="shared" si="36"/>
        <v>2.0391030716900151</v>
      </c>
      <c r="I633" s="623">
        <f t="shared" si="37"/>
        <v>1.2900778491568115</v>
      </c>
    </row>
    <row r="634" spans="1:9" x14ac:dyDescent="0.2">
      <c r="A634" s="688">
        <v>585</v>
      </c>
      <c r="B634" s="688">
        <v>2</v>
      </c>
      <c r="C634" s="689">
        <v>3</v>
      </c>
      <c r="D634" s="689">
        <v>320</v>
      </c>
      <c r="E634" s="623">
        <f t="shared" si="38"/>
        <v>0</v>
      </c>
      <c r="F634" s="689">
        <v>1204</v>
      </c>
      <c r="G634" s="623">
        <f t="shared" si="39"/>
        <v>0</v>
      </c>
      <c r="H634" s="623">
        <f t="shared" si="36"/>
        <v>0</v>
      </c>
      <c r="I634" s="623">
        <f t="shared" si="37"/>
        <v>1.2900778491568115</v>
      </c>
    </row>
    <row r="635" spans="1:9" x14ac:dyDescent="0.2">
      <c r="A635" s="688">
        <v>586</v>
      </c>
      <c r="B635" s="688">
        <v>5</v>
      </c>
      <c r="C635" s="689">
        <v>3</v>
      </c>
      <c r="D635" s="689">
        <v>320</v>
      </c>
      <c r="E635" s="623">
        <f t="shared" si="38"/>
        <v>6.4</v>
      </c>
      <c r="F635" s="689">
        <v>1198</v>
      </c>
      <c r="G635" s="623">
        <f t="shared" si="39"/>
        <v>0.80290730645345532</v>
      </c>
      <c r="H635" s="623">
        <f t="shared" si="36"/>
        <v>0.80290730645345532</v>
      </c>
      <c r="I635" s="623">
        <f t="shared" si="37"/>
        <v>1.2903008789641597</v>
      </c>
    </row>
    <row r="636" spans="1:9" x14ac:dyDescent="0.2">
      <c r="A636" s="688">
        <v>587</v>
      </c>
      <c r="B636" s="688">
        <v>18</v>
      </c>
      <c r="C636" s="689">
        <v>3</v>
      </c>
      <c r="D636" s="689">
        <v>320</v>
      </c>
      <c r="E636" s="623">
        <f t="shared" si="38"/>
        <v>48</v>
      </c>
      <c r="F636" s="689">
        <v>1205</v>
      </c>
      <c r="G636" s="623">
        <f t="shared" si="39"/>
        <v>6.056990636121121</v>
      </c>
      <c r="H636" s="623">
        <f t="shared" si="36"/>
        <v>6.056990636121121</v>
      </c>
      <c r="I636" s="623">
        <f t="shared" si="37"/>
        <v>1.2919833763630821</v>
      </c>
    </row>
    <row r="637" spans="1:9" x14ac:dyDescent="0.2">
      <c r="A637" s="688">
        <v>588</v>
      </c>
      <c r="B637" s="688">
        <v>9</v>
      </c>
      <c r="C637" s="689">
        <v>3</v>
      </c>
      <c r="D637" s="689">
        <v>320</v>
      </c>
      <c r="E637" s="623">
        <f t="shared" si="38"/>
        <v>19.2</v>
      </c>
      <c r="F637" s="689">
        <v>1233</v>
      </c>
      <c r="G637" s="623">
        <f t="shared" si="39"/>
        <v>2.4790935948007773</v>
      </c>
      <c r="H637" s="623">
        <f t="shared" si="36"/>
        <v>2.4790935948007773</v>
      </c>
      <c r="I637" s="623">
        <f t="shared" si="37"/>
        <v>1.292672013472749</v>
      </c>
    </row>
    <row r="638" spans="1:9" x14ac:dyDescent="0.2">
      <c r="A638" s="688">
        <v>589</v>
      </c>
      <c r="B638" s="688">
        <v>5</v>
      </c>
      <c r="C638" s="689">
        <v>3</v>
      </c>
      <c r="D638" s="689">
        <v>320</v>
      </c>
      <c r="E638" s="623">
        <f t="shared" si="38"/>
        <v>6.4</v>
      </c>
      <c r="F638" s="689">
        <v>1223</v>
      </c>
      <c r="G638" s="623">
        <f t="shared" si="39"/>
        <v>0.81966246727260106</v>
      </c>
      <c r="H638" s="623">
        <f t="shared" si="36"/>
        <v>0.81966246727260106</v>
      </c>
      <c r="I638" s="623">
        <f t="shared" si="37"/>
        <v>1.2928996974914357</v>
      </c>
    </row>
    <row r="639" spans="1:9" x14ac:dyDescent="0.2">
      <c r="A639" s="688">
        <v>590</v>
      </c>
      <c r="B639" s="688">
        <v>1</v>
      </c>
      <c r="C639" s="689">
        <v>3</v>
      </c>
      <c r="D639" s="689">
        <v>320</v>
      </c>
      <c r="E639" s="623">
        <f t="shared" si="38"/>
        <v>0</v>
      </c>
      <c r="F639" s="689">
        <v>1206</v>
      </c>
      <c r="G639" s="623">
        <f t="shared" si="39"/>
        <v>0</v>
      </c>
      <c r="H639" s="623">
        <f t="shared" si="36"/>
        <v>0</v>
      </c>
      <c r="I639" s="623">
        <f t="shared" si="37"/>
        <v>1.2928996974914357</v>
      </c>
    </row>
    <row r="640" spans="1:9" x14ac:dyDescent="0.2">
      <c r="A640" s="688">
        <v>591</v>
      </c>
      <c r="B640" s="688">
        <v>1</v>
      </c>
      <c r="C640" s="689">
        <v>3</v>
      </c>
      <c r="D640" s="689">
        <v>320</v>
      </c>
      <c r="E640" s="623">
        <f t="shared" si="38"/>
        <v>0</v>
      </c>
      <c r="F640" s="689">
        <v>1177</v>
      </c>
      <c r="G640" s="623">
        <f t="shared" si="39"/>
        <v>0</v>
      </c>
      <c r="H640" s="623">
        <f t="shared" si="36"/>
        <v>0</v>
      </c>
      <c r="I640" s="623">
        <f t="shared" si="37"/>
        <v>1.2928996974914357</v>
      </c>
    </row>
    <row r="641" spans="1:9" x14ac:dyDescent="0.2">
      <c r="A641" s="688">
        <v>592</v>
      </c>
      <c r="B641" s="688">
        <v>7</v>
      </c>
      <c r="C641" s="689">
        <v>3</v>
      </c>
      <c r="D641" s="689">
        <v>320</v>
      </c>
      <c r="E641" s="623">
        <f t="shared" si="38"/>
        <v>12.8</v>
      </c>
      <c r="F641" s="689">
        <v>1164</v>
      </c>
      <c r="G641" s="623">
        <f t="shared" si="39"/>
        <v>1.5602405754788349</v>
      </c>
      <c r="H641" s="623">
        <f t="shared" si="36"/>
        <v>1.5602405754788349</v>
      </c>
      <c r="I641" s="623">
        <f t="shared" si="37"/>
        <v>1.2933330976512909</v>
      </c>
    </row>
    <row r="642" spans="1:9" x14ac:dyDescent="0.2">
      <c r="A642" s="688">
        <v>593</v>
      </c>
      <c r="B642" s="688">
        <v>7</v>
      </c>
      <c r="C642" s="689">
        <v>3</v>
      </c>
      <c r="D642" s="689">
        <v>320</v>
      </c>
      <c r="E642" s="623">
        <f t="shared" si="38"/>
        <v>12.8</v>
      </c>
      <c r="F642" s="689">
        <v>1157</v>
      </c>
      <c r="G642" s="623">
        <f t="shared" si="39"/>
        <v>1.5508576854201133</v>
      </c>
      <c r="H642" s="623">
        <f t="shared" si="36"/>
        <v>1.5508576854201133</v>
      </c>
      <c r="I642" s="623">
        <f t="shared" si="37"/>
        <v>1.2937638914527965</v>
      </c>
    </row>
    <row r="643" spans="1:9" x14ac:dyDescent="0.2">
      <c r="A643" s="688">
        <v>594</v>
      </c>
      <c r="B643" s="688">
        <v>37</v>
      </c>
      <c r="C643" s="689">
        <v>3</v>
      </c>
      <c r="D643" s="689">
        <v>320</v>
      </c>
      <c r="E643" s="623">
        <f t="shared" si="38"/>
        <v>108.8</v>
      </c>
      <c r="F643" s="689">
        <v>1205</v>
      </c>
      <c r="G643" s="623">
        <f t="shared" si="39"/>
        <v>13.729178775207874</v>
      </c>
      <c r="H643" s="623">
        <f t="shared" si="36"/>
        <v>13.729178775207874</v>
      </c>
      <c r="I643" s="623">
        <f t="shared" si="37"/>
        <v>1.2975775522236876</v>
      </c>
    </row>
    <row r="644" spans="1:9" x14ac:dyDescent="0.2">
      <c r="A644" s="688">
        <v>594</v>
      </c>
      <c r="B644" s="688">
        <v>1</v>
      </c>
      <c r="C644" s="689">
        <v>3</v>
      </c>
      <c r="D644" s="689">
        <v>320</v>
      </c>
      <c r="E644" s="623">
        <f t="shared" si="38"/>
        <v>0</v>
      </c>
      <c r="F644" s="689">
        <v>1244</v>
      </c>
      <c r="G644" s="623">
        <f t="shared" si="39"/>
        <v>0</v>
      </c>
      <c r="H644" s="623">
        <f t="shared" si="36"/>
        <v>0</v>
      </c>
      <c r="I644" s="623">
        <f t="shared" si="37"/>
        <v>1.2975775522236876</v>
      </c>
    </row>
    <row r="645" spans="1:9" x14ac:dyDescent="0.2">
      <c r="A645" s="688">
        <v>595</v>
      </c>
      <c r="B645" s="688">
        <v>28</v>
      </c>
      <c r="C645" s="689">
        <v>3</v>
      </c>
      <c r="D645" s="689">
        <v>320</v>
      </c>
      <c r="E645" s="623">
        <f t="shared" si="38"/>
        <v>80</v>
      </c>
      <c r="F645" s="689">
        <v>1263</v>
      </c>
      <c r="G645" s="623">
        <f t="shared" si="39"/>
        <v>10.580884057290422</v>
      </c>
      <c r="H645" s="623">
        <f t="shared" si="36"/>
        <v>10.580884057290422</v>
      </c>
      <c r="I645" s="623">
        <f t="shared" si="37"/>
        <v>1.3005166866840461</v>
      </c>
    </row>
    <row r="646" spans="1:9" x14ac:dyDescent="0.2">
      <c r="A646" s="688">
        <v>596</v>
      </c>
      <c r="B646" s="688">
        <v>20</v>
      </c>
      <c r="C646" s="689">
        <v>3</v>
      </c>
      <c r="D646" s="689">
        <v>320</v>
      </c>
      <c r="E646" s="623">
        <f t="shared" si="38"/>
        <v>54.4</v>
      </c>
      <c r="F646" s="689">
        <v>1317</v>
      </c>
      <c r="G646" s="623">
        <f t="shared" si="39"/>
        <v>7.5026259115970007</v>
      </c>
      <c r="H646" s="623">
        <f t="shared" si="36"/>
        <v>7.5026259115970007</v>
      </c>
      <c r="I646" s="623">
        <f t="shared" si="37"/>
        <v>1.3026007494372676</v>
      </c>
    </row>
    <row r="647" spans="1:9" x14ac:dyDescent="0.2">
      <c r="A647" s="688">
        <v>597</v>
      </c>
      <c r="B647" s="688">
        <v>12</v>
      </c>
      <c r="C647" s="689">
        <v>3</v>
      </c>
      <c r="D647" s="689">
        <v>320</v>
      </c>
      <c r="E647" s="623">
        <f t="shared" si="38"/>
        <v>28.8</v>
      </c>
      <c r="F647" s="689">
        <v>1374</v>
      </c>
      <c r="G647" s="623">
        <f t="shared" si="39"/>
        <v>4.1438863737910809</v>
      </c>
      <c r="H647" s="623">
        <f t="shared" ref="H647:H710" si="40">G647*1</f>
        <v>4.1438863737910809</v>
      </c>
      <c r="I647" s="623">
        <f t="shared" si="37"/>
        <v>1.3037518289855428</v>
      </c>
    </row>
    <row r="648" spans="1:9" x14ac:dyDescent="0.2">
      <c r="A648" s="688">
        <v>598</v>
      </c>
      <c r="B648" s="688">
        <v>13</v>
      </c>
      <c r="C648" s="689">
        <v>3</v>
      </c>
      <c r="D648" s="689">
        <v>320</v>
      </c>
      <c r="E648" s="623">
        <f t="shared" si="38"/>
        <v>32</v>
      </c>
      <c r="F648" s="689">
        <v>1414</v>
      </c>
      <c r="G648" s="623">
        <f t="shared" si="39"/>
        <v>4.7383594796543651</v>
      </c>
      <c r="H648" s="623">
        <f t="shared" si="40"/>
        <v>4.7383594796543651</v>
      </c>
      <c r="I648" s="623">
        <f t="shared" ref="I648:I711" si="41">(H648/3600)+I647</f>
        <v>1.3050680399521135</v>
      </c>
    </row>
    <row r="649" spans="1:9" x14ac:dyDescent="0.2">
      <c r="A649" s="688">
        <v>599</v>
      </c>
      <c r="B649" s="688">
        <v>17</v>
      </c>
      <c r="C649" s="689">
        <v>3</v>
      </c>
      <c r="D649" s="689">
        <v>320</v>
      </c>
      <c r="E649" s="623">
        <f t="shared" si="38"/>
        <v>44.8</v>
      </c>
      <c r="F649" s="689">
        <v>1452</v>
      </c>
      <c r="G649" s="623">
        <f t="shared" si="39"/>
        <v>6.8119781826318206</v>
      </c>
      <c r="H649" s="623">
        <f t="shared" si="40"/>
        <v>6.8119781826318206</v>
      </c>
      <c r="I649" s="623">
        <f t="shared" si="41"/>
        <v>1.3069602561139557</v>
      </c>
    </row>
    <row r="650" spans="1:9" x14ac:dyDescent="0.2">
      <c r="A650" s="688">
        <v>600</v>
      </c>
      <c r="B650" s="688">
        <v>15</v>
      </c>
      <c r="C650" s="689">
        <v>3</v>
      </c>
      <c r="D650" s="689">
        <v>320</v>
      </c>
      <c r="E650" s="623">
        <f t="shared" ref="E650:E713" si="42">IF(B650&gt;C650,(B650-C650)*D650/100,0)</f>
        <v>38.4</v>
      </c>
      <c r="F650" s="689">
        <v>1474</v>
      </c>
      <c r="G650" s="623">
        <f t="shared" ref="G650:G713" si="43">(2*PI()*E650*F650/60)/1000</f>
        <v>5.9273056913809352</v>
      </c>
      <c r="H650" s="623">
        <f t="shared" si="40"/>
        <v>5.9273056913809352</v>
      </c>
      <c r="I650" s="623">
        <f t="shared" si="41"/>
        <v>1.3086067299171171</v>
      </c>
    </row>
    <row r="651" spans="1:9" x14ac:dyDescent="0.2">
      <c r="A651" s="688">
        <v>601</v>
      </c>
      <c r="B651" s="688">
        <v>8</v>
      </c>
      <c r="C651" s="689">
        <v>3</v>
      </c>
      <c r="D651" s="689">
        <v>320</v>
      </c>
      <c r="E651" s="623">
        <f t="shared" si="42"/>
        <v>16</v>
      </c>
      <c r="F651" s="689">
        <v>1494</v>
      </c>
      <c r="G651" s="623">
        <f t="shared" si="43"/>
        <v>2.5032210263803472</v>
      </c>
      <c r="H651" s="623">
        <f t="shared" si="40"/>
        <v>2.5032210263803472</v>
      </c>
      <c r="I651" s="623">
        <f t="shared" si="41"/>
        <v>1.3093020690911117</v>
      </c>
    </row>
    <row r="652" spans="1:9" x14ac:dyDescent="0.2">
      <c r="A652" s="688">
        <v>602</v>
      </c>
      <c r="B652" s="688">
        <v>10</v>
      </c>
      <c r="C652" s="689">
        <v>4</v>
      </c>
      <c r="D652" s="689">
        <v>320</v>
      </c>
      <c r="E652" s="623">
        <f t="shared" si="42"/>
        <v>19.2</v>
      </c>
      <c r="F652" s="689">
        <v>1504</v>
      </c>
      <c r="G652" s="623">
        <f t="shared" si="43"/>
        <v>3.0239714246393916</v>
      </c>
      <c r="H652" s="623">
        <f t="shared" si="40"/>
        <v>3.0239714246393916</v>
      </c>
      <c r="I652" s="623">
        <f t="shared" si="41"/>
        <v>1.3101420611535115</v>
      </c>
    </row>
    <row r="653" spans="1:9" x14ac:dyDescent="0.2">
      <c r="A653" s="688">
        <v>603</v>
      </c>
      <c r="B653" s="688">
        <v>22</v>
      </c>
      <c r="C653" s="689">
        <v>4</v>
      </c>
      <c r="D653" s="689">
        <v>320</v>
      </c>
      <c r="E653" s="623">
        <f t="shared" si="42"/>
        <v>57.6</v>
      </c>
      <c r="F653" s="689">
        <v>1531</v>
      </c>
      <c r="G653" s="623">
        <f t="shared" si="43"/>
        <v>9.2347744370802705</v>
      </c>
      <c r="H653" s="623">
        <f t="shared" si="40"/>
        <v>9.2347744370802705</v>
      </c>
      <c r="I653" s="623">
        <f t="shared" si="41"/>
        <v>1.3127072762749228</v>
      </c>
    </row>
    <row r="654" spans="1:9" x14ac:dyDescent="0.2">
      <c r="A654" s="688">
        <v>604</v>
      </c>
      <c r="B654" s="688">
        <v>12</v>
      </c>
      <c r="C654" s="689">
        <v>4</v>
      </c>
      <c r="D654" s="689">
        <v>320</v>
      </c>
      <c r="E654" s="623">
        <f t="shared" si="42"/>
        <v>25.6</v>
      </c>
      <c r="F654" s="689">
        <v>1570</v>
      </c>
      <c r="G654" s="623">
        <f t="shared" si="43"/>
        <v>4.2088963977693661</v>
      </c>
      <c r="H654" s="623">
        <f t="shared" si="40"/>
        <v>4.2088963977693661</v>
      </c>
      <c r="I654" s="623">
        <f t="shared" si="41"/>
        <v>1.313876414163192</v>
      </c>
    </row>
    <row r="655" spans="1:9" x14ac:dyDescent="0.2">
      <c r="A655" s="688">
        <v>605</v>
      </c>
      <c r="B655" s="688">
        <v>4</v>
      </c>
      <c r="C655" s="689">
        <v>4</v>
      </c>
      <c r="D655" s="689">
        <v>320</v>
      </c>
      <c r="E655" s="623">
        <f t="shared" si="42"/>
        <v>0</v>
      </c>
      <c r="F655" s="689">
        <v>1577</v>
      </c>
      <c r="G655" s="623">
        <f t="shared" si="43"/>
        <v>0</v>
      </c>
      <c r="H655" s="623">
        <f t="shared" si="40"/>
        <v>0</v>
      </c>
      <c r="I655" s="623">
        <f t="shared" si="41"/>
        <v>1.313876414163192</v>
      </c>
    </row>
    <row r="656" spans="1:9" x14ac:dyDescent="0.2">
      <c r="A656" s="688">
        <v>606</v>
      </c>
      <c r="B656" s="688">
        <v>9</v>
      </c>
      <c r="C656" s="689">
        <v>4</v>
      </c>
      <c r="D656" s="689">
        <v>320</v>
      </c>
      <c r="E656" s="623">
        <f t="shared" si="42"/>
        <v>16</v>
      </c>
      <c r="F656" s="689">
        <v>1570</v>
      </c>
      <c r="G656" s="623">
        <f t="shared" si="43"/>
        <v>2.6305602486058537</v>
      </c>
      <c r="H656" s="623">
        <f t="shared" si="40"/>
        <v>2.6305602486058537</v>
      </c>
      <c r="I656" s="623">
        <f t="shared" si="41"/>
        <v>1.3146071253433602</v>
      </c>
    </row>
    <row r="657" spans="1:9" x14ac:dyDescent="0.2">
      <c r="A657" s="688">
        <v>606</v>
      </c>
      <c r="B657" s="688">
        <v>6</v>
      </c>
      <c r="C657" s="689">
        <v>4</v>
      </c>
      <c r="D657" s="689">
        <v>320</v>
      </c>
      <c r="E657" s="623">
        <f t="shared" si="42"/>
        <v>6.4</v>
      </c>
      <c r="F657" s="689">
        <v>1570</v>
      </c>
      <c r="G657" s="623">
        <f t="shared" si="43"/>
        <v>1.0522240994423415</v>
      </c>
      <c r="H657" s="623">
        <f t="shared" si="40"/>
        <v>1.0522240994423415</v>
      </c>
      <c r="I657" s="623">
        <f t="shared" si="41"/>
        <v>1.3148994098154276</v>
      </c>
    </row>
    <row r="658" spans="1:9" x14ac:dyDescent="0.2">
      <c r="A658" s="688">
        <v>607</v>
      </c>
      <c r="B658" s="688">
        <v>9</v>
      </c>
      <c r="C658" s="689">
        <v>4</v>
      </c>
      <c r="D658" s="689">
        <v>320</v>
      </c>
      <c r="E658" s="623">
        <f t="shared" si="42"/>
        <v>16</v>
      </c>
      <c r="F658" s="689">
        <v>1568</v>
      </c>
      <c r="G658" s="623">
        <f t="shared" si="43"/>
        <v>2.627209216442024</v>
      </c>
      <c r="H658" s="623">
        <f t="shared" si="40"/>
        <v>2.627209216442024</v>
      </c>
      <c r="I658" s="623">
        <f t="shared" si="41"/>
        <v>1.3156291901533281</v>
      </c>
    </row>
    <row r="659" spans="1:9" x14ac:dyDescent="0.2">
      <c r="A659" s="688">
        <v>608</v>
      </c>
      <c r="B659" s="688">
        <v>22</v>
      </c>
      <c r="C659" s="689">
        <v>4</v>
      </c>
      <c r="D659" s="689">
        <v>320</v>
      </c>
      <c r="E659" s="623">
        <f t="shared" si="42"/>
        <v>57.6</v>
      </c>
      <c r="F659" s="689">
        <v>1588</v>
      </c>
      <c r="G659" s="623">
        <f t="shared" si="43"/>
        <v>9.5785903370891354</v>
      </c>
      <c r="H659" s="623">
        <f t="shared" si="40"/>
        <v>9.5785903370891354</v>
      </c>
      <c r="I659" s="623">
        <f t="shared" si="41"/>
        <v>1.3182899096914085</v>
      </c>
    </row>
    <row r="660" spans="1:9" x14ac:dyDescent="0.2">
      <c r="A660" s="688">
        <v>609</v>
      </c>
      <c r="B660" s="688">
        <v>38</v>
      </c>
      <c r="C660" s="689">
        <v>4</v>
      </c>
      <c r="D660" s="689">
        <v>320</v>
      </c>
      <c r="E660" s="623">
        <f t="shared" si="42"/>
        <v>108.8</v>
      </c>
      <c r="F660" s="689">
        <v>1659</v>
      </c>
      <c r="G660" s="623">
        <f t="shared" si="43"/>
        <v>18.901832023294489</v>
      </c>
      <c r="H660" s="623">
        <f t="shared" si="40"/>
        <v>18.901832023294489</v>
      </c>
      <c r="I660" s="623">
        <f t="shared" si="41"/>
        <v>1.3235404185867681</v>
      </c>
    </row>
    <row r="661" spans="1:9" x14ac:dyDescent="0.2">
      <c r="A661" s="688">
        <v>610</v>
      </c>
      <c r="B661" s="688">
        <v>18</v>
      </c>
      <c r="C661" s="689">
        <v>4</v>
      </c>
      <c r="D661" s="689">
        <v>320</v>
      </c>
      <c r="E661" s="623">
        <f t="shared" si="42"/>
        <v>44.8</v>
      </c>
      <c r="F661" s="689">
        <v>1579</v>
      </c>
      <c r="G661" s="623">
        <f t="shared" si="43"/>
        <v>7.4077917013606367</v>
      </c>
      <c r="H661" s="623">
        <f t="shared" si="40"/>
        <v>7.4077917013606367</v>
      </c>
      <c r="I661" s="623">
        <f t="shared" si="41"/>
        <v>1.3255981385038127</v>
      </c>
    </row>
    <row r="662" spans="1:9" x14ac:dyDescent="0.2">
      <c r="A662" s="688">
        <v>611</v>
      </c>
      <c r="B662" s="688">
        <v>61</v>
      </c>
      <c r="C662" s="689">
        <v>3</v>
      </c>
      <c r="D662" s="689">
        <v>320</v>
      </c>
      <c r="E662" s="623">
        <f t="shared" si="42"/>
        <v>185.6</v>
      </c>
      <c r="F662" s="689">
        <v>1241</v>
      </c>
      <c r="G662" s="623">
        <f t="shared" si="43"/>
        <v>24.120059308809186</v>
      </c>
      <c r="H662" s="623">
        <f t="shared" si="40"/>
        <v>24.120059308809186</v>
      </c>
      <c r="I662" s="623">
        <f t="shared" si="41"/>
        <v>1.3322981549784818</v>
      </c>
    </row>
    <row r="663" spans="1:9" x14ac:dyDescent="0.2">
      <c r="A663" s="688">
        <v>612</v>
      </c>
      <c r="B663" s="688">
        <v>24</v>
      </c>
      <c r="C663" s="689">
        <v>3</v>
      </c>
      <c r="D663" s="689">
        <v>320</v>
      </c>
      <c r="E663" s="623">
        <f t="shared" si="42"/>
        <v>67.2</v>
      </c>
      <c r="F663" s="689">
        <v>1325</v>
      </c>
      <c r="G663" s="623">
        <f t="shared" si="43"/>
        <v>9.3242469958545069</v>
      </c>
      <c r="H663" s="623">
        <f t="shared" si="40"/>
        <v>9.3242469958545069</v>
      </c>
      <c r="I663" s="623">
        <f t="shared" si="41"/>
        <v>1.3348882235884414</v>
      </c>
    </row>
    <row r="664" spans="1:9" x14ac:dyDescent="0.2">
      <c r="A664" s="688">
        <v>613</v>
      </c>
      <c r="B664" s="688">
        <v>6</v>
      </c>
      <c r="C664" s="689">
        <v>3</v>
      </c>
      <c r="D664" s="689">
        <v>320</v>
      </c>
      <c r="E664" s="623">
        <f t="shared" si="42"/>
        <v>9.6</v>
      </c>
      <c r="F664" s="689">
        <v>1338</v>
      </c>
      <c r="G664" s="623">
        <f t="shared" si="43"/>
        <v>1.3451043105610059</v>
      </c>
      <c r="H664" s="623">
        <f t="shared" si="40"/>
        <v>1.3451043105610059</v>
      </c>
      <c r="I664" s="623">
        <f t="shared" si="41"/>
        <v>1.3352618636747082</v>
      </c>
    </row>
    <row r="665" spans="1:9" x14ac:dyDescent="0.2">
      <c r="A665" s="688">
        <v>614</v>
      </c>
      <c r="B665" s="688">
        <v>1</v>
      </c>
      <c r="C665" s="689">
        <v>3</v>
      </c>
      <c r="D665" s="689">
        <v>320</v>
      </c>
      <c r="E665" s="623">
        <f t="shared" si="42"/>
        <v>0</v>
      </c>
      <c r="F665" s="689">
        <v>1313</v>
      </c>
      <c r="G665" s="623">
        <f t="shared" si="43"/>
        <v>0</v>
      </c>
      <c r="H665" s="623">
        <f t="shared" si="40"/>
        <v>0</v>
      </c>
      <c r="I665" s="623">
        <f t="shared" si="41"/>
        <v>1.3352618636747082</v>
      </c>
    </row>
    <row r="666" spans="1:9" x14ac:dyDescent="0.2">
      <c r="A666" s="688">
        <v>615</v>
      </c>
      <c r="B666" s="688">
        <v>1</v>
      </c>
      <c r="C666" s="689">
        <v>3</v>
      </c>
      <c r="D666" s="689">
        <v>320</v>
      </c>
      <c r="E666" s="623">
        <f t="shared" si="42"/>
        <v>0</v>
      </c>
      <c r="F666" s="689">
        <v>1215</v>
      </c>
      <c r="G666" s="623">
        <f t="shared" si="43"/>
        <v>0</v>
      </c>
      <c r="H666" s="623">
        <f t="shared" si="40"/>
        <v>0</v>
      </c>
      <c r="I666" s="623">
        <f t="shared" si="41"/>
        <v>1.3352618636747082</v>
      </c>
    </row>
    <row r="667" spans="1:9" x14ac:dyDescent="0.2">
      <c r="A667" s="688">
        <v>616</v>
      </c>
      <c r="B667" s="688">
        <v>1</v>
      </c>
      <c r="C667" s="689">
        <v>3</v>
      </c>
      <c r="D667" s="689">
        <v>320</v>
      </c>
      <c r="E667" s="623">
        <f t="shared" si="42"/>
        <v>0</v>
      </c>
      <c r="F667" s="689">
        <v>1110</v>
      </c>
      <c r="G667" s="623">
        <f t="shared" si="43"/>
        <v>0</v>
      </c>
      <c r="H667" s="623">
        <f t="shared" si="40"/>
        <v>0</v>
      </c>
      <c r="I667" s="623">
        <f t="shared" si="41"/>
        <v>1.3352618636747082</v>
      </c>
    </row>
    <row r="668" spans="1:9" x14ac:dyDescent="0.2">
      <c r="A668" s="688">
        <v>617</v>
      </c>
      <c r="B668" s="688">
        <v>1</v>
      </c>
      <c r="C668" s="689">
        <v>3</v>
      </c>
      <c r="D668" s="689">
        <v>320</v>
      </c>
      <c r="E668" s="623">
        <f t="shared" si="42"/>
        <v>0</v>
      </c>
      <c r="F668" s="689">
        <v>1354</v>
      </c>
      <c r="G668" s="623">
        <f t="shared" si="43"/>
        <v>0</v>
      </c>
      <c r="H668" s="623">
        <f t="shared" si="40"/>
        <v>0</v>
      </c>
      <c r="I668" s="623">
        <f t="shared" si="41"/>
        <v>1.3352618636747082</v>
      </c>
    </row>
    <row r="669" spans="1:9" x14ac:dyDescent="0.2">
      <c r="A669" s="688">
        <v>618</v>
      </c>
      <c r="B669" s="688">
        <v>1</v>
      </c>
      <c r="C669" s="689">
        <v>3</v>
      </c>
      <c r="D669" s="689">
        <v>320</v>
      </c>
      <c r="E669" s="623">
        <f t="shared" si="42"/>
        <v>0</v>
      </c>
      <c r="F669" s="689">
        <v>1123</v>
      </c>
      <c r="G669" s="623">
        <f t="shared" si="43"/>
        <v>0</v>
      </c>
      <c r="H669" s="623">
        <f t="shared" si="40"/>
        <v>0</v>
      </c>
      <c r="I669" s="623">
        <f t="shared" si="41"/>
        <v>1.3352618636747082</v>
      </c>
    </row>
    <row r="670" spans="1:9" x14ac:dyDescent="0.2">
      <c r="A670" s="688">
        <v>618</v>
      </c>
      <c r="B670" s="688">
        <v>1</v>
      </c>
      <c r="C670" s="689">
        <v>2</v>
      </c>
      <c r="D670" s="689">
        <v>320</v>
      </c>
      <c r="E670" s="623">
        <f t="shared" si="42"/>
        <v>0</v>
      </c>
      <c r="F670" s="689">
        <v>964</v>
      </c>
      <c r="G670" s="623">
        <f t="shared" si="43"/>
        <v>0</v>
      </c>
      <c r="H670" s="623">
        <f t="shared" si="40"/>
        <v>0</v>
      </c>
      <c r="I670" s="623">
        <f t="shared" si="41"/>
        <v>1.3352618636747082</v>
      </c>
    </row>
    <row r="671" spans="1:9" x14ac:dyDescent="0.2">
      <c r="A671" s="688">
        <v>619</v>
      </c>
      <c r="B671" s="688">
        <v>3</v>
      </c>
      <c r="C671" s="689">
        <v>2</v>
      </c>
      <c r="D671" s="689">
        <v>320</v>
      </c>
      <c r="E671" s="623">
        <f t="shared" si="42"/>
        <v>3.2</v>
      </c>
      <c r="F671" s="689">
        <v>901</v>
      </c>
      <c r="G671" s="623">
        <f t="shared" si="43"/>
        <v>0.301927997961003</v>
      </c>
      <c r="H671" s="623">
        <f t="shared" si="40"/>
        <v>0.301927997961003</v>
      </c>
      <c r="I671" s="623">
        <f t="shared" si="41"/>
        <v>1.3353457325630307</v>
      </c>
    </row>
    <row r="672" spans="1:9" x14ac:dyDescent="0.2">
      <c r="A672" s="688">
        <v>620</v>
      </c>
      <c r="B672" s="688">
        <v>3</v>
      </c>
      <c r="C672" s="689">
        <v>2</v>
      </c>
      <c r="D672" s="689">
        <v>320</v>
      </c>
      <c r="E672" s="623">
        <f t="shared" si="42"/>
        <v>3.2</v>
      </c>
      <c r="F672" s="689">
        <v>883</v>
      </c>
      <c r="G672" s="623">
        <f t="shared" si="43"/>
        <v>0.29589614006611065</v>
      </c>
      <c r="H672" s="623">
        <f t="shared" si="40"/>
        <v>0.29589614006611065</v>
      </c>
      <c r="I672" s="623">
        <f t="shared" si="41"/>
        <v>1.3354279259352713</v>
      </c>
    </row>
    <row r="673" spans="1:9" x14ac:dyDescent="0.2">
      <c r="A673" s="688">
        <v>621</v>
      </c>
      <c r="B673" s="688">
        <v>4</v>
      </c>
      <c r="C673" s="689">
        <v>2</v>
      </c>
      <c r="D673" s="689">
        <v>320</v>
      </c>
      <c r="E673" s="623">
        <f t="shared" si="42"/>
        <v>6.4</v>
      </c>
      <c r="F673" s="689">
        <v>894</v>
      </c>
      <c r="G673" s="623">
        <f t="shared" si="43"/>
        <v>0.59916455089264542</v>
      </c>
      <c r="H673" s="623">
        <f t="shared" si="40"/>
        <v>0.59916455089264542</v>
      </c>
      <c r="I673" s="623">
        <f t="shared" si="41"/>
        <v>1.3355943605327414</v>
      </c>
    </row>
    <row r="674" spans="1:9" x14ac:dyDescent="0.2">
      <c r="A674" s="688">
        <v>622</v>
      </c>
      <c r="B674" s="688">
        <v>3</v>
      </c>
      <c r="C674" s="689">
        <v>2</v>
      </c>
      <c r="D674" s="689">
        <v>320</v>
      </c>
      <c r="E674" s="623">
        <f t="shared" si="42"/>
        <v>3.2</v>
      </c>
      <c r="F674" s="689">
        <v>875</v>
      </c>
      <c r="G674" s="623">
        <f t="shared" si="43"/>
        <v>0.29321531433504733</v>
      </c>
      <c r="H674" s="623">
        <f t="shared" si="40"/>
        <v>0.29321531433504733</v>
      </c>
      <c r="I674" s="623">
        <f t="shared" si="41"/>
        <v>1.3356758092311678</v>
      </c>
    </row>
    <row r="675" spans="1:9" x14ac:dyDescent="0.2">
      <c r="A675" s="688">
        <v>623</v>
      </c>
      <c r="B675" s="688">
        <v>4</v>
      </c>
      <c r="C675" s="689">
        <v>2</v>
      </c>
      <c r="D675" s="689">
        <v>320</v>
      </c>
      <c r="E675" s="623">
        <f t="shared" si="42"/>
        <v>6.4</v>
      </c>
      <c r="F675" s="689">
        <v>820</v>
      </c>
      <c r="G675" s="623">
        <f t="shared" si="43"/>
        <v>0.54956927486797436</v>
      </c>
      <c r="H675" s="623">
        <f t="shared" si="40"/>
        <v>0.54956927486797436</v>
      </c>
      <c r="I675" s="623">
        <f t="shared" si="41"/>
        <v>1.3358284673630756</v>
      </c>
    </row>
    <row r="676" spans="1:9" x14ac:dyDescent="0.2">
      <c r="A676" s="688">
        <v>624</v>
      </c>
      <c r="B676" s="688">
        <v>5</v>
      </c>
      <c r="C676" s="689">
        <v>2</v>
      </c>
      <c r="D676" s="689">
        <v>320</v>
      </c>
      <c r="E676" s="623">
        <f t="shared" si="42"/>
        <v>9.6</v>
      </c>
      <c r="F676" s="689">
        <v>827</v>
      </c>
      <c r="G676" s="623">
        <f t="shared" si="43"/>
        <v>0.8313910798460028</v>
      </c>
      <c r="H676" s="623">
        <f t="shared" si="40"/>
        <v>0.8313910798460028</v>
      </c>
      <c r="I676" s="623">
        <f t="shared" si="41"/>
        <v>1.3360594093296996</v>
      </c>
    </row>
    <row r="677" spans="1:9" x14ac:dyDescent="0.2">
      <c r="A677" s="688">
        <v>625</v>
      </c>
      <c r="B677" s="688">
        <v>5</v>
      </c>
      <c r="C677" s="689">
        <v>2</v>
      </c>
      <c r="D677" s="689">
        <v>320</v>
      </c>
      <c r="E677" s="623">
        <f t="shared" si="42"/>
        <v>9.6</v>
      </c>
      <c r="F677" s="689">
        <v>829</v>
      </c>
      <c r="G677" s="623">
        <f t="shared" si="43"/>
        <v>0.83340169914430029</v>
      </c>
      <c r="H677" s="623">
        <f t="shared" si="40"/>
        <v>0.83340169914430029</v>
      </c>
      <c r="I677" s="623">
        <f t="shared" si="41"/>
        <v>1.3362909098016842</v>
      </c>
    </row>
    <row r="678" spans="1:9" x14ac:dyDescent="0.2">
      <c r="A678" s="688">
        <v>626</v>
      </c>
      <c r="B678" s="688">
        <v>5</v>
      </c>
      <c r="C678" s="689">
        <v>2</v>
      </c>
      <c r="D678" s="689">
        <v>320</v>
      </c>
      <c r="E678" s="623">
        <f t="shared" si="42"/>
        <v>9.6</v>
      </c>
      <c r="F678" s="689">
        <v>831</v>
      </c>
      <c r="G678" s="623">
        <f t="shared" si="43"/>
        <v>0.83541231844259778</v>
      </c>
      <c r="H678" s="623">
        <f t="shared" si="40"/>
        <v>0.83541231844259778</v>
      </c>
      <c r="I678" s="623">
        <f t="shared" si="41"/>
        <v>1.3365229687790294</v>
      </c>
    </row>
    <row r="679" spans="1:9" x14ac:dyDescent="0.2">
      <c r="A679" s="688">
        <v>627</v>
      </c>
      <c r="B679" s="688">
        <v>5</v>
      </c>
      <c r="C679" s="689">
        <v>2</v>
      </c>
      <c r="D679" s="689">
        <v>320</v>
      </c>
      <c r="E679" s="623">
        <f t="shared" si="42"/>
        <v>9.6</v>
      </c>
      <c r="F679" s="689">
        <v>830</v>
      </c>
      <c r="G679" s="623">
        <f t="shared" si="43"/>
        <v>0.83440700879344898</v>
      </c>
      <c r="H679" s="623">
        <f t="shared" si="40"/>
        <v>0.83440700879344898</v>
      </c>
      <c r="I679" s="623">
        <f t="shared" si="41"/>
        <v>1.3367547485036944</v>
      </c>
    </row>
    <row r="680" spans="1:9" x14ac:dyDescent="0.2">
      <c r="A680" s="688">
        <v>628</v>
      </c>
      <c r="B680" s="688">
        <v>5</v>
      </c>
      <c r="C680" s="689">
        <v>2</v>
      </c>
      <c r="D680" s="689">
        <v>320</v>
      </c>
      <c r="E680" s="623">
        <f t="shared" si="42"/>
        <v>9.6</v>
      </c>
      <c r="F680" s="689">
        <v>831</v>
      </c>
      <c r="G680" s="623">
        <f t="shared" si="43"/>
        <v>0.83541231844259778</v>
      </c>
      <c r="H680" s="623">
        <f t="shared" si="40"/>
        <v>0.83541231844259778</v>
      </c>
      <c r="I680" s="623">
        <f t="shared" si="41"/>
        <v>1.3369868074810396</v>
      </c>
    </row>
    <row r="681" spans="1:9" x14ac:dyDescent="0.2">
      <c r="A681" s="688">
        <v>629</v>
      </c>
      <c r="B681" s="688">
        <v>5</v>
      </c>
      <c r="C681" s="689">
        <v>2</v>
      </c>
      <c r="D681" s="689">
        <v>320</v>
      </c>
      <c r="E681" s="623">
        <f t="shared" si="42"/>
        <v>9.6</v>
      </c>
      <c r="F681" s="689">
        <v>832</v>
      </c>
      <c r="G681" s="623">
        <f t="shared" si="43"/>
        <v>0.83641762809174658</v>
      </c>
      <c r="H681" s="623">
        <f t="shared" si="40"/>
        <v>0.83641762809174658</v>
      </c>
      <c r="I681" s="623">
        <f t="shared" si="41"/>
        <v>1.3372191457110651</v>
      </c>
    </row>
    <row r="682" spans="1:9" x14ac:dyDescent="0.2">
      <c r="A682" s="688">
        <v>630</v>
      </c>
      <c r="B682" s="688">
        <v>5</v>
      </c>
      <c r="C682" s="689">
        <v>2</v>
      </c>
      <c r="D682" s="689">
        <v>320</v>
      </c>
      <c r="E682" s="623">
        <f t="shared" si="42"/>
        <v>9.6</v>
      </c>
      <c r="F682" s="689">
        <v>833</v>
      </c>
      <c r="G682" s="623">
        <f t="shared" si="43"/>
        <v>0.83742293774089527</v>
      </c>
      <c r="H682" s="623">
        <f t="shared" si="40"/>
        <v>0.83742293774089527</v>
      </c>
      <c r="I682" s="623">
        <f t="shared" si="41"/>
        <v>1.337451763193771</v>
      </c>
    </row>
    <row r="683" spans="1:9" x14ac:dyDescent="0.2">
      <c r="A683" s="688">
        <v>630</v>
      </c>
      <c r="B683" s="688">
        <v>5</v>
      </c>
      <c r="C683" s="689">
        <v>2</v>
      </c>
      <c r="D683" s="689">
        <v>320</v>
      </c>
      <c r="E683" s="623">
        <f t="shared" si="42"/>
        <v>9.6</v>
      </c>
      <c r="F683" s="689">
        <v>831</v>
      </c>
      <c r="G683" s="623">
        <f t="shared" si="43"/>
        <v>0.83541231844259778</v>
      </c>
      <c r="H683" s="623">
        <f t="shared" si="40"/>
        <v>0.83541231844259778</v>
      </c>
      <c r="I683" s="623">
        <f t="shared" si="41"/>
        <v>1.3376838221711163</v>
      </c>
    </row>
    <row r="684" spans="1:9" x14ac:dyDescent="0.2">
      <c r="A684" s="688">
        <v>631</v>
      </c>
      <c r="B684" s="688">
        <v>5</v>
      </c>
      <c r="C684" s="689">
        <v>2</v>
      </c>
      <c r="D684" s="689">
        <v>320</v>
      </c>
      <c r="E684" s="623">
        <f t="shared" si="42"/>
        <v>9.6</v>
      </c>
      <c r="F684" s="689">
        <v>831</v>
      </c>
      <c r="G684" s="623">
        <f t="shared" si="43"/>
        <v>0.83541231844259778</v>
      </c>
      <c r="H684" s="623">
        <f t="shared" si="40"/>
        <v>0.83541231844259778</v>
      </c>
      <c r="I684" s="623">
        <f t="shared" si="41"/>
        <v>1.3379158811484615</v>
      </c>
    </row>
    <row r="685" spans="1:9" x14ac:dyDescent="0.2">
      <c r="A685" s="688">
        <v>632</v>
      </c>
      <c r="B685" s="688">
        <v>5</v>
      </c>
      <c r="C685" s="689">
        <v>2</v>
      </c>
      <c r="D685" s="689">
        <v>320</v>
      </c>
      <c r="E685" s="623">
        <f t="shared" si="42"/>
        <v>9.6</v>
      </c>
      <c r="F685" s="689">
        <v>829</v>
      </c>
      <c r="G685" s="623">
        <f t="shared" si="43"/>
        <v>0.83340169914430029</v>
      </c>
      <c r="H685" s="623">
        <f t="shared" si="40"/>
        <v>0.83340169914430029</v>
      </c>
      <c r="I685" s="623">
        <f t="shared" si="41"/>
        <v>1.3381473816204461</v>
      </c>
    </row>
    <row r="686" spans="1:9" x14ac:dyDescent="0.2">
      <c r="A686" s="688">
        <v>633</v>
      </c>
      <c r="B686" s="688">
        <v>5</v>
      </c>
      <c r="C686" s="689">
        <v>2</v>
      </c>
      <c r="D686" s="689">
        <v>320</v>
      </c>
      <c r="E686" s="623">
        <f t="shared" si="42"/>
        <v>9.6</v>
      </c>
      <c r="F686" s="689">
        <v>829</v>
      </c>
      <c r="G686" s="623">
        <f t="shared" si="43"/>
        <v>0.83340169914430029</v>
      </c>
      <c r="H686" s="623">
        <f t="shared" si="40"/>
        <v>0.83340169914430029</v>
      </c>
      <c r="I686" s="623">
        <f t="shared" si="41"/>
        <v>1.3383788820924307</v>
      </c>
    </row>
    <row r="687" spans="1:9" x14ac:dyDescent="0.2">
      <c r="A687" s="688">
        <v>634</v>
      </c>
      <c r="B687" s="688">
        <v>5</v>
      </c>
      <c r="C687" s="689">
        <v>2</v>
      </c>
      <c r="D687" s="689">
        <v>320</v>
      </c>
      <c r="E687" s="623">
        <f t="shared" si="42"/>
        <v>9.6</v>
      </c>
      <c r="F687" s="689">
        <v>829</v>
      </c>
      <c r="G687" s="623">
        <f t="shared" si="43"/>
        <v>0.83340169914430029</v>
      </c>
      <c r="H687" s="623">
        <f t="shared" si="40"/>
        <v>0.83340169914430029</v>
      </c>
      <c r="I687" s="623">
        <f t="shared" si="41"/>
        <v>1.3386103825644153</v>
      </c>
    </row>
    <row r="688" spans="1:9" x14ac:dyDescent="0.2">
      <c r="A688" s="688">
        <v>635</v>
      </c>
      <c r="B688" s="688">
        <v>5</v>
      </c>
      <c r="C688" s="689">
        <v>2</v>
      </c>
      <c r="D688" s="689">
        <v>320</v>
      </c>
      <c r="E688" s="623">
        <f t="shared" si="42"/>
        <v>9.6</v>
      </c>
      <c r="F688" s="689">
        <v>827</v>
      </c>
      <c r="G688" s="623">
        <f t="shared" si="43"/>
        <v>0.8313910798460028</v>
      </c>
      <c r="H688" s="623">
        <f t="shared" si="40"/>
        <v>0.8313910798460028</v>
      </c>
      <c r="I688" s="623">
        <f t="shared" si="41"/>
        <v>1.3388413245310393</v>
      </c>
    </row>
    <row r="689" spans="1:9" x14ac:dyDescent="0.2">
      <c r="A689" s="688">
        <v>636</v>
      </c>
      <c r="B689" s="688">
        <v>5</v>
      </c>
      <c r="C689" s="689">
        <v>2</v>
      </c>
      <c r="D689" s="689">
        <v>320</v>
      </c>
      <c r="E689" s="623">
        <f t="shared" si="42"/>
        <v>9.6</v>
      </c>
      <c r="F689" s="689">
        <v>828</v>
      </c>
      <c r="G689" s="623">
        <f t="shared" si="43"/>
        <v>0.8323963894951516</v>
      </c>
      <c r="H689" s="623">
        <f t="shared" si="40"/>
        <v>0.8323963894951516</v>
      </c>
      <c r="I689" s="623">
        <f t="shared" si="41"/>
        <v>1.3390725457503436</v>
      </c>
    </row>
    <row r="690" spans="1:9" x14ac:dyDescent="0.2">
      <c r="A690" s="688">
        <v>637</v>
      </c>
      <c r="B690" s="688">
        <v>5</v>
      </c>
      <c r="C690" s="689">
        <v>2</v>
      </c>
      <c r="D690" s="689">
        <v>320</v>
      </c>
      <c r="E690" s="623">
        <f t="shared" si="42"/>
        <v>9.6</v>
      </c>
      <c r="F690" s="689">
        <v>830</v>
      </c>
      <c r="G690" s="623">
        <f t="shared" si="43"/>
        <v>0.83440700879344898</v>
      </c>
      <c r="H690" s="623">
        <f t="shared" si="40"/>
        <v>0.83440700879344898</v>
      </c>
      <c r="I690" s="623">
        <f t="shared" si="41"/>
        <v>1.3393043254750086</v>
      </c>
    </row>
    <row r="691" spans="1:9" x14ac:dyDescent="0.2">
      <c r="A691" s="688">
        <v>638</v>
      </c>
      <c r="B691" s="688">
        <v>5</v>
      </c>
      <c r="C691" s="689">
        <v>2</v>
      </c>
      <c r="D691" s="689">
        <v>320</v>
      </c>
      <c r="E691" s="623">
        <f t="shared" si="42"/>
        <v>9.6</v>
      </c>
      <c r="F691" s="689">
        <v>832</v>
      </c>
      <c r="G691" s="623">
        <f t="shared" si="43"/>
        <v>0.83641762809174658</v>
      </c>
      <c r="H691" s="623">
        <f t="shared" si="40"/>
        <v>0.83641762809174658</v>
      </c>
      <c r="I691" s="623">
        <f t="shared" si="41"/>
        <v>1.3395366637050341</v>
      </c>
    </row>
    <row r="692" spans="1:9" x14ac:dyDescent="0.2">
      <c r="A692" s="688">
        <v>639</v>
      </c>
      <c r="B692" s="688">
        <v>5</v>
      </c>
      <c r="C692" s="689">
        <v>2</v>
      </c>
      <c r="D692" s="689">
        <v>320</v>
      </c>
      <c r="E692" s="623">
        <f t="shared" si="42"/>
        <v>9.6</v>
      </c>
      <c r="F692" s="689">
        <v>832</v>
      </c>
      <c r="G692" s="623">
        <f t="shared" si="43"/>
        <v>0.83641762809174658</v>
      </c>
      <c r="H692" s="623">
        <f t="shared" si="40"/>
        <v>0.83641762809174658</v>
      </c>
      <c r="I692" s="623">
        <f t="shared" si="41"/>
        <v>1.3397690019350597</v>
      </c>
    </row>
    <row r="693" spans="1:9" x14ac:dyDescent="0.2">
      <c r="A693" s="688">
        <v>640</v>
      </c>
      <c r="B693" s="688">
        <v>5</v>
      </c>
      <c r="C693" s="689">
        <v>2</v>
      </c>
      <c r="D693" s="689">
        <v>320</v>
      </c>
      <c r="E693" s="623">
        <f t="shared" si="42"/>
        <v>9.6</v>
      </c>
      <c r="F693" s="689">
        <v>831</v>
      </c>
      <c r="G693" s="623">
        <f t="shared" si="43"/>
        <v>0.83541231844259778</v>
      </c>
      <c r="H693" s="623">
        <f t="shared" si="40"/>
        <v>0.83541231844259778</v>
      </c>
      <c r="I693" s="623">
        <f t="shared" si="41"/>
        <v>1.3400010609124049</v>
      </c>
    </row>
    <row r="694" spans="1:9" x14ac:dyDescent="0.2">
      <c r="A694" s="688">
        <v>641</v>
      </c>
      <c r="B694" s="688">
        <v>5</v>
      </c>
      <c r="C694" s="689">
        <v>2</v>
      </c>
      <c r="D694" s="689">
        <v>320</v>
      </c>
      <c r="E694" s="623">
        <f t="shared" si="42"/>
        <v>9.6</v>
      </c>
      <c r="F694" s="689">
        <v>832</v>
      </c>
      <c r="G694" s="623">
        <f t="shared" si="43"/>
        <v>0.83641762809174658</v>
      </c>
      <c r="H694" s="623">
        <f t="shared" si="40"/>
        <v>0.83641762809174658</v>
      </c>
      <c r="I694" s="623">
        <f t="shared" si="41"/>
        <v>1.3402333991424304</v>
      </c>
    </row>
    <row r="695" spans="1:9" x14ac:dyDescent="0.2">
      <c r="A695" s="688">
        <v>642</v>
      </c>
      <c r="B695" s="688">
        <v>5</v>
      </c>
      <c r="C695" s="689">
        <v>2</v>
      </c>
      <c r="D695" s="689">
        <v>320</v>
      </c>
      <c r="E695" s="623">
        <f t="shared" si="42"/>
        <v>9.6</v>
      </c>
      <c r="F695" s="689">
        <v>830</v>
      </c>
      <c r="G695" s="623">
        <f t="shared" si="43"/>
        <v>0.83440700879344898</v>
      </c>
      <c r="H695" s="623">
        <f t="shared" si="40"/>
        <v>0.83440700879344898</v>
      </c>
      <c r="I695" s="623">
        <f t="shared" si="41"/>
        <v>1.3404651788670954</v>
      </c>
    </row>
    <row r="696" spans="1:9" x14ac:dyDescent="0.2">
      <c r="A696" s="688">
        <v>642</v>
      </c>
      <c r="B696" s="688">
        <v>5</v>
      </c>
      <c r="C696" s="689">
        <v>2</v>
      </c>
      <c r="D696" s="689">
        <v>320</v>
      </c>
      <c r="E696" s="623">
        <f t="shared" si="42"/>
        <v>9.6</v>
      </c>
      <c r="F696" s="689">
        <v>830</v>
      </c>
      <c r="G696" s="623">
        <f t="shared" si="43"/>
        <v>0.83440700879344898</v>
      </c>
      <c r="H696" s="623">
        <f t="shared" si="40"/>
        <v>0.83440700879344898</v>
      </c>
      <c r="I696" s="623">
        <f t="shared" si="41"/>
        <v>1.3406969585917603</v>
      </c>
    </row>
    <row r="697" spans="1:9" x14ac:dyDescent="0.2">
      <c r="A697" s="688">
        <v>643</v>
      </c>
      <c r="B697" s="688">
        <v>5</v>
      </c>
      <c r="C697" s="689">
        <v>2</v>
      </c>
      <c r="D697" s="689">
        <v>320</v>
      </c>
      <c r="E697" s="623">
        <f t="shared" si="42"/>
        <v>9.6</v>
      </c>
      <c r="F697" s="689">
        <v>832</v>
      </c>
      <c r="G697" s="623">
        <f t="shared" si="43"/>
        <v>0.83641762809174658</v>
      </c>
      <c r="H697" s="623">
        <f t="shared" si="40"/>
        <v>0.83641762809174658</v>
      </c>
      <c r="I697" s="623">
        <f t="shared" si="41"/>
        <v>1.3409292968217859</v>
      </c>
    </row>
    <row r="698" spans="1:9" x14ac:dyDescent="0.2">
      <c r="A698" s="688">
        <v>644</v>
      </c>
      <c r="B698" s="688">
        <v>5</v>
      </c>
      <c r="C698" s="689">
        <v>2</v>
      </c>
      <c r="D698" s="689">
        <v>320</v>
      </c>
      <c r="E698" s="623">
        <f t="shared" si="42"/>
        <v>9.6</v>
      </c>
      <c r="F698" s="689">
        <v>832</v>
      </c>
      <c r="G698" s="623">
        <f t="shared" si="43"/>
        <v>0.83641762809174658</v>
      </c>
      <c r="H698" s="623">
        <f t="shared" si="40"/>
        <v>0.83641762809174658</v>
      </c>
      <c r="I698" s="623">
        <f t="shared" si="41"/>
        <v>1.3411616350518114</v>
      </c>
    </row>
    <row r="699" spans="1:9" x14ac:dyDescent="0.2">
      <c r="A699" s="688">
        <v>646</v>
      </c>
      <c r="B699" s="688">
        <v>5</v>
      </c>
      <c r="C699" s="689">
        <v>2</v>
      </c>
      <c r="D699" s="689">
        <v>320</v>
      </c>
      <c r="E699" s="623">
        <f t="shared" si="42"/>
        <v>9.6</v>
      </c>
      <c r="F699" s="689">
        <v>829</v>
      </c>
      <c r="G699" s="623">
        <f t="shared" si="43"/>
        <v>0.83340169914430029</v>
      </c>
      <c r="H699" s="623">
        <f t="shared" si="40"/>
        <v>0.83340169914430029</v>
      </c>
      <c r="I699" s="623">
        <f t="shared" si="41"/>
        <v>1.341393135523796</v>
      </c>
    </row>
    <row r="700" spans="1:9" x14ac:dyDescent="0.2">
      <c r="A700" s="688">
        <v>646</v>
      </c>
      <c r="B700" s="688">
        <v>5</v>
      </c>
      <c r="C700" s="689">
        <v>2</v>
      </c>
      <c r="D700" s="689">
        <v>320</v>
      </c>
      <c r="E700" s="623">
        <f t="shared" si="42"/>
        <v>9.6</v>
      </c>
      <c r="F700" s="689">
        <v>831</v>
      </c>
      <c r="G700" s="623">
        <f t="shared" si="43"/>
        <v>0.83541231844259778</v>
      </c>
      <c r="H700" s="623">
        <f t="shared" si="40"/>
        <v>0.83541231844259778</v>
      </c>
      <c r="I700" s="623">
        <f t="shared" si="41"/>
        <v>1.3416251945011413</v>
      </c>
    </row>
    <row r="701" spans="1:9" x14ac:dyDescent="0.2">
      <c r="A701" s="688">
        <v>647</v>
      </c>
      <c r="B701" s="688">
        <v>20</v>
      </c>
      <c r="C701" s="689">
        <v>2</v>
      </c>
      <c r="D701" s="689">
        <v>320</v>
      </c>
      <c r="E701" s="623">
        <f t="shared" si="42"/>
        <v>57.6</v>
      </c>
      <c r="F701" s="689">
        <v>829</v>
      </c>
      <c r="G701" s="623">
        <f t="shared" si="43"/>
        <v>5.0004101948658022</v>
      </c>
      <c r="H701" s="623">
        <f t="shared" si="40"/>
        <v>5.0004101948658022</v>
      </c>
      <c r="I701" s="623">
        <f t="shared" si="41"/>
        <v>1.3430141973330485</v>
      </c>
    </row>
    <row r="702" spans="1:9" x14ac:dyDescent="0.2">
      <c r="A702" s="688">
        <v>648</v>
      </c>
      <c r="B702" s="688">
        <v>16</v>
      </c>
      <c r="C702" s="689">
        <v>3</v>
      </c>
      <c r="D702" s="689">
        <v>320</v>
      </c>
      <c r="E702" s="623">
        <f t="shared" si="42"/>
        <v>41.6</v>
      </c>
      <c r="F702" s="689">
        <v>1141</v>
      </c>
      <c r="G702" s="623">
        <f t="shared" si="43"/>
        <v>4.9705860086077234</v>
      </c>
      <c r="H702" s="623">
        <f t="shared" si="40"/>
        <v>4.9705860086077234</v>
      </c>
      <c r="I702" s="623">
        <f t="shared" si="41"/>
        <v>1.3443949156687729</v>
      </c>
    </row>
    <row r="703" spans="1:9" x14ac:dyDescent="0.2">
      <c r="A703" s="688">
        <v>649</v>
      </c>
      <c r="B703" s="688">
        <v>34</v>
      </c>
      <c r="C703" s="689">
        <v>3</v>
      </c>
      <c r="D703" s="689">
        <v>320</v>
      </c>
      <c r="E703" s="623">
        <f t="shared" si="42"/>
        <v>99.2</v>
      </c>
      <c r="F703" s="689">
        <v>1320</v>
      </c>
      <c r="G703" s="623">
        <f t="shared" si="43"/>
        <v>13.712423614388729</v>
      </c>
      <c r="H703" s="623">
        <f t="shared" si="40"/>
        <v>13.712423614388729</v>
      </c>
      <c r="I703" s="623">
        <f t="shared" si="41"/>
        <v>1.3482039222283253</v>
      </c>
    </row>
    <row r="704" spans="1:9" x14ac:dyDescent="0.2">
      <c r="A704" s="688">
        <v>650</v>
      </c>
      <c r="B704" s="688">
        <v>20</v>
      </c>
      <c r="C704" s="689">
        <v>4</v>
      </c>
      <c r="D704" s="689">
        <v>320</v>
      </c>
      <c r="E704" s="623">
        <f t="shared" si="42"/>
        <v>51.2</v>
      </c>
      <c r="F704" s="689">
        <v>1571</v>
      </c>
      <c r="G704" s="623">
        <f t="shared" si="43"/>
        <v>8.4231544470008579</v>
      </c>
      <c r="H704" s="623">
        <f t="shared" si="40"/>
        <v>8.4231544470008579</v>
      </c>
      <c r="I704" s="623">
        <f t="shared" si="41"/>
        <v>1.3505436873524923</v>
      </c>
    </row>
    <row r="705" spans="1:9" x14ac:dyDescent="0.2">
      <c r="A705" s="688">
        <v>651</v>
      </c>
      <c r="B705" s="688">
        <v>1</v>
      </c>
      <c r="C705" s="689">
        <v>4</v>
      </c>
      <c r="D705" s="689">
        <v>320</v>
      </c>
      <c r="E705" s="623">
        <f t="shared" si="42"/>
        <v>0</v>
      </c>
      <c r="F705" s="689">
        <v>1616</v>
      </c>
      <c r="G705" s="623">
        <f t="shared" si="43"/>
        <v>0</v>
      </c>
      <c r="H705" s="623">
        <f t="shared" si="40"/>
        <v>0</v>
      </c>
      <c r="I705" s="623">
        <f t="shared" si="41"/>
        <v>1.3505436873524923</v>
      </c>
    </row>
    <row r="706" spans="1:9" x14ac:dyDescent="0.2">
      <c r="A706" s="688">
        <v>652</v>
      </c>
      <c r="B706" s="688">
        <v>61</v>
      </c>
      <c r="C706" s="689">
        <v>3</v>
      </c>
      <c r="D706" s="689">
        <v>320</v>
      </c>
      <c r="E706" s="623">
        <f t="shared" si="42"/>
        <v>185.6</v>
      </c>
      <c r="F706" s="689">
        <v>1102</v>
      </c>
      <c r="G706" s="623">
        <f t="shared" si="43"/>
        <v>21.418457178330158</v>
      </c>
      <c r="H706" s="623">
        <f t="shared" si="40"/>
        <v>21.418457178330158</v>
      </c>
      <c r="I706" s="623">
        <f t="shared" si="41"/>
        <v>1.3564932587909173</v>
      </c>
    </row>
    <row r="707" spans="1:9" x14ac:dyDescent="0.2">
      <c r="A707" s="688">
        <v>653</v>
      </c>
      <c r="B707" s="688">
        <v>28</v>
      </c>
      <c r="C707" s="689">
        <v>4</v>
      </c>
      <c r="D707" s="689">
        <v>320</v>
      </c>
      <c r="E707" s="623">
        <f t="shared" si="42"/>
        <v>76.8</v>
      </c>
      <c r="F707" s="689">
        <v>1768</v>
      </c>
      <c r="G707" s="623">
        <f t="shared" si="43"/>
        <v>14.21909967755969</v>
      </c>
      <c r="H707" s="623">
        <f t="shared" si="40"/>
        <v>14.21909967755969</v>
      </c>
      <c r="I707" s="623">
        <f t="shared" si="41"/>
        <v>1.3604430087013506</v>
      </c>
    </row>
    <row r="708" spans="1:9" x14ac:dyDescent="0.2">
      <c r="A708" s="688">
        <v>654</v>
      </c>
      <c r="B708" s="688">
        <v>14</v>
      </c>
      <c r="C708" s="689">
        <v>4</v>
      </c>
      <c r="D708" s="689">
        <v>320</v>
      </c>
      <c r="E708" s="623">
        <f t="shared" si="42"/>
        <v>32</v>
      </c>
      <c r="F708" s="689">
        <v>1626</v>
      </c>
      <c r="G708" s="623">
        <f t="shared" si="43"/>
        <v>5.448778298386137</v>
      </c>
      <c r="H708" s="623">
        <f t="shared" si="40"/>
        <v>5.448778298386137</v>
      </c>
      <c r="I708" s="623">
        <f t="shared" si="41"/>
        <v>1.3619565582286801</v>
      </c>
    </row>
    <row r="709" spans="1:9" x14ac:dyDescent="0.2">
      <c r="A709" s="688">
        <v>655</v>
      </c>
      <c r="B709" s="688">
        <v>56</v>
      </c>
      <c r="C709" s="689">
        <v>4</v>
      </c>
      <c r="D709" s="689">
        <v>320</v>
      </c>
      <c r="E709" s="623">
        <f t="shared" si="42"/>
        <v>166.4</v>
      </c>
      <c r="F709" s="689">
        <v>1827</v>
      </c>
      <c r="G709" s="623">
        <f t="shared" si="43"/>
        <v>31.8361459692421</v>
      </c>
      <c r="H709" s="623">
        <f t="shared" si="40"/>
        <v>31.8361459692421</v>
      </c>
      <c r="I709" s="623">
        <f t="shared" si="41"/>
        <v>1.3707999321090252</v>
      </c>
    </row>
    <row r="710" spans="1:9" x14ac:dyDescent="0.2">
      <c r="A710" s="688">
        <v>656</v>
      </c>
      <c r="B710" s="688">
        <v>36</v>
      </c>
      <c r="C710" s="689">
        <v>3</v>
      </c>
      <c r="D710" s="689">
        <v>320</v>
      </c>
      <c r="E710" s="623">
        <f t="shared" si="42"/>
        <v>105.6</v>
      </c>
      <c r="F710" s="689">
        <v>1338</v>
      </c>
      <c r="G710" s="623">
        <f t="shared" si="43"/>
        <v>14.796147416171065</v>
      </c>
      <c r="H710" s="623">
        <f t="shared" si="40"/>
        <v>14.796147416171065</v>
      </c>
      <c r="I710" s="623">
        <f t="shared" si="41"/>
        <v>1.3749099730579615</v>
      </c>
    </row>
    <row r="711" spans="1:9" x14ac:dyDescent="0.2">
      <c r="A711" s="688">
        <v>657</v>
      </c>
      <c r="B711" s="688">
        <v>30</v>
      </c>
      <c r="C711" s="689">
        <v>3</v>
      </c>
      <c r="D711" s="689">
        <v>320</v>
      </c>
      <c r="E711" s="623">
        <f t="shared" si="42"/>
        <v>86.4</v>
      </c>
      <c r="F711" s="689">
        <v>1440</v>
      </c>
      <c r="G711" s="623">
        <f t="shared" si="43"/>
        <v>13.028813052967591</v>
      </c>
      <c r="H711" s="623">
        <f t="shared" ref="H711:H774" si="44">G711*1</f>
        <v>13.028813052967591</v>
      </c>
      <c r="I711" s="623">
        <f t="shared" si="41"/>
        <v>1.378529087794897</v>
      </c>
    </row>
    <row r="712" spans="1:9" x14ac:dyDescent="0.2">
      <c r="A712" s="688">
        <v>658</v>
      </c>
      <c r="B712" s="688">
        <v>27</v>
      </c>
      <c r="C712" s="689">
        <v>4</v>
      </c>
      <c r="D712" s="689">
        <v>320</v>
      </c>
      <c r="E712" s="623">
        <f t="shared" si="42"/>
        <v>73.599999999999994</v>
      </c>
      <c r="F712" s="689">
        <v>1527</v>
      </c>
      <c r="G712" s="623">
        <f t="shared" si="43"/>
        <v>11.769160062584223</v>
      </c>
      <c r="H712" s="623">
        <f t="shared" si="44"/>
        <v>11.769160062584223</v>
      </c>
      <c r="I712" s="623">
        <f t="shared" ref="I712:I775" si="45">(H712/3600)+I711</f>
        <v>1.3817982989233926</v>
      </c>
    </row>
    <row r="713" spans="1:9" x14ac:dyDescent="0.2">
      <c r="A713" s="688">
        <v>658</v>
      </c>
      <c r="B713" s="688">
        <v>20</v>
      </c>
      <c r="C713" s="689">
        <v>4</v>
      </c>
      <c r="D713" s="689">
        <v>320</v>
      </c>
      <c r="E713" s="623">
        <f t="shared" si="42"/>
        <v>51.2</v>
      </c>
      <c r="F713" s="689">
        <v>1600</v>
      </c>
      <c r="G713" s="623">
        <f t="shared" si="43"/>
        <v>8.5786423394025277</v>
      </c>
      <c r="H713" s="623">
        <f t="shared" si="44"/>
        <v>8.5786423394025277</v>
      </c>
      <c r="I713" s="623">
        <f t="shared" si="45"/>
        <v>1.3841812551287822</v>
      </c>
    </row>
    <row r="714" spans="1:9" x14ac:dyDescent="0.2">
      <c r="A714" s="688">
        <v>659</v>
      </c>
      <c r="B714" s="688">
        <v>18</v>
      </c>
      <c r="C714" s="689">
        <v>4</v>
      </c>
      <c r="D714" s="689">
        <v>320</v>
      </c>
      <c r="E714" s="623">
        <f t="shared" ref="E714:E777" si="46">IF(B714&gt;C714,(B714-C714)*D714/100,0)</f>
        <v>44.8</v>
      </c>
      <c r="F714" s="689">
        <v>1645</v>
      </c>
      <c r="G714" s="623">
        <f t="shared" ref="G714:G777" si="47">(2*PI()*E714*F714/60)/1000</f>
        <v>7.7174270732984462</v>
      </c>
      <c r="H714" s="623">
        <f t="shared" si="44"/>
        <v>7.7174270732984462</v>
      </c>
      <c r="I714" s="623">
        <f t="shared" si="45"/>
        <v>1.386324984871365</v>
      </c>
    </row>
    <row r="715" spans="1:9" x14ac:dyDescent="0.2">
      <c r="A715" s="688">
        <v>660</v>
      </c>
      <c r="B715" s="688">
        <v>63</v>
      </c>
      <c r="C715" s="689">
        <v>3</v>
      </c>
      <c r="D715" s="689">
        <v>320</v>
      </c>
      <c r="E715" s="623">
        <f t="shared" si="46"/>
        <v>192</v>
      </c>
      <c r="F715" s="689">
        <v>1215</v>
      </c>
      <c r="G715" s="623">
        <f t="shared" si="47"/>
        <v>24.429024474314232</v>
      </c>
      <c r="H715" s="623">
        <f t="shared" si="44"/>
        <v>24.429024474314232</v>
      </c>
      <c r="I715" s="623">
        <f t="shared" si="45"/>
        <v>1.393110825003119</v>
      </c>
    </row>
    <row r="716" spans="1:9" x14ac:dyDescent="0.2">
      <c r="A716" s="688">
        <v>661</v>
      </c>
      <c r="B716" s="688">
        <v>30</v>
      </c>
      <c r="C716" s="689">
        <v>3</v>
      </c>
      <c r="D716" s="689">
        <v>320</v>
      </c>
      <c r="E716" s="623">
        <f t="shared" si="46"/>
        <v>86.4</v>
      </c>
      <c r="F716" s="689">
        <v>1250</v>
      </c>
      <c r="G716" s="623">
        <f t="shared" si="47"/>
        <v>11.309733552923255</v>
      </c>
      <c r="H716" s="623">
        <f t="shared" si="44"/>
        <v>11.309733552923255</v>
      </c>
      <c r="I716" s="623">
        <f t="shared" si="45"/>
        <v>1.3962524176567088</v>
      </c>
    </row>
    <row r="717" spans="1:9" x14ac:dyDescent="0.2">
      <c r="A717" s="688">
        <v>662</v>
      </c>
      <c r="B717" s="688">
        <v>22</v>
      </c>
      <c r="C717" s="689">
        <v>3</v>
      </c>
      <c r="D717" s="689">
        <v>320</v>
      </c>
      <c r="E717" s="623">
        <f t="shared" si="46"/>
        <v>60.8</v>
      </c>
      <c r="F717" s="689">
        <v>1303</v>
      </c>
      <c r="G717" s="623">
        <f t="shared" si="47"/>
        <v>8.2961503279917341</v>
      </c>
      <c r="H717" s="623">
        <f t="shared" si="44"/>
        <v>8.2961503279917341</v>
      </c>
      <c r="I717" s="623">
        <f t="shared" si="45"/>
        <v>1.3985569038589287</v>
      </c>
    </row>
    <row r="718" spans="1:9" x14ac:dyDescent="0.2">
      <c r="A718" s="688">
        <v>663</v>
      </c>
      <c r="B718" s="688">
        <v>1</v>
      </c>
      <c r="C718" s="689">
        <v>3</v>
      </c>
      <c r="D718" s="689">
        <v>320</v>
      </c>
      <c r="E718" s="623">
        <f t="shared" si="46"/>
        <v>0</v>
      </c>
      <c r="F718" s="689">
        <v>1288</v>
      </c>
      <c r="G718" s="623">
        <f t="shared" si="47"/>
        <v>0</v>
      </c>
      <c r="H718" s="623">
        <f t="shared" si="44"/>
        <v>0</v>
      </c>
      <c r="I718" s="623">
        <f t="shared" si="45"/>
        <v>1.3985569038589287</v>
      </c>
    </row>
    <row r="719" spans="1:9" x14ac:dyDescent="0.2">
      <c r="A719" s="688">
        <v>664</v>
      </c>
      <c r="B719" s="688">
        <v>26</v>
      </c>
      <c r="C719" s="689">
        <v>3</v>
      </c>
      <c r="D719" s="689">
        <v>320</v>
      </c>
      <c r="E719" s="623">
        <f t="shared" si="46"/>
        <v>73.599999999999994</v>
      </c>
      <c r="F719" s="689">
        <v>1296</v>
      </c>
      <c r="G719" s="623">
        <f t="shared" si="47"/>
        <v>9.9887566739418183</v>
      </c>
      <c r="H719" s="623">
        <f t="shared" si="44"/>
        <v>9.9887566739418183</v>
      </c>
      <c r="I719" s="623">
        <f t="shared" si="45"/>
        <v>1.4013315584905792</v>
      </c>
    </row>
    <row r="720" spans="1:9" x14ac:dyDescent="0.2">
      <c r="A720" s="688">
        <v>665</v>
      </c>
      <c r="B720" s="688">
        <v>11</v>
      </c>
      <c r="C720" s="689">
        <v>3</v>
      </c>
      <c r="D720" s="689">
        <v>320</v>
      </c>
      <c r="E720" s="623">
        <f t="shared" si="46"/>
        <v>25.6</v>
      </c>
      <c r="F720" s="689">
        <v>1318</v>
      </c>
      <c r="G720" s="623">
        <f t="shared" si="47"/>
        <v>3.5333283135414164</v>
      </c>
      <c r="H720" s="623">
        <f t="shared" si="44"/>
        <v>3.5333283135414164</v>
      </c>
      <c r="I720" s="623">
        <f t="shared" si="45"/>
        <v>1.4023130385776741</v>
      </c>
    </row>
    <row r="721" spans="1:9" x14ac:dyDescent="0.2">
      <c r="A721" s="688">
        <v>666</v>
      </c>
      <c r="B721" s="688">
        <v>7</v>
      </c>
      <c r="C721" s="689">
        <v>3</v>
      </c>
      <c r="D721" s="689">
        <v>320</v>
      </c>
      <c r="E721" s="623">
        <f t="shared" si="46"/>
        <v>12.8</v>
      </c>
      <c r="F721" s="689">
        <v>1325</v>
      </c>
      <c r="G721" s="623">
        <f t="shared" si="47"/>
        <v>1.7760470468294298</v>
      </c>
      <c r="H721" s="623">
        <f t="shared" si="44"/>
        <v>1.7760470468294298</v>
      </c>
      <c r="I721" s="623">
        <f t="shared" si="45"/>
        <v>1.4028063849795711</v>
      </c>
    </row>
    <row r="722" spans="1:9" x14ac:dyDescent="0.2">
      <c r="A722" s="688">
        <v>667</v>
      </c>
      <c r="B722" s="688">
        <v>8</v>
      </c>
      <c r="C722" s="689">
        <v>3</v>
      </c>
      <c r="D722" s="689">
        <v>320</v>
      </c>
      <c r="E722" s="623">
        <f t="shared" si="46"/>
        <v>16</v>
      </c>
      <c r="F722" s="689">
        <v>1324</v>
      </c>
      <c r="G722" s="623">
        <f t="shared" si="47"/>
        <v>2.2183832924548725</v>
      </c>
      <c r="H722" s="623">
        <f t="shared" si="44"/>
        <v>2.2183832924548725</v>
      </c>
      <c r="I722" s="623">
        <f t="shared" si="45"/>
        <v>1.4034226025608085</v>
      </c>
    </row>
    <row r="723" spans="1:9" x14ac:dyDescent="0.2">
      <c r="A723" s="688">
        <v>668</v>
      </c>
      <c r="B723" s="688">
        <v>7</v>
      </c>
      <c r="C723" s="689">
        <v>3</v>
      </c>
      <c r="D723" s="689">
        <v>320</v>
      </c>
      <c r="E723" s="623">
        <f t="shared" si="46"/>
        <v>12.8</v>
      </c>
      <c r="F723" s="689">
        <v>1315</v>
      </c>
      <c r="G723" s="623">
        <f t="shared" si="47"/>
        <v>1.7626429181741134</v>
      </c>
      <c r="H723" s="623">
        <f t="shared" si="44"/>
        <v>1.7626429181741134</v>
      </c>
      <c r="I723" s="623">
        <f t="shared" si="45"/>
        <v>1.4039122255936347</v>
      </c>
    </row>
    <row r="724" spans="1:9" x14ac:dyDescent="0.2">
      <c r="A724" s="688">
        <v>669</v>
      </c>
      <c r="B724" s="688">
        <v>8</v>
      </c>
      <c r="C724" s="689">
        <v>3</v>
      </c>
      <c r="D724" s="689">
        <v>320</v>
      </c>
      <c r="E724" s="623">
        <f t="shared" si="46"/>
        <v>16</v>
      </c>
      <c r="F724" s="689">
        <v>1313</v>
      </c>
      <c r="G724" s="623">
        <f t="shared" si="47"/>
        <v>2.1999526155538125</v>
      </c>
      <c r="H724" s="623">
        <f t="shared" si="44"/>
        <v>2.1999526155538125</v>
      </c>
      <c r="I724" s="623">
        <f t="shared" si="45"/>
        <v>1.4045233235423997</v>
      </c>
    </row>
    <row r="725" spans="1:9" x14ac:dyDescent="0.2">
      <c r="A725" s="688">
        <v>670</v>
      </c>
      <c r="B725" s="688">
        <v>8</v>
      </c>
      <c r="C725" s="689">
        <v>3</v>
      </c>
      <c r="D725" s="689">
        <v>320</v>
      </c>
      <c r="E725" s="623">
        <f t="shared" si="46"/>
        <v>16</v>
      </c>
      <c r="F725" s="689">
        <v>1308</v>
      </c>
      <c r="G725" s="623">
        <f t="shared" si="47"/>
        <v>2.1915750351442398</v>
      </c>
      <c r="H725" s="623">
        <f t="shared" si="44"/>
        <v>2.1915750351442398</v>
      </c>
      <c r="I725" s="623">
        <f t="shared" si="45"/>
        <v>1.4051320943854952</v>
      </c>
    </row>
    <row r="726" spans="1:9" x14ac:dyDescent="0.2">
      <c r="A726" s="688">
        <v>670</v>
      </c>
      <c r="B726" s="688">
        <v>1</v>
      </c>
      <c r="C726" s="689">
        <v>3</v>
      </c>
      <c r="D726" s="689">
        <v>320</v>
      </c>
      <c r="E726" s="623">
        <f t="shared" si="46"/>
        <v>0</v>
      </c>
      <c r="F726" s="689">
        <v>1280</v>
      </c>
      <c r="G726" s="623">
        <f t="shared" si="47"/>
        <v>0</v>
      </c>
      <c r="H726" s="623">
        <f t="shared" si="44"/>
        <v>0</v>
      </c>
      <c r="I726" s="623">
        <f t="shared" si="45"/>
        <v>1.4051320943854952</v>
      </c>
    </row>
    <row r="727" spans="1:9" x14ac:dyDescent="0.2">
      <c r="A727" s="688">
        <v>671</v>
      </c>
      <c r="B727" s="688">
        <v>1</v>
      </c>
      <c r="C727" s="689">
        <v>3</v>
      </c>
      <c r="D727" s="689">
        <v>320</v>
      </c>
      <c r="E727" s="623">
        <f t="shared" si="46"/>
        <v>0</v>
      </c>
      <c r="F727" s="689">
        <v>1236</v>
      </c>
      <c r="G727" s="623">
        <f t="shared" si="47"/>
        <v>0</v>
      </c>
      <c r="H727" s="623">
        <f t="shared" si="44"/>
        <v>0</v>
      </c>
      <c r="I727" s="623">
        <f t="shared" si="45"/>
        <v>1.4051320943854952</v>
      </c>
    </row>
    <row r="728" spans="1:9" x14ac:dyDescent="0.2">
      <c r="A728" s="688">
        <v>672</v>
      </c>
      <c r="B728" s="688">
        <v>1</v>
      </c>
      <c r="C728" s="689">
        <v>3</v>
      </c>
      <c r="D728" s="689">
        <v>320</v>
      </c>
      <c r="E728" s="623">
        <f t="shared" si="46"/>
        <v>0</v>
      </c>
      <c r="F728" s="689">
        <v>1188</v>
      </c>
      <c r="G728" s="623">
        <f t="shared" si="47"/>
        <v>0</v>
      </c>
      <c r="H728" s="623">
        <f t="shared" si="44"/>
        <v>0</v>
      </c>
      <c r="I728" s="623">
        <f t="shared" si="45"/>
        <v>1.4051320943854952</v>
      </c>
    </row>
    <row r="729" spans="1:9" x14ac:dyDescent="0.2">
      <c r="A729" s="688">
        <v>673</v>
      </c>
      <c r="B729" s="688">
        <v>1</v>
      </c>
      <c r="C729" s="689">
        <v>3</v>
      </c>
      <c r="D729" s="689">
        <v>320</v>
      </c>
      <c r="E729" s="623">
        <f t="shared" si="46"/>
        <v>0</v>
      </c>
      <c r="F729" s="689">
        <v>1096</v>
      </c>
      <c r="G729" s="623">
        <f t="shared" si="47"/>
        <v>0</v>
      </c>
      <c r="H729" s="623">
        <f t="shared" si="44"/>
        <v>0</v>
      </c>
      <c r="I729" s="623">
        <f t="shared" si="45"/>
        <v>1.4051320943854952</v>
      </c>
    </row>
    <row r="730" spans="1:9" x14ac:dyDescent="0.2">
      <c r="A730" s="688">
        <v>674</v>
      </c>
      <c r="B730" s="688">
        <v>1</v>
      </c>
      <c r="C730" s="689">
        <v>3</v>
      </c>
      <c r="D730" s="689">
        <v>320</v>
      </c>
      <c r="E730" s="623">
        <f t="shared" si="46"/>
        <v>0</v>
      </c>
      <c r="F730" s="689">
        <v>1242</v>
      </c>
      <c r="G730" s="623">
        <f t="shared" si="47"/>
        <v>0</v>
      </c>
      <c r="H730" s="623">
        <f t="shared" si="44"/>
        <v>0</v>
      </c>
      <c r="I730" s="623">
        <f t="shared" si="45"/>
        <v>1.4051320943854952</v>
      </c>
    </row>
    <row r="731" spans="1:9" x14ac:dyDescent="0.2">
      <c r="A731" s="688">
        <v>675</v>
      </c>
      <c r="B731" s="688">
        <v>1</v>
      </c>
      <c r="C731" s="689">
        <v>3</v>
      </c>
      <c r="D731" s="689">
        <v>320</v>
      </c>
      <c r="E731" s="623">
        <f t="shared" si="46"/>
        <v>0</v>
      </c>
      <c r="F731" s="689">
        <v>1220</v>
      </c>
      <c r="G731" s="623">
        <f t="shared" si="47"/>
        <v>0</v>
      </c>
      <c r="H731" s="623">
        <f t="shared" si="44"/>
        <v>0</v>
      </c>
      <c r="I731" s="623">
        <f t="shared" si="45"/>
        <v>1.4051320943854952</v>
      </c>
    </row>
    <row r="732" spans="1:9" x14ac:dyDescent="0.2">
      <c r="A732" s="688">
        <v>676</v>
      </c>
      <c r="B732" s="688">
        <v>1</v>
      </c>
      <c r="C732" s="689">
        <v>3</v>
      </c>
      <c r="D732" s="689">
        <v>320</v>
      </c>
      <c r="E732" s="623">
        <f t="shared" si="46"/>
        <v>0</v>
      </c>
      <c r="F732" s="689">
        <v>1044</v>
      </c>
      <c r="G732" s="623">
        <f t="shared" si="47"/>
        <v>0</v>
      </c>
      <c r="H732" s="623">
        <f t="shared" si="44"/>
        <v>0</v>
      </c>
      <c r="I732" s="623">
        <f t="shared" si="45"/>
        <v>1.4051320943854952</v>
      </c>
    </row>
    <row r="733" spans="1:9" x14ac:dyDescent="0.2">
      <c r="A733" s="688">
        <v>677</v>
      </c>
      <c r="B733" s="688">
        <v>1</v>
      </c>
      <c r="C733" s="689">
        <v>2</v>
      </c>
      <c r="D733" s="689">
        <v>320</v>
      </c>
      <c r="E733" s="623">
        <f t="shared" si="46"/>
        <v>0</v>
      </c>
      <c r="F733" s="689">
        <v>986</v>
      </c>
      <c r="G733" s="623">
        <f t="shared" si="47"/>
        <v>0</v>
      </c>
      <c r="H733" s="623">
        <f t="shared" si="44"/>
        <v>0</v>
      </c>
      <c r="I733" s="623">
        <f t="shared" si="45"/>
        <v>1.4051320943854952</v>
      </c>
    </row>
    <row r="734" spans="1:9" x14ac:dyDescent="0.2">
      <c r="A734" s="688">
        <v>678</v>
      </c>
      <c r="B734" s="688">
        <v>1</v>
      </c>
      <c r="C734" s="689">
        <v>2</v>
      </c>
      <c r="D734" s="689">
        <v>320</v>
      </c>
      <c r="E734" s="623">
        <f t="shared" si="46"/>
        <v>0</v>
      </c>
      <c r="F734" s="689">
        <v>934</v>
      </c>
      <c r="G734" s="623">
        <f t="shared" si="47"/>
        <v>0</v>
      </c>
      <c r="H734" s="623">
        <f t="shared" si="44"/>
        <v>0</v>
      </c>
      <c r="I734" s="623">
        <f t="shared" si="45"/>
        <v>1.4051320943854952</v>
      </c>
    </row>
    <row r="735" spans="1:9" x14ac:dyDescent="0.2">
      <c r="A735" s="688">
        <v>679</v>
      </c>
      <c r="B735" s="688">
        <v>5</v>
      </c>
      <c r="C735" s="689">
        <v>2</v>
      </c>
      <c r="D735" s="689">
        <v>320</v>
      </c>
      <c r="E735" s="623">
        <f t="shared" si="46"/>
        <v>9.6</v>
      </c>
      <c r="F735" s="689">
        <v>873</v>
      </c>
      <c r="G735" s="623">
        <f t="shared" si="47"/>
        <v>0.87763532370684461</v>
      </c>
      <c r="H735" s="623">
        <f t="shared" si="44"/>
        <v>0.87763532370684461</v>
      </c>
      <c r="I735" s="623">
        <f t="shared" si="45"/>
        <v>1.4053758819754139</v>
      </c>
    </row>
    <row r="736" spans="1:9" x14ac:dyDescent="0.2">
      <c r="A736" s="688">
        <v>680</v>
      </c>
      <c r="B736" s="688">
        <v>3</v>
      </c>
      <c r="C736" s="689">
        <v>2</v>
      </c>
      <c r="D736" s="689">
        <v>320</v>
      </c>
      <c r="E736" s="623">
        <f t="shared" si="46"/>
        <v>3.2</v>
      </c>
      <c r="F736" s="689">
        <v>897</v>
      </c>
      <c r="G736" s="623">
        <f t="shared" si="47"/>
        <v>0.3005875850954714</v>
      </c>
      <c r="H736" s="623">
        <f t="shared" si="44"/>
        <v>0.3005875850954714</v>
      </c>
      <c r="I736" s="623">
        <f t="shared" si="45"/>
        <v>1.4054593785268292</v>
      </c>
    </row>
    <row r="737" spans="1:9" x14ac:dyDescent="0.2">
      <c r="A737" s="688">
        <v>681</v>
      </c>
      <c r="B737" s="688">
        <v>3</v>
      </c>
      <c r="C737" s="689">
        <v>2</v>
      </c>
      <c r="D737" s="689">
        <v>320</v>
      </c>
      <c r="E737" s="623">
        <f t="shared" si="46"/>
        <v>3.2</v>
      </c>
      <c r="F737" s="689">
        <v>904</v>
      </c>
      <c r="G737" s="623">
        <f t="shared" si="47"/>
        <v>0.3029333076101518</v>
      </c>
      <c r="H737" s="623">
        <f t="shared" si="44"/>
        <v>0.3029333076101518</v>
      </c>
      <c r="I737" s="623">
        <f t="shared" si="45"/>
        <v>1.405543526667832</v>
      </c>
    </row>
    <row r="738" spans="1:9" x14ac:dyDescent="0.2">
      <c r="A738" s="688">
        <v>682</v>
      </c>
      <c r="B738" s="688">
        <v>4</v>
      </c>
      <c r="C738" s="689">
        <v>2</v>
      </c>
      <c r="D738" s="689">
        <v>320</v>
      </c>
      <c r="E738" s="623">
        <f t="shared" si="46"/>
        <v>6.4</v>
      </c>
      <c r="F738" s="689">
        <v>900</v>
      </c>
      <c r="G738" s="623">
        <f t="shared" si="47"/>
        <v>0.60318578948924029</v>
      </c>
      <c r="H738" s="623">
        <f t="shared" si="44"/>
        <v>0.60318578948924029</v>
      </c>
      <c r="I738" s="623">
        <f t="shared" si="45"/>
        <v>1.4057110782760234</v>
      </c>
    </row>
    <row r="739" spans="1:9" x14ac:dyDescent="0.2">
      <c r="A739" s="688">
        <v>682</v>
      </c>
      <c r="B739" s="688">
        <v>3</v>
      </c>
      <c r="C739" s="689">
        <v>2</v>
      </c>
      <c r="D739" s="689">
        <v>320</v>
      </c>
      <c r="E739" s="623">
        <f t="shared" si="46"/>
        <v>3.2</v>
      </c>
      <c r="F739" s="689">
        <v>856</v>
      </c>
      <c r="G739" s="623">
        <f t="shared" si="47"/>
        <v>0.28684835322377206</v>
      </c>
      <c r="H739" s="623">
        <f t="shared" si="44"/>
        <v>0.28684835322377206</v>
      </c>
      <c r="I739" s="623">
        <f t="shared" si="45"/>
        <v>1.4057907583741411</v>
      </c>
    </row>
    <row r="740" spans="1:9" x14ac:dyDescent="0.2">
      <c r="A740" s="688">
        <v>683</v>
      </c>
      <c r="B740" s="688">
        <v>5</v>
      </c>
      <c r="C740" s="689">
        <v>2</v>
      </c>
      <c r="D740" s="689">
        <v>320</v>
      </c>
      <c r="E740" s="623">
        <f t="shared" si="46"/>
        <v>9.6</v>
      </c>
      <c r="F740" s="689">
        <v>827</v>
      </c>
      <c r="G740" s="623">
        <f t="shared" si="47"/>
        <v>0.8313910798460028</v>
      </c>
      <c r="H740" s="623">
        <f t="shared" si="44"/>
        <v>0.8313910798460028</v>
      </c>
      <c r="I740" s="623">
        <f t="shared" si="45"/>
        <v>1.4060217003407651</v>
      </c>
    </row>
    <row r="741" spans="1:9" x14ac:dyDescent="0.2">
      <c r="A741" s="688">
        <v>684</v>
      </c>
      <c r="B741" s="688">
        <v>5</v>
      </c>
      <c r="C741" s="689">
        <v>2</v>
      </c>
      <c r="D741" s="689">
        <v>320</v>
      </c>
      <c r="E741" s="623">
        <f t="shared" si="46"/>
        <v>9.6</v>
      </c>
      <c r="F741" s="689">
        <v>831</v>
      </c>
      <c r="G741" s="623">
        <f t="shared" si="47"/>
        <v>0.83541231844259778</v>
      </c>
      <c r="H741" s="623">
        <f t="shared" si="44"/>
        <v>0.83541231844259778</v>
      </c>
      <c r="I741" s="623">
        <f t="shared" si="45"/>
        <v>1.4062537593181104</v>
      </c>
    </row>
    <row r="742" spans="1:9" x14ac:dyDescent="0.2">
      <c r="A742" s="688">
        <v>685</v>
      </c>
      <c r="B742" s="688">
        <v>5</v>
      </c>
      <c r="C742" s="689">
        <v>2</v>
      </c>
      <c r="D742" s="689">
        <v>320</v>
      </c>
      <c r="E742" s="623">
        <f t="shared" si="46"/>
        <v>9.6</v>
      </c>
      <c r="F742" s="689">
        <v>831</v>
      </c>
      <c r="G742" s="623">
        <f t="shared" si="47"/>
        <v>0.83541231844259778</v>
      </c>
      <c r="H742" s="623">
        <f t="shared" si="44"/>
        <v>0.83541231844259778</v>
      </c>
      <c r="I742" s="623">
        <f t="shared" si="45"/>
        <v>1.4064858182954556</v>
      </c>
    </row>
    <row r="743" spans="1:9" x14ac:dyDescent="0.2">
      <c r="A743" s="688">
        <v>686</v>
      </c>
      <c r="B743" s="688">
        <v>5</v>
      </c>
      <c r="C743" s="689">
        <v>2</v>
      </c>
      <c r="D743" s="689">
        <v>320</v>
      </c>
      <c r="E743" s="623">
        <f t="shared" si="46"/>
        <v>9.6</v>
      </c>
      <c r="F743" s="689">
        <v>830</v>
      </c>
      <c r="G743" s="623">
        <f t="shared" si="47"/>
        <v>0.83440700879344898</v>
      </c>
      <c r="H743" s="623">
        <f t="shared" si="44"/>
        <v>0.83440700879344898</v>
      </c>
      <c r="I743" s="623">
        <f t="shared" si="45"/>
        <v>1.4067175980201205</v>
      </c>
    </row>
    <row r="744" spans="1:9" x14ac:dyDescent="0.2">
      <c r="A744" s="688">
        <v>687</v>
      </c>
      <c r="B744" s="688">
        <v>5</v>
      </c>
      <c r="C744" s="689">
        <v>2</v>
      </c>
      <c r="D744" s="689">
        <v>320</v>
      </c>
      <c r="E744" s="623">
        <f t="shared" si="46"/>
        <v>9.6</v>
      </c>
      <c r="F744" s="689">
        <v>831</v>
      </c>
      <c r="G744" s="623">
        <f t="shared" si="47"/>
        <v>0.83541231844259778</v>
      </c>
      <c r="H744" s="623">
        <f t="shared" si="44"/>
        <v>0.83541231844259778</v>
      </c>
      <c r="I744" s="623">
        <f t="shared" si="45"/>
        <v>1.4069496569974658</v>
      </c>
    </row>
    <row r="745" spans="1:9" x14ac:dyDescent="0.2">
      <c r="A745" s="688">
        <v>688</v>
      </c>
      <c r="B745" s="688">
        <v>5</v>
      </c>
      <c r="C745" s="689">
        <v>2</v>
      </c>
      <c r="D745" s="689">
        <v>320</v>
      </c>
      <c r="E745" s="623">
        <f t="shared" si="46"/>
        <v>9.6</v>
      </c>
      <c r="F745" s="689">
        <v>831</v>
      </c>
      <c r="G745" s="623">
        <f t="shared" si="47"/>
        <v>0.83541231844259778</v>
      </c>
      <c r="H745" s="623">
        <f t="shared" si="44"/>
        <v>0.83541231844259778</v>
      </c>
      <c r="I745" s="623">
        <f t="shared" si="45"/>
        <v>1.407181715974811</v>
      </c>
    </row>
    <row r="746" spans="1:9" x14ac:dyDescent="0.2">
      <c r="A746" s="688">
        <v>689</v>
      </c>
      <c r="B746" s="688">
        <v>5</v>
      </c>
      <c r="C746" s="689">
        <v>2</v>
      </c>
      <c r="D746" s="689">
        <v>320</v>
      </c>
      <c r="E746" s="623">
        <f t="shared" si="46"/>
        <v>9.6</v>
      </c>
      <c r="F746" s="689">
        <v>828</v>
      </c>
      <c r="G746" s="623">
        <f t="shared" si="47"/>
        <v>0.8323963894951516</v>
      </c>
      <c r="H746" s="623">
        <f t="shared" si="44"/>
        <v>0.8323963894951516</v>
      </c>
      <c r="I746" s="623">
        <f t="shared" si="45"/>
        <v>1.4074129371941153</v>
      </c>
    </row>
    <row r="747" spans="1:9" x14ac:dyDescent="0.2">
      <c r="A747" s="688">
        <v>690</v>
      </c>
      <c r="B747" s="688">
        <v>5</v>
      </c>
      <c r="C747" s="689">
        <v>2</v>
      </c>
      <c r="D747" s="689">
        <v>320</v>
      </c>
      <c r="E747" s="623">
        <f t="shared" si="46"/>
        <v>9.6</v>
      </c>
      <c r="F747" s="689">
        <v>827</v>
      </c>
      <c r="G747" s="623">
        <f t="shared" si="47"/>
        <v>0.8313910798460028</v>
      </c>
      <c r="H747" s="623">
        <f t="shared" si="44"/>
        <v>0.8313910798460028</v>
      </c>
      <c r="I747" s="623">
        <f t="shared" si="45"/>
        <v>1.4076438791607393</v>
      </c>
    </row>
    <row r="748" spans="1:9" x14ac:dyDescent="0.2">
      <c r="A748" s="688">
        <v>691</v>
      </c>
      <c r="B748" s="688">
        <v>5</v>
      </c>
      <c r="C748" s="689">
        <v>2</v>
      </c>
      <c r="D748" s="689">
        <v>320</v>
      </c>
      <c r="E748" s="623">
        <f t="shared" si="46"/>
        <v>9.6</v>
      </c>
      <c r="F748" s="689">
        <v>830</v>
      </c>
      <c r="G748" s="623">
        <f t="shared" si="47"/>
        <v>0.83440700879344898</v>
      </c>
      <c r="H748" s="623">
        <f t="shared" si="44"/>
        <v>0.83440700879344898</v>
      </c>
      <c r="I748" s="623">
        <f t="shared" si="45"/>
        <v>1.4078756588854042</v>
      </c>
    </row>
    <row r="749" spans="1:9" x14ac:dyDescent="0.2">
      <c r="A749" s="688">
        <v>692</v>
      </c>
      <c r="B749" s="688">
        <v>5</v>
      </c>
      <c r="C749" s="689">
        <v>2</v>
      </c>
      <c r="D749" s="689">
        <v>320</v>
      </c>
      <c r="E749" s="623">
        <f t="shared" si="46"/>
        <v>9.6</v>
      </c>
      <c r="F749" s="689">
        <v>830</v>
      </c>
      <c r="G749" s="623">
        <f t="shared" si="47"/>
        <v>0.83440700879344898</v>
      </c>
      <c r="H749" s="623">
        <f t="shared" si="44"/>
        <v>0.83440700879344898</v>
      </c>
      <c r="I749" s="623">
        <f t="shared" si="45"/>
        <v>1.4081074386100692</v>
      </c>
    </row>
    <row r="750" spans="1:9" x14ac:dyDescent="0.2">
      <c r="A750" s="688">
        <v>693</v>
      </c>
      <c r="B750" s="688">
        <v>5</v>
      </c>
      <c r="C750" s="689">
        <v>2</v>
      </c>
      <c r="D750" s="689">
        <v>320</v>
      </c>
      <c r="E750" s="623">
        <f t="shared" si="46"/>
        <v>9.6</v>
      </c>
      <c r="F750" s="689">
        <v>830</v>
      </c>
      <c r="G750" s="623">
        <f t="shared" si="47"/>
        <v>0.83440700879344898</v>
      </c>
      <c r="H750" s="623">
        <f t="shared" si="44"/>
        <v>0.83440700879344898</v>
      </c>
      <c r="I750" s="623">
        <f t="shared" si="45"/>
        <v>1.4083392183347341</v>
      </c>
    </row>
    <row r="751" spans="1:9" x14ac:dyDescent="0.2">
      <c r="A751" s="688">
        <v>694</v>
      </c>
      <c r="B751" s="688">
        <v>5</v>
      </c>
      <c r="C751" s="689">
        <v>2</v>
      </c>
      <c r="D751" s="689">
        <v>320</v>
      </c>
      <c r="E751" s="623">
        <f t="shared" si="46"/>
        <v>9.6</v>
      </c>
      <c r="F751" s="689">
        <v>828</v>
      </c>
      <c r="G751" s="623">
        <f t="shared" si="47"/>
        <v>0.8323963894951516</v>
      </c>
      <c r="H751" s="623">
        <f t="shared" si="44"/>
        <v>0.8323963894951516</v>
      </c>
      <c r="I751" s="623">
        <f t="shared" si="45"/>
        <v>1.4085704395540384</v>
      </c>
    </row>
    <row r="752" spans="1:9" x14ac:dyDescent="0.2">
      <c r="A752" s="688">
        <v>695</v>
      </c>
      <c r="B752" s="688">
        <v>5</v>
      </c>
      <c r="C752" s="689">
        <v>2</v>
      </c>
      <c r="D752" s="689">
        <v>320</v>
      </c>
      <c r="E752" s="623">
        <f t="shared" si="46"/>
        <v>9.6</v>
      </c>
      <c r="F752" s="689">
        <v>829</v>
      </c>
      <c r="G752" s="623">
        <f t="shared" si="47"/>
        <v>0.83340169914430029</v>
      </c>
      <c r="H752" s="623">
        <f t="shared" si="44"/>
        <v>0.83340169914430029</v>
      </c>
      <c r="I752" s="623">
        <f t="shared" si="45"/>
        <v>1.408801940026023</v>
      </c>
    </row>
    <row r="753" spans="1:9" x14ac:dyDescent="0.2">
      <c r="A753" s="688">
        <v>695</v>
      </c>
      <c r="B753" s="688">
        <v>18</v>
      </c>
      <c r="C753" s="689">
        <v>2</v>
      </c>
      <c r="D753" s="689">
        <v>320</v>
      </c>
      <c r="E753" s="623">
        <f t="shared" si="46"/>
        <v>51.2</v>
      </c>
      <c r="F753" s="689">
        <v>833</v>
      </c>
      <c r="G753" s="623">
        <f t="shared" si="47"/>
        <v>4.4662556679514411</v>
      </c>
      <c r="H753" s="623">
        <f t="shared" si="44"/>
        <v>4.4662556679514411</v>
      </c>
      <c r="I753" s="623">
        <f t="shared" si="45"/>
        <v>1.4100425666004539</v>
      </c>
    </row>
    <row r="754" spans="1:9" x14ac:dyDescent="0.2">
      <c r="A754" s="688">
        <v>696</v>
      </c>
      <c r="B754" s="688">
        <v>18</v>
      </c>
      <c r="C754" s="689">
        <v>3</v>
      </c>
      <c r="D754" s="689">
        <v>320</v>
      </c>
      <c r="E754" s="623">
        <f t="shared" si="46"/>
        <v>48</v>
      </c>
      <c r="F754" s="689">
        <v>1025</v>
      </c>
      <c r="G754" s="623">
        <f t="shared" si="47"/>
        <v>5.1522119518872609</v>
      </c>
      <c r="H754" s="623">
        <f t="shared" si="44"/>
        <v>5.1522119518872609</v>
      </c>
      <c r="I754" s="623">
        <f t="shared" si="45"/>
        <v>1.4114737365870893</v>
      </c>
    </row>
    <row r="755" spans="1:9" x14ac:dyDescent="0.2">
      <c r="A755" s="688">
        <v>697</v>
      </c>
      <c r="B755" s="688">
        <v>14</v>
      </c>
      <c r="C755" s="689">
        <v>3</v>
      </c>
      <c r="D755" s="689">
        <v>320</v>
      </c>
      <c r="E755" s="623">
        <f t="shared" si="46"/>
        <v>35.200000000000003</v>
      </c>
      <c r="F755" s="689">
        <v>1015</v>
      </c>
      <c r="G755" s="623">
        <f t="shared" si="47"/>
        <v>3.7414274109152048</v>
      </c>
      <c r="H755" s="623">
        <f t="shared" si="44"/>
        <v>3.7414274109152048</v>
      </c>
      <c r="I755" s="623">
        <f t="shared" si="45"/>
        <v>1.4125130219790103</v>
      </c>
    </row>
    <row r="756" spans="1:9" x14ac:dyDescent="0.2">
      <c r="A756" s="688">
        <v>698</v>
      </c>
      <c r="B756" s="688">
        <v>17</v>
      </c>
      <c r="C756" s="689">
        <v>3</v>
      </c>
      <c r="D756" s="689">
        <v>320</v>
      </c>
      <c r="E756" s="623">
        <f t="shared" si="46"/>
        <v>44.8</v>
      </c>
      <c r="F756" s="689">
        <v>1297</v>
      </c>
      <c r="G756" s="623">
        <f t="shared" si="47"/>
        <v>6.0848042030809033</v>
      </c>
      <c r="H756" s="623">
        <f t="shared" si="44"/>
        <v>6.0848042030809033</v>
      </c>
      <c r="I756" s="623">
        <f t="shared" si="45"/>
        <v>1.414203245368755</v>
      </c>
    </row>
    <row r="757" spans="1:9" x14ac:dyDescent="0.2">
      <c r="A757" s="688">
        <v>699</v>
      </c>
      <c r="B757" s="688">
        <v>24</v>
      </c>
      <c r="C757" s="689">
        <v>3</v>
      </c>
      <c r="D757" s="689">
        <v>320</v>
      </c>
      <c r="E757" s="623">
        <f t="shared" si="46"/>
        <v>67.2</v>
      </c>
      <c r="F757" s="689">
        <v>1271</v>
      </c>
      <c r="G757" s="623">
        <f t="shared" si="47"/>
        <v>8.9442399484762838</v>
      </c>
      <c r="H757" s="623">
        <f t="shared" si="44"/>
        <v>8.9442399484762838</v>
      </c>
      <c r="I757" s="623">
        <f t="shared" si="45"/>
        <v>1.416687756465554</v>
      </c>
    </row>
    <row r="758" spans="1:9" x14ac:dyDescent="0.2">
      <c r="A758" s="688">
        <v>700</v>
      </c>
      <c r="B758" s="688">
        <v>1</v>
      </c>
      <c r="C758" s="689">
        <v>4</v>
      </c>
      <c r="D758" s="689">
        <v>320</v>
      </c>
      <c r="E758" s="623">
        <f t="shared" si="46"/>
        <v>0</v>
      </c>
      <c r="F758" s="689">
        <v>1518</v>
      </c>
      <c r="G758" s="623">
        <f t="shared" si="47"/>
        <v>0</v>
      </c>
      <c r="H758" s="623">
        <f t="shared" si="44"/>
        <v>0</v>
      </c>
      <c r="I758" s="623">
        <f t="shared" si="45"/>
        <v>1.416687756465554</v>
      </c>
    </row>
    <row r="759" spans="1:9" x14ac:dyDescent="0.2">
      <c r="A759" s="688">
        <v>701</v>
      </c>
      <c r="B759" s="688">
        <v>56</v>
      </c>
      <c r="C759" s="689">
        <v>3</v>
      </c>
      <c r="D759" s="689">
        <v>320</v>
      </c>
      <c r="E759" s="623">
        <f t="shared" si="46"/>
        <v>169.6</v>
      </c>
      <c r="F759" s="689">
        <v>1132</v>
      </c>
      <c r="G759" s="623">
        <f t="shared" si="47"/>
        <v>20.104852570109141</v>
      </c>
      <c r="H759" s="623">
        <f t="shared" si="44"/>
        <v>20.104852570109141</v>
      </c>
      <c r="I759" s="623">
        <f t="shared" si="45"/>
        <v>1.4222724377350289</v>
      </c>
    </row>
    <row r="760" spans="1:9" x14ac:dyDescent="0.2">
      <c r="A760" s="688">
        <v>702</v>
      </c>
      <c r="B760" s="688">
        <v>33</v>
      </c>
      <c r="C760" s="689">
        <v>4</v>
      </c>
      <c r="D760" s="689">
        <v>320</v>
      </c>
      <c r="E760" s="623">
        <f t="shared" si="46"/>
        <v>92.8</v>
      </c>
      <c r="F760" s="689">
        <v>1653</v>
      </c>
      <c r="G760" s="623">
        <f t="shared" si="47"/>
        <v>16.063842883747618</v>
      </c>
      <c r="H760" s="623">
        <f t="shared" si="44"/>
        <v>16.063842883747618</v>
      </c>
      <c r="I760" s="623">
        <f t="shared" si="45"/>
        <v>1.4267346163138477</v>
      </c>
    </row>
    <row r="761" spans="1:9" x14ac:dyDescent="0.2">
      <c r="A761" s="688">
        <v>703</v>
      </c>
      <c r="B761" s="688">
        <v>5</v>
      </c>
      <c r="C761" s="689">
        <v>4</v>
      </c>
      <c r="D761" s="689">
        <v>320</v>
      </c>
      <c r="E761" s="623">
        <f t="shared" si="46"/>
        <v>3.2</v>
      </c>
      <c r="F761" s="689">
        <v>1569</v>
      </c>
      <c r="G761" s="623">
        <f t="shared" si="47"/>
        <v>0.52577694650478779</v>
      </c>
      <c r="H761" s="623">
        <f t="shared" si="44"/>
        <v>0.52577694650478779</v>
      </c>
      <c r="I761" s="623">
        <f t="shared" si="45"/>
        <v>1.4268806654656545</v>
      </c>
    </row>
    <row r="762" spans="1:9" x14ac:dyDescent="0.2">
      <c r="A762" s="688">
        <v>704</v>
      </c>
      <c r="B762" s="688">
        <v>40</v>
      </c>
      <c r="C762" s="689">
        <v>4</v>
      </c>
      <c r="D762" s="689">
        <v>320</v>
      </c>
      <c r="E762" s="623">
        <f t="shared" si="46"/>
        <v>115.2</v>
      </c>
      <c r="F762" s="689">
        <v>1684</v>
      </c>
      <c r="G762" s="623">
        <f t="shared" si="47"/>
        <v>20.315297389997614</v>
      </c>
      <c r="H762" s="623">
        <f t="shared" si="44"/>
        <v>20.315297389997614</v>
      </c>
      <c r="I762" s="623">
        <f t="shared" si="45"/>
        <v>1.4325238036295427</v>
      </c>
    </row>
    <row r="763" spans="1:9" x14ac:dyDescent="0.2">
      <c r="A763" s="688">
        <v>705</v>
      </c>
      <c r="B763" s="688">
        <v>1</v>
      </c>
      <c r="C763" s="689">
        <v>4</v>
      </c>
      <c r="D763" s="689">
        <v>320</v>
      </c>
      <c r="E763" s="623">
        <f t="shared" si="46"/>
        <v>0</v>
      </c>
      <c r="F763" s="689">
        <v>1809</v>
      </c>
      <c r="G763" s="623">
        <f t="shared" si="47"/>
        <v>0</v>
      </c>
      <c r="H763" s="623">
        <f t="shared" si="44"/>
        <v>0</v>
      </c>
      <c r="I763" s="623">
        <f t="shared" si="45"/>
        <v>1.4325238036295427</v>
      </c>
    </row>
    <row r="764" spans="1:9" x14ac:dyDescent="0.2">
      <c r="A764" s="688">
        <v>706</v>
      </c>
      <c r="B764" s="688">
        <v>31</v>
      </c>
      <c r="C764" s="689">
        <v>3</v>
      </c>
      <c r="D764" s="689">
        <v>320</v>
      </c>
      <c r="E764" s="623">
        <f t="shared" si="46"/>
        <v>89.6</v>
      </c>
      <c r="F764" s="689">
        <v>1467</v>
      </c>
      <c r="G764" s="623">
        <f t="shared" si="47"/>
        <v>13.764699716144463</v>
      </c>
      <c r="H764" s="623">
        <f t="shared" si="44"/>
        <v>13.764699716144463</v>
      </c>
      <c r="I764" s="623">
        <f t="shared" si="45"/>
        <v>1.4363473313284716</v>
      </c>
    </row>
    <row r="765" spans="1:9" x14ac:dyDescent="0.2">
      <c r="A765" s="688">
        <v>707</v>
      </c>
      <c r="B765" s="688">
        <v>4</v>
      </c>
      <c r="C765" s="689">
        <v>3</v>
      </c>
      <c r="D765" s="689">
        <v>320</v>
      </c>
      <c r="E765" s="623">
        <f t="shared" si="46"/>
        <v>3.2</v>
      </c>
      <c r="F765" s="689">
        <v>1208</v>
      </c>
      <c r="G765" s="623">
        <f t="shared" si="47"/>
        <v>0.40480468539055681</v>
      </c>
      <c r="H765" s="623">
        <f t="shared" si="44"/>
        <v>0.40480468539055681</v>
      </c>
      <c r="I765" s="623">
        <f t="shared" si="45"/>
        <v>1.4364597770744134</v>
      </c>
    </row>
    <row r="766" spans="1:9" x14ac:dyDescent="0.2">
      <c r="A766" s="688">
        <v>707</v>
      </c>
      <c r="B766" s="688">
        <v>8</v>
      </c>
      <c r="C766" s="689">
        <v>3</v>
      </c>
      <c r="D766" s="689">
        <v>320</v>
      </c>
      <c r="E766" s="623">
        <f t="shared" si="46"/>
        <v>16</v>
      </c>
      <c r="F766" s="689">
        <v>1202</v>
      </c>
      <c r="G766" s="623">
        <f t="shared" si="47"/>
        <v>2.0139703304612966</v>
      </c>
      <c r="H766" s="623">
        <f t="shared" si="44"/>
        <v>2.0139703304612966</v>
      </c>
      <c r="I766" s="623">
        <f t="shared" si="45"/>
        <v>1.4370192132773194</v>
      </c>
    </row>
    <row r="767" spans="1:9" x14ac:dyDescent="0.2">
      <c r="A767" s="688">
        <v>708</v>
      </c>
      <c r="B767" s="688">
        <v>29</v>
      </c>
      <c r="C767" s="689">
        <v>3</v>
      </c>
      <c r="D767" s="689">
        <v>320</v>
      </c>
      <c r="E767" s="623">
        <f t="shared" si="46"/>
        <v>83.2</v>
      </c>
      <c r="F767" s="689">
        <v>1249</v>
      </c>
      <c r="G767" s="623">
        <f t="shared" si="47"/>
        <v>10.882141848818661</v>
      </c>
      <c r="H767" s="623">
        <f t="shared" si="44"/>
        <v>10.882141848818661</v>
      </c>
      <c r="I767" s="623">
        <f t="shared" si="45"/>
        <v>1.4400420304575468</v>
      </c>
    </row>
    <row r="768" spans="1:9" x14ac:dyDescent="0.2">
      <c r="A768" s="688">
        <v>709</v>
      </c>
      <c r="B768" s="688">
        <v>39</v>
      </c>
      <c r="C768" s="689">
        <v>3</v>
      </c>
      <c r="D768" s="689">
        <v>320</v>
      </c>
      <c r="E768" s="623">
        <f t="shared" si="46"/>
        <v>115.2</v>
      </c>
      <c r="F768" s="689">
        <v>1353</v>
      </c>
      <c r="G768" s="623">
        <f t="shared" si="47"/>
        <v>16.322207463578842</v>
      </c>
      <c r="H768" s="623">
        <f t="shared" si="44"/>
        <v>16.322207463578842</v>
      </c>
      <c r="I768" s="623">
        <f t="shared" si="45"/>
        <v>1.4445759769752076</v>
      </c>
    </row>
    <row r="769" spans="1:9" x14ac:dyDescent="0.2">
      <c r="A769" s="688">
        <v>710</v>
      </c>
      <c r="B769" s="688">
        <v>21</v>
      </c>
      <c r="C769" s="689">
        <v>3</v>
      </c>
      <c r="D769" s="689">
        <v>320</v>
      </c>
      <c r="E769" s="623">
        <f t="shared" si="46"/>
        <v>57.6</v>
      </c>
      <c r="F769" s="689">
        <v>1417</v>
      </c>
      <c r="G769" s="623">
        <f t="shared" si="47"/>
        <v>8.5471426370625334</v>
      </c>
      <c r="H769" s="623">
        <f t="shared" si="44"/>
        <v>8.5471426370625334</v>
      </c>
      <c r="I769" s="623">
        <f t="shared" si="45"/>
        <v>1.4469501832632805</v>
      </c>
    </row>
    <row r="770" spans="1:9" x14ac:dyDescent="0.2">
      <c r="A770" s="688">
        <v>711</v>
      </c>
      <c r="B770" s="688">
        <v>34</v>
      </c>
      <c r="C770" s="689">
        <v>3</v>
      </c>
      <c r="D770" s="689">
        <v>320</v>
      </c>
      <c r="E770" s="623">
        <f t="shared" si="46"/>
        <v>99.2</v>
      </c>
      <c r="F770" s="689">
        <v>1495</v>
      </c>
      <c r="G770" s="623">
        <f t="shared" si="47"/>
        <v>15.530358563266024</v>
      </c>
      <c r="H770" s="623">
        <f t="shared" si="44"/>
        <v>15.530358563266024</v>
      </c>
      <c r="I770" s="623">
        <f t="shared" si="45"/>
        <v>1.4512641717530765</v>
      </c>
    </row>
    <row r="771" spans="1:9" x14ac:dyDescent="0.2">
      <c r="A771" s="688">
        <v>712</v>
      </c>
      <c r="B771" s="688">
        <v>7</v>
      </c>
      <c r="C771" s="689">
        <v>4</v>
      </c>
      <c r="D771" s="689">
        <v>320</v>
      </c>
      <c r="E771" s="623">
        <f t="shared" si="46"/>
        <v>9.6</v>
      </c>
      <c r="F771" s="689">
        <v>1563</v>
      </c>
      <c r="G771" s="623">
        <f t="shared" si="47"/>
        <v>1.5712989816194709</v>
      </c>
      <c r="H771" s="623">
        <f t="shared" si="44"/>
        <v>1.5712989816194709</v>
      </c>
      <c r="I771" s="623">
        <f t="shared" si="45"/>
        <v>1.4517006436924154</v>
      </c>
    </row>
    <row r="772" spans="1:9" x14ac:dyDescent="0.2">
      <c r="A772" s="688">
        <v>713</v>
      </c>
      <c r="B772" s="688">
        <v>3</v>
      </c>
      <c r="C772" s="689">
        <v>4</v>
      </c>
      <c r="D772" s="689">
        <v>320</v>
      </c>
      <c r="E772" s="623">
        <f t="shared" si="46"/>
        <v>0</v>
      </c>
      <c r="F772" s="689">
        <v>1565</v>
      </c>
      <c r="G772" s="623">
        <f t="shared" si="47"/>
        <v>0</v>
      </c>
      <c r="H772" s="623">
        <f t="shared" si="44"/>
        <v>0</v>
      </c>
      <c r="I772" s="623">
        <f t="shared" si="45"/>
        <v>1.4517006436924154</v>
      </c>
    </row>
    <row r="773" spans="1:9" x14ac:dyDescent="0.2">
      <c r="A773" s="688">
        <v>714</v>
      </c>
      <c r="B773" s="688">
        <v>18</v>
      </c>
      <c r="C773" s="689">
        <v>4</v>
      </c>
      <c r="D773" s="689">
        <v>320</v>
      </c>
      <c r="E773" s="623">
        <f t="shared" si="46"/>
        <v>44.8</v>
      </c>
      <c r="F773" s="689">
        <v>1582</v>
      </c>
      <c r="G773" s="623">
        <f t="shared" si="47"/>
        <v>7.4218660364487183</v>
      </c>
      <c r="H773" s="623">
        <f t="shared" si="44"/>
        <v>7.4218660364487183</v>
      </c>
      <c r="I773" s="623">
        <f t="shared" si="45"/>
        <v>1.4537622731469844</v>
      </c>
    </row>
    <row r="774" spans="1:9" x14ac:dyDescent="0.2">
      <c r="A774" s="688">
        <v>715</v>
      </c>
      <c r="B774" s="688">
        <v>8</v>
      </c>
      <c r="C774" s="689">
        <v>4</v>
      </c>
      <c r="D774" s="689">
        <v>320</v>
      </c>
      <c r="E774" s="623">
        <f t="shared" si="46"/>
        <v>12.8</v>
      </c>
      <c r="F774" s="689">
        <v>1625</v>
      </c>
      <c r="G774" s="623">
        <f t="shared" si="47"/>
        <v>2.1781709064889232</v>
      </c>
      <c r="H774" s="623">
        <f t="shared" si="44"/>
        <v>2.1781709064889232</v>
      </c>
      <c r="I774" s="623">
        <f t="shared" si="45"/>
        <v>1.454367320621009</v>
      </c>
    </row>
    <row r="775" spans="1:9" x14ac:dyDescent="0.2">
      <c r="A775" s="688">
        <v>716</v>
      </c>
      <c r="B775" s="688">
        <v>12</v>
      </c>
      <c r="C775" s="689">
        <v>4</v>
      </c>
      <c r="D775" s="689">
        <v>320</v>
      </c>
      <c r="E775" s="623">
        <f t="shared" si="46"/>
        <v>25.6</v>
      </c>
      <c r="F775" s="689">
        <v>1625</v>
      </c>
      <c r="G775" s="623">
        <f t="shared" si="47"/>
        <v>4.3563418129778464</v>
      </c>
      <c r="H775" s="623">
        <f t="shared" ref="H775:H838" si="48">G775*1</f>
        <v>4.3563418129778464</v>
      </c>
      <c r="I775" s="623">
        <f t="shared" si="45"/>
        <v>1.4555774155690584</v>
      </c>
    </row>
    <row r="776" spans="1:9" x14ac:dyDescent="0.2">
      <c r="A776" s="688">
        <v>717</v>
      </c>
      <c r="B776" s="688">
        <v>18</v>
      </c>
      <c r="C776" s="689">
        <v>4</v>
      </c>
      <c r="D776" s="689">
        <v>320</v>
      </c>
      <c r="E776" s="623">
        <f t="shared" si="46"/>
        <v>44.8</v>
      </c>
      <c r="F776" s="689">
        <v>1652</v>
      </c>
      <c r="G776" s="623">
        <f t="shared" si="47"/>
        <v>7.7502671885039716</v>
      </c>
      <c r="H776" s="623">
        <f t="shared" si="48"/>
        <v>7.7502671885039716</v>
      </c>
      <c r="I776" s="623">
        <f t="shared" ref="I776:I839" si="49">(H776/3600)+I775</f>
        <v>1.457730267565865</v>
      </c>
    </row>
    <row r="777" spans="1:9" x14ac:dyDescent="0.2">
      <c r="A777" s="688">
        <v>718</v>
      </c>
      <c r="B777" s="688">
        <v>1</v>
      </c>
      <c r="C777" s="689">
        <v>4</v>
      </c>
      <c r="D777" s="689">
        <v>320</v>
      </c>
      <c r="E777" s="623">
        <f t="shared" si="46"/>
        <v>0</v>
      </c>
      <c r="F777" s="689">
        <v>1558</v>
      </c>
      <c r="G777" s="623">
        <f t="shared" si="47"/>
        <v>0</v>
      </c>
      <c r="H777" s="623">
        <f t="shared" si="48"/>
        <v>0</v>
      </c>
      <c r="I777" s="623">
        <f t="shared" si="49"/>
        <v>1.457730267565865</v>
      </c>
    </row>
    <row r="778" spans="1:9" x14ac:dyDescent="0.2">
      <c r="A778" s="688">
        <v>719</v>
      </c>
      <c r="B778" s="688">
        <v>1</v>
      </c>
      <c r="C778" s="689">
        <v>3</v>
      </c>
      <c r="D778" s="689">
        <v>320</v>
      </c>
      <c r="E778" s="623">
        <f t="shared" ref="E778:E841" si="50">IF(B778&gt;C778,(B778-C778)*D778/100,0)</f>
        <v>0</v>
      </c>
      <c r="F778" s="689">
        <v>1140</v>
      </c>
      <c r="G778" s="623">
        <f t="shared" ref="G778:G841" si="51">(2*PI()*E778*F778/60)/1000</f>
        <v>0</v>
      </c>
      <c r="H778" s="623">
        <f t="shared" si="48"/>
        <v>0</v>
      </c>
      <c r="I778" s="623">
        <f t="shared" si="49"/>
        <v>1.457730267565865</v>
      </c>
    </row>
    <row r="779" spans="1:9" x14ac:dyDescent="0.2">
      <c r="A779" s="688">
        <v>719</v>
      </c>
      <c r="B779" s="688">
        <v>1</v>
      </c>
      <c r="C779" s="689">
        <v>3</v>
      </c>
      <c r="D779" s="689">
        <v>320</v>
      </c>
      <c r="E779" s="623">
        <f t="shared" si="50"/>
        <v>0</v>
      </c>
      <c r="F779" s="689">
        <v>1088</v>
      </c>
      <c r="G779" s="623">
        <f t="shared" si="51"/>
        <v>0</v>
      </c>
      <c r="H779" s="623">
        <f t="shared" si="48"/>
        <v>0</v>
      </c>
      <c r="I779" s="623">
        <f t="shared" si="49"/>
        <v>1.457730267565865</v>
      </c>
    </row>
    <row r="780" spans="1:9" x14ac:dyDescent="0.2">
      <c r="A780" s="688">
        <v>720</v>
      </c>
      <c r="B780" s="688">
        <v>1</v>
      </c>
      <c r="C780" s="689">
        <v>3</v>
      </c>
      <c r="D780" s="689">
        <v>320</v>
      </c>
      <c r="E780" s="623">
        <f t="shared" si="50"/>
        <v>0</v>
      </c>
      <c r="F780" s="689">
        <v>1012</v>
      </c>
      <c r="G780" s="623">
        <f t="shared" si="51"/>
        <v>0</v>
      </c>
      <c r="H780" s="623">
        <f t="shared" si="48"/>
        <v>0</v>
      </c>
      <c r="I780" s="623">
        <f t="shared" si="49"/>
        <v>1.457730267565865</v>
      </c>
    </row>
    <row r="781" spans="1:9" x14ac:dyDescent="0.2">
      <c r="A781" s="688">
        <v>721</v>
      </c>
      <c r="B781" s="688">
        <v>1</v>
      </c>
      <c r="C781" s="689">
        <v>3</v>
      </c>
      <c r="D781" s="689">
        <v>320</v>
      </c>
      <c r="E781" s="623">
        <f t="shared" si="50"/>
        <v>0</v>
      </c>
      <c r="F781" s="689">
        <v>1243</v>
      </c>
      <c r="G781" s="623">
        <f t="shared" si="51"/>
        <v>0</v>
      </c>
      <c r="H781" s="623">
        <f t="shared" si="48"/>
        <v>0</v>
      </c>
      <c r="I781" s="623">
        <f t="shared" si="49"/>
        <v>1.457730267565865</v>
      </c>
    </row>
    <row r="782" spans="1:9" x14ac:dyDescent="0.2">
      <c r="A782" s="688">
        <v>722</v>
      </c>
      <c r="B782" s="688">
        <v>1</v>
      </c>
      <c r="C782" s="689">
        <v>3</v>
      </c>
      <c r="D782" s="689">
        <v>320</v>
      </c>
      <c r="E782" s="623">
        <f t="shared" si="50"/>
        <v>0</v>
      </c>
      <c r="F782" s="689">
        <v>1185</v>
      </c>
      <c r="G782" s="623">
        <f t="shared" si="51"/>
        <v>0</v>
      </c>
      <c r="H782" s="623">
        <f t="shared" si="48"/>
        <v>0</v>
      </c>
      <c r="I782" s="623">
        <f t="shared" si="49"/>
        <v>1.457730267565865</v>
      </c>
    </row>
    <row r="783" spans="1:9" x14ac:dyDescent="0.2">
      <c r="A783" s="688">
        <v>723</v>
      </c>
      <c r="B783" s="688">
        <v>1</v>
      </c>
      <c r="C783" s="689">
        <v>2</v>
      </c>
      <c r="D783" s="689">
        <v>320</v>
      </c>
      <c r="E783" s="623">
        <f t="shared" si="50"/>
        <v>0</v>
      </c>
      <c r="F783" s="689">
        <v>988</v>
      </c>
      <c r="G783" s="623">
        <f t="shared" si="51"/>
        <v>0</v>
      </c>
      <c r="H783" s="623">
        <f t="shared" si="48"/>
        <v>0</v>
      </c>
      <c r="I783" s="623">
        <f t="shared" si="49"/>
        <v>1.457730267565865</v>
      </c>
    </row>
    <row r="784" spans="1:9" x14ac:dyDescent="0.2">
      <c r="A784" s="688">
        <v>724</v>
      </c>
      <c r="B784" s="688">
        <v>3</v>
      </c>
      <c r="C784" s="689">
        <v>2</v>
      </c>
      <c r="D784" s="689">
        <v>320</v>
      </c>
      <c r="E784" s="623">
        <f t="shared" si="50"/>
        <v>3.2</v>
      </c>
      <c r="F784" s="689">
        <v>869</v>
      </c>
      <c r="G784" s="623">
        <f t="shared" si="51"/>
        <v>0.29120469503674989</v>
      </c>
      <c r="H784" s="623">
        <f t="shared" si="48"/>
        <v>0.29120469503674989</v>
      </c>
      <c r="I784" s="623">
        <f t="shared" si="49"/>
        <v>1.4578111577589308</v>
      </c>
    </row>
    <row r="785" spans="1:9" x14ac:dyDescent="0.2">
      <c r="A785" s="688">
        <v>725</v>
      </c>
      <c r="B785" s="688">
        <v>4</v>
      </c>
      <c r="C785" s="689">
        <v>2</v>
      </c>
      <c r="D785" s="689">
        <v>320</v>
      </c>
      <c r="E785" s="623">
        <f t="shared" si="50"/>
        <v>6.4</v>
      </c>
      <c r="F785" s="689">
        <v>885</v>
      </c>
      <c r="G785" s="623">
        <f t="shared" si="51"/>
        <v>0.59313269299775295</v>
      </c>
      <c r="H785" s="623">
        <f t="shared" si="48"/>
        <v>0.59313269299775295</v>
      </c>
      <c r="I785" s="623">
        <f t="shared" si="49"/>
        <v>1.457975916840319</v>
      </c>
    </row>
    <row r="786" spans="1:9" x14ac:dyDescent="0.2">
      <c r="A786" s="688">
        <v>726</v>
      </c>
      <c r="B786" s="688">
        <v>4</v>
      </c>
      <c r="C786" s="689">
        <v>2</v>
      </c>
      <c r="D786" s="689">
        <v>320</v>
      </c>
      <c r="E786" s="623">
        <f t="shared" si="50"/>
        <v>6.4</v>
      </c>
      <c r="F786" s="689">
        <v>893</v>
      </c>
      <c r="G786" s="623">
        <f t="shared" si="51"/>
        <v>0.59849434445987948</v>
      </c>
      <c r="H786" s="623">
        <f t="shared" si="48"/>
        <v>0.59849434445987948</v>
      </c>
      <c r="I786" s="623">
        <f t="shared" si="49"/>
        <v>1.4581421652693356</v>
      </c>
    </row>
    <row r="787" spans="1:9" x14ac:dyDescent="0.2">
      <c r="A787" s="688">
        <v>727</v>
      </c>
      <c r="B787" s="688">
        <v>5</v>
      </c>
      <c r="C787" s="689">
        <v>2</v>
      </c>
      <c r="D787" s="689">
        <v>320</v>
      </c>
      <c r="E787" s="623">
        <f t="shared" si="50"/>
        <v>9.6</v>
      </c>
      <c r="F787" s="689">
        <v>893</v>
      </c>
      <c r="G787" s="623">
        <f t="shared" si="51"/>
        <v>0.89774151668981927</v>
      </c>
      <c r="H787" s="623">
        <f t="shared" si="48"/>
        <v>0.89774151668981927</v>
      </c>
      <c r="I787" s="623">
        <f t="shared" si="49"/>
        <v>1.4583915379128605</v>
      </c>
    </row>
    <row r="788" spans="1:9" x14ac:dyDescent="0.2">
      <c r="A788" s="688">
        <v>728</v>
      </c>
      <c r="B788" s="688">
        <v>10</v>
      </c>
      <c r="C788" s="689">
        <v>2</v>
      </c>
      <c r="D788" s="689">
        <v>320</v>
      </c>
      <c r="E788" s="623">
        <f t="shared" si="50"/>
        <v>25.6</v>
      </c>
      <c r="F788" s="689">
        <v>898</v>
      </c>
      <c r="G788" s="623">
        <f t="shared" si="51"/>
        <v>2.4073815064948345</v>
      </c>
      <c r="H788" s="623">
        <f t="shared" si="48"/>
        <v>2.4073815064948345</v>
      </c>
      <c r="I788" s="623">
        <f t="shared" si="49"/>
        <v>1.4590602549979979</v>
      </c>
    </row>
    <row r="789" spans="1:9" x14ac:dyDescent="0.2">
      <c r="A789" s="688">
        <v>729</v>
      </c>
      <c r="B789" s="688">
        <v>5</v>
      </c>
      <c r="C789" s="689">
        <v>2</v>
      </c>
      <c r="D789" s="689">
        <v>320</v>
      </c>
      <c r="E789" s="623">
        <f t="shared" si="50"/>
        <v>9.6</v>
      </c>
      <c r="F789" s="689">
        <v>974</v>
      </c>
      <c r="G789" s="623">
        <f t="shared" si="51"/>
        <v>0.97917159827086675</v>
      </c>
      <c r="H789" s="623">
        <f t="shared" si="48"/>
        <v>0.97917159827086675</v>
      </c>
      <c r="I789" s="623">
        <f t="shared" si="49"/>
        <v>1.4593322471086287</v>
      </c>
    </row>
    <row r="790" spans="1:9" x14ac:dyDescent="0.2">
      <c r="A790" s="688">
        <v>730</v>
      </c>
      <c r="B790" s="688">
        <v>7</v>
      </c>
      <c r="C790" s="689">
        <v>2</v>
      </c>
      <c r="D790" s="689">
        <v>320</v>
      </c>
      <c r="E790" s="623">
        <f t="shared" si="50"/>
        <v>16</v>
      </c>
      <c r="F790" s="689">
        <v>973</v>
      </c>
      <c r="G790" s="623">
        <f t="shared" si="51"/>
        <v>1.6302771477028632</v>
      </c>
      <c r="H790" s="623">
        <f t="shared" si="48"/>
        <v>1.6302771477028632</v>
      </c>
      <c r="I790" s="623">
        <f t="shared" si="49"/>
        <v>1.4597851018718795</v>
      </c>
    </row>
    <row r="791" spans="1:9" x14ac:dyDescent="0.2">
      <c r="A791" s="688">
        <v>731</v>
      </c>
      <c r="B791" s="688">
        <v>22</v>
      </c>
      <c r="C791" s="689">
        <v>2</v>
      </c>
      <c r="D791" s="689">
        <v>320</v>
      </c>
      <c r="E791" s="623">
        <f t="shared" si="50"/>
        <v>64</v>
      </c>
      <c r="F791" s="689">
        <v>990</v>
      </c>
      <c r="G791" s="623">
        <f t="shared" si="51"/>
        <v>6.6350436843816434</v>
      </c>
      <c r="H791" s="623">
        <f t="shared" si="48"/>
        <v>6.6350436843816434</v>
      </c>
      <c r="I791" s="623">
        <f t="shared" si="49"/>
        <v>1.4616281695619855</v>
      </c>
    </row>
    <row r="792" spans="1:9" x14ac:dyDescent="0.2">
      <c r="A792" s="688">
        <v>731</v>
      </c>
      <c r="B792" s="688">
        <v>31</v>
      </c>
      <c r="C792" s="689">
        <v>3</v>
      </c>
      <c r="D792" s="689">
        <v>320</v>
      </c>
      <c r="E792" s="623">
        <f t="shared" si="50"/>
        <v>89.6</v>
      </c>
      <c r="F792" s="689">
        <v>1320</v>
      </c>
      <c r="G792" s="623">
        <f t="shared" si="51"/>
        <v>12.385414877512401</v>
      </c>
      <c r="H792" s="623">
        <f t="shared" si="48"/>
        <v>12.385414877512401</v>
      </c>
      <c r="I792" s="623">
        <f t="shared" si="49"/>
        <v>1.4650685625835167</v>
      </c>
    </row>
    <row r="793" spans="1:9" x14ac:dyDescent="0.2">
      <c r="A793" s="688">
        <v>732</v>
      </c>
      <c r="B793" s="688">
        <v>43</v>
      </c>
      <c r="C793" s="689">
        <v>4</v>
      </c>
      <c r="D793" s="689">
        <v>320</v>
      </c>
      <c r="E793" s="623">
        <f t="shared" si="50"/>
        <v>124.8</v>
      </c>
      <c r="F793" s="689">
        <v>1585</v>
      </c>
      <c r="G793" s="623">
        <f t="shared" si="51"/>
        <v>20.714405320709663</v>
      </c>
      <c r="H793" s="623">
        <f t="shared" si="48"/>
        <v>20.714405320709663</v>
      </c>
      <c r="I793" s="623">
        <f t="shared" si="49"/>
        <v>1.4708225640614916</v>
      </c>
    </row>
    <row r="794" spans="1:9" x14ac:dyDescent="0.2">
      <c r="A794" s="688">
        <v>733</v>
      </c>
      <c r="B794" s="688">
        <v>1</v>
      </c>
      <c r="C794" s="689">
        <v>4</v>
      </c>
      <c r="D794" s="689">
        <v>320</v>
      </c>
      <c r="E794" s="623">
        <f t="shared" si="50"/>
        <v>0</v>
      </c>
      <c r="F794" s="689">
        <v>1648</v>
      </c>
      <c r="G794" s="623">
        <f t="shared" si="51"/>
        <v>0</v>
      </c>
      <c r="H794" s="623">
        <f t="shared" si="48"/>
        <v>0</v>
      </c>
      <c r="I794" s="623">
        <f t="shared" si="49"/>
        <v>1.4708225640614916</v>
      </c>
    </row>
    <row r="795" spans="1:9" x14ac:dyDescent="0.2">
      <c r="A795" s="688">
        <v>734</v>
      </c>
      <c r="B795" s="688">
        <v>68</v>
      </c>
      <c r="C795" s="689">
        <v>3</v>
      </c>
      <c r="D795" s="689">
        <v>320</v>
      </c>
      <c r="E795" s="623">
        <f t="shared" si="50"/>
        <v>208</v>
      </c>
      <c r="F795" s="689">
        <v>1342</v>
      </c>
      <c r="G795" s="623">
        <f t="shared" si="51"/>
        <v>29.23105356508135</v>
      </c>
      <c r="H795" s="623">
        <f t="shared" si="48"/>
        <v>29.23105356508135</v>
      </c>
      <c r="I795" s="623">
        <f t="shared" si="49"/>
        <v>1.478942301162903</v>
      </c>
    </row>
    <row r="796" spans="1:9" x14ac:dyDescent="0.2">
      <c r="A796" s="688">
        <v>735</v>
      </c>
      <c r="B796" s="688">
        <v>9</v>
      </c>
      <c r="C796" s="689">
        <v>4</v>
      </c>
      <c r="D796" s="689">
        <v>320</v>
      </c>
      <c r="E796" s="623">
        <f t="shared" si="50"/>
        <v>16</v>
      </c>
      <c r="F796" s="689">
        <v>1656</v>
      </c>
      <c r="G796" s="623">
        <f t="shared" si="51"/>
        <v>2.7746546316505052</v>
      </c>
      <c r="H796" s="623">
        <f t="shared" si="48"/>
        <v>2.7746546316505052</v>
      </c>
      <c r="I796" s="623">
        <f t="shared" si="49"/>
        <v>1.4797130385605837</v>
      </c>
    </row>
    <row r="797" spans="1:9" x14ac:dyDescent="0.2">
      <c r="A797" s="688">
        <v>736</v>
      </c>
      <c r="B797" s="688">
        <v>14</v>
      </c>
      <c r="C797" s="689">
        <v>4</v>
      </c>
      <c r="D797" s="689">
        <v>320</v>
      </c>
      <c r="E797" s="623">
        <f t="shared" si="50"/>
        <v>32</v>
      </c>
      <c r="F797" s="689">
        <v>1700</v>
      </c>
      <c r="G797" s="623">
        <f t="shared" si="51"/>
        <v>5.6967546785094907</v>
      </c>
      <c r="H797" s="623">
        <f t="shared" si="48"/>
        <v>5.6967546785094907</v>
      </c>
      <c r="I797" s="623">
        <f t="shared" si="49"/>
        <v>1.4812954704157253</v>
      </c>
    </row>
    <row r="798" spans="1:9" x14ac:dyDescent="0.2">
      <c r="A798" s="688">
        <v>737</v>
      </c>
      <c r="B798" s="688">
        <v>67</v>
      </c>
      <c r="C798" s="689">
        <v>3</v>
      </c>
      <c r="D798" s="689">
        <v>320</v>
      </c>
      <c r="E798" s="623">
        <f t="shared" si="50"/>
        <v>204.8</v>
      </c>
      <c r="F798" s="689">
        <v>1191</v>
      </c>
      <c r="G798" s="623">
        <f t="shared" si="51"/>
        <v>25.542907565571028</v>
      </c>
      <c r="H798" s="623">
        <f t="shared" si="48"/>
        <v>25.542907565571028</v>
      </c>
      <c r="I798" s="623">
        <f t="shared" si="49"/>
        <v>1.4883907225172728</v>
      </c>
    </row>
    <row r="799" spans="1:9" x14ac:dyDescent="0.2">
      <c r="A799" s="688">
        <v>738</v>
      </c>
      <c r="B799" s="688">
        <v>52</v>
      </c>
      <c r="C799" s="689">
        <v>3</v>
      </c>
      <c r="D799" s="689">
        <v>320</v>
      </c>
      <c r="E799" s="623">
        <f t="shared" si="50"/>
        <v>156.80000000000001</v>
      </c>
      <c r="F799" s="689">
        <v>1401</v>
      </c>
      <c r="G799" s="623">
        <f t="shared" si="51"/>
        <v>23.00450070147048</v>
      </c>
      <c r="H799" s="623">
        <f t="shared" si="48"/>
        <v>23.00450070147048</v>
      </c>
      <c r="I799" s="623">
        <f t="shared" si="49"/>
        <v>1.4947808616010145</v>
      </c>
    </row>
    <row r="800" spans="1:9" x14ac:dyDescent="0.2">
      <c r="A800" s="688">
        <v>739</v>
      </c>
      <c r="B800" s="688">
        <v>26</v>
      </c>
      <c r="C800" s="689">
        <v>4</v>
      </c>
      <c r="D800" s="689">
        <v>320</v>
      </c>
      <c r="E800" s="623">
        <f t="shared" si="50"/>
        <v>70.400000000000006</v>
      </c>
      <c r="F800" s="689">
        <v>1517</v>
      </c>
      <c r="G800" s="623">
        <f t="shared" si="51"/>
        <v>11.183734743563281</v>
      </c>
      <c r="H800" s="623">
        <f t="shared" si="48"/>
        <v>11.183734743563281</v>
      </c>
      <c r="I800" s="623">
        <f t="shared" si="49"/>
        <v>1.4978874545853376</v>
      </c>
    </row>
    <row r="801" spans="1:9" x14ac:dyDescent="0.2">
      <c r="A801" s="688">
        <v>740</v>
      </c>
      <c r="B801" s="688">
        <v>20</v>
      </c>
      <c r="C801" s="689">
        <v>4</v>
      </c>
      <c r="D801" s="689">
        <v>320</v>
      </c>
      <c r="E801" s="623">
        <f t="shared" si="50"/>
        <v>51.2</v>
      </c>
      <c r="F801" s="689">
        <v>1581</v>
      </c>
      <c r="G801" s="623">
        <f t="shared" si="51"/>
        <v>8.4767709616221243</v>
      </c>
      <c r="H801" s="623">
        <f t="shared" si="48"/>
        <v>8.4767709616221243</v>
      </c>
      <c r="I801" s="623">
        <f t="shared" si="49"/>
        <v>1.5002421131857882</v>
      </c>
    </row>
    <row r="802" spans="1:9" x14ac:dyDescent="0.2">
      <c r="A802" s="688">
        <v>741</v>
      </c>
      <c r="B802" s="688">
        <v>28</v>
      </c>
      <c r="C802" s="689">
        <v>4</v>
      </c>
      <c r="D802" s="689">
        <v>320</v>
      </c>
      <c r="E802" s="623">
        <f t="shared" si="50"/>
        <v>76.8</v>
      </c>
      <c r="F802" s="689">
        <v>1635</v>
      </c>
      <c r="G802" s="623">
        <f t="shared" si="51"/>
        <v>13.149450210865437</v>
      </c>
      <c r="H802" s="623">
        <f t="shared" si="48"/>
        <v>13.149450210865437</v>
      </c>
      <c r="I802" s="623">
        <f t="shared" si="49"/>
        <v>1.5038947382443619</v>
      </c>
    </row>
    <row r="803" spans="1:9" x14ac:dyDescent="0.2">
      <c r="A803" s="688">
        <v>742</v>
      </c>
      <c r="B803" s="688">
        <v>47</v>
      </c>
      <c r="C803" s="689">
        <v>4</v>
      </c>
      <c r="D803" s="689">
        <v>320</v>
      </c>
      <c r="E803" s="623">
        <f t="shared" si="50"/>
        <v>137.6</v>
      </c>
      <c r="F803" s="689">
        <v>1694</v>
      </c>
      <c r="G803" s="623">
        <f t="shared" si="51"/>
        <v>24.409588487764019</v>
      </c>
      <c r="H803" s="623">
        <f t="shared" si="48"/>
        <v>24.409588487764019</v>
      </c>
      <c r="I803" s="623">
        <f t="shared" si="49"/>
        <v>1.510675179490963</v>
      </c>
    </row>
    <row r="804" spans="1:9" x14ac:dyDescent="0.2">
      <c r="A804" s="688">
        <v>743</v>
      </c>
      <c r="B804" s="688">
        <v>53</v>
      </c>
      <c r="C804" s="689">
        <v>3</v>
      </c>
      <c r="D804" s="689">
        <v>320</v>
      </c>
      <c r="E804" s="623">
        <f t="shared" si="50"/>
        <v>160</v>
      </c>
      <c r="F804" s="689">
        <v>1298</v>
      </c>
      <c r="G804" s="623">
        <f t="shared" si="51"/>
        <v>21.748198743250942</v>
      </c>
      <c r="H804" s="623">
        <f t="shared" si="48"/>
        <v>21.748198743250942</v>
      </c>
      <c r="I804" s="623">
        <f t="shared" si="49"/>
        <v>1.5167163458085327</v>
      </c>
    </row>
    <row r="805" spans="1:9" x14ac:dyDescent="0.2">
      <c r="A805" s="688">
        <v>743</v>
      </c>
      <c r="B805" s="688">
        <v>15</v>
      </c>
      <c r="C805" s="689">
        <v>3</v>
      </c>
      <c r="D805" s="689">
        <v>320</v>
      </c>
      <c r="E805" s="623">
        <f t="shared" si="50"/>
        <v>38.4</v>
      </c>
      <c r="F805" s="689">
        <v>1322</v>
      </c>
      <c r="G805" s="623">
        <f t="shared" si="51"/>
        <v>5.3160774246985047</v>
      </c>
      <c r="H805" s="623">
        <f t="shared" si="48"/>
        <v>5.3160774246985047</v>
      </c>
      <c r="I805" s="623">
        <f t="shared" si="49"/>
        <v>1.51819303398206</v>
      </c>
    </row>
    <row r="806" spans="1:9" x14ac:dyDescent="0.2">
      <c r="A806" s="688">
        <v>744</v>
      </c>
      <c r="B806" s="688">
        <v>14</v>
      </c>
      <c r="C806" s="689">
        <v>3</v>
      </c>
      <c r="D806" s="689">
        <v>320</v>
      </c>
      <c r="E806" s="623">
        <f t="shared" si="50"/>
        <v>35.200000000000003</v>
      </c>
      <c r="F806" s="689">
        <v>1343</v>
      </c>
      <c r="G806" s="623">
        <f t="shared" si="51"/>
        <v>4.9504798156247478</v>
      </c>
      <c r="H806" s="623">
        <f t="shared" si="48"/>
        <v>4.9504798156247478</v>
      </c>
      <c r="I806" s="623">
        <f t="shared" si="49"/>
        <v>1.5195681672641779</v>
      </c>
    </row>
    <row r="807" spans="1:9" x14ac:dyDescent="0.2">
      <c r="A807" s="688">
        <v>745</v>
      </c>
      <c r="B807" s="688">
        <v>24</v>
      </c>
      <c r="C807" s="689">
        <v>3</v>
      </c>
      <c r="D807" s="689">
        <v>320</v>
      </c>
      <c r="E807" s="623">
        <f t="shared" si="50"/>
        <v>67.2</v>
      </c>
      <c r="F807" s="689">
        <v>1359</v>
      </c>
      <c r="G807" s="623">
        <f t="shared" si="51"/>
        <v>9.5635106923519047</v>
      </c>
      <c r="H807" s="623">
        <f t="shared" si="48"/>
        <v>9.5635106923519047</v>
      </c>
      <c r="I807" s="623">
        <f t="shared" si="49"/>
        <v>1.5222246980120533</v>
      </c>
    </row>
    <row r="808" spans="1:9" x14ac:dyDescent="0.2">
      <c r="A808" s="688">
        <v>746</v>
      </c>
      <c r="B808" s="688">
        <v>23</v>
      </c>
      <c r="C808" s="689">
        <v>3</v>
      </c>
      <c r="D808" s="689">
        <v>320</v>
      </c>
      <c r="E808" s="623">
        <f t="shared" si="50"/>
        <v>64</v>
      </c>
      <c r="F808" s="689">
        <v>1383</v>
      </c>
      <c r="G808" s="623">
        <f t="shared" si="51"/>
        <v>9.2689549651513268</v>
      </c>
      <c r="H808" s="623">
        <f t="shared" si="48"/>
        <v>9.2689549651513268</v>
      </c>
      <c r="I808" s="623">
        <f t="shared" si="49"/>
        <v>1.5247994077245954</v>
      </c>
    </row>
    <row r="809" spans="1:9" x14ac:dyDescent="0.2">
      <c r="A809" s="688">
        <v>747</v>
      </c>
      <c r="B809" s="688">
        <v>20</v>
      </c>
      <c r="C809" s="689">
        <v>3</v>
      </c>
      <c r="D809" s="689">
        <v>320</v>
      </c>
      <c r="E809" s="623">
        <f t="shared" si="50"/>
        <v>54.4</v>
      </c>
      <c r="F809" s="689">
        <v>1404</v>
      </c>
      <c r="G809" s="623">
        <f t="shared" si="51"/>
        <v>7.9982435686273252</v>
      </c>
      <c r="H809" s="623">
        <f t="shared" si="48"/>
        <v>7.9982435686273252</v>
      </c>
      <c r="I809" s="623">
        <f t="shared" si="49"/>
        <v>1.5270211420492141</v>
      </c>
    </row>
    <row r="810" spans="1:9" x14ac:dyDescent="0.2">
      <c r="A810" s="688">
        <v>748</v>
      </c>
      <c r="B810" s="688">
        <v>5</v>
      </c>
      <c r="C810" s="689">
        <v>3</v>
      </c>
      <c r="D810" s="689">
        <v>320</v>
      </c>
      <c r="E810" s="623">
        <f t="shared" si="50"/>
        <v>6.4</v>
      </c>
      <c r="F810" s="689">
        <v>1412</v>
      </c>
      <c r="G810" s="623">
        <f t="shared" si="51"/>
        <v>0.94633148306534143</v>
      </c>
      <c r="H810" s="623">
        <f t="shared" si="48"/>
        <v>0.94633148306534143</v>
      </c>
      <c r="I810" s="623">
        <f t="shared" si="49"/>
        <v>1.5272840119056212</v>
      </c>
    </row>
    <row r="811" spans="1:9" x14ac:dyDescent="0.2">
      <c r="A811" s="688">
        <v>749</v>
      </c>
      <c r="B811" s="688">
        <v>9</v>
      </c>
      <c r="C811" s="689">
        <v>3</v>
      </c>
      <c r="D811" s="689">
        <v>320</v>
      </c>
      <c r="E811" s="623">
        <f t="shared" si="50"/>
        <v>19.2</v>
      </c>
      <c r="F811" s="689">
        <v>1401</v>
      </c>
      <c r="G811" s="623">
        <f t="shared" si="51"/>
        <v>2.8168776369147523</v>
      </c>
      <c r="H811" s="623">
        <f t="shared" si="48"/>
        <v>2.8168776369147523</v>
      </c>
      <c r="I811" s="623">
        <f t="shared" si="49"/>
        <v>1.5280664779158752</v>
      </c>
    </row>
    <row r="812" spans="1:9" x14ac:dyDescent="0.2">
      <c r="A812" s="688">
        <v>750</v>
      </c>
      <c r="B812" s="688">
        <v>9</v>
      </c>
      <c r="C812" s="689">
        <v>3</v>
      </c>
      <c r="D812" s="689">
        <v>320</v>
      </c>
      <c r="E812" s="623">
        <f t="shared" si="50"/>
        <v>19.2</v>
      </c>
      <c r="F812" s="689">
        <v>1405</v>
      </c>
      <c r="G812" s="623">
        <f t="shared" si="51"/>
        <v>2.8249201141079419</v>
      </c>
      <c r="H812" s="623">
        <f t="shared" si="48"/>
        <v>2.8249201141079419</v>
      </c>
      <c r="I812" s="623">
        <f t="shared" si="49"/>
        <v>1.528851177947572</v>
      </c>
    </row>
    <row r="813" spans="1:9" x14ac:dyDescent="0.2">
      <c r="A813" s="688">
        <v>751</v>
      </c>
      <c r="B813" s="688">
        <v>8</v>
      </c>
      <c r="C813" s="689">
        <v>3</v>
      </c>
      <c r="D813" s="689">
        <v>320</v>
      </c>
      <c r="E813" s="623">
        <f t="shared" si="50"/>
        <v>16</v>
      </c>
      <c r="F813" s="689">
        <v>1393</v>
      </c>
      <c r="G813" s="623">
        <f t="shared" si="51"/>
        <v>2.3339939021069771</v>
      </c>
      <c r="H813" s="623">
        <f t="shared" si="48"/>
        <v>2.3339939021069771</v>
      </c>
      <c r="I813" s="623">
        <f t="shared" si="49"/>
        <v>1.5294995095870461</v>
      </c>
    </row>
    <row r="814" spans="1:9" x14ac:dyDescent="0.2">
      <c r="A814" s="688">
        <v>752</v>
      </c>
      <c r="B814" s="688">
        <v>7</v>
      </c>
      <c r="C814" s="689">
        <v>3</v>
      </c>
      <c r="D814" s="689">
        <v>320</v>
      </c>
      <c r="E814" s="623">
        <f t="shared" si="50"/>
        <v>12.8</v>
      </c>
      <c r="F814" s="689">
        <v>1387</v>
      </c>
      <c r="G814" s="623">
        <f t="shared" si="51"/>
        <v>1.8591526444923916</v>
      </c>
      <c r="H814" s="623">
        <f t="shared" si="48"/>
        <v>1.8591526444923916</v>
      </c>
      <c r="I814" s="623">
        <f t="shared" si="49"/>
        <v>1.5300159408771827</v>
      </c>
    </row>
    <row r="815" spans="1:9" x14ac:dyDescent="0.2">
      <c r="A815" s="688">
        <v>753</v>
      </c>
      <c r="B815" s="688">
        <v>1</v>
      </c>
      <c r="C815" s="689">
        <v>3</v>
      </c>
      <c r="D815" s="689">
        <v>320</v>
      </c>
      <c r="E815" s="623">
        <f t="shared" si="50"/>
        <v>0</v>
      </c>
      <c r="F815" s="689">
        <v>1381</v>
      </c>
      <c r="G815" s="623">
        <f t="shared" si="51"/>
        <v>0</v>
      </c>
      <c r="H815" s="623">
        <f t="shared" si="48"/>
        <v>0</v>
      </c>
      <c r="I815" s="623">
        <f t="shared" si="49"/>
        <v>1.5300159408771827</v>
      </c>
    </row>
    <row r="816" spans="1:9" x14ac:dyDescent="0.2">
      <c r="A816" s="688">
        <v>754</v>
      </c>
      <c r="B816" s="688">
        <v>1</v>
      </c>
      <c r="C816" s="689">
        <v>3</v>
      </c>
      <c r="D816" s="689">
        <v>320</v>
      </c>
      <c r="E816" s="623">
        <f t="shared" si="50"/>
        <v>0</v>
      </c>
      <c r="F816" s="689">
        <v>1360</v>
      </c>
      <c r="G816" s="623">
        <f t="shared" si="51"/>
        <v>0</v>
      </c>
      <c r="H816" s="623">
        <f t="shared" si="48"/>
        <v>0</v>
      </c>
      <c r="I816" s="623">
        <f t="shared" si="49"/>
        <v>1.5300159408771827</v>
      </c>
    </row>
    <row r="817" spans="1:9" x14ac:dyDescent="0.2">
      <c r="A817" s="688">
        <v>755</v>
      </c>
      <c r="B817" s="688">
        <v>1</v>
      </c>
      <c r="C817" s="689">
        <v>3</v>
      </c>
      <c r="D817" s="689">
        <v>320</v>
      </c>
      <c r="E817" s="623">
        <f t="shared" si="50"/>
        <v>0</v>
      </c>
      <c r="F817" s="689">
        <v>1326</v>
      </c>
      <c r="G817" s="623">
        <f t="shared" si="51"/>
        <v>0</v>
      </c>
      <c r="H817" s="623">
        <f t="shared" si="48"/>
        <v>0</v>
      </c>
      <c r="I817" s="623">
        <f t="shared" si="49"/>
        <v>1.5300159408771827</v>
      </c>
    </row>
    <row r="818" spans="1:9" x14ac:dyDescent="0.2">
      <c r="A818" s="688">
        <v>755</v>
      </c>
      <c r="B818" s="688">
        <v>1</v>
      </c>
      <c r="C818" s="689">
        <v>3</v>
      </c>
      <c r="D818" s="689">
        <v>320</v>
      </c>
      <c r="E818" s="623">
        <f t="shared" si="50"/>
        <v>0</v>
      </c>
      <c r="F818" s="689">
        <v>1291</v>
      </c>
      <c r="G818" s="623">
        <f t="shared" si="51"/>
        <v>0</v>
      </c>
      <c r="H818" s="623">
        <f t="shared" si="48"/>
        <v>0</v>
      </c>
      <c r="I818" s="623">
        <f t="shared" si="49"/>
        <v>1.5300159408771827</v>
      </c>
    </row>
    <row r="819" spans="1:9" x14ac:dyDescent="0.2">
      <c r="A819" s="688">
        <v>756</v>
      </c>
      <c r="B819" s="688">
        <v>1</v>
      </c>
      <c r="C819" s="689">
        <v>3</v>
      </c>
      <c r="D819" s="689">
        <v>320</v>
      </c>
      <c r="E819" s="623">
        <f t="shared" si="50"/>
        <v>0</v>
      </c>
      <c r="F819" s="689">
        <v>1231</v>
      </c>
      <c r="G819" s="623">
        <f t="shared" si="51"/>
        <v>0</v>
      </c>
      <c r="H819" s="623">
        <f t="shared" si="48"/>
        <v>0</v>
      </c>
      <c r="I819" s="623">
        <f t="shared" si="49"/>
        <v>1.5300159408771827</v>
      </c>
    </row>
    <row r="820" spans="1:9" x14ac:dyDescent="0.2">
      <c r="A820" s="688">
        <v>757</v>
      </c>
      <c r="B820" s="688">
        <v>1</v>
      </c>
      <c r="C820" s="689">
        <v>3</v>
      </c>
      <c r="D820" s="689">
        <v>320</v>
      </c>
      <c r="E820" s="623">
        <f t="shared" si="50"/>
        <v>0</v>
      </c>
      <c r="F820" s="689">
        <v>1083</v>
      </c>
      <c r="G820" s="623">
        <f t="shared" si="51"/>
        <v>0</v>
      </c>
      <c r="H820" s="623">
        <f t="shared" si="48"/>
        <v>0</v>
      </c>
      <c r="I820" s="623">
        <f t="shared" si="49"/>
        <v>1.5300159408771827</v>
      </c>
    </row>
    <row r="821" spans="1:9" x14ac:dyDescent="0.2">
      <c r="A821" s="688">
        <v>758</v>
      </c>
      <c r="B821" s="688">
        <v>1</v>
      </c>
      <c r="C821" s="689">
        <v>3</v>
      </c>
      <c r="D821" s="689">
        <v>320</v>
      </c>
      <c r="E821" s="623">
        <f t="shared" si="50"/>
        <v>0</v>
      </c>
      <c r="F821" s="689">
        <v>1419</v>
      </c>
      <c r="G821" s="623">
        <f t="shared" si="51"/>
        <v>0</v>
      </c>
      <c r="H821" s="623">
        <f t="shared" si="48"/>
        <v>0</v>
      </c>
      <c r="I821" s="623">
        <f t="shared" si="49"/>
        <v>1.5300159408771827</v>
      </c>
    </row>
    <row r="822" spans="1:9" x14ac:dyDescent="0.2">
      <c r="A822" s="688">
        <v>759</v>
      </c>
      <c r="B822" s="688">
        <v>1</v>
      </c>
      <c r="C822" s="689">
        <v>3</v>
      </c>
      <c r="D822" s="689">
        <v>320</v>
      </c>
      <c r="E822" s="623">
        <f t="shared" si="50"/>
        <v>0</v>
      </c>
      <c r="F822" s="689">
        <v>1273</v>
      </c>
      <c r="G822" s="623">
        <f t="shared" si="51"/>
        <v>0</v>
      </c>
      <c r="H822" s="623">
        <f t="shared" si="48"/>
        <v>0</v>
      </c>
      <c r="I822" s="623">
        <f t="shared" si="49"/>
        <v>1.5300159408771827</v>
      </c>
    </row>
    <row r="823" spans="1:9" x14ac:dyDescent="0.2">
      <c r="A823" s="688">
        <v>760</v>
      </c>
      <c r="B823" s="688">
        <v>1</v>
      </c>
      <c r="C823" s="689">
        <v>3</v>
      </c>
      <c r="D823" s="689">
        <v>320</v>
      </c>
      <c r="E823" s="623">
        <f t="shared" si="50"/>
        <v>0</v>
      </c>
      <c r="F823" s="689">
        <v>1147</v>
      </c>
      <c r="G823" s="623">
        <f t="shared" si="51"/>
        <v>0</v>
      </c>
      <c r="H823" s="623">
        <f t="shared" si="48"/>
        <v>0</v>
      </c>
      <c r="I823" s="623">
        <f t="shared" si="49"/>
        <v>1.5300159408771827</v>
      </c>
    </row>
    <row r="824" spans="1:9" x14ac:dyDescent="0.2">
      <c r="A824" s="688">
        <v>761</v>
      </c>
      <c r="B824" s="688">
        <v>1</v>
      </c>
      <c r="C824" s="689">
        <v>3</v>
      </c>
      <c r="D824" s="689">
        <v>320</v>
      </c>
      <c r="E824" s="623">
        <f t="shared" si="50"/>
        <v>0</v>
      </c>
      <c r="F824" s="689">
        <v>1012</v>
      </c>
      <c r="G824" s="623">
        <f t="shared" si="51"/>
        <v>0</v>
      </c>
      <c r="H824" s="623">
        <f t="shared" si="48"/>
        <v>0</v>
      </c>
      <c r="I824" s="623">
        <f t="shared" si="49"/>
        <v>1.5300159408771827</v>
      </c>
    </row>
    <row r="825" spans="1:9" x14ac:dyDescent="0.2">
      <c r="A825" s="688">
        <v>762</v>
      </c>
      <c r="B825" s="688">
        <v>1</v>
      </c>
      <c r="C825" s="689">
        <v>2</v>
      </c>
      <c r="D825" s="689">
        <v>320</v>
      </c>
      <c r="E825" s="623">
        <f t="shared" si="50"/>
        <v>0</v>
      </c>
      <c r="F825" s="689">
        <v>913</v>
      </c>
      <c r="G825" s="623">
        <f t="shared" si="51"/>
        <v>0</v>
      </c>
      <c r="H825" s="623">
        <f t="shared" si="48"/>
        <v>0</v>
      </c>
      <c r="I825" s="623">
        <f t="shared" si="49"/>
        <v>1.5300159408771827</v>
      </c>
    </row>
    <row r="826" spans="1:9" x14ac:dyDescent="0.2">
      <c r="A826" s="688">
        <v>763</v>
      </c>
      <c r="B826" s="688">
        <v>2</v>
      </c>
      <c r="C826" s="689">
        <v>2</v>
      </c>
      <c r="D826" s="689">
        <v>320</v>
      </c>
      <c r="E826" s="623">
        <f t="shared" si="50"/>
        <v>0</v>
      </c>
      <c r="F826" s="689">
        <v>895</v>
      </c>
      <c r="G826" s="623">
        <f t="shared" si="51"/>
        <v>0</v>
      </c>
      <c r="H826" s="623">
        <f t="shared" si="48"/>
        <v>0</v>
      </c>
      <c r="I826" s="623">
        <f t="shared" si="49"/>
        <v>1.5300159408771827</v>
      </c>
    </row>
    <row r="827" spans="1:9" x14ac:dyDescent="0.2">
      <c r="A827" s="688">
        <v>764</v>
      </c>
      <c r="B827" s="688">
        <v>3</v>
      </c>
      <c r="C827" s="689">
        <v>2</v>
      </c>
      <c r="D827" s="689">
        <v>320</v>
      </c>
      <c r="E827" s="623">
        <f t="shared" si="50"/>
        <v>3.2</v>
      </c>
      <c r="F827" s="689">
        <v>866</v>
      </c>
      <c r="G827" s="623">
        <f t="shared" si="51"/>
        <v>0.29019938538760115</v>
      </c>
      <c r="H827" s="623">
        <f t="shared" si="48"/>
        <v>0.29019938538760115</v>
      </c>
      <c r="I827" s="623">
        <f t="shared" si="49"/>
        <v>1.5300965518175682</v>
      </c>
    </row>
    <row r="828" spans="1:9" x14ac:dyDescent="0.2">
      <c r="A828" s="688">
        <v>765</v>
      </c>
      <c r="B828" s="688">
        <v>4</v>
      </c>
      <c r="C828" s="689">
        <v>2</v>
      </c>
      <c r="D828" s="689">
        <v>320</v>
      </c>
      <c r="E828" s="623">
        <f t="shared" si="50"/>
        <v>6.4</v>
      </c>
      <c r="F828" s="689">
        <v>894</v>
      </c>
      <c r="G828" s="623">
        <f t="shared" si="51"/>
        <v>0.59916455089264542</v>
      </c>
      <c r="H828" s="623">
        <f t="shared" si="48"/>
        <v>0.59916455089264542</v>
      </c>
      <c r="I828" s="623">
        <f t="shared" si="49"/>
        <v>1.5302629864150383</v>
      </c>
    </row>
    <row r="829" spans="1:9" x14ac:dyDescent="0.2">
      <c r="A829" s="688">
        <v>766</v>
      </c>
      <c r="B829" s="688">
        <v>10</v>
      </c>
      <c r="C829" s="689">
        <v>2</v>
      </c>
      <c r="D829" s="689">
        <v>320</v>
      </c>
      <c r="E829" s="623">
        <f t="shared" si="50"/>
        <v>25.6</v>
      </c>
      <c r="F829" s="689">
        <v>894</v>
      </c>
      <c r="G829" s="623">
        <f t="shared" si="51"/>
        <v>2.3966582035705817</v>
      </c>
      <c r="H829" s="623">
        <f t="shared" si="48"/>
        <v>2.3966582035705817</v>
      </c>
      <c r="I829" s="623">
        <f t="shared" si="49"/>
        <v>1.530928724804919</v>
      </c>
    </row>
    <row r="830" spans="1:9" x14ac:dyDescent="0.2">
      <c r="A830" s="688">
        <v>767</v>
      </c>
      <c r="B830" s="688">
        <v>11</v>
      </c>
      <c r="C830" s="689">
        <v>2</v>
      </c>
      <c r="D830" s="689">
        <v>320</v>
      </c>
      <c r="E830" s="623">
        <f t="shared" si="50"/>
        <v>28.8</v>
      </c>
      <c r="F830" s="689">
        <v>965</v>
      </c>
      <c r="G830" s="623">
        <f t="shared" si="51"/>
        <v>2.910371434285584</v>
      </c>
      <c r="H830" s="623">
        <f t="shared" si="48"/>
        <v>2.910371434285584</v>
      </c>
      <c r="I830" s="623">
        <f t="shared" si="49"/>
        <v>1.5317371613144428</v>
      </c>
    </row>
    <row r="831" spans="1:9" x14ac:dyDescent="0.2">
      <c r="A831" s="688">
        <v>767</v>
      </c>
      <c r="B831" s="688">
        <v>4</v>
      </c>
      <c r="C831" s="689">
        <v>2</v>
      </c>
      <c r="D831" s="689">
        <v>320</v>
      </c>
      <c r="E831" s="623">
        <f t="shared" si="50"/>
        <v>6.4</v>
      </c>
      <c r="F831" s="689">
        <v>959</v>
      </c>
      <c r="G831" s="623">
        <f t="shared" si="51"/>
        <v>0.6427279690224238</v>
      </c>
      <c r="H831" s="623">
        <f t="shared" si="48"/>
        <v>0.6427279690224238</v>
      </c>
      <c r="I831" s="623">
        <f t="shared" si="49"/>
        <v>1.5319156968613934</v>
      </c>
    </row>
    <row r="832" spans="1:9" x14ac:dyDescent="0.2">
      <c r="A832" s="688">
        <v>768</v>
      </c>
      <c r="B832" s="688">
        <v>13</v>
      </c>
      <c r="C832" s="689">
        <v>2</v>
      </c>
      <c r="D832" s="689">
        <v>320</v>
      </c>
      <c r="E832" s="623">
        <f t="shared" si="50"/>
        <v>35.200000000000003</v>
      </c>
      <c r="F832" s="689">
        <v>838</v>
      </c>
      <c r="G832" s="623">
        <f t="shared" si="51"/>
        <v>3.0889814486176763</v>
      </c>
      <c r="H832" s="623">
        <f t="shared" si="48"/>
        <v>3.0889814486176763</v>
      </c>
      <c r="I832" s="623">
        <f t="shared" si="49"/>
        <v>1.5327737472637872</v>
      </c>
    </row>
    <row r="833" spans="1:9" x14ac:dyDescent="0.2">
      <c r="A833" s="688">
        <v>769</v>
      </c>
      <c r="B833" s="688">
        <v>31</v>
      </c>
      <c r="C833" s="689">
        <v>3</v>
      </c>
      <c r="D833" s="689">
        <v>320</v>
      </c>
      <c r="E833" s="623">
        <f t="shared" si="50"/>
        <v>89.6</v>
      </c>
      <c r="F833" s="689">
        <v>1181</v>
      </c>
      <c r="G833" s="623">
        <f t="shared" si="51"/>
        <v>11.081193159350111</v>
      </c>
      <c r="H833" s="623">
        <f t="shared" si="48"/>
        <v>11.081193159350111</v>
      </c>
      <c r="I833" s="623">
        <f t="shared" si="49"/>
        <v>1.5358518564747179</v>
      </c>
    </row>
    <row r="834" spans="1:9" x14ac:dyDescent="0.2">
      <c r="A834" s="688">
        <v>770</v>
      </c>
      <c r="B834" s="688">
        <v>42</v>
      </c>
      <c r="C834" s="689">
        <v>3</v>
      </c>
      <c r="D834" s="689">
        <v>320</v>
      </c>
      <c r="E834" s="623">
        <f t="shared" si="50"/>
        <v>124.8</v>
      </c>
      <c r="F834" s="689">
        <v>1440</v>
      </c>
      <c r="G834" s="623">
        <f t="shared" si="51"/>
        <v>18.819396632064297</v>
      </c>
      <c r="H834" s="623">
        <f t="shared" si="48"/>
        <v>18.819396632064297</v>
      </c>
      <c r="I834" s="623">
        <f t="shared" si="49"/>
        <v>1.5410794666502914</v>
      </c>
    </row>
    <row r="835" spans="1:9" x14ac:dyDescent="0.2">
      <c r="A835" s="688">
        <v>771</v>
      </c>
      <c r="B835" s="688">
        <v>16</v>
      </c>
      <c r="C835" s="689">
        <v>4</v>
      </c>
      <c r="D835" s="689">
        <v>320</v>
      </c>
      <c r="E835" s="623">
        <f t="shared" si="50"/>
        <v>38.4</v>
      </c>
      <c r="F835" s="689">
        <v>1692</v>
      </c>
      <c r="G835" s="623">
        <f t="shared" si="51"/>
        <v>6.8039357054386311</v>
      </c>
      <c r="H835" s="623">
        <f t="shared" si="48"/>
        <v>6.8039357054386311</v>
      </c>
      <c r="I835" s="623">
        <f t="shared" si="49"/>
        <v>1.5429694487906911</v>
      </c>
    </row>
    <row r="836" spans="1:9" x14ac:dyDescent="0.2">
      <c r="A836" s="688">
        <v>772</v>
      </c>
      <c r="B836" s="688">
        <v>32</v>
      </c>
      <c r="C836" s="689">
        <v>3</v>
      </c>
      <c r="D836" s="689">
        <v>320</v>
      </c>
      <c r="E836" s="623">
        <f t="shared" si="50"/>
        <v>92.8</v>
      </c>
      <c r="F836" s="689">
        <v>1426</v>
      </c>
      <c r="G836" s="623">
        <f t="shared" si="51"/>
        <v>13.857858410298912</v>
      </c>
      <c r="H836" s="623">
        <f t="shared" si="48"/>
        <v>13.857858410298912</v>
      </c>
      <c r="I836" s="623">
        <f t="shared" si="49"/>
        <v>1.546818853904663</v>
      </c>
    </row>
    <row r="837" spans="1:9" x14ac:dyDescent="0.2">
      <c r="A837" s="688">
        <v>773</v>
      </c>
      <c r="B837" s="688">
        <v>70</v>
      </c>
      <c r="C837" s="689">
        <v>4</v>
      </c>
      <c r="D837" s="689">
        <v>320</v>
      </c>
      <c r="E837" s="623">
        <f t="shared" si="50"/>
        <v>211.2</v>
      </c>
      <c r="F837" s="689">
        <v>1746</v>
      </c>
      <c r="G837" s="623">
        <f t="shared" si="51"/>
        <v>38.615954243101164</v>
      </c>
      <c r="H837" s="623">
        <f t="shared" si="48"/>
        <v>38.615954243101164</v>
      </c>
      <c r="I837" s="623">
        <f t="shared" si="49"/>
        <v>1.55754550786108</v>
      </c>
    </row>
    <row r="838" spans="1:9" x14ac:dyDescent="0.2">
      <c r="A838" s="688">
        <v>774</v>
      </c>
      <c r="B838" s="688">
        <v>5</v>
      </c>
      <c r="C838" s="689">
        <v>4</v>
      </c>
      <c r="D838" s="689">
        <v>320</v>
      </c>
      <c r="E838" s="623">
        <f t="shared" si="50"/>
        <v>3.2</v>
      </c>
      <c r="F838" s="689">
        <v>1774</v>
      </c>
      <c r="G838" s="623">
        <f t="shared" si="51"/>
        <v>0.59447310586328461</v>
      </c>
      <c r="H838" s="623">
        <f t="shared" si="48"/>
        <v>0.59447310586328461</v>
      </c>
      <c r="I838" s="623">
        <f t="shared" si="49"/>
        <v>1.5577106392793754</v>
      </c>
    </row>
    <row r="839" spans="1:9" x14ac:dyDescent="0.2">
      <c r="A839" s="688">
        <v>775</v>
      </c>
      <c r="B839" s="688">
        <v>24</v>
      </c>
      <c r="C839" s="689">
        <v>4</v>
      </c>
      <c r="D839" s="689">
        <v>320</v>
      </c>
      <c r="E839" s="623">
        <f t="shared" si="50"/>
        <v>64</v>
      </c>
      <c r="F839" s="689">
        <v>1911</v>
      </c>
      <c r="G839" s="623">
        <f t="shared" si="51"/>
        <v>12.807644930154868</v>
      </c>
      <c r="H839" s="623">
        <f t="shared" ref="H839:H902" si="52">G839*1</f>
        <v>12.807644930154868</v>
      </c>
      <c r="I839" s="623">
        <f t="shared" si="49"/>
        <v>1.5612683184266407</v>
      </c>
    </row>
    <row r="840" spans="1:9" x14ac:dyDescent="0.2">
      <c r="A840" s="688">
        <v>776</v>
      </c>
      <c r="B840" s="688">
        <v>63</v>
      </c>
      <c r="C840" s="689">
        <v>3</v>
      </c>
      <c r="D840" s="689">
        <v>320</v>
      </c>
      <c r="E840" s="623">
        <f t="shared" si="50"/>
        <v>192</v>
      </c>
      <c r="F840" s="689">
        <v>1358</v>
      </c>
      <c r="G840" s="623">
        <f t="shared" si="51"/>
        <v>27.304210070879609</v>
      </c>
      <c r="H840" s="623">
        <f t="shared" si="52"/>
        <v>27.304210070879609</v>
      </c>
      <c r="I840" s="623">
        <f t="shared" ref="I840:I903" si="53">(H840/3600)+I839</f>
        <v>1.5688528212241073</v>
      </c>
    </row>
    <row r="841" spans="1:9" x14ac:dyDescent="0.2">
      <c r="A841" s="688">
        <v>777</v>
      </c>
      <c r="B841" s="688">
        <v>47</v>
      </c>
      <c r="C841" s="689">
        <v>3</v>
      </c>
      <c r="D841" s="689">
        <v>320</v>
      </c>
      <c r="E841" s="623">
        <f t="shared" si="50"/>
        <v>140.80000000000001</v>
      </c>
      <c r="F841" s="689">
        <v>1442</v>
      </c>
      <c r="G841" s="623">
        <f t="shared" si="51"/>
        <v>21.261628873062957</v>
      </c>
      <c r="H841" s="623">
        <f t="shared" si="52"/>
        <v>21.261628873062957</v>
      </c>
      <c r="I841" s="623">
        <f t="shared" si="53"/>
        <v>1.5747588292444026</v>
      </c>
    </row>
    <row r="842" spans="1:9" x14ac:dyDescent="0.2">
      <c r="A842" s="688">
        <v>778</v>
      </c>
      <c r="B842" s="688">
        <v>2</v>
      </c>
      <c r="C842" s="689">
        <v>4</v>
      </c>
      <c r="D842" s="689">
        <v>320</v>
      </c>
      <c r="E842" s="623">
        <f t="shared" ref="E842:E905" si="54">IF(B842&gt;C842,(B842-C842)*D842/100,0)</f>
        <v>0</v>
      </c>
      <c r="F842" s="689">
        <v>1526</v>
      </c>
      <c r="G842" s="623">
        <f t="shared" ref="G842:G905" si="55">(2*PI()*E842*F842/60)/1000</f>
        <v>0</v>
      </c>
      <c r="H842" s="623">
        <f t="shared" si="52"/>
        <v>0</v>
      </c>
      <c r="I842" s="623">
        <f t="shared" si="53"/>
        <v>1.5747588292444026</v>
      </c>
    </row>
    <row r="843" spans="1:9" x14ac:dyDescent="0.2">
      <c r="A843" s="688">
        <v>779</v>
      </c>
      <c r="B843" s="688">
        <v>23</v>
      </c>
      <c r="C843" s="689">
        <v>4</v>
      </c>
      <c r="D843" s="689">
        <v>320</v>
      </c>
      <c r="E843" s="623">
        <f t="shared" si="54"/>
        <v>60.8</v>
      </c>
      <c r="F843" s="689">
        <v>1554</v>
      </c>
      <c r="G843" s="623">
        <f t="shared" si="55"/>
        <v>9.8942575669218389</v>
      </c>
      <c r="H843" s="623">
        <f t="shared" si="52"/>
        <v>9.8942575669218389</v>
      </c>
      <c r="I843" s="623">
        <f t="shared" si="53"/>
        <v>1.577507234124103</v>
      </c>
    </row>
    <row r="844" spans="1:9" x14ac:dyDescent="0.2">
      <c r="A844" s="688">
        <v>779</v>
      </c>
      <c r="B844" s="688">
        <v>36</v>
      </c>
      <c r="C844" s="689">
        <v>4</v>
      </c>
      <c r="D844" s="689">
        <v>320</v>
      </c>
      <c r="E844" s="623">
        <f t="shared" si="54"/>
        <v>102.4</v>
      </c>
      <c r="F844" s="689">
        <v>1629</v>
      </c>
      <c r="G844" s="623">
        <f t="shared" si="55"/>
        <v>17.468260463608395</v>
      </c>
      <c r="H844" s="623">
        <f t="shared" si="52"/>
        <v>17.468260463608395</v>
      </c>
      <c r="I844" s="623">
        <f t="shared" si="53"/>
        <v>1.5823595286973275</v>
      </c>
    </row>
    <row r="845" spans="1:9" x14ac:dyDescent="0.2">
      <c r="A845" s="688">
        <v>780</v>
      </c>
      <c r="B845" s="688">
        <v>49</v>
      </c>
      <c r="C845" s="689">
        <v>4</v>
      </c>
      <c r="D845" s="689">
        <v>320</v>
      </c>
      <c r="E845" s="623">
        <f t="shared" si="54"/>
        <v>144</v>
      </c>
      <c r="F845" s="689">
        <v>1742</v>
      </c>
      <c r="G845" s="623">
        <f t="shared" si="55"/>
        <v>26.268741132256416</v>
      </c>
      <c r="H845" s="623">
        <f t="shared" si="52"/>
        <v>26.268741132256416</v>
      </c>
      <c r="I845" s="623">
        <f t="shared" si="53"/>
        <v>1.5896564012340655</v>
      </c>
    </row>
    <row r="846" spans="1:9" x14ac:dyDescent="0.2">
      <c r="A846" s="688">
        <v>781</v>
      </c>
      <c r="B846" s="688">
        <v>54</v>
      </c>
      <c r="C846" s="689">
        <v>3</v>
      </c>
      <c r="D846" s="689">
        <v>320</v>
      </c>
      <c r="E846" s="623">
        <f t="shared" si="54"/>
        <v>163.19999999999999</v>
      </c>
      <c r="F846" s="689">
        <v>1385</v>
      </c>
      <c r="G846" s="623">
        <f t="shared" si="55"/>
        <v>23.670015689206934</v>
      </c>
      <c r="H846" s="623">
        <f t="shared" si="52"/>
        <v>23.670015689206934</v>
      </c>
      <c r="I846" s="623">
        <f t="shared" si="53"/>
        <v>1.5962314055921785</v>
      </c>
    </row>
    <row r="847" spans="1:9" x14ac:dyDescent="0.2">
      <c r="A847" s="688">
        <v>782</v>
      </c>
      <c r="B847" s="688">
        <v>24</v>
      </c>
      <c r="C847" s="689">
        <v>3</v>
      </c>
      <c r="D847" s="689">
        <v>320</v>
      </c>
      <c r="E847" s="623">
        <f t="shared" si="54"/>
        <v>67.2</v>
      </c>
      <c r="F847" s="689">
        <v>1346</v>
      </c>
      <c r="G847" s="623">
        <f t="shared" si="55"/>
        <v>9.47202751427937</v>
      </c>
      <c r="H847" s="623">
        <f t="shared" si="52"/>
        <v>9.47202751427937</v>
      </c>
      <c r="I847" s="623">
        <f t="shared" si="53"/>
        <v>1.598862524346145</v>
      </c>
    </row>
    <row r="848" spans="1:9" x14ac:dyDescent="0.2">
      <c r="A848" s="688">
        <v>783</v>
      </c>
      <c r="B848" s="688">
        <v>20</v>
      </c>
      <c r="C848" s="689">
        <v>3</v>
      </c>
      <c r="D848" s="689">
        <v>320</v>
      </c>
      <c r="E848" s="623">
        <f t="shared" si="54"/>
        <v>54.4</v>
      </c>
      <c r="F848" s="689">
        <v>1393</v>
      </c>
      <c r="G848" s="623">
        <f t="shared" si="55"/>
        <v>7.935579267163722</v>
      </c>
      <c r="H848" s="623">
        <f t="shared" si="52"/>
        <v>7.935579267163722</v>
      </c>
      <c r="I848" s="623">
        <f t="shared" si="53"/>
        <v>1.601066851920357</v>
      </c>
    </row>
    <row r="849" spans="1:9" x14ac:dyDescent="0.2">
      <c r="A849" s="688">
        <v>784</v>
      </c>
      <c r="B849" s="688">
        <v>19</v>
      </c>
      <c r="C849" s="689">
        <v>3</v>
      </c>
      <c r="D849" s="689">
        <v>320</v>
      </c>
      <c r="E849" s="623">
        <f t="shared" si="54"/>
        <v>51.2</v>
      </c>
      <c r="F849" s="689">
        <v>1413</v>
      </c>
      <c r="G849" s="623">
        <f t="shared" si="55"/>
        <v>7.5760135159848581</v>
      </c>
      <c r="H849" s="623">
        <f t="shared" si="52"/>
        <v>7.5760135159848581</v>
      </c>
      <c r="I849" s="623">
        <f t="shared" si="53"/>
        <v>1.6031713001192418</v>
      </c>
    </row>
    <row r="850" spans="1:9" x14ac:dyDescent="0.2">
      <c r="A850" s="688">
        <v>785</v>
      </c>
      <c r="B850" s="688">
        <v>17</v>
      </c>
      <c r="C850" s="689">
        <v>3</v>
      </c>
      <c r="D850" s="689">
        <v>320</v>
      </c>
      <c r="E850" s="623">
        <f t="shared" si="54"/>
        <v>44.8</v>
      </c>
      <c r="F850" s="689">
        <v>1434</v>
      </c>
      <c r="G850" s="623">
        <f t="shared" si="55"/>
        <v>6.7275321721033263</v>
      </c>
      <c r="H850" s="623">
        <f t="shared" si="52"/>
        <v>6.7275321721033263</v>
      </c>
      <c r="I850" s="623">
        <f t="shared" si="53"/>
        <v>1.6050400590559373</v>
      </c>
    </row>
    <row r="851" spans="1:9" x14ac:dyDescent="0.2">
      <c r="A851" s="688">
        <v>786</v>
      </c>
      <c r="B851" s="688">
        <v>4</v>
      </c>
      <c r="C851" s="689">
        <v>3</v>
      </c>
      <c r="D851" s="689">
        <v>320</v>
      </c>
      <c r="E851" s="623">
        <f t="shared" si="54"/>
        <v>3.2</v>
      </c>
      <c r="F851" s="689">
        <v>1438</v>
      </c>
      <c r="G851" s="623">
        <f t="shared" si="55"/>
        <v>0.48187842515862644</v>
      </c>
      <c r="H851" s="623">
        <f t="shared" si="52"/>
        <v>0.48187842515862644</v>
      </c>
      <c r="I851" s="623">
        <f t="shared" si="53"/>
        <v>1.6051739141740369</v>
      </c>
    </row>
    <row r="852" spans="1:9" x14ac:dyDescent="0.2">
      <c r="A852" s="688">
        <v>787</v>
      </c>
      <c r="B852" s="688">
        <v>1</v>
      </c>
      <c r="C852" s="689">
        <v>3</v>
      </c>
      <c r="D852" s="689">
        <v>320</v>
      </c>
      <c r="E852" s="623">
        <f t="shared" si="54"/>
        <v>0</v>
      </c>
      <c r="F852" s="689">
        <v>1412</v>
      </c>
      <c r="G852" s="623">
        <f t="shared" si="55"/>
        <v>0</v>
      </c>
      <c r="H852" s="623">
        <f t="shared" si="52"/>
        <v>0</v>
      </c>
      <c r="I852" s="623">
        <f t="shared" si="53"/>
        <v>1.6051739141740369</v>
      </c>
    </row>
    <row r="853" spans="1:9" x14ac:dyDescent="0.2">
      <c r="A853" s="688">
        <v>788</v>
      </c>
      <c r="B853" s="688">
        <v>16</v>
      </c>
      <c r="C853" s="689">
        <v>3</v>
      </c>
      <c r="D853" s="689">
        <v>320</v>
      </c>
      <c r="E853" s="623">
        <f t="shared" si="54"/>
        <v>41.6</v>
      </c>
      <c r="F853" s="689">
        <v>1405</v>
      </c>
      <c r="G853" s="623">
        <f t="shared" si="55"/>
        <v>6.1206602472338734</v>
      </c>
      <c r="H853" s="623">
        <f t="shared" si="52"/>
        <v>6.1206602472338734</v>
      </c>
      <c r="I853" s="623">
        <f t="shared" si="53"/>
        <v>1.6068740975760463</v>
      </c>
    </row>
    <row r="854" spans="1:9" x14ac:dyDescent="0.2">
      <c r="A854" s="688">
        <v>789</v>
      </c>
      <c r="B854" s="688">
        <v>5</v>
      </c>
      <c r="C854" s="689">
        <v>3</v>
      </c>
      <c r="D854" s="689">
        <v>320</v>
      </c>
      <c r="E854" s="623">
        <f t="shared" si="54"/>
        <v>6.4</v>
      </c>
      <c r="F854" s="689">
        <v>1423</v>
      </c>
      <c r="G854" s="623">
        <f t="shared" si="55"/>
        <v>0.95370375382576533</v>
      </c>
      <c r="H854" s="623">
        <f t="shared" si="52"/>
        <v>0.95370375382576533</v>
      </c>
      <c r="I854" s="623">
        <f t="shared" si="53"/>
        <v>1.6071390152854423</v>
      </c>
    </row>
    <row r="855" spans="1:9" x14ac:dyDescent="0.2">
      <c r="A855" s="688">
        <v>790</v>
      </c>
      <c r="B855" s="688">
        <v>12</v>
      </c>
      <c r="C855" s="689">
        <v>3</v>
      </c>
      <c r="D855" s="689">
        <v>320</v>
      </c>
      <c r="E855" s="623">
        <f t="shared" si="54"/>
        <v>28.8</v>
      </c>
      <c r="F855" s="689">
        <v>1409</v>
      </c>
      <c r="G855" s="623">
        <f t="shared" si="55"/>
        <v>4.2494438869516982</v>
      </c>
      <c r="H855" s="623">
        <f t="shared" si="52"/>
        <v>4.2494438869516982</v>
      </c>
      <c r="I855" s="623">
        <f t="shared" si="53"/>
        <v>1.6083194163651511</v>
      </c>
    </row>
    <row r="856" spans="1:9" x14ac:dyDescent="0.2">
      <c r="A856" s="688">
        <v>790</v>
      </c>
      <c r="B856" s="688">
        <v>12</v>
      </c>
      <c r="C856" s="689">
        <v>3</v>
      </c>
      <c r="D856" s="689">
        <v>320</v>
      </c>
      <c r="E856" s="623">
        <f t="shared" si="54"/>
        <v>28.8</v>
      </c>
      <c r="F856" s="689">
        <v>1414</v>
      </c>
      <c r="G856" s="623">
        <f t="shared" si="55"/>
        <v>4.2645235316889281</v>
      </c>
      <c r="H856" s="623">
        <f t="shared" si="52"/>
        <v>4.2645235316889281</v>
      </c>
      <c r="I856" s="623">
        <f t="shared" si="53"/>
        <v>1.6095040062350647</v>
      </c>
    </row>
    <row r="857" spans="1:9" x14ac:dyDescent="0.2">
      <c r="A857" s="688">
        <v>791</v>
      </c>
      <c r="B857" s="688">
        <v>12</v>
      </c>
      <c r="C857" s="689">
        <v>3</v>
      </c>
      <c r="D857" s="689">
        <v>320</v>
      </c>
      <c r="E857" s="623">
        <f t="shared" si="54"/>
        <v>28.8</v>
      </c>
      <c r="F857" s="689">
        <v>1419</v>
      </c>
      <c r="G857" s="623">
        <f t="shared" si="55"/>
        <v>4.2796031764261597</v>
      </c>
      <c r="H857" s="623">
        <f t="shared" si="52"/>
        <v>4.2796031764261597</v>
      </c>
      <c r="I857" s="623">
        <f t="shared" si="53"/>
        <v>1.6106927848951831</v>
      </c>
    </row>
    <row r="858" spans="1:9" x14ac:dyDescent="0.2">
      <c r="A858" s="688">
        <v>792</v>
      </c>
      <c r="B858" s="688">
        <v>3</v>
      </c>
      <c r="C858" s="689">
        <v>3</v>
      </c>
      <c r="D858" s="689">
        <v>320</v>
      </c>
      <c r="E858" s="623">
        <f t="shared" si="54"/>
        <v>0</v>
      </c>
      <c r="F858" s="689">
        <v>1403</v>
      </c>
      <c r="G858" s="623">
        <f t="shared" si="55"/>
        <v>0</v>
      </c>
      <c r="H858" s="623">
        <f t="shared" si="52"/>
        <v>0</v>
      </c>
      <c r="I858" s="623">
        <f t="shared" si="53"/>
        <v>1.6106927848951831</v>
      </c>
    </row>
    <row r="859" spans="1:9" x14ac:dyDescent="0.2">
      <c r="A859" s="688">
        <v>793</v>
      </c>
      <c r="B859" s="688">
        <v>3</v>
      </c>
      <c r="C859" s="689">
        <v>3</v>
      </c>
      <c r="D859" s="689">
        <v>320</v>
      </c>
      <c r="E859" s="623">
        <f t="shared" si="54"/>
        <v>0</v>
      </c>
      <c r="F859" s="689">
        <v>1394</v>
      </c>
      <c r="G859" s="623">
        <f t="shared" si="55"/>
        <v>0</v>
      </c>
      <c r="H859" s="623">
        <f t="shared" si="52"/>
        <v>0</v>
      </c>
      <c r="I859" s="623">
        <f t="shared" si="53"/>
        <v>1.6106927848951831</v>
      </c>
    </row>
    <row r="860" spans="1:9" x14ac:dyDescent="0.2">
      <c r="A860" s="688">
        <v>794</v>
      </c>
      <c r="B860" s="688">
        <v>1</v>
      </c>
      <c r="C860" s="689">
        <v>3</v>
      </c>
      <c r="D860" s="689">
        <v>320</v>
      </c>
      <c r="E860" s="623">
        <f t="shared" si="54"/>
        <v>0</v>
      </c>
      <c r="F860" s="689">
        <v>1373</v>
      </c>
      <c r="G860" s="623">
        <f t="shared" si="55"/>
        <v>0</v>
      </c>
      <c r="H860" s="623">
        <f t="shared" si="52"/>
        <v>0</v>
      </c>
      <c r="I860" s="623">
        <f t="shared" si="53"/>
        <v>1.6106927848951831</v>
      </c>
    </row>
    <row r="861" spans="1:9" x14ac:dyDescent="0.2">
      <c r="A861" s="688">
        <v>795</v>
      </c>
      <c r="B861" s="688">
        <v>6</v>
      </c>
      <c r="C861" s="689">
        <v>3</v>
      </c>
      <c r="D861" s="689">
        <v>320</v>
      </c>
      <c r="E861" s="623">
        <f t="shared" si="54"/>
        <v>9.6</v>
      </c>
      <c r="F861" s="689">
        <v>1364</v>
      </c>
      <c r="G861" s="623">
        <f t="shared" si="55"/>
        <v>1.3712423614388729</v>
      </c>
      <c r="H861" s="623">
        <f t="shared" si="52"/>
        <v>1.3712423614388729</v>
      </c>
      <c r="I861" s="623">
        <f t="shared" si="53"/>
        <v>1.6110736855511383</v>
      </c>
    </row>
    <row r="862" spans="1:9" x14ac:dyDescent="0.2">
      <c r="A862" s="688">
        <v>796</v>
      </c>
      <c r="B862" s="688">
        <v>7</v>
      </c>
      <c r="C862" s="689">
        <v>3</v>
      </c>
      <c r="D862" s="689">
        <v>320</v>
      </c>
      <c r="E862" s="623">
        <f t="shared" si="54"/>
        <v>12.8</v>
      </c>
      <c r="F862" s="689">
        <v>1355</v>
      </c>
      <c r="G862" s="623">
        <f t="shared" si="55"/>
        <v>1.8162594327953789</v>
      </c>
      <c r="H862" s="623">
        <f t="shared" si="52"/>
        <v>1.8162594327953789</v>
      </c>
      <c r="I862" s="623">
        <f t="shared" si="53"/>
        <v>1.611578202060248</v>
      </c>
    </row>
    <row r="863" spans="1:9" x14ac:dyDescent="0.2">
      <c r="A863" s="688">
        <v>797</v>
      </c>
      <c r="B863" s="688">
        <v>9</v>
      </c>
      <c r="C863" s="689">
        <v>3</v>
      </c>
      <c r="D863" s="689">
        <v>320</v>
      </c>
      <c r="E863" s="623">
        <f t="shared" si="54"/>
        <v>19.2</v>
      </c>
      <c r="F863" s="689">
        <v>1348</v>
      </c>
      <c r="G863" s="623">
        <f t="shared" si="55"/>
        <v>2.7103148141049864</v>
      </c>
      <c r="H863" s="623">
        <f t="shared" si="52"/>
        <v>2.7103148141049864</v>
      </c>
      <c r="I863" s="623">
        <f t="shared" si="53"/>
        <v>1.6123310672863884</v>
      </c>
    </row>
    <row r="864" spans="1:9" x14ac:dyDescent="0.2">
      <c r="A864" s="688">
        <v>798</v>
      </c>
      <c r="B864" s="688">
        <v>9</v>
      </c>
      <c r="C864" s="689">
        <v>3</v>
      </c>
      <c r="D864" s="689">
        <v>320</v>
      </c>
      <c r="E864" s="623">
        <f t="shared" si="54"/>
        <v>19.2</v>
      </c>
      <c r="F864" s="689">
        <v>1354</v>
      </c>
      <c r="G864" s="623">
        <f t="shared" si="55"/>
        <v>2.7223785298947711</v>
      </c>
      <c r="H864" s="623">
        <f t="shared" si="52"/>
        <v>2.7223785298947711</v>
      </c>
      <c r="I864" s="623">
        <f t="shared" si="53"/>
        <v>1.6130872835446926</v>
      </c>
    </row>
    <row r="865" spans="1:9" x14ac:dyDescent="0.2">
      <c r="A865" s="688">
        <v>799</v>
      </c>
      <c r="B865" s="688">
        <v>18</v>
      </c>
      <c r="C865" s="689">
        <v>3</v>
      </c>
      <c r="D865" s="689">
        <v>320</v>
      </c>
      <c r="E865" s="623">
        <f t="shared" si="54"/>
        <v>48</v>
      </c>
      <c r="F865" s="689">
        <v>1361</v>
      </c>
      <c r="G865" s="623">
        <f t="shared" si="55"/>
        <v>6.8411321624571331</v>
      </c>
      <c r="H865" s="623">
        <f t="shared" si="52"/>
        <v>6.8411321624571331</v>
      </c>
      <c r="I865" s="623">
        <f t="shared" si="53"/>
        <v>1.6149875980342641</v>
      </c>
    </row>
    <row r="866" spans="1:9" x14ac:dyDescent="0.2">
      <c r="A866" s="688">
        <v>800</v>
      </c>
      <c r="B866" s="688">
        <v>18</v>
      </c>
      <c r="C866" s="689">
        <v>3</v>
      </c>
      <c r="D866" s="689">
        <v>320</v>
      </c>
      <c r="E866" s="623">
        <f t="shared" si="54"/>
        <v>48</v>
      </c>
      <c r="F866" s="689">
        <v>1373</v>
      </c>
      <c r="G866" s="623">
        <f t="shared" si="55"/>
        <v>6.901450741406058</v>
      </c>
      <c r="H866" s="623">
        <f t="shared" si="52"/>
        <v>6.901450741406058</v>
      </c>
      <c r="I866" s="623">
        <f t="shared" si="53"/>
        <v>1.6169046676846546</v>
      </c>
    </row>
    <row r="867" spans="1:9" x14ac:dyDescent="0.2">
      <c r="A867" s="688">
        <v>801</v>
      </c>
      <c r="B867" s="688">
        <v>11</v>
      </c>
      <c r="C867" s="689">
        <v>3</v>
      </c>
      <c r="D867" s="689">
        <v>320</v>
      </c>
      <c r="E867" s="623">
        <f t="shared" si="54"/>
        <v>25.6</v>
      </c>
      <c r="F867" s="689">
        <v>1382</v>
      </c>
      <c r="G867" s="623">
        <f t="shared" si="55"/>
        <v>3.7049011603294666</v>
      </c>
      <c r="H867" s="623">
        <f t="shared" si="52"/>
        <v>3.7049011603294666</v>
      </c>
      <c r="I867" s="623">
        <f t="shared" si="53"/>
        <v>1.6179338068958573</v>
      </c>
    </row>
    <row r="868" spans="1:9" x14ac:dyDescent="0.2">
      <c r="A868" s="688">
        <v>802</v>
      </c>
      <c r="B868" s="688">
        <v>12</v>
      </c>
      <c r="C868" s="689">
        <v>3</v>
      </c>
      <c r="D868" s="689">
        <v>320</v>
      </c>
      <c r="E868" s="623">
        <f t="shared" si="54"/>
        <v>28.8</v>
      </c>
      <c r="F868" s="689">
        <v>1384</v>
      </c>
      <c r="G868" s="623">
        <f t="shared" si="55"/>
        <v>4.1740456632655434</v>
      </c>
      <c r="H868" s="623">
        <f t="shared" si="52"/>
        <v>4.1740456632655434</v>
      </c>
      <c r="I868" s="623">
        <f t="shared" si="53"/>
        <v>1.6190932640245421</v>
      </c>
    </row>
    <row r="869" spans="1:9" x14ac:dyDescent="0.2">
      <c r="A869" s="688">
        <v>803</v>
      </c>
      <c r="B869" s="688">
        <v>20</v>
      </c>
      <c r="C869" s="689">
        <v>3</v>
      </c>
      <c r="D869" s="689">
        <v>320</v>
      </c>
      <c r="E869" s="623">
        <f t="shared" si="54"/>
        <v>54.4</v>
      </c>
      <c r="F869" s="689">
        <v>1392</v>
      </c>
      <c r="G869" s="623">
        <f t="shared" si="55"/>
        <v>7.9298825124852126</v>
      </c>
      <c r="H869" s="623">
        <f t="shared" si="52"/>
        <v>7.9298825124852126</v>
      </c>
      <c r="I869" s="623">
        <f t="shared" si="53"/>
        <v>1.6212960091668991</v>
      </c>
    </row>
    <row r="870" spans="1:9" x14ac:dyDescent="0.2">
      <c r="A870" s="688">
        <v>804</v>
      </c>
      <c r="B870" s="688">
        <v>29</v>
      </c>
      <c r="C870" s="689">
        <v>3</v>
      </c>
      <c r="D870" s="689">
        <v>320</v>
      </c>
      <c r="E870" s="623">
        <f t="shared" si="54"/>
        <v>83.2</v>
      </c>
      <c r="F870" s="689">
        <v>1420</v>
      </c>
      <c r="G870" s="623">
        <f t="shared" si="55"/>
        <v>12.372010748857083</v>
      </c>
      <c r="H870" s="623">
        <f t="shared" si="52"/>
        <v>12.372010748857083</v>
      </c>
      <c r="I870" s="623">
        <f t="shared" si="53"/>
        <v>1.6247326788193595</v>
      </c>
    </row>
    <row r="871" spans="1:9" x14ac:dyDescent="0.2">
      <c r="A871" s="688">
        <v>804</v>
      </c>
      <c r="B871" s="688">
        <v>40</v>
      </c>
      <c r="C871" s="689">
        <v>3</v>
      </c>
      <c r="D871" s="689">
        <v>320</v>
      </c>
      <c r="E871" s="623">
        <f t="shared" si="54"/>
        <v>118.4</v>
      </c>
      <c r="F871" s="689">
        <v>1455</v>
      </c>
      <c r="G871" s="623">
        <f t="shared" si="55"/>
        <v>18.040281653974027</v>
      </c>
      <c r="H871" s="623">
        <f t="shared" si="52"/>
        <v>18.040281653974027</v>
      </c>
      <c r="I871" s="623">
        <f t="shared" si="53"/>
        <v>1.6297438681676857</v>
      </c>
    </row>
    <row r="872" spans="1:9" x14ac:dyDescent="0.2">
      <c r="A872" s="688">
        <v>805</v>
      </c>
      <c r="B872" s="688">
        <v>51</v>
      </c>
      <c r="C872" s="689">
        <v>4</v>
      </c>
      <c r="D872" s="689">
        <v>320</v>
      </c>
      <c r="E872" s="623">
        <f t="shared" si="54"/>
        <v>150.4</v>
      </c>
      <c r="F872" s="689">
        <v>1518</v>
      </c>
      <c r="G872" s="623">
        <f t="shared" si="55"/>
        <v>23.908274076055189</v>
      </c>
      <c r="H872" s="623">
        <f t="shared" si="52"/>
        <v>23.908274076055189</v>
      </c>
      <c r="I872" s="623">
        <f t="shared" si="53"/>
        <v>1.6363850554110344</v>
      </c>
    </row>
    <row r="873" spans="1:9" x14ac:dyDescent="0.2">
      <c r="A873" s="688">
        <v>806</v>
      </c>
      <c r="B873" s="688">
        <v>31</v>
      </c>
      <c r="C873" s="689">
        <v>4</v>
      </c>
      <c r="D873" s="689">
        <v>320</v>
      </c>
      <c r="E873" s="623">
        <f t="shared" si="54"/>
        <v>86.4</v>
      </c>
      <c r="F873" s="689">
        <v>1580</v>
      </c>
      <c r="G873" s="623">
        <f t="shared" si="55"/>
        <v>14.295503210894994</v>
      </c>
      <c r="H873" s="623">
        <f t="shared" si="52"/>
        <v>14.295503210894994</v>
      </c>
      <c r="I873" s="623">
        <f t="shared" si="53"/>
        <v>1.6403560285251719</v>
      </c>
    </row>
    <row r="874" spans="1:9" x14ac:dyDescent="0.2">
      <c r="A874" s="688">
        <v>807</v>
      </c>
      <c r="B874" s="688">
        <v>1</v>
      </c>
      <c r="C874" s="689">
        <v>4</v>
      </c>
      <c r="D874" s="689">
        <v>320</v>
      </c>
      <c r="E874" s="623">
        <f t="shared" si="54"/>
        <v>0</v>
      </c>
      <c r="F874" s="689">
        <v>1610</v>
      </c>
      <c r="G874" s="623">
        <f t="shared" si="55"/>
        <v>0</v>
      </c>
      <c r="H874" s="623">
        <f t="shared" si="52"/>
        <v>0</v>
      </c>
      <c r="I874" s="623">
        <f t="shared" si="53"/>
        <v>1.6403560285251719</v>
      </c>
    </row>
    <row r="875" spans="1:9" x14ac:dyDescent="0.2">
      <c r="A875" s="688">
        <v>808</v>
      </c>
      <c r="B875" s="688">
        <v>61</v>
      </c>
      <c r="C875" s="689">
        <v>3</v>
      </c>
      <c r="D875" s="689">
        <v>320</v>
      </c>
      <c r="E875" s="623">
        <f t="shared" si="54"/>
        <v>185.6</v>
      </c>
      <c r="F875" s="689">
        <v>1279</v>
      </c>
      <c r="G875" s="623">
        <f t="shared" si="55"/>
        <v>24.858626797717122</v>
      </c>
      <c r="H875" s="623">
        <f t="shared" si="52"/>
        <v>24.858626797717122</v>
      </c>
      <c r="I875" s="623">
        <f t="shared" si="53"/>
        <v>1.647261202635649</v>
      </c>
    </row>
    <row r="876" spans="1:9" x14ac:dyDescent="0.2">
      <c r="A876" s="688">
        <v>809</v>
      </c>
      <c r="B876" s="688">
        <v>42</v>
      </c>
      <c r="C876" s="689">
        <v>3</v>
      </c>
      <c r="D876" s="689">
        <v>320</v>
      </c>
      <c r="E876" s="623">
        <f t="shared" si="54"/>
        <v>124.8</v>
      </c>
      <c r="F876" s="689">
        <v>1253</v>
      </c>
      <c r="G876" s="623">
        <f t="shared" si="55"/>
        <v>16.375488874983724</v>
      </c>
      <c r="H876" s="623">
        <f t="shared" si="52"/>
        <v>16.375488874983724</v>
      </c>
      <c r="I876" s="623">
        <f t="shared" si="53"/>
        <v>1.6518099495453666</v>
      </c>
    </row>
    <row r="877" spans="1:9" x14ac:dyDescent="0.2">
      <c r="A877" s="688">
        <v>810</v>
      </c>
      <c r="B877" s="688">
        <v>23</v>
      </c>
      <c r="C877" s="689">
        <v>3</v>
      </c>
      <c r="D877" s="689">
        <v>320</v>
      </c>
      <c r="E877" s="623">
        <f t="shared" si="54"/>
        <v>64</v>
      </c>
      <c r="F877" s="689">
        <v>1278</v>
      </c>
      <c r="G877" s="623">
        <f t="shared" si="55"/>
        <v>8.5652382107472107</v>
      </c>
      <c r="H877" s="623">
        <f t="shared" si="52"/>
        <v>8.5652382107472107</v>
      </c>
      <c r="I877" s="623">
        <f t="shared" si="53"/>
        <v>1.6541891823816852</v>
      </c>
    </row>
    <row r="878" spans="1:9" x14ac:dyDescent="0.2">
      <c r="A878" s="688">
        <v>811</v>
      </c>
      <c r="B878" s="688">
        <v>17</v>
      </c>
      <c r="C878" s="689">
        <v>3</v>
      </c>
      <c r="D878" s="689">
        <v>320</v>
      </c>
      <c r="E878" s="623">
        <f t="shared" si="54"/>
        <v>44.8</v>
      </c>
      <c r="F878" s="689">
        <v>1279</v>
      </c>
      <c r="G878" s="623">
        <f t="shared" si="55"/>
        <v>6.000358192552409</v>
      </c>
      <c r="H878" s="623">
        <f t="shared" si="52"/>
        <v>6.000358192552409</v>
      </c>
      <c r="I878" s="623">
        <f t="shared" si="53"/>
        <v>1.6558559485462832</v>
      </c>
    </row>
    <row r="879" spans="1:9" x14ac:dyDescent="0.2">
      <c r="A879" s="688">
        <v>812</v>
      </c>
      <c r="B879" s="688">
        <v>17</v>
      </c>
      <c r="C879" s="689">
        <v>3</v>
      </c>
      <c r="D879" s="689">
        <v>320</v>
      </c>
      <c r="E879" s="623">
        <f t="shared" si="54"/>
        <v>44.8</v>
      </c>
      <c r="F879" s="689">
        <v>1284</v>
      </c>
      <c r="G879" s="623">
        <f t="shared" si="55"/>
        <v>6.0238154176992129</v>
      </c>
      <c r="H879" s="623">
        <f t="shared" si="52"/>
        <v>6.0238154176992129</v>
      </c>
      <c r="I879" s="623">
        <f t="shared" si="53"/>
        <v>1.6575292306067551</v>
      </c>
    </row>
    <row r="880" spans="1:9" x14ac:dyDescent="0.2">
      <c r="A880" s="688">
        <v>813</v>
      </c>
      <c r="B880" s="688">
        <v>8</v>
      </c>
      <c r="C880" s="689">
        <v>3</v>
      </c>
      <c r="D880" s="689">
        <v>320</v>
      </c>
      <c r="E880" s="623">
        <f t="shared" si="54"/>
        <v>16</v>
      </c>
      <c r="F880" s="689">
        <v>1288</v>
      </c>
      <c r="G880" s="623">
        <f t="shared" si="55"/>
        <v>2.1580647135059485</v>
      </c>
      <c r="H880" s="623">
        <f t="shared" si="52"/>
        <v>2.1580647135059485</v>
      </c>
      <c r="I880" s="623">
        <f t="shared" si="53"/>
        <v>1.6581286930271735</v>
      </c>
    </row>
    <row r="881" spans="1:9" x14ac:dyDescent="0.2">
      <c r="A881" s="688">
        <v>814</v>
      </c>
      <c r="B881" s="688">
        <v>9</v>
      </c>
      <c r="C881" s="689">
        <v>3</v>
      </c>
      <c r="D881" s="689">
        <v>320</v>
      </c>
      <c r="E881" s="623">
        <f t="shared" si="54"/>
        <v>19.2</v>
      </c>
      <c r="F881" s="689">
        <v>1264</v>
      </c>
      <c r="G881" s="623">
        <f t="shared" si="55"/>
        <v>2.5414227930479987</v>
      </c>
      <c r="H881" s="623">
        <f t="shared" si="52"/>
        <v>2.5414227930479987</v>
      </c>
      <c r="I881" s="623">
        <f t="shared" si="53"/>
        <v>1.6588346438030201</v>
      </c>
    </row>
    <row r="882" spans="1:9" x14ac:dyDescent="0.2">
      <c r="A882" s="688">
        <v>815</v>
      </c>
      <c r="B882" s="688">
        <v>12</v>
      </c>
      <c r="C882" s="689">
        <v>3</v>
      </c>
      <c r="D882" s="689">
        <v>320</v>
      </c>
      <c r="E882" s="623">
        <f t="shared" si="54"/>
        <v>28.8</v>
      </c>
      <c r="F882" s="689">
        <v>1264</v>
      </c>
      <c r="G882" s="623">
        <f t="shared" si="55"/>
        <v>3.8121341895719985</v>
      </c>
      <c r="H882" s="623">
        <f t="shared" si="52"/>
        <v>3.8121341895719985</v>
      </c>
      <c r="I882" s="623">
        <f t="shared" si="53"/>
        <v>1.6598935699667901</v>
      </c>
    </row>
    <row r="883" spans="1:9" x14ac:dyDescent="0.2">
      <c r="A883" s="688">
        <v>816</v>
      </c>
      <c r="B883" s="688">
        <v>11</v>
      </c>
      <c r="C883" s="689">
        <v>3</v>
      </c>
      <c r="D883" s="689">
        <v>320</v>
      </c>
      <c r="E883" s="623">
        <f t="shared" si="54"/>
        <v>25.6</v>
      </c>
      <c r="F883" s="689">
        <v>1269</v>
      </c>
      <c r="G883" s="623">
        <f t="shared" si="55"/>
        <v>3.4019678527193156</v>
      </c>
      <c r="H883" s="623">
        <f t="shared" si="52"/>
        <v>3.4019678527193156</v>
      </c>
      <c r="I883" s="623">
        <f t="shared" si="53"/>
        <v>1.6608385610369898</v>
      </c>
    </row>
    <row r="884" spans="1:9" x14ac:dyDescent="0.2">
      <c r="A884" s="688">
        <v>816</v>
      </c>
      <c r="B884" s="688">
        <v>1</v>
      </c>
      <c r="C884" s="689">
        <v>3</v>
      </c>
      <c r="D884" s="689">
        <v>320</v>
      </c>
      <c r="E884" s="623">
        <f t="shared" si="54"/>
        <v>0</v>
      </c>
      <c r="F884" s="689">
        <v>1252</v>
      </c>
      <c r="G884" s="623">
        <f t="shared" si="55"/>
        <v>0</v>
      </c>
      <c r="H884" s="623">
        <f t="shared" si="52"/>
        <v>0</v>
      </c>
      <c r="I884" s="623">
        <f t="shared" si="53"/>
        <v>1.6608385610369898</v>
      </c>
    </row>
    <row r="885" spans="1:9" x14ac:dyDescent="0.2">
      <c r="A885" s="688">
        <v>817</v>
      </c>
      <c r="B885" s="688">
        <v>1</v>
      </c>
      <c r="C885" s="689">
        <v>3</v>
      </c>
      <c r="D885" s="689">
        <v>320</v>
      </c>
      <c r="E885" s="623">
        <f t="shared" si="54"/>
        <v>0</v>
      </c>
      <c r="F885" s="689">
        <v>1237</v>
      </c>
      <c r="G885" s="623">
        <f t="shared" si="55"/>
        <v>0</v>
      </c>
      <c r="H885" s="623">
        <f t="shared" si="52"/>
        <v>0</v>
      </c>
      <c r="I885" s="623">
        <f t="shared" si="53"/>
        <v>1.6608385610369898</v>
      </c>
    </row>
    <row r="886" spans="1:9" x14ac:dyDescent="0.2">
      <c r="A886" s="688">
        <v>818</v>
      </c>
      <c r="B886" s="688">
        <v>5</v>
      </c>
      <c r="C886" s="689">
        <v>3</v>
      </c>
      <c r="D886" s="689">
        <v>320</v>
      </c>
      <c r="E886" s="623">
        <f t="shared" si="54"/>
        <v>6.4</v>
      </c>
      <c r="F886" s="689">
        <v>1228</v>
      </c>
      <c r="G886" s="623">
        <f t="shared" si="55"/>
        <v>0.82301349943643021</v>
      </c>
      <c r="H886" s="623">
        <f t="shared" si="52"/>
        <v>0.82301349943643021</v>
      </c>
      <c r="I886" s="623">
        <f t="shared" si="53"/>
        <v>1.6610671758979443</v>
      </c>
    </row>
    <row r="887" spans="1:9" x14ac:dyDescent="0.2">
      <c r="A887" s="688">
        <v>819</v>
      </c>
      <c r="B887" s="688">
        <v>1</v>
      </c>
      <c r="C887" s="689">
        <v>3</v>
      </c>
      <c r="D887" s="689">
        <v>320</v>
      </c>
      <c r="E887" s="623">
        <f t="shared" si="54"/>
        <v>0</v>
      </c>
      <c r="F887" s="689">
        <v>1194</v>
      </c>
      <c r="G887" s="623">
        <f t="shared" si="55"/>
        <v>0</v>
      </c>
      <c r="H887" s="623">
        <f t="shared" si="52"/>
        <v>0</v>
      </c>
      <c r="I887" s="623">
        <f t="shared" si="53"/>
        <v>1.6610671758979443</v>
      </c>
    </row>
    <row r="888" spans="1:9" x14ac:dyDescent="0.2">
      <c r="A888" s="688">
        <v>820</v>
      </c>
      <c r="B888" s="688">
        <v>1</v>
      </c>
      <c r="C888" s="689">
        <v>3</v>
      </c>
      <c r="D888" s="689">
        <v>320</v>
      </c>
      <c r="E888" s="623">
        <f t="shared" si="54"/>
        <v>0</v>
      </c>
      <c r="F888" s="689">
        <v>1196</v>
      </c>
      <c r="G888" s="623">
        <f t="shared" si="55"/>
        <v>0</v>
      </c>
      <c r="H888" s="623">
        <f t="shared" si="52"/>
        <v>0</v>
      </c>
      <c r="I888" s="623">
        <f t="shared" si="53"/>
        <v>1.6610671758979443</v>
      </c>
    </row>
    <row r="889" spans="1:9" x14ac:dyDescent="0.2">
      <c r="A889" s="688">
        <v>821</v>
      </c>
      <c r="B889" s="688">
        <v>9</v>
      </c>
      <c r="C889" s="689">
        <v>3</v>
      </c>
      <c r="D889" s="689">
        <v>320</v>
      </c>
      <c r="E889" s="623">
        <f t="shared" si="54"/>
        <v>19.2</v>
      </c>
      <c r="F889" s="689">
        <v>1187</v>
      </c>
      <c r="G889" s="623">
        <f t="shared" si="55"/>
        <v>2.3866051070790939</v>
      </c>
      <c r="H889" s="623">
        <f t="shared" si="52"/>
        <v>2.3866051070790939</v>
      </c>
      <c r="I889" s="623">
        <f t="shared" si="53"/>
        <v>1.6617301217610219</v>
      </c>
    </row>
    <row r="890" spans="1:9" x14ac:dyDescent="0.2">
      <c r="A890" s="688">
        <v>822</v>
      </c>
      <c r="B890" s="688">
        <v>6</v>
      </c>
      <c r="C890" s="689">
        <v>3</v>
      </c>
      <c r="D890" s="689">
        <v>320</v>
      </c>
      <c r="E890" s="623">
        <f t="shared" si="54"/>
        <v>9.6</v>
      </c>
      <c r="F890" s="689">
        <v>1174</v>
      </c>
      <c r="G890" s="623">
        <f t="shared" si="55"/>
        <v>1.1802335281006135</v>
      </c>
      <c r="H890" s="623">
        <f t="shared" si="52"/>
        <v>1.1802335281006135</v>
      </c>
      <c r="I890" s="623">
        <f t="shared" si="53"/>
        <v>1.6620579644077165</v>
      </c>
    </row>
    <row r="891" spans="1:9" x14ac:dyDescent="0.2">
      <c r="A891" s="688">
        <v>823</v>
      </c>
      <c r="B891" s="688">
        <v>3</v>
      </c>
      <c r="C891" s="689">
        <v>3</v>
      </c>
      <c r="D891" s="689">
        <v>320</v>
      </c>
      <c r="E891" s="623">
        <f t="shared" si="54"/>
        <v>0</v>
      </c>
      <c r="F891" s="689">
        <v>1171</v>
      </c>
      <c r="G891" s="623">
        <f t="shared" si="55"/>
        <v>0</v>
      </c>
      <c r="H891" s="623">
        <f t="shared" si="52"/>
        <v>0</v>
      </c>
      <c r="I891" s="623">
        <f t="shared" si="53"/>
        <v>1.6620579644077165</v>
      </c>
    </row>
    <row r="892" spans="1:9" x14ac:dyDescent="0.2">
      <c r="A892" s="688">
        <v>824</v>
      </c>
      <c r="B892" s="688">
        <v>1</v>
      </c>
      <c r="C892" s="689">
        <v>3</v>
      </c>
      <c r="D892" s="689">
        <v>320</v>
      </c>
      <c r="E892" s="623">
        <f t="shared" si="54"/>
        <v>0</v>
      </c>
      <c r="F892" s="689">
        <v>1153</v>
      </c>
      <c r="G892" s="623">
        <f t="shared" si="55"/>
        <v>0</v>
      </c>
      <c r="H892" s="623">
        <f t="shared" si="52"/>
        <v>0</v>
      </c>
      <c r="I892" s="623">
        <f t="shared" si="53"/>
        <v>1.6620579644077165</v>
      </c>
    </row>
    <row r="893" spans="1:9" x14ac:dyDescent="0.2">
      <c r="A893" s="688">
        <v>825</v>
      </c>
      <c r="B893" s="688">
        <v>1</v>
      </c>
      <c r="C893" s="689">
        <v>3</v>
      </c>
      <c r="D893" s="689">
        <v>320</v>
      </c>
      <c r="E893" s="623">
        <f t="shared" si="54"/>
        <v>0</v>
      </c>
      <c r="F893" s="689">
        <v>1136</v>
      </c>
      <c r="G893" s="623">
        <f t="shared" si="55"/>
        <v>0</v>
      </c>
      <c r="H893" s="623">
        <f t="shared" si="52"/>
        <v>0</v>
      </c>
      <c r="I893" s="623">
        <f t="shared" si="53"/>
        <v>1.6620579644077165</v>
      </c>
    </row>
    <row r="894" spans="1:9" x14ac:dyDescent="0.2">
      <c r="A894" s="688">
        <v>826</v>
      </c>
      <c r="B894" s="688">
        <v>1</v>
      </c>
      <c r="C894" s="689">
        <v>3</v>
      </c>
      <c r="D894" s="689">
        <v>320</v>
      </c>
      <c r="E894" s="623">
        <f t="shared" si="54"/>
        <v>0</v>
      </c>
      <c r="F894" s="689">
        <v>1123</v>
      </c>
      <c r="G894" s="623">
        <f t="shared" si="55"/>
        <v>0</v>
      </c>
      <c r="H894" s="623">
        <f t="shared" si="52"/>
        <v>0</v>
      </c>
      <c r="I894" s="623">
        <f t="shared" si="53"/>
        <v>1.6620579644077165</v>
      </c>
    </row>
    <row r="895" spans="1:9" x14ac:dyDescent="0.2">
      <c r="A895" s="688">
        <v>827</v>
      </c>
      <c r="B895" s="688">
        <v>13</v>
      </c>
      <c r="C895" s="689">
        <v>3</v>
      </c>
      <c r="D895" s="689">
        <v>320</v>
      </c>
      <c r="E895" s="623">
        <f t="shared" si="54"/>
        <v>32</v>
      </c>
      <c r="F895" s="689">
        <v>1117</v>
      </c>
      <c r="G895" s="623">
        <f t="shared" si="55"/>
        <v>3.7431029269971186</v>
      </c>
      <c r="H895" s="623">
        <f t="shared" si="52"/>
        <v>3.7431029269971186</v>
      </c>
      <c r="I895" s="623">
        <f t="shared" si="53"/>
        <v>1.6630977152207713</v>
      </c>
    </row>
    <row r="896" spans="1:9" x14ac:dyDescent="0.2">
      <c r="A896" s="688">
        <v>828</v>
      </c>
      <c r="B896" s="688">
        <v>7</v>
      </c>
      <c r="C896" s="689">
        <v>3</v>
      </c>
      <c r="D896" s="689">
        <v>320</v>
      </c>
      <c r="E896" s="623">
        <f t="shared" si="54"/>
        <v>12.8</v>
      </c>
      <c r="F896" s="689">
        <v>1108</v>
      </c>
      <c r="G896" s="623">
        <f t="shared" si="55"/>
        <v>1.4851774550090626</v>
      </c>
      <c r="H896" s="623">
        <f t="shared" si="52"/>
        <v>1.4851774550090626</v>
      </c>
      <c r="I896" s="623">
        <f t="shared" si="53"/>
        <v>1.6635102645138293</v>
      </c>
    </row>
    <row r="897" spans="1:9" x14ac:dyDescent="0.2">
      <c r="A897" s="688">
        <v>828</v>
      </c>
      <c r="B897" s="688">
        <v>10</v>
      </c>
      <c r="C897" s="689">
        <v>3</v>
      </c>
      <c r="D897" s="689">
        <v>320</v>
      </c>
      <c r="E897" s="623">
        <f t="shared" si="54"/>
        <v>22.4</v>
      </c>
      <c r="F897" s="689">
        <v>1105</v>
      </c>
      <c r="G897" s="623">
        <f t="shared" si="55"/>
        <v>2.5920233787218185</v>
      </c>
      <c r="H897" s="623">
        <f t="shared" si="52"/>
        <v>2.5920233787218185</v>
      </c>
      <c r="I897" s="623">
        <f t="shared" si="53"/>
        <v>1.6642302710079186</v>
      </c>
    </row>
    <row r="898" spans="1:9" x14ac:dyDescent="0.2">
      <c r="A898" s="688">
        <v>829</v>
      </c>
      <c r="B898" s="688">
        <v>11</v>
      </c>
      <c r="C898" s="689">
        <v>3</v>
      </c>
      <c r="D898" s="689">
        <v>320</v>
      </c>
      <c r="E898" s="623">
        <f t="shared" si="54"/>
        <v>25.6</v>
      </c>
      <c r="F898" s="689">
        <v>1105</v>
      </c>
      <c r="G898" s="623">
        <f t="shared" si="55"/>
        <v>2.9623124328249357</v>
      </c>
      <c r="H898" s="623">
        <f t="shared" si="52"/>
        <v>2.9623124328249357</v>
      </c>
      <c r="I898" s="623">
        <f t="shared" si="53"/>
        <v>1.6650531355725922</v>
      </c>
    </row>
    <row r="899" spans="1:9" x14ac:dyDescent="0.2">
      <c r="A899" s="688">
        <v>830</v>
      </c>
      <c r="B899" s="688">
        <v>11</v>
      </c>
      <c r="C899" s="689">
        <v>3</v>
      </c>
      <c r="D899" s="689">
        <v>320</v>
      </c>
      <c r="E899" s="623">
        <f t="shared" si="54"/>
        <v>25.6</v>
      </c>
      <c r="F899" s="689">
        <v>1108</v>
      </c>
      <c r="G899" s="623">
        <f t="shared" si="55"/>
        <v>2.9703549100181252</v>
      </c>
      <c r="H899" s="623">
        <f t="shared" si="52"/>
        <v>2.9703549100181252</v>
      </c>
      <c r="I899" s="623">
        <f t="shared" si="53"/>
        <v>1.6658782341587084</v>
      </c>
    </row>
    <row r="900" spans="1:9" x14ac:dyDescent="0.2">
      <c r="A900" s="688">
        <v>831</v>
      </c>
      <c r="B900" s="688">
        <v>11</v>
      </c>
      <c r="C900" s="689">
        <v>3</v>
      </c>
      <c r="D900" s="689">
        <v>320</v>
      </c>
      <c r="E900" s="623">
        <f t="shared" si="54"/>
        <v>25.6</v>
      </c>
      <c r="F900" s="689">
        <v>1106</v>
      </c>
      <c r="G900" s="623">
        <f t="shared" si="55"/>
        <v>2.964993258555999</v>
      </c>
      <c r="H900" s="623">
        <f t="shared" si="52"/>
        <v>2.964993258555999</v>
      </c>
      <c r="I900" s="623">
        <f t="shared" si="53"/>
        <v>1.6667018433971961</v>
      </c>
    </row>
    <row r="901" spans="1:9" x14ac:dyDescent="0.2">
      <c r="A901" s="688">
        <v>832</v>
      </c>
      <c r="B901" s="688">
        <v>5</v>
      </c>
      <c r="C901" s="689">
        <v>3</v>
      </c>
      <c r="D901" s="689">
        <v>320</v>
      </c>
      <c r="E901" s="623">
        <f t="shared" si="54"/>
        <v>6.4</v>
      </c>
      <c r="F901" s="689">
        <v>1101</v>
      </c>
      <c r="G901" s="623">
        <f t="shared" si="55"/>
        <v>0.73789728247517061</v>
      </c>
      <c r="H901" s="623">
        <f t="shared" si="52"/>
        <v>0.73789728247517061</v>
      </c>
      <c r="I901" s="623">
        <f t="shared" si="53"/>
        <v>1.6669068148645503</v>
      </c>
    </row>
    <row r="902" spans="1:9" x14ac:dyDescent="0.2">
      <c r="A902" s="688">
        <v>833</v>
      </c>
      <c r="B902" s="688">
        <v>1</v>
      </c>
      <c r="C902" s="689">
        <v>3</v>
      </c>
      <c r="D902" s="689">
        <v>320</v>
      </c>
      <c r="E902" s="623">
        <f t="shared" si="54"/>
        <v>0</v>
      </c>
      <c r="F902" s="689">
        <v>1079</v>
      </c>
      <c r="G902" s="623">
        <f t="shared" si="55"/>
        <v>0</v>
      </c>
      <c r="H902" s="623">
        <f t="shared" si="52"/>
        <v>0</v>
      </c>
      <c r="I902" s="623">
        <f t="shared" si="53"/>
        <v>1.6669068148645503</v>
      </c>
    </row>
    <row r="903" spans="1:9" x14ac:dyDescent="0.2">
      <c r="A903" s="688">
        <v>834</v>
      </c>
      <c r="B903" s="688">
        <v>2</v>
      </c>
      <c r="C903" s="689">
        <v>3</v>
      </c>
      <c r="D903" s="689">
        <v>320</v>
      </c>
      <c r="E903" s="623">
        <f t="shared" si="54"/>
        <v>0</v>
      </c>
      <c r="F903" s="689">
        <v>1071</v>
      </c>
      <c r="G903" s="623">
        <f t="shared" si="55"/>
        <v>0</v>
      </c>
      <c r="H903" s="623">
        <f t="shared" ref="H903:H966" si="56">G903*1</f>
        <v>0</v>
      </c>
      <c r="I903" s="623">
        <f t="shared" si="53"/>
        <v>1.6669068148645503</v>
      </c>
    </row>
    <row r="904" spans="1:9" x14ac:dyDescent="0.2">
      <c r="A904" s="688">
        <v>835</v>
      </c>
      <c r="B904" s="688">
        <v>1</v>
      </c>
      <c r="C904" s="689">
        <v>3</v>
      </c>
      <c r="D904" s="689">
        <v>320</v>
      </c>
      <c r="E904" s="623">
        <f t="shared" si="54"/>
        <v>0</v>
      </c>
      <c r="F904" s="689">
        <v>1054</v>
      </c>
      <c r="G904" s="623">
        <f t="shared" si="55"/>
        <v>0</v>
      </c>
      <c r="H904" s="623">
        <f t="shared" si="56"/>
        <v>0</v>
      </c>
      <c r="I904" s="623">
        <f t="shared" ref="I904:I967" si="57">(H904/3600)+I903</f>
        <v>1.6669068148645503</v>
      </c>
    </row>
    <row r="905" spans="1:9" x14ac:dyDescent="0.2">
      <c r="A905" s="688">
        <v>836</v>
      </c>
      <c r="B905" s="688">
        <v>1</v>
      </c>
      <c r="C905" s="689">
        <v>3</v>
      </c>
      <c r="D905" s="689">
        <v>320</v>
      </c>
      <c r="E905" s="623">
        <f t="shared" si="54"/>
        <v>0</v>
      </c>
      <c r="F905" s="689">
        <v>1040</v>
      </c>
      <c r="G905" s="623">
        <f t="shared" si="55"/>
        <v>0</v>
      </c>
      <c r="H905" s="623">
        <f t="shared" si="56"/>
        <v>0</v>
      </c>
      <c r="I905" s="623">
        <f t="shared" si="57"/>
        <v>1.6669068148645503</v>
      </c>
    </row>
    <row r="906" spans="1:9" x14ac:dyDescent="0.2">
      <c r="A906" s="688">
        <v>837</v>
      </c>
      <c r="B906" s="688">
        <v>1</v>
      </c>
      <c r="C906" s="689">
        <v>2</v>
      </c>
      <c r="D906" s="689">
        <v>320</v>
      </c>
      <c r="E906" s="623">
        <f t="shared" ref="E906:E969" si="58">IF(B906&gt;C906,(B906-C906)*D906/100,0)</f>
        <v>0</v>
      </c>
      <c r="F906" s="689">
        <v>980</v>
      </c>
      <c r="G906" s="623">
        <f t="shared" ref="G906:G969" si="59">(2*PI()*E906*F906/60)/1000</f>
        <v>0</v>
      </c>
      <c r="H906" s="623">
        <f t="shared" si="56"/>
        <v>0</v>
      </c>
      <c r="I906" s="623">
        <f t="shared" si="57"/>
        <v>1.6669068148645503</v>
      </c>
    </row>
    <row r="907" spans="1:9" x14ac:dyDescent="0.2">
      <c r="A907" s="688">
        <v>838</v>
      </c>
      <c r="B907" s="688">
        <v>1</v>
      </c>
      <c r="C907" s="689">
        <v>3</v>
      </c>
      <c r="D907" s="689">
        <v>320</v>
      </c>
      <c r="E907" s="623">
        <f t="shared" si="58"/>
        <v>0</v>
      </c>
      <c r="F907" s="689">
        <v>1050</v>
      </c>
      <c r="G907" s="623">
        <f t="shared" si="59"/>
        <v>0</v>
      </c>
      <c r="H907" s="623">
        <f t="shared" si="56"/>
        <v>0</v>
      </c>
      <c r="I907" s="623">
        <f t="shared" si="57"/>
        <v>1.6669068148645503</v>
      </c>
    </row>
    <row r="908" spans="1:9" x14ac:dyDescent="0.2">
      <c r="A908" s="688">
        <v>839</v>
      </c>
      <c r="B908" s="688">
        <v>1</v>
      </c>
      <c r="C908" s="689">
        <v>3</v>
      </c>
      <c r="D908" s="689">
        <v>320</v>
      </c>
      <c r="E908" s="623">
        <f t="shared" si="58"/>
        <v>0</v>
      </c>
      <c r="F908" s="689">
        <v>1240</v>
      </c>
      <c r="G908" s="623">
        <f t="shared" si="59"/>
        <v>0</v>
      </c>
      <c r="H908" s="623">
        <f t="shared" si="56"/>
        <v>0</v>
      </c>
      <c r="I908" s="623">
        <f t="shared" si="57"/>
        <v>1.6669068148645503</v>
      </c>
    </row>
    <row r="909" spans="1:9" x14ac:dyDescent="0.2">
      <c r="A909" s="688">
        <v>840</v>
      </c>
      <c r="B909" s="688">
        <v>1</v>
      </c>
      <c r="C909" s="689">
        <v>3</v>
      </c>
      <c r="D909" s="689">
        <v>320</v>
      </c>
      <c r="E909" s="623">
        <f t="shared" si="58"/>
        <v>0</v>
      </c>
      <c r="F909" s="689">
        <v>1167</v>
      </c>
      <c r="G909" s="623">
        <f t="shared" si="59"/>
        <v>0</v>
      </c>
      <c r="H909" s="623">
        <f t="shared" si="56"/>
        <v>0</v>
      </c>
      <c r="I909" s="623">
        <f t="shared" si="57"/>
        <v>1.6669068148645503</v>
      </c>
    </row>
    <row r="910" spans="1:9" x14ac:dyDescent="0.2">
      <c r="A910" s="688">
        <v>840</v>
      </c>
      <c r="B910" s="688">
        <v>1</v>
      </c>
      <c r="C910" s="689">
        <v>3</v>
      </c>
      <c r="D910" s="689">
        <v>320</v>
      </c>
      <c r="E910" s="623">
        <f t="shared" si="58"/>
        <v>0</v>
      </c>
      <c r="F910" s="689">
        <v>1084</v>
      </c>
      <c r="G910" s="623">
        <f t="shared" si="59"/>
        <v>0</v>
      </c>
      <c r="H910" s="623">
        <f t="shared" si="56"/>
        <v>0</v>
      </c>
      <c r="I910" s="623">
        <f t="shared" si="57"/>
        <v>1.6669068148645503</v>
      </c>
    </row>
    <row r="911" spans="1:9" x14ac:dyDescent="0.2">
      <c r="A911" s="688">
        <v>841</v>
      </c>
      <c r="B911" s="688">
        <v>1</v>
      </c>
      <c r="C911" s="689">
        <v>3</v>
      </c>
      <c r="D911" s="689">
        <v>320</v>
      </c>
      <c r="E911" s="623">
        <f t="shared" si="58"/>
        <v>0</v>
      </c>
      <c r="F911" s="689">
        <v>1222</v>
      </c>
      <c r="G911" s="623">
        <f t="shared" si="59"/>
        <v>0</v>
      </c>
      <c r="H911" s="623">
        <f t="shared" si="56"/>
        <v>0</v>
      </c>
      <c r="I911" s="623">
        <f t="shared" si="57"/>
        <v>1.6669068148645503</v>
      </c>
    </row>
    <row r="912" spans="1:9" x14ac:dyDescent="0.2">
      <c r="A912" s="688">
        <v>842</v>
      </c>
      <c r="B912" s="688">
        <v>3</v>
      </c>
      <c r="C912" s="689">
        <v>3</v>
      </c>
      <c r="D912" s="689">
        <v>320</v>
      </c>
      <c r="E912" s="623">
        <f t="shared" si="58"/>
        <v>0</v>
      </c>
      <c r="F912" s="689">
        <v>1350</v>
      </c>
      <c r="G912" s="623">
        <f t="shared" si="59"/>
        <v>0</v>
      </c>
      <c r="H912" s="623">
        <f t="shared" si="56"/>
        <v>0</v>
      </c>
      <c r="I912" s="623">
        <f t="shared" si="57"/>
        <v>1.6669068148645503</v>
      </c>
    </row>
    <row r="913" spans="1:9" x14ac:dyDescent="0.2">
      <c r="A913" s="688">
        <v>843</v>
      </c>
      <c r="B913" s="688">
        <v>15</v>
      </c>
      <c r="C913" s="689">
        <v>3</v>
      </c>
      <c r="D913" s="689">
        <v>320</v>
      </c>
      <c r="E913" s="623">
        <f t="shared" si="58"/>
        <v>38.4</v>
      </c>
      <c r="F913" s="689">
        <v>1356</v>
      </c>
      <c r="G913" s="623">
        <f t="shared" si="59"/>
        <v>5.4527995369827309</v>
      </c>
      <c r="H913" s="623">
        <f t="shared" si="56"/>
        <v>5.4527995369827309</v>
      </c>
      <c r="I913" s="623">
        <f t="shared" si="57"/>
        <v>1.668421481402601</v>
      </c>
    </row>
    <row r="914" spans="1:9" x14ac:dyDescent="0.2">
      <c r="A914" s="688">
        <v>844</v>
      </c>
      <c r="B914" s="688">
        <v>13</v>
      </c>
      <c r="C914" s="689">
        <v>3</v>
      </c>
      <c r="D914" s="689">
        <v>320</v>
      </c>
      <c r="E914" s="623">
        <f t="shared" si="58"/>
        <v>32</v>
      </c>
      <c r="F914" s="689">
        <v>1426</v>
      </c>
      <c r="G914" s="623">
        <f t="shared" si="59"/>
        <v>4.7785718656203144</v>
      </c>
      <c r="H914" s="623">
        <f t="shared" si="56"/>
        <v>4.7785718656203144</v>
      </c>
      <c r="I914" s="623">
        <f t="shared" si="57"/>
        <v>1.6697488624763845</v>
      </c>
    </row>
    <row r="915" spans="1:9" x14ac:dyDescent="0.2">
      <c r="A915" s="688">
        <v>845</v>
      </c>
      <c r="B915" s="688">
        <v>32</v>
      </c>
      <c r="C915" s="689">
        <v>3</v>
      </c>
      <c r="D915" s="689">
        <v>320</v>
      </c>
      <c r="E915" s="623">
        <f t="shared" si="58"/>
        <v>92.8</v>
      </c>
      <c r="F915" s="689">
        <v>1477</v>
      </c>
      <c r="G915" s="623">
        <f t="shared" si="59"/>
        <v>14.353476067329238</v>
      </c>
      <c r="H915" s="623">
        <f t="shared" si="56"/>
        <v>14.353476067329238</v>
      </c>
      <c r="I915" s="623">
        <f t="shared" si="57"/>
        <v>1.6737359391617537</v>
      </c>
    </row>
    <row r="916" spans="1:9" x14ac:dyDescent="0.2">
      <c r="A916" s="688">
        <v>846</v>
      </c>
      <c r="B916" s="688">
        <v>12</v>
      </c>
      <c r="C916" s="689">
        <v>4</v>
      </c>
      <c r="D916" s="689">
        <v>320</v>
      </c>
      <c r="E916" s="623">
        <f t="shared" si="58"/>
        <v>25.6</v>
      </c>
      <c r="F916" s="689">
        <v>1554</v>
      </c>
      <c r="G916" s="623">
        <f t="shared" si="59"/>
        <v>4.166003186072353</v>
      </c>
      <c r="H916" s="623">
        <f t="shared" si="56"/>
        <v>4.166003186072353</v>
      </c>
      <c r="I916" s="623">
        <f t="shared" si="57"/>
        <v>1.674893162268996</v>
      </c>
    </row>
    <row r="917" spans="1:9" x14ac:dyDescent="0.2">
      <c r="A917" s="688">
        <v>847</v>
      </c>
      <c r="B917" s="688">
        <v>1</v>
      </c>
      <c r="C917" s="689">
        <v>4</v>
      </c>
      <c r="D917" s="689">
        <v>320</v>
      </c>
      <c r="E917" s="623">
        <f t="shared" si="58"/>
        <v>0</v>
      </c>
      <c r="F917" s="689">
        <v>1531</v>
      </c>
      <c r="G917" s="623">
        <f t="shared" si="59"/>
        <v>0</v>
      </c>
      <c r="H917" s="623">
        <f t="shared" si="56"/>
        <v>0</v>
      </c>
      <c r="I917" s="623">
        <f t="shared" si="57"/>
        <v>1.674893162268996</v>
      </c>
    </row>
    <row r="918" spans="1:9" x14ac:dyDescent="0.2">
      <c r="A918" s="688">
        <v>848</v>
      </c>
      <c r="B918" s="688">
        <v>44</v>
      </c>
      <c r="C918" s="689">
        <v>4</v>
      </c>
      <c r="D918" s="689">
        <v>320</v>
      </c>
      <c r="E918" s="623">
        <f t="shared" si="58"/>
        <v>128</v>
      </c>
      <c r="F918" s="689">
        <v>1571</v>
      </c>
      <c r="G918" s="623">
        <f t="shared" si="59"/>
        <v>21.057886117502139</v>
      </c>
      <c r="H918" s="623">
        <f t="shared" si="56"/>
        <v>21.057886117502139</v>
      </c>
      <c r="I918" s="623">
        <f t="shared" si="57"/>
        <v>1.6807425750794132</v>
      </c>
    </row>
    <row r="919" spans="1:9" x14ac:dyDescent="0.2">
      <c r="A919" s="688">
        <v>849</v>
      </c>
      <c r="B919" s="688">
        <v>7</v>
      </c>
      <c r="C919" s="689">
        <v>4</v>
      </c>
      <c r="D919" s="689">
        <v>320</v>
      </c>
      <c r="E919" s="623">
        <f t="shared" si="58"/>
        <v>9.6</v>
      </c>
      <c r="F919" s="689">
        <v>1660</v>
      </c>
      <c r="G919" s="623">
        <f t="shared" si="59"/>
        <v>1.668814017586898</v>
      </c>
      <c r="H919" s="623">
        <f t="shared" si="56"/>
        <v>1.668814017586898</v>
      </c>
      <c r="I919" s="623">
        <f t="shared" si="57"/>
        <v>1.6812061345287428</v>
      </c>
    </row>
    <row r="920" spans="1:9" x14ac:dyDescent="0.2">
      <c r="A920" s="688">
        <v>850</v>
      </c>
      <c r="B920" s="688">
        <v>31</v>
      </c>
      <c r="C920" s="689">
        <v>3</v>
      </c>
      <c r="D920" s="689">
        <v>320</v>
      </c>
      <c r="E920" s="623">
        <f t="shared" si="58"/>
        <v>89.6</v>
      </c>
      <c r="F920" s="689">
        <v>1282</v>
      </c>
      <c r="G920" s="623">
        <f t="shared" si="59"/>
        <v>12.028865055280981</v>
      </c>
      <c r="H920" s="623">
        <f t="shared" si="56"/>
        <v>12.028865055280981</v>
      </c>
      <c r="I920" s="623">
        <f t="shared" si="57"/>
        <v>1.6845474859329874</v>
      </c>
    </row>
    <row r="921" spans="1:9" x14ac:dyDescent="0.2">
      <c r="A921" s="688">
        <v>851</v>
      </c>
      <c r="B921" s="688">
        <v>54</v>
      </c>
      <c r="C921" s="689">
        <v>3</v>
      </c>
      <c r="D921" s="689">
        <v>320</v>
      </c>
      <c r="E921" s="623">
        <f t="shared" si="58"/>
        <v>163.19999999999999</v>
      </c>
      <c r="F921" s="689">
        <v>1202</v>
      </c>
      <c r="G921" s="623">
        <f t="shared" si="59"/>
        <v>20.542497370705227</v>
      </c>
      <c r="H921" s="623">
        <f t="shared" si="56"/>
        <v>20.542497370705227</v>
      </c>
      <c r="I921" s="623">
        <f t="shared" si="57"/>
        <v>1.6902537352026277</v>
      </c>
    </row>
    <row r="922" spans="1:9" x14ac:dyDescent="0.2">
      <c r="A922" s="688">
        <v>852</v>
      </c>
      <c r="B922" s="688">
        <v>5</v>
      </c>
      <c r="C922" s="689">
        <v>3</v>
      </c>
      <c r="D922" s="689">
        <v>320</v>
      </c>
      <c r="E922" s="623">
        <f t="shared" si="58"/>
        <v>6.4</v>
      </c>
      <c r="F922" s="689">
        <v>1248</v>
      </c>
      <c r="G922" s="623">
        <f t="shared" si="59"/>
        <v>0.83641762809174658</v>
      </c>
      <c r="H922" s="623">
        <f t="shared" si="56"/>
        <v>0.83641762809174658</v>
      </c>
      <c r="I922" s="623">
        <f t="shared" si="57"/>
        <v>1.6904860734326532</v>
      </c>
    </row>
    <row r="923" spans="1:9" x14ac:dyDescent="0.2">
      <c r="A923" s="688">
        <v>852</v>
      </c>
      <c r="B923" s="688">
        <v>30</v>
      </c>
      <c r="C923" s="689">
        <v>3</v>
      </c>
      <c r="D923" s="689">
        <v>320</v>
      </c>
      <c r="E923" s="623">
        <f t="shared" si="58"/>
        <v>86.4</v>
      </c>
      <c r="F923" s="689">
        <v>1273</v>
      </c>
      <c r="G923" s="623">
        <f t="shared" si="59"/>
        <v>11.517832650297043</v>
      </c>
      <c r="H923" s="623">
        <f t="shared" si="56"/>
        <v>11.517832650297043</v>
      </c>
      <c r="I923" s="623">
        <f t="shared" si="57"/>
        <v>1.6936854713910692</v>
      </c>
    </row>
    <row r="924" spans="1:9" x14ac:dyDescent="0.2">
      <c r="A924" s="688">
        <v>853</v>
      </c>
      <c r="B924" s="688">
        <v>17</v>
      </c>
      <c r="C924" s="689">
        <v>3</v>
      </c>
      <c r="D924" s="689">
        <v>320</v>
      </c>
      <c r="E924" s="623">
        <f t="shared" si="58"/>
        <v>44.8</v>
      </c>
      <c r="F924" s="689">
        <v>1290</v>
      </c>
      <c r="G924" s="623">
        <f t="shared" si="59"/>
        <v>6.0519640878753771</v>
      </c>
      <c r="H924" s="623">
        <f t="shared" si="56"/>
        <v>6.0519640878753771</v>
      </c>
      <c r="I924" s="623">
        <f t="shared" si="57"/>
        <v>1.6953665725265901</v>
      </c>
    </row>
    <row r="925" spans="1:9" x14ac:dyDescent="0.2">
      <c r="A925" s="688">
        <v>854</v>
      </c>
      <c r="B925" s="688">
        <v>16</v>
      </c>
      <c r="C925" s="689">
        <v>3</v>
      </c>
      <c r="D925" s="689">
        <v>320</v>
      </c>
      <c r="E925" s="623">
        <f t="shared" si="58"/>
        <v>41.6</v>
      </c>
      <c r="F925" s="689">
        <v>1311</v>
      </c>
      <c r="G925" s="623">
        <f t="shared" si="59"/>
        <v>5.7111641168139569</v>
      </c>
      <c r="H925" s="623">
        <f t="shared" si="56"/>
        <v>5.7111641168139569</v>
      </c>
      <c r="I925" s="623">
        <f t="shared" si="57"/>
        <v>1.6969530070034828</v>
      </c>
    </row>
    <row r="926" spans="1:9" x14ac:dyDescent="0.2">
      <c r="A926" s="688">
        <v>855</v>
      </c>
      <c r="B926" s="688">
        <v>16</v>
      </c>
      <c r="C926" s="689">
        <v>3</v>
      </c>
      <c r="D926" s="689">
        <v>320</v>
      </c>
      <c r="E926" s="623">
        <f t="shared" si="58"/>
        <v>41.6</v>
      </c>
      <c r="F926" s="689">
        <v>1324</v>
      </c>
      <c r="G926" s="623">
        <f t="shared" si="59"/>
        <v>5.7677965603826689</v>
      </c>
      <c r="H926" s="623">
        <f t="shared" si="56"/>
        <v>5.7677965603826689</v>
      </c>
      <c r="I926" s="623">
        <f t="shared" si="57"/>
        <v>1.6985551727147004</v>
      </c>
    </row>
    <row r="927" spans="1:9" x14ac:dyDescent="0.2">
      <c r="A927" s="688">
        <v>856</v>
      </c>
      <c r="B927" s="688">
        <v>13</v>
      </c>
      <c r="C927" s="689">
        <v>3</v>
      </c>
      <c r="D927" s="689">
        <v>320</v>
      </c>
      <c r="E927" s="623">
        <f t="shared" si="58"/>
        <v>32</v>
      </c>
      <c r="F927" s="689">
        <v>1333</v>
      </c>
      <c r="G927" s="623">
        <f t="shared" si="59"/>
        <v>4.4669258743842075</v>
      </c>
      <c r="H927" s="623">
        <f t="shared" si="56"/>
        <v>4.4669258743842075</v>
      </c>
      <c r="I927" s="623">
        <f t="shared" si="57"/>
        <v>1.6997959854575848</v>
      </c>
    </row>
    <row r="928" spans="1:9" x14ac:dyDescent="0.2">
      <c r="A928" s="688">
        <v>857</v>
      </c>
      <c r="B928" s="688">
        <v>13</v>
      </c>
      <c r="C928" s="689">
        <v>3</v>
      </c>
      <c r="D928" s="689">
        <v>320</v>
      </c>
      <c r="E928" s="623">
        <f t="shared" si="58"/>
        <v>32</v>
      </c>
      <c r="F928" s="689">
        <v>1341</v>
      </c>
      <c r="G928" s="623">
        <f t="shared" si="59"/>
        <v>4.4937341316948407</v>
      </c>
      <c r="H928" s="623">
        <f t="shared" si="56"/>
        <v>4.4937341316948407</v>
      </c>
      <c r="I928" s="623">
        <f t="shared" si="57"/>
        <v>1.7010442449386112</v>
      </c>
    </row>
    <row r="929" spans="1:9" x14ac:dyDescent="0.2">
      <c r="A929" s="688">
        <v>858</v>
      </c>
      <c r="B929" s="688">
        <v>20</v>
      </c>
      <c r="C929" s="689">
        <v>3</v>
      </c>
      <c r="D929" s="689">
        <v>320</v>
      </c>
      <c r="E929" s="623">
        <f t="shared" si="58"/>
        <v>54.4</v>
      </c>
      <c r="F929" s="689">
        <v>1352</v>
      </c>
      <c r="G929" s="623">
        <f t="shared" si="59"/>
        <v>7.7020123253448318</v>
      </c>
      <c r="H929" s="623">
        <f t="shared" si="56"/>
        <v>7.7020123253448318</v>
      </c>
      <c r="I929" s="623">
        <f t="shared" si="57"/>
        <v>1.7031836928067625</v>
      </c>
    </row>
    <row r="930" spans="1:9" x14ac:dyDescent="0.2">
      <c r="A930" s="688">
        <v>859</v>
      </c>
      <c r="B930" s="688">
        <v>22</v>
      </c>
      <c r="C930" s="689">
        <v>3</v>
      </c>
      <c r="D930" s="689">
        <v>320</v>
      </c>
      <c r="E930" s="623">
        <f t="shared" si="58"/>
        <v>60.8</v>
      </c>
      <c r="F930" s="689">
        <v>1369</v>
      </c>
      <c r="G930" s="623">
        <f t="shared" si="59"/>
        <v>8.7163697613359048</v>
      </c>
      <c r="H930" s="623">
        <f t="shared" si="56"/>
        <v>8.7163697613359048</v>
      </c>
      <c r="I930" s="623">
        <f t="shared" si="57"/>
        <v>1.7056049066293559</v>
      </c>
    </row>
    <row r="931" spans="1:9" x14ac:dyDescent="0.2">
      <c r="A931" s="688">
        <v>860</v>
      </c>
      <c r="B931" s="688">
        <v>22</v>
      </c>
      <c r="C931" s="689">
        <v>3</v>
      </c>
      <c r="D931" s="689">
        <v>320</v>
      </c>
      <c r="E931" s="623">
        <f t="shared" si="58"/>
        <v>60.8</v>
      </c>
      <c r="F931" s="689">
        <v>1393</v>
      </c>
      <c r="G931" s="623">
        <f t="shared" si="59"/>
        <v>8.8691768280065126</v>
      </c>
      <c r="H931" s="623">
        <f t="shared" si="56"/>
        <v>8.8691768280065126</v>
      </c>
      <c r="I931" s="623">
        <f t="shared" si="57"/>
        <v>1.7080685668593578</v>
      </c>
    </row>
    <row r="932" spans="1:9" x14ac:dyDescent="0.2">
      <c r="A932" s="688">
        <v>861</v>
      </c>
      <c r="B932" s="688">
        <v>18</v>
      </c>
      <c r="C932" s="689">
        <v>3</v>
      </c>
      <c r="D932" s="689">
        <v>320</v>
      </c>
      <c r="E932" s="623">
        <f t="shared" si="58"/>
        <v>48</v>
      </c>
      <c r="F932" s="689">
        <v>1416</v>
      </c>
      <c r="G932" s="623">
        <f t="shared" si="59"/>
        <v>7.1175923159730345</v>
      </c>
      <c r="H932" s="623">
        <f t="shared" si="56"/>
        <v>7.1175923159730345</v>
      </c>
      <c r="I932" s="623">
        <f t="shared" si="57"/>
        <v>1.710045675836017</v>
      </c>
    </row>
    <row r="933" spans="1:9" x14ac:dyDescent="0.2">
      <c r="A933" s="688">
        <v>862</v>
      </c>
      <c r="B933" s="688">
        <v>7</v>
      </c>
      <c r="C933" s="689">
        <v>3</v>
      </c>
      <c r="D933" s="689">
        <v>320</v>
      </c>
      <c r="E933" s="623">
        <f t="shared" si="58"/>
        <v>12.8</v>
      </c>
      <c r="F933" s="689">
        <v>1424</v>
      </c>
      <c r="G933" s="623">
        <f t="shared" si="59"/>
        <v>1.9087479205170628</v>
      </c>
      <c r="H933" s="623">
        <f t="shared" si="56"/>
        <v>1.9087479205170628</v>
      </c>
      <c r="I933" s="623">
        <f t="shared" si="57"/>
        <v>1.7105758835917162</v>
      </c>
    </row>
    <row r="934" spans="1:9" x14ac:dyDescent="0.2">
      <c r="A934" s="688">
        <v>863</v>
      </c>
      <c r="B934" s="688">
        <v>9</v>
      </c>
      <c r="C934" s="689">
        <v>3</v>
      </c>
      <c r="D934" s="689">
        <v>320</v>
      </c>
      <c r="E934" s="623">
        <f t="shared" si="58"/>
        <v>19.2</v>
      </c>
      <c r="F934" s="689">
        <v>1420</v>
      </c>
      <c r="G934" s="623">
        <f t="shared" si="59"/>
        <v>2.8550794035824043</v>
      </c>
      <c r="H934" s="623">
        <f t="shared" si="56"/>
        <v>2.8550794035824043</v>
      </c>
      <c r="I934" s="623">
        <f t="shared" si="57"/>
        <v>1.7113689612038223</v>
      </c>
    </row>
    <row r="935" spans="1:9" x14ac:dyDescent="0.2">
      <c r="A935" s="688">
        <v>864</v>
      </c>
      <c r="B935" s="688">
        <v>12</v>
      </c>
      <c r="C935" s="689">
        <v>3</v>
      </c>
      <c r="D935" s="689">
        <v>320</v>
      </c>
      <c r="E935" s="623">
        <f t="shared" si="58"/>
        <v>28.8</v>
      </c>
      <c r="F935" s="689">
        <v>1420</v>
      </c>
      <c r="G935" s="623">
        <f t="shared" si="59"/>
        <v>4.2826191053736054</v>
      </c>
      <c r="H935" s="623">
        <f t="shared" si="56"/>
        <v>4.2826191053736054</v>
      </c>
      <c r="I935" s="623">
        <f t="shared" si="57"/>
        <v>1.7125585776219816</v>
      </c>
    </row>
    <row r="936" spans="1:9" x14ac:dyDescent="0.2">
      <c r="A936" s="688">
        <v>864</v>
      </c>
      <c r="B936" s="688">
        <v>1</v>
      </c>
      <c r="C936" s="689">
        <v>3</v>
      </c>
      <c r="D936" s="689">
        <v>320</v>
      </c>
      <c r="E936" s="623">
        <f t="shared" si="58"/>
        <v>0</v>
      </c>
      <c r="F936" s="689">
        <v>1410</v>
      </c>
      <c r="G936" s="623">
        <f t="shared" si="59"/>
        <v>0</v>
      </c>
      <c r="H936" s="623">
        <f t="shared" si="56"/>
        <v>0</v>
      </c>
      <c r="I936" s="623">
        <f t="shared" si="57"/>
        <v>1.7125585776219816</v>
      </c>
    </row>
    <row r="937" spans="1:9" x14ac:dyDescent="0.2">
      <c r="A937" s="688">
        <v>865</v>
      </c>
      <c r="B937" s="688">
        <v>1</v>
      </c>
      <c r="C937" s="689">
        <v>3</v>
      </c>
      <c r="D937" s="689">
        <v>320</v>
      </c>
      <c r="E937" s="623">
        <f t="shared" si="58"/>
        <v>0</v>
      </c>
      <c r="F937" s="689">
        <v>1377</v>
      </c>
      <c r="G937" s="623">
        <f t="shared" si="59"/>
        <v>0</v>
      </c>
      <c r="H937" s="623">
        <f t="shared" si="56"/>
        <v>0</v>
      </c>
      <c r="I937" s="623">
        <f t="shared" si="57"/>
        <v>1.7125585776219816</v>
      </c>
    </row>
    <row r="938" spans="1:9" x14ac:dyDescent="0.2">
      <c r="A938" s="688">
        <v>866</v>
      </c>
      <c r="B938" s="688">
        <v>1</v>
      </c>
      <c r="C938" s="689">
        <v>3</v>
      </c>
      <c r="D938" s="689">
        <v>320</v>
      </c>
      <c r="E938" s="623">
        <f t="shared" si="58"/>
        <v>0</v>
      </c>
      <c r="F938" s="689">
        <v>1336</v>
      </c>
      <c r="G938" s="623">
        <f t="shared" si="59"/>
        <v>0</v>
      </c>
      <c r="H938" s="623">
        <f t="shared" si="56"/>
        <v>0</v>
      </c>
      <c r="I938" s="623">
        <f t="shared" si="57"/>
        <v>1.7125585776219816</v>
      </c>
    </row>
    <row r="939" spans="1:9" x14ac:dyDescent="0.2">
      <c r="A939" s="688">
        <v>867</v>
      </c>
      <c r="B939" s="688">
        <v>1</v>
      </c>
      <c r="C939" s="689">
        <v>3</v>
      </c>
      <c r="D939" s="689">
        <v>320</v>
      </c>
      <c r="E939" s="623">
        <f t="shared" si="58"/>
        <v>0</v>
      </c>
      <c r="F939" s="689">
        <v>1302</v>
      </c>
      <c r="G939" s="623">
        <f t="shared" si="59"/>
        <v>0</v>
      </c>
      <c r="H939" s="623">
        <f t="shared" si="56"/>
        <v>0</v>
      </c>
      <c r="I939" s="623">
        <f t="shared" si="57"/>
        <v>1.7125585776219816</v>
      </c>
    </row>
    <row r="940" spans="1:9" x14ac:dyDescent="0.2">
      <c r="A940" s="688">
        <v>868</v>
      </c>
      <c r="B940" s="688">
        <v>1</v>
      </c>
      <c r="C940" s="689">
        <v>3</v>
      </c>
      <c r="D940" s="689">
        <v>320</v>
      </c>
      <c r="E940" s="623">
        <f t="shared" si="58"/>
        <v>0</v>
      </c>
      <c r="F940" s="689">
        <v>1265</v>
      </c>
      <c r="G940" s="623">
        <f t="shared" si="59"/>
        <v>0</v>
      </c>
      <c r="H940" s="623">
        <f t="shared" si="56"/>
        <v>0</v>
      </c>
      <c r="I940" s="623">
        <f t="shared" si="57"/>
        <v>1.7125585776219816</v>
      </c>
    </row>
    <row r="941" spans="1:9" x14ac:dyDescent="0.2">
      <c r="A941" s="688">
        <v>869</v>
      </c>
      <c r="B941" s="688">
        <v>1</v>
      </c>
      <c r="C941" s="689">
        <v>3</v>
      </c>
      <c r="D941" s="689">
        <v>320</v>
      </c>
      <c r="E941" s="623">
        <f t="shared" si="58"/>
        <v>0</v>
      </c>
      <c r="F941" s="689">
        <v>1233</v>
      </c>
      <c r="G941" s="623">
        <f t="shared" si="59"/>
        <v>0</v>
      </c>
      <c r="H941" s="623">
        <f t="shared" si="56"/>
        <v>0</v>
      </c>
      <c r="I941" s="623">
        <f t="shared" si="57"/>
        <v>1.7125585776219816</v>
      </c>
    </row>
    <row r="942" spans="1:9" x14ac:dyDescent="0.2">
      <c r="A942" s="688">
        <v>870</v>
      </c>
      <c r="B942" s="688">
        <v>6</v>
      </c>
      <c r="C942" s="689">
        <v>3</v>
      </c>
      <c r="D942" s="689">
        <v>320</v>
      </c>
      <c r="E942" s="623">
        <f t="shared" si="58"/>
        <v>9.6</v>
      </c>
      <c r="F942" s="689">
        <v>1212</v>
      </c>
      <c r="G942" s="623">
        <f t="shared" si="59"/>
        <v>1.2184352947682653</v>
      </c>
      <c r="H942" s="623">
        <f t="shared" si="56"/>
        <v>1.2184352947682653</v>
      </c>
      <c r="I942" s="623">
        <f t="shared" si="57"/>
        <v>1.7128970318705283</v>
      </c>
    </row>
    <row r="943" spans="1:9" x14ac:dyDescent="0.2">
      <c r="A943" s="688">
        <v>871</v>
      </c>
      <c r="B943" s="688">
        <v>27</v>
      </c>
      <c r="C943" s="689">
        <v>3</v>
      </c>
      <c r="D943" s="689">
        <v>320</v>
      </c>
      <c r="E943" s="623">
        <f t="shared" si="58"/>
        <v>76.8</v>
      </c>
      <c r="F943" s="689">
        <v>1225</v>
      </c>
      <c r="G943" s="623">
        <f t="shared" si="59"/>
        <v>9.8520345616575913</v>
      </c>
      <c r="H943" s="623">
        <f t="shared" si="56"/>
        <v>9.8520345616575913</v>
      </c>
      <c r="I943" s="623">
        <f t="shared" si="57"/>
        <v>1.7156337081376554</v>
      </c>
    </row>
    <row r="944" spans="1:9" x14ac:dyDescent="0.2">
      <c r="A944" s="688">
        <v>872</v>
      </c>
      <c r="B944" s="688">
        <v>1</v>
      </c>
      <c r="C944" s="689">
        <v>3</v>
      </c>
      <c r="D944" s="689">
        <v>320</v>
      </c>
      <c r="E944" s="623">
        <f t="shared" si="58"/>
        <v>0</v>
      </c>
      <c r="F944" s="689">
        <v>1219</v>
      </c>
      <c r="G944" s="623">
        <f t="shared" si="59"/>
        <v>0</v>
      </c>
      <c r="H944" s="623">
        <f t="shared" si="56"/>
        <v>0</v>
      </c>
      <c r="I944" s="623">
        <f t="shared" si="57"/>
        <v>1.7156337081376554</v>
      </c>
    </row>
    <row r="945" spans="1:9" x14ac:dyDescent="0.2">
      <c r="A945" s="688">
        <v>873</v>
      </c>
      <c r="B945" s="688">
        <v>43</v>
      </c>
      <c r="C945" s="689">
        <v>3</v>
      </c>
      <c r="D945" s="689">
        <v>320</v>
      </c>
      <c r="E945" s="623">
        <f t="shared" si="58"/>
        <v>128</v>
      </c>
      <c r="F945" s="689">
        <v>1226</v>
      </c>
      <c r="G945" s="623">
        <f t="shared" si="59"/>
        <v>16.433461731417967</v>
      </c>
      <c r="H945" s="623">
        <f t="shared" si="56"/>
        <v>16.433461731417967</v>
      </c>
      <c r="I945" s="623">
        <f t="shared" si="57"/>
        <v>1.7201985586186048</v>
      </c>
    </row>
    <row r="946" spans="1:9" x14ac:dyDescent="0.2">
      <c r="A946" s="688">
        <v>874</v>
      </c>
      <c r="B946" s="688">
        <v>19</v>
      </c>
      <c r="C946" s="689">
        <v>3</v>
      </c>
      <c r="D946" s="689">
        <v>320</v>
      </c>
      <c r="E946" s="623">
        <f t="shared" si="58"/>
        <v>51.2</v>
      </c>
      <c r="F946" s="689">
        <v>1272</v>
      </c>
      <c r="G946" s="623">
        <f t="shared" si="59"/>
        <v>6.8200206598250102</v>
      </c>
      <c r="H946" s="623">
        <f t="shared" si="56"/>
        <v>6.8200206598250102</v>
      </c>
      <c r="I946" s="623">
        <f t="shared" si="57"/>
        <v>1.7220930088018895</v>
      </c>
    </row>
    <row r="947" spans="1:9" x14ac:dyDescent="0.2">
      <c r="A947" s="688">
        <v>875</v>
      </c>
      <c r="B947" s="688">
        <v>15</v>
      </c>
      <c r="C947" s="689">
        <v>3</v>
      </c>
      <c r="D947" s="689">
        <v>320</v>
      </c>
      <c r="E947" s="623">
        <f t="shared" si="58"/>
        <v>38.4</v>
      </c>
      <c r="F947" s="689">
        <v>1295</v>
      </c>
      <c r="G947" s="623">
        <f t="shared" si="59"/>
        <v>5.2075039825904401</v>
      </c>
      <c r="H947" s="623">
        <f t="shared" si="56"/>
        <v>5.2075039825904401</v>
      </c>
      <c r="I947" s="623">
        <f t="shared" si="57"/>
        <v>1.7235395376859424</v>
      </c>
    </row>
    <row r="948" spans="1:9" x14ac:dyDescent="0.2">
      <c r="A948" s="688">
        <v>876</v>
      </c>
      <c r="B948" s="688">
        <v>25</v>
      </c>
      <c r="C948" s="689">
        <v>3</v>
      </c>
      <c r="D948" s="689">
        <v>320</v>
      </c>
      <c r="E948" s="623">
        <f t="shared" si="58"/>
        <v>70.400000000000006</v>
      </c>
      <c r="F948" s="689">
        <v>1316</v>
      </c>
      <c r="G948" s="623">
        <f t="shared" si="59"/>
        <v>9.701908320718049</v>
      </c>
      <c r="H948" s="623">
        <f t="shared" si="56"/>
        <v>9.701908320718049</v>
      </c>
      <c r="I948" s="623">
        <f t="shared" si="57"/>
        <v>1.7262345122194751</v>
      </c>
    </row>
    <row r="949" spans="1:9" x14ac:dyDescent="0.2">
      <c r="A949" s="688">
        <v>876</v>
      </c>
      <c r="B949" s="688">
        <v>25</v>
      </c>
      <c r="C949" s="689">
        <v>3</v>
      </c>
      <c r="D949" s="689">
        <v>320</v>
      </c>
      <c r="E949" s="623">
        <f t="shared" si="58"/>
        <v>70.400000000000006</v>
      </c>
      <c r="F949" s="689">
        <v>1334</v>
      </c>
      <c r="G949" s="623">
        <f t="shared" si="59"/>
        <v>9.8346091944056813</v>
      </c>
      <c r="H949" s="623">
        <f t="shared" si="56"/>
        <v>9.8346091944056813</v>
      </c>
      <c r="I949" s="623">
        <f t="shared" si="57"/>
        <v>1.72896634810681</v>
      </c>
    </row>
    <row r="950" spans="1:9" x14ac:dyDescent="0.2">
      <c r="A950" s="688">
        <v>877</v>
      </c>
      <c r="B950" s="688">
        <v>24</v>
      </c>
      <c r="C950" s="689">
        <v>3</v>
      </c>
      <c r="D950" s="689">
        <v>320</v>
      </c>
      <c r="E950" s="623">
        <f t="shared" si="58"/>
        <v>67.2</v>
      </c>
      <c r="F950" s="689">
        <v>1361</v>
      </c>
      <c r="G950" s="623">
        <f t="shared" si="59"/>
        <v>9.5775850274399872</v>
      </c>
      <c r="H950" s="623">
        <f t="shared" si="56"/>
        <v>9.5775850274399872</v>
      </c>
      <c r="I950" s="623">
        <f t="shared" si="57"/>
        <v>1.7316267883922101</v>
      </c>
    </row>
    <row r="951" spans="1:9" x14ac:dyDescent="0.2">
      <c r="A951" s="688">
        <v>878</v>
      </c>
      <c r="B951" s="688">
        <v>19</v>
      </c>
      <c r="C951" s="689">
        <v>3</v>
      </c>
      <c r="D951" s="689">
        <v>320</v>
      </c>
      <c r="E951" s="623">
        <f t="shared" si="58"/>
        <v>51.2</v>
      </c>
      <c r="F951" s="689">
        <v>1389</v>
      </c>
      <c r="G951" s="623">
        <f t="shared" si="59"/>
        <v>7.4473338808938196</v>
      </c>
      <c r="H951" s="623">
        <f t="shared" si="56"/>
        <v>7.4473338808938196</v>
      </c>
      <c r="I951" s="623">
        <f t="shared" si="57"/>
        <v>1.7336954922480139</v>
      </c>
    </row>
    <row r="952" spans="1:9" x14ac:dyDescent="0.2">
      <c r="A952" s="688">
        <v>879</v>
      </c>
      <c r="B952" s="688">
        <v>19</v>
      </c>
      <c r="C952" s="689">
        <v>3</v>
      </c>
      <c r="D952" s="689">
        <v>320</v>
      </c>
      <c r="E952" s="623">
        <f t="shared" si="58"/>
        <v>51.2</v>
      </c>
      <c r="F952" s="689">
        <v>1404</v>
      </c>
      <c r="G952" s="623">
        <f t="shared" si="59"/>
        <v>7.5277586528257192</v>
      </c>
      <c r="H952" s="623">
        <f t="shared" si="56"/>
        <v>7.5277586528257192</v>
      </c>
      <c r="I952" s="623">
        <f t="shared" si="57"/>
        <v>1.7357865363182432</v>
      </c>
    </row>
    <row r="953" spans="1:9" x14ac:dyDescent="0.2">
      <c r="A953" s="688">
        <v>880</v>
      </c>
      <c r="B953" s="688">
        <v>18</v>
      </c>
      <c r="C953" s="689">
        <v>3</v>
      </c>
      <c r="D953" s="689">
        <v>320</v>
      </c>
      <c r="E953" s="623">
        <f t="shared" si="58"/>
        <v>48</v>
      </c>
      <c r="F953" s="689">
        <v>1421</v>
      </c>
      <c r="G953" s="623">
        <f t="shared" si="59"/>
        <v>7.142725057201754</v>
      </c>
      <c r="H953" s="623">
        <f t="shared" si="56"/>
        <v>7.142725057201754</v>
      </c>
      <c r="I953" s="623">
        <f t="shared" si="57"/>
        <v>1.7377706266119104</v>
      </c>
    </row>
    <row r="954" spans="1:9" x14ac:dyDescent="0.2">
      <c r="A954" s="688">
        <v>881</v>
      </c>
      <c r="B954" s="688">
        <v>16</v>
      </c>
      <c r="C954" s="689">
        <v>3</v>
      </c>
      <c r="D954" s="689">
        <v>320</v>
      </c>
      <c r="E954" s="623">
        <f t="shared" si="58"/>
        <v>41.6</v>
      </c>
      <c r="F954" s="689">
        <v>1437</v>
      </c>
      <c r="G954" s="623">
        <f t="shared" si="59"/>
        <v>6.2600631852491651</v>
      </c>
      <c r="H954" s="623">
        <f t="shared" si="56"/>
        <v>6.2600631852491651</v>
      </c>
      <c r="I954" s="623">
        <f t="shared" si="57"/>
        <v>1.7395095330522574</v>
      </c>
    </row>
    <row r="955" spans="1:9" x14ac:dyDescent="0.2">
      <c r="A955" s="688">
        <v>882</v>
      </c>
      <c r="B955" s="688">
        <v>2</v>
      </c>
      <c r="C955" s="689">
        <v>3</v>
      </c>
      <c r="D955" s="689">
        <v>320</v>
      </c>
      <c r="E955" s="623">
        <f t="shared" si="58"/>
        <v>0</v>
      </c>
      <c r="F955" s="689">
        <v>1433</v>
      </c>
      <c r="G955" s="623">
        <f t="shared" si="59"/>
        <v>0</v>
      </c>
      <c r="H955" s="623">
        <f t="shared" si="56"/>
        <v>0</v>
      </c>
      <c r="I955" s="623">
        <f t="shared" si="57"/>
        <v>1.7395095330522574</v>
      </c>
    </row>
    <row r="956" spans="1:9" x14ac:dyDescent="0.2">
      <c r="A956" s="688">
        <v>883</v>
      </c>
      <c r="B956" s="688">
        <v>7</v>
      </c>
      <c r="C956" s="689">
        <v>3</v>
      </c>
      <c r="D956" s="689">
        <v>320</v>
      </c>
      <c r="E956" s="623">
        <f t="shared" si="58"/>
        <v>12.8</v>
      </c>
      <c r="F956" s="689">
        <v>1425</v>
      </c>
      <c r="G956" s="623">
        <f t="shared" si="59"/>
        <v>1.9100883333825944</v>
      </c>
      <c r="H956" s="623">
        <f t="shared" si="56"/>
        <v>1.9100883333825944</v>
      </c>
      <c r="I956" s="623">
        <f t="shared" si="57"/>
        <v>1.7400401131448637</v>
      </c>
    </row>
    <row r="957" spans="1:9" x14ac:dyDescent="0.2">
      <c r="A957" s="688">
        <v>884</v>
      </c>
      <c r="B957" s="688">
        <v>8</v>
      </c>
      <c r="C957" s="689">
        <v>3</v>
      </c>
      <c r="D957" s="689">
        <v>320</v>
      </c>
      <c r="E957" s="623">
        <f t="shared" si="58"/>
        <v>16</v>
      </c>
      <c r="F957" s="689">
        <v>1426</v>
      </c>
      <c r="G957" s="623">
        <f t="shared" si="59"/>
        <v>2.3892859328101572</v>
      </c>
      <c r="H957" s="623">
        <f t="shared" si="56"/>
        <v>2.3892859328101572</v>
      </c>
      <c r="I957" s="623">
        <f t="shared" si="57"/>
        <v>1.7407038036817555</v>
      </c>
    </row>
    <row r="958" spans="1:9" x14ac:dyDescent="0.2">
      <c r="A958" s="688">
        <v>885</v>
      </c>
      <c r="B958" s="688">
        <v>8</v>
      </c>
      <c r="C958" s="689">
        <v>3</v>
      </c>
      <c r="D958" s="689">
        <v>320</v>
      </c>
      <c r="E958" s="623">
        <f t="shared" si="58"/>
        <v>16</v>
      </c>
      <c r="F958" s="689">
        <v>1424</v>
      </c>
      <c r="G958" s="623">
        <f t="shared" si="59"/>
        <v>2.3859349006463284</v>
      </c>
      <c r="H958" s="623">
        <f t="shared" si="56"/>
        <v>2.3859349006463284</v>
      </c>
      <c r="I958" s="623">
        <f t="shared" si="57"/>
        <v>1.7413665633763795</v>
      </c>
    </row>
    <row r="959" spans="1:9" x14ac:dyDescent="0.2">
      <c r="A959" s="688">
        <v>886</v>
      </c>
      <c r="B959" s="688">
        <v>8</v>
      </c>
      <c r="C959" s="689">
        <v>3</v>
      </c>
      <c r="D959" s="689">
        <v>320</v>
      </c>
      <c r="E959" s="623">
        <f t="shared" si="58"/>
        <v>16</v>
      </c>
      <c r="F959" s="689">
        <v>1419</v>
      </c>
      <c r="G959" s="623">
        <f t="shared" si="59"/>
        <v>2.3775573202367553</v>
      </c>
      <c r="H959" s="623">
        <f t="shared" si="56"/>
        <v>2.3775573202367553</v>
      </c>
      <c r="I959" s="623">
        <f t="shared" si="57"/>
        <v>1.7420269959653343</v>
      </c>
    </row>
    <row r="960" spans="1:9" x14ac:dyDescent="0.2">
      <c r="A960" s="688">
        <v>887</v>
      </c>
      <c r="B960" s="688">
        <v>3</v>
      </c>
      <c r="C960" s="689">
        <v>3</v>
      </c>
      <c r="D960" s="689">
        <v>320</v>
      </c>
      <c r="E960" s="623">
        <f t="shared" si="58"/>
        <v>0</v>
      </c>
      <c r="F960" s="689">
        <v>1408</v>
      </c>
      <c r="G960" s="623">
        <f t="shared" si="59"/>
        <v>0</v>
      </c>
      <c r="H960" s="623">
        <f t="shared" si="56"/>
        <v>0</v>
      </c>
      <c r="I960" s="623">
        <f t="shared" si="57"/>
        <v>1.7420269959653343</v>
      </c>
    </row>
    <row r="961" spans="1:9" x14ac:dyDescent="0.2">
      <c r="A961" s="688">
        <v>888</v>
      </c>
      <c r="B961" s="688">
        <v>3</v>
      </c>
      <c r="C961" s="689">
        <v>3</v>
      </c>
      <c r="D961" s="689">
        <v>320</v>
      </c>
      <c r="E961" s="623">
        <f t="shared" si="58"/>
        <v>0</v>
      </c>
      <c r="F961" s="689">
        <v>1391</v>
      </c>
      <c r="G961" s="623">
        <f t="shared" si="59"/>
        <v>0</v>
      </c>
      <c r="H961" s="623">
        <f t="shared" si="56"/>
        <v>0</v>
      </c>
      <c r="I961" s="623">
        <f t="shared" si="57"/>
        <v>1.7420269959653343</v>
      </c>
    </row>
    <row r="962" spans="1:9" x14ac:dyDescent="0.2">
      <c r="A962" s="688">
        <v>889</v>
      </c>
      <c r="B962" s="688">
        <v>1</v>
      </c>
      <c r="C962" s="689">
        <v>3</v>
      </c>
      <c r="D962" s="689">
        <v>320</v>
      </c>
      <c r="E962" s="623">
        <f t="shared" si="58"/>
        <v>0</v>
      </c>
      <c r="F962" s="689">
        <v>1380</v>
      </c>
      <c r="G962" s="623">
        <f t="shared" si="59"/>
        <v>0</v>
      </c>
      <c r="H962" s="623">
        <f t="shared" si="56"/>
        <v>0</v>
      </c>
      <c r="I962" s="623">
        <f t="shared" si="57"/>
        <v>1.7420269959653343</v>
      </c>
    </row>
    <row r="963" spans="1:9" x14ac:dyDescent="0.2">
      <c r="A963" s="688">
        <v>889</v>
      </c>
      <c r="B963" s="688">
        <v>1</v>
      </c>
      <c r="C963" s="689">
        <v>3</v>
      </c>
      <c r="D963" s="689">
        <v>320</v>
      </c>
      <c r="E963" s="623">
        <f t="shared" si="58"/>
        <v>0</v>
      </c>
      <c r="F963" s="689">
        <v>1351</v>
      </c>
      <c r="G963" s="623">
        <f t="shared" si="59"/>
        <v>0</v>
      </c>
      <c r="H963" s="623">
        <f t="shared" si="56"/>
        <v>0</v>
      </c>
      <c r="I963" s="623">
        <f t="shared" si="57"/>
        <v>1.7420269959653343</v>
      </c>
    </row>
    <row r="964" spans="1:9" x14ac:dyDescent="0.2">
      <c r="A964" s="688">
        <v>890</v>
      </c>
      <c r="B964" s="688">
        <v>1</v>
      </c>
      <c r="C964" s="689">
        <v>3</v>
      </c>
      <c r="D964" s="689">
        <v>320</v>
      </c>
      <c r="E964" s="623">
        <f t="shared" si="58"/>
        <v>0</v>
      </c>
      <c r="F964" s="689">
        <v>1317</v>
      </c>
      <c r="G964" s="623">
        <f t="shared" si="59"/>
        <v>0</v>
      </c>
      <c r="H964" s="623">
        <f t="shared" si="56"/>
        <v>0</v>
      </c>
      <c r="I964" s="623">
        <f t="shared" si="57"/>
        <v>1.7420269959653343</v>
      </c>
    </row>
    <row r="965" spans="1:9" x14ac:dyDescent="0.2">
      <c r="A965" s="688">
        <v>891</v>
      </c>
      <c r="B965" s="688">
        <v>18</v>
      </c>
      <c r="C965" s="689">
        <v>3</v>
      </c>
      <c r="D965" s="689">
        <v>320</v>
      </c>
      <c r="E965" s="623">
        <f t="shared" si="58"/>
        <v>48</v>
      </c>
      <c r="F965" s="689">
        <v>1328</v>
      </c>
      <c r="G965" s="623">
        <f t="shared" si="59"/>
        <v>6.6752560703475918</v>
      </c>
      <c r="H965" s="623">
        <f t="shared" si="56"/>
        <v>6.6752560703475918</v>
      </c>
      <c r="I965" s="623">
        <f t="shared" si="57"/>
        <v>1.743881233762653</v>
      </c>
    </row>
    <row r="966" spans="1:9" x14ac:dyDescent="0.2">
      <c r="A966" s="688">
        <v>892</v>
      </c>
      <c r="B966" s="688">
        <v>23</v>
      </c>
      <c r="C966" s="689">
        <v>3</v>
      </c>
      <c r="D966" s="689">
        <v>320</v>
      </c>
      <c r="E966" s="623">
        <f t="shared" si="58"/>
        <v>64</v>
      </c>
      <c r="F966" s="689">
        <v>1334</v>
      </c>
      <c r="G966" s="623">
        <f t="shared" si="59"/>
        <v>8.9405538130960718</v>
      </c>
      <c r="H966" s="623">
        <f t="shared" si="56"/>
        <v>8.9405538130960718</v>
      </c>
      <c r="I966" s="623">
        <f t="shared" si="57"/>
        <v>1.7463647209329576</v>
      </c>
    </row>
    <row r="967" spans="1:9" x14ac:dyDescent="0.2">
      <c r="A967" s="688">
        <v>893</v>
      </c>
      <c r="B967" s="688">
        <v>14</v>
      </c>
      <c r="C967" s="689">
        <v>3</v>
      </c>
      <c r="D967" s="689">
        <v>320</v>
      </c>
      <c r="E967" s="623">
        <f t="shared" si="58"/>
        <v>35.200000000000003</v>
      </c>
      <c r="F967" s="689">
        <v>1356</v>
      </c>
      <c r="G967" s="623">
        <f t="shared" si="59"/>
        <v>4.9983995755675048</v>
      </c>
      <c r="H967" s="623">
        <f t="shared" ref="H967:H1030" si="60">G967*1</f>
        <v>4.9983995755675048</v>
      </c>
      <c r="I967" s="623">
        <f t="shared" si="57"/>
        <v>1.7477531652595042</v>
      </c>
    </row>
    <row r="968" spans="1:9" x14ac:dyDescent="0.2">
      <c r="A968" s="688">
        <v>894</v>
      </c>
      <c r="B968" s="688">
        <v>10</v>
      </c>
      <c r="C968" s="689">
        <v>3</v>
      </c>
      <c r="D968" s="689">
        <v>320</v>
      </c>
      <c r="E968" s="623">
        <f t="shared" si="58"/>
        <v>22.4</v>
      </c>
      <c r="F968" s="689">
        <v>1360</v>
      </c>
      <c r="G968" s="623">
        <f t="shared" si="59"/>
        <v>3.1901826199653152</v>
      </c>
      <c r="H968" s="623">
        <f t="shared" si="60"/>
        <v>3.1901826199653152</v>
      </c>
      <c r="I968" s="623">
        <f t="shared" ref="I968:I1031" si="61">(H968/3600)+I967</f>
        <v>1.7486393270983835</v>
      </c>
    </row>
    <row r="969" spans="1:9" x14ac:dyDescent="0.2">
      <c r="A969" s="688">
        <v>895</v>
      </c>
      <c r="B969" s="688">
        <v>14</v>
      </c>
      <c r="C969" s="689">
        <v>3</v>
      </c>
      <c r="D969" s="689">
        <v>320</v>
      </c>
      <c r="E969" s="623">
        <f t="shared" si="58"/>
        <v>35.200000000000003</v>
      </c>
      <c r="F969" s="689">
        <v>1372</v>
      </c>
      <c r="G969" s="623">
        <f t="shared" si="59"/>
        <v>5.0573777416508978</v>
      </c>
      <c r="H969" s="623">
        <f t="shared" si="60"/>
        <v>5.0573777416508978</v>
      </c>
      <c r="I969" s="623">
        <f t="shared" si="61"/>
        <v>1.7500441542488421</v>
      </c>
    </row>
    <row r="970" spans="1:9" x14ac:dyDescent="0.2">
      <c r="A970" s="688">
        <v>896</v>
      </c>
      <c r="B970" s="688">
        <v>11</v>
      </c>
      <c r="C970" s="689">
        <v>3</v>
      </c>
      <c r="D970" s="689">
        <v>320</v>
      </c>
      <c r="E970" s="623">
        <f t="shared" ref="E970:E1033" si="62">IF(B970&gt;C970,(B970-C970)*D970/100,0)</f>
        <v>25.6</v>
      </c>
      <c r="F970" s="689">
        <v>1372</v>
      </c>
      <c r="G970" s="623">
        <f t="shared" ref="G970:G1033" si="63">(2*PI()*E970*F970/60)/1000</f>
        <v>3.6780929030188338</v>
      </c>
      <c r="H970" s="623">
        <f t="shared" si="60"/>
        <v>3.6780929030188338</v>
      </c>
      <c r="I970" s="623">
        <f t="shared" si="61"/>
        <v>1.7510658467219029</v>
      </c>
    </row>
    <row r="971" spans="1:9" x14ac:dyDescent="0.2">
      <c r="A971" s="688">
        <v>897</v>
      </c>
      <c r="B971" s="688">
        <v>20</v>
      </c>
      <c r="C971" s="689">
        <v>3</v>
      </c>
      <c r="D971" s="689">
        <v>320</v>
      </c>
      <c r="E971" s="623">
        <f t="shared" si="62"/>
        <v>54.4</v>
      </c>
      <c r="F971" s="689">
        <v>1376</v>
      </c>
      <c r="G971" s="623">
        <f t="shared" si="63"/>
        <v>7.8387344376290606</v>
      </c>
      <c r="H971" s="623">
        <f t="shared" si="60"/>
        <v>7.8387344376290606</v>
      </c>
      <c r="I971" s="623">
        <f t="shared" si="61"/>
        <v>1.7532432729545777</v>
      </c>
    </row>
    <row r="972" spans="1:9" x14ac:dyDescent="0.2">
      <c r="A972" s="688">
        <v>898</v>
      </c>
      <c r="B972" s="688">
        <v>9</v>
      </c>
      <c r="C972" s="689">
        <v>3</v>
      </c>
      <c r="D972" s="689">
        <v>320</v>
      </c>
      <c r="E972" s="623">
        <f t="shared" si="62"/>
        <v>19.2</v>
      </c>
      <c r="F972" s="689">
        <v>1379</v>
      </c>
      <c r="G972" s="623">
        <f t="shared" si="63"/>
        <v>2.7726440123522074</v>
      </c>
      <c r="H972" s="623">
        <f t="shared" si="60"/>
        <v>2.7726440123522074</v>
      </c>
      <c r="I972" s="623">
        <f t="shared" si="61"/>
        <v>1.7540134518468977</v>
      </c>
    </row>
    <row r="973" spans="1:9" x14ac:dyDescent="0.2">
      <c r="A973" s="688">
        <v>899</v>
      </c>
      <c r="B973" s="688">
        <v>2</v>
      </c>
      <c r="C973" s="689">
        <v>3</v>
      </c>
      <c r="D973" s="689">
        <v>320</v>
      </c>
      <c r="E973" s="623">
        <f t="shared" si="62"/>
        <v>0</v>
      </c>
      <c r="F973" s="689">
        <v>1373</v>
      </c>
      <c r="G973" s="623">
        <f t="shared" si="63"/>
        <v>0</v>
      </c>
      <c r="H973" s="623">
        <f t="shared" si="60"/>
        <v>0</v>
      </c>
      <c r="I973" s="623">
        <f t="shared" si="61"/>
        <v>1.7540134518468977</v>
      </c>
    </row>
    <row r="974" spans="1:9" x14ac:dyDescent="0.2">
      <c r="A974" s="688">
        <v>900</v>
      </c>
      <c r="B974" s="688">
        <v>7</v>
      </c>
      <c r="C974" s="689">
        <v>3</v>
      </c>
      <c r="D974" s="689">
        <v>320</v>
      </c>
      <c r="E974" s="623">
        <f t="shared" si="62"/>
        <v>12.8</v>
      </c>
      <c r="F974" s="689">
        <v>1363</v>
      </c>
      <c r="G974" s="623">
        <f t="shared" si="63"/>
        <v>1.8269827357196322</v>
      </c>
      <c r="H974" s="623">
        <f t="shared" si="60"/>
        <v>1.8269827357196322</v>
      </c>
      <c r="I974" s="623">
        <f t="shared" si="61"/>
        <v>1.7545209470512644</v>
      </c>
    </row>
    <row r="975" spans="1:9" x14ac:dyDescent="0.2">
      <c r="A975" s="688">
        <v>901</v>
      </c>
      <c r="B975" s="688">
        <v>6</v>
      </c>
      <c r="C975" s="689">
        <v>3</v>
      </c>
      <c r="D975" s="689">
        <v>320</v>
      </c>
      <c r="E975" s="623">
        <f t="shared" si="62"/>
        <v>9.6</v>
      </c>
      <c r="F975" s="689">
        <v>1374</v>
      </c>
      <c r="G975" s="623">
        <f t="shared" si="63"/>
        <v>1.38129545793036</v>
      </c>
      <c r="H975" s="623">
        <f t="shared" si="60"/>
        <v>1.38129545793036</v>
      </c>
      <c r="I975" s="623">
        <f t="shared" si="61"/>
        <v>1.7549046402340227</v>
      </c>
    </row>
    <row r="976" spans="1:9" x14ac:dyDescent="0.2">
      <c r="A976" s="688">
        <v>901</v>
      </c>
      <c r="B976" s="688">
        <v>5</v>
      </c>
      <c r="C976" s="689">
        <v>3</v>
      </c>
      <c r="D976" s="689">
        <v>320</v>
      </c>
      <c r="E976" s="623">
        <f t="shared" si="62"/>
        <v>6.4</v>
      </c>
      <c r="F976" s="689">
        <v>1351</v>
      </c>
      <c r="G976" s="623">
        <f t="shared" si="63"/>
        <v>0.90544889066662626</v>
      </c>
      <c r="H976" s="623">
        <f t="shared" si="60"/>
        <v>0.90544889066662626</v>
      </c>
      <c r="I976" s="623">
        <f t="shared" si="61"/>
        <v>1.7551561538147635</v>
      </c>
    </row>
    <row r="977" spans="1:9" x14ac:dyDescent="0.2">
      <c r="A977" s="688">
        <v>902</v>
      </c>
      <c r="B977" s="688">
        <v>4</v>
      </c>
      <c r="C977" s="689">
        <v>3</v>
      </c>
      <c r="D977" s="689">
        <v>320</v>
      </c>
      <c r="E977" s="623">
        <f t="shared" si="62"/>
        <v>3.2</v>
      </c>
      <c r="F977" s="689">
        <v>1342</v>
      </c>
      <c r="G977" s="623">
        <f t="shared" si="63"/>
        <v>0.44970851638586695</v>
      </c>
      <c r="H977" s="623">
        <f t="shared" si="60"/>
        <v>0.44970851638586695</v>
      </c>
      <c r="I977" s="623">
        <f t="shared" si="61"/>
        <v>1.7552810728470929</v>
      </c>
    </row>
    <row r="978" spans="1:9" x14ac:dyDescent="0.2">
      <c r="A978" s="688">
        <v>903</v>
      </c>
      <c r="B978" s="688">
        <v>4</v>
      </c>
      <c r="C978" s="689">
        <v>3</v>
      </c>
      <c r="D978" s="689">
        <v>320</v>
      </c>
      <c r="E978" s="623">
        <f t="shared" si="62"/>
        <v>3.2</v>
      </c>
      <c r="F978" s="689">
        <v>1331</v>
      </c>
      <c r="G978" s="623">
        <f t="shared" si="63"/>
        <v>0.44602238100565489</v>
      </c>
      <c r="H978" s="623">
        <f t="shared" si="60"/>
        <v>0.44602238100565489</v>
      </c>
      <c r="I978" s="623">
        <f t="shared" si="61"/>
        <v>1.7554049679529278</v>
      </c>
    </row>
    <row r="979" spans="1:9" x14ac:dyDescent="0.2">
      <c r="A979" s="688">
        <v>904</v>
      </c>
      <c r="B979" s="688">
        <v>1</v>
      </c>
      <c r="C979" s="689">
        <v>3</v>
      </c>
      <c r="D979" s="689">
        <v>320</v>
      </c>
      <c r="E979" s="623">
        <f t="shared" si="62"/>
        <v>0</v>
      </c>
      <c r="F979" s="689">
        <v>1311</v>
      </c>
      <c r="G979" s="623">
        <f t="shared" si="63"/>
        <v>0</v>
      </c>
      <c r="H979" s="623">
        <f t="shared" si="60"/>
        <v>0</v>
      </c>
      <c r="I979" s="623">
        <f t="shared" si="61"/>
        <v>1.7554049679529278</v>
      </c>
    </row>
    <row r="980" spans="1:9" x14ac:dyDescent="0.2">
      <c r="A980" s="688">
        <v>905</v>
      </c>
      <c r="B980" s="688">
        <v>13</v>
      </c>
      <c r="C980" s="689">
        <v>3</v>
      </c>
      <c r="D980" s="689">
        <v>320</v>
      </c>
      <c r="E980" s="623">
        <f t="shared" si="62"/>
        <v>32</v>
      </c>
      <c r="F980" s="689">
        <v>1313</v>
      </c>
      <c r="G980" s="623">
        <f t="shared" si="63"/>
        <v>4.399905231107625</v>
      </c>
      <c r="H980" s="623">
        <f t="shared" si="60"/>
        <v>4.399905231107625</v>
      </c>
      <c r="I980" s="623">
        <f t="shared" si="61"/>
        <v>1.7566271638504576</v>
      </c>
    </row>
    <row r="981" spans="1:9" x14ac:dyDescent="0.2">
      <c r="A981" s="688">
        <v>906</v>
      </c>
      <c r="B981" s="688">
        <v>8</v>
      </c>
      <c r="C981" s="689">
        <v>3</v>
      </c>
      <c r="D981" s="689">
        <v>320</v>
      </c>
      <c r="E981" s="623">
        <f t="shared" si="62"/>
        <v>16</v>
      </c>
      <c r="F981" s="689">
        <v>1314</v>
      </c>
      <c r="G981" s="623">
        <f t="shared" si="63"/>
        <v>2.2016281316357271</v>
      </c>
      <c r="H981" s="623">
        <f t="shared" si="60"/>
        <v>2.2016281316357271</v>
      </c>
      <c r="I981" s="623">
        <f t="shared" si="61"/>
        <v>1.7572387272203565</v>
      </c>
    </row>
    <row r="982" spans="1:9" x14ac:dyDescent="0.2">
      <c r="A982" s="688">
        <v>907</v>
      </c>
      <c r="B982" s="688">
        <v>8</v>
      </c>
      <c r="C982" s="689">
        <v>3</v>
      </c>
      <c r="D982" s="689">
        <v>320</v>
      </c>
      <c r="E982" s="623">
        <f t="shared" si="62"/>
        <v>16</v>
      </c>
      <c r="F982" s="689">
        <v>1310</v>
      </c>
      <c r="G982" s="623">
        <f t="shared" si="63"/>
        <v>2.1949260673080691</v>
      </c>
      <c r="H982" s="623">
        <f t="shared" si="60"/>
        <v>2.1949260673080691</v>
      </c>
      <c r="I982" s="623">
        <f t="shared" si="61"/>
        <v>1.7578484289057199</v>
      </c>
    </row>
    <row r="983" spans="1:9" x14ac:dyDescent="0.2">
      <c r="A983" s="688">
        <v>908</v>
      </c>
      <c r="B983" s="688">
        <v>8</v>
      </c>
      <c r="C983" s="689">
        <v>3</v>
      </c>
      <c r="D983" s="689">
        <v>320</v>
      </c>
      <c r="E983" s="623">
        <f t="shared" si="62"/>
        <v>16</v>
      </c>
      <c r="F983" s="689">
        <v>1310</v>
      </c>
      <c r="G983" s="623">
        <f t="shared" si="63"/>
        <v>2.1949260673080691</v>
      </c>
      <c r="H983" s="623">
        <f t="shared" si="60"/>
        <v>2.1949260673080691</v>
      </c>
      <c r="I983" s="623">
        <f t="shared" si="61"/>
        <v>1.7584581305910834</v>
      </c>
    </row>
    <row r="984" spans="1:9" x14ac:dyDescent="0.2">
      <c r="A984" s="688">
        <v>909</v>
      </c>
      <c r="B984" s="688">
        <v>2</v>
      </c>
      <c r="C984" s="689">
        <v>3</v>
      </c>
      <c r="D984" s="689">
        <v>320</v>
      </c>
      <c r="E984" s="623">
        <f t="shared" si="62"/>
        <v>0</v>
      </c>
      <c r="F984" s="689">
        <v>1304</v>
      </c>
      <c r="G984" s="623">
        <f t="shared" si="63"/>
        <v>0</v>
      </c>
      <c r="H984" s="623">
        <f t="shared" si="60"/>
        <v>0</v>
      </c>
      <c r="I984" s="623">
        <f t="shared" si="61"/>
        <v>1.7584581305910834</v>
      </c>
    </row>
    <row r="985" spans="1:9" x14ac:dyDescent="0.2">
      <c r="A985" s="688">
        <v>910</v>
      </c>
      <c r="B985" s="688">
        <v>1</v>
      </c>
      <c r="C985" s="689">
        <v>3</v>
      </c>
      <c r="D985" s="689">
        <v>320</v>
      </c>
      <c r="E985" s="623">
        <f t="shared" si="62"/>
        <v>0</v>
      </c>
      <c r="F985" s="689">
        <v>1282</v>
      </c>
      <c r="G985" s="623">
        <f t="shared" si="63"/>
        <v>0</v>
      </c>
      <c r="H985" s="623">
        <f t="shared" si="60"/>
        <v>0</v>
      </c>
      <c r="I985" s="623">
        <f t="shared" si="61"/>
        <v>1.7584581305910834</v>
      </c>
    </row>
    <row r="986" spans="1:9" x14ac:dyDescent="0.2">
      <c r="A986" s="688">
        <v>911</v>
      </c>
      <c r="B986" s="688">
        <v>3</v>
      </c>
      <c r="C986" s="689">
        <v>3</v>
      </c>
      <c r="D986" s="689">
        <v>320</v>
      </c>
      <c r="E986" s="623">
        <f t="shared" si="62"/>
        <v>0</v>
      </c>
      <c r="F986" s="689">
        <v>1268</v>
      </c>
      <c r="G986" s="623">
        <f t="shared" si="63"/>
        <v>0</v>
      </c>
      <c r="H986" s="623">
        <f t="shared" si="60"/>
        <v>0</v>
      </c>
      <c r="I986" s="623">
        <f t="shared" si="61"/>
        <v>1.7584581305910834</v>
      </c>
    </row>
    <row r="987" spans="1:9" x14ac:dyDescent="0.2">
      <c r="A987" s="688">
        <v>912</v>
      </c>
      <c r="B987" s="688">
        <v>14</v>
      </c>
      <c r="C987" s="689">
        <v>3</v>
      </c>
      <c r="D987" s="689">
        <v>320</v>
      </c>
      <c r="E987" s="623">
        <f t="shared" si="62"/>
        <v>35.200000000000003</v>
      </c>
      <c r="F987" s="689">
        <v>1262</v>
      </c>
      <c r="G987" s="623">
        <f t="shared" si="63"/>
        <v>4.6519028498275752</v>
      </c>
      <c r="H987" s="623">
        <f t="shared" si="60"/>
        <v>4.6519028498275752</v>
      </c>
      <c r="I987" s="623">
        <f t="shared" si="61"/>
        <v>1.7597503258271465</v>
      </c>
    </row>
    <row r="988" spans="1:9" x14ac:dyDescent="0.2">
      <c r="A988" s="688">
        <v>913</v>
      </c>
      <c r="B988" s="688">
        <v>14</v>
      </c>
      <c r="C988" s="689">
        <v>3</v>
      </c>
      <c r="D988" s="689">
        <v>320</v>
      </c>
      <c r="E988" s="623">
        <f t="shared" si="62"/>
        <v>35.200000000000003</v>
      </c>
      <c r="F988" s="689">
        <v>1271</v>
      </c>
      <c r="G988" s="623">
        <f t="shared" si="63"/>
        <v>4.6850780682494833</v>
      </c>
      <c r="H988" s="623">
        <f t="shared" si="60"/>
        <v>4.6850780682494833</v>
      </c>
      <c r="I988" s="623">
        <f t="shared" si="61"/>
        <v>1.7610517364016602</v>
      </c>
    </row>
    <row r="989" spans="1:9" x14ac:dyDescent="0.2">
      <c r="A989" s="688">
        <v>913</v>
      </c>
      <c r="B989" s="688">
        <v>9</v>
      </c>
      <c r="C989" s="689">
        <v>3</v>
      </c>
      <c r="D989" s="689">
        <v>320</v>
      </c>
      <c r="E989" s="623">
        <f t="shared" si="62"/>
        <v>19.2</v>
      </c>
      <c r="F989" s="689">
        <v>1275</v>
      </c>
      <c r="G989" s="623">
        <f t="shared" si="63"/>
        <v>2.5635396053292712</v>
      </c>
      <c r="H989" s="623">
        <f t="shared" si="60"/>
        <v>2.5635396053292712</v>
      </c>
      <c r="I989" s="623">
        <f t="shared" si="61"/>
        <v>1.761763830736474</v>
      </c>
    </row>
    <row r="990" spans="1:9" x14ac:dyDescent="0.2">
      <c r="A990" s="688">
        <v>914</v>
      </c>
      <c r="B990" s="688">
        <v>1</v>
      </c>
      <c r="C990" s="689">
        <v>3</v>
      </c>
      <c r="D990" s="689">
        <v>320</v>
      </c>
      <c r="E990" s="623">
        <f t="shared" si="62"/>
        <v>0</v>
      </c>
      <c r="F990" s="689">
        <v>1276</v>
      </c>
      <c r="G990" s="623">
        <f t="shared" si="63"/>
        <v>0</v>
      </c>
      <c r="H990" s="623">
        <f t="shared" si="60"/>
        <v>0</v>
      </c>
      <c r="I990" s="623">
        <f t="shared" si="61"/>
        <v>1.761763830736474</v>
      </c>
    </row>
    <row r="991" spans="1:9" x14ac:dyDescent="0.2">
      <c r="A991" s="688">
        <v>915</v>
      </c>
      <c r="B991" s="688">
        <v>1</v>
      </c>
      <c r="C991" s="689">
        <v>3</v>
      </c>
      <c r="D991" s="689">
        <v>320</v>
      </c>
      <c r="E991" s="623">
        <f t="shared" si="62"/>
        <v>0</v>
      </c>
      <c r="F991" s="689">
        <v>1243</v>
      </c>
      <c r="G991" s="623">
        <f t="shared" si="63"/>
        <v>0</v>
      </c>
      <c r="H991" s="623">
        <f t="shared" si="60"/>
        <v>0</v>
      </c>
      <c r="I991" s="623">
        <f t="shared" si="61"/>
        <v>1.761763830736474</v>
      </c>
    </row>
    <row r="992" spans="1:9" x14ac:dyDescent="0.2">
      <c r="A992" s="688">
        <v>916</v>
      </c>
      <c r="B992" s="688">
        <v>1</v>
      </c>
      <c r="C992" s="689">
        <v>3</v>
      </c>
      <c r="D992" s="689">
        <v>320</v>
      </c>
      <c r="E992" s="623">
        <f t="shared" si="62"/>
        <v>0</v>
      </c>
      <c r="F992" s="689">
        <v>1212</v>
      </c>
      <c r="G992" s="623">
        <f t="shared" si="63"/>
        <v>0</v>
      </c>
      <c r="H992" s="623">
        <f t="shared" si="60"/>
        <v>0</v>
      </c>
      <c r="I992" s="623">
        <f t="shared" si="61"/>
        <v>1.761763830736474</v>
      </c>
    </row>
    <row r="993" spans="1:9" x14ac:dyDescent="0.2">
      <c r="A993" s="688">
        <v>917</v>
      </c>
      <c r="B993" s="688">
        <v>1</v>
      </c>
      <c r="C993" s="689">
        <v>3</v>
      </c>
      <c r="D993" s="689">
        <v>320</v>
      </c>
      <c r="E993" s="623">
        <f t="shared" si="62"/>
        <v>0</v>
      </c>
      <c r="F993" s="689">
        <v>1175</v>
      </c>
      <c r="G993" s="623">
        <f t="shared" si="63"/>
        <v>0</v>
      </c>
      <c r="H993" s="623">
        <f t="shared" si="60"/>
        <v>0</v>
      </c>
      <c r="I993" s="623">
        <f t="shared" si="61"/>
        <v>1.761763830736474</v>
      </c>
    </row>
    <row r="994" spans="1:9" x14ac:dyDescent="0.2">
      <c r="A994" s="688">
        <v>918</v>
      </c>
      <c r="B994" s="688">
        <v>1</v>
      </c>
      <c r="C994" s="689">
        <v>3</v>
      </c>
      <c r="D994" s="689">
        <v>320</v>
      </c>
      <c r="E994" s="623">
        <f t="shared" si="62"/>
        <v>0</v>
      </c>
      <c r="F994" s="689">
        <v>1142</v>
      </c>
      <c r="G994" s="623">
        <f t="shared" si="63"/>
        <v>0</v>
      </c>
      <c r="H994" s="623">
        <f t="shared" si="60"/>
        <v>0</v>
      </c>
      <c r="I994" s="623">
        <f t="shared" si="61"/>
        <v>1.761763830736474</v>
      </c>
    </row>
    <row r="995" spans="1:9" x14ac:dyDescent="0.2">
      <c r="A995" s="688">
        <v>919</v>
      </c>
      <c r="B995" s="688">
        <v>1</v>
      </c>
      <c r="C995" s="689">
        <v>3</v>
      </c>
      <c r="D995" s="689">
        <v>320</v>
      </c>
      <c r="E995" s="623">
        <f t="shared" si="62"/>
        <v>0</v>
      </c>
      <c r="F995" s="689">
        <v>1106</v>
      </c>
      <c r="G995" s="623">
        <f t="shared" si="63"/>
        <v>0</v>
      </c>
      <c r="H995" s="623">
        <f t="shared" si="60"/>
        <v>0</v>
      </c>
      <c r="I995" s="623">
        <f t="shared" si="61"/>
        <v>1.761763830736474</v>
      </c>
    </row>
    <row r="996" spans="1:9" x14ac:dyDescent="0.2">
      <c r="A996" s="688">
        <v>920</v>
      </c>
      <c r="B996" s="688">
        <v>17</v>
      </c>
      <c r="C996" s="689">
        <v>3</v>
      </c>
      <c r="D996" s="689">
        <v>320</v>
      </c>
      <c r="E996" s="623">
        <f t="shared" si="62"/>
        <v>44.8</v>
      </c>
      <c r="F996" s="689">
        <v>1077</v>
      </c>
      <c r="G996" s="623">
        <f t="shared" si="63"/>
        <v>5.0526862966215367</v>
      </c>
      <c r="H996" s="623">
        <f t="shared" si="60"/>
        <v>5.0526862966215367</v>
      </c>
      <c r="I996" s="623">
        <f t="shared" si="61"/>
        <v>1.7631673547077578</v>
      </c>
    </row>
    <row r="997" spans="1:9" x14ac:dyDescent="0.2">
      <c r="A997" s="688">
        <v>921</v>
      </c>
      <c r="B997" s="688">
        <v>1</v>
      </c>
      <c r="C997" s="689">
        <v>3</v>
      </c>
      <c r="D997" s="689">
        <v>320</v>
      </c>
      <c r="E997" s="623">
        <f t="shared" si="62"/>
        <v>0</v>
      </c>
      <c r="F997" s="689">
        <v>1072</v>
      </c>
      <c r="G997" s="623">
        <f t="shared" si="63"/>
        <v>0</v>
      </c>
      <c r="H997" s="623">
        <f t="shared" si="60"/>
        <v>0</v>
      </c>
      <c r="I997" s="623">
        <f t="shared" si="61"/>
        <v>1.7631673547077578</v>
      </c>
    </row>
    <row r="998" spans="1:9" x14ac:dyDescent="0.2">
      <c r="A998" s="688">
        <v>922</v>
      </c>
      <c r="B998" s="688">
        <v>50</v>
      </c>
      <c r="C998" s="689">
        <v>3</v>
      </c>
      <c r="D998" s="689">
        <v>320</v>
      </c>
      <c r="E998" s="623">
        <f t="shared" si="62"/>
        <v>150.4</v>
      </c>
      <c r="F998" s="689">
        <v>1112</v>
      </c>
      <c r="G998" s="623">
        <f t="shared" si="63"/>
        <v>17.513834501036477</v>
      </c>
      <c r="H998" s="623">
        <f t="shared" si="60"/>
        <v>17.513834501036477</v>
      </c>
      <c r="I998" s="623">
        <f t="shared" si="61"/>
        <v>1.7680323087358234</v>
      </c>
    </row>
    <row r="999" spans="1:9" x14ac:dyDescent="0.2">
      <c r="A999" s="688">
        <v>923</v>
      </c>
      <c r="B999" s="688">
        <v>37</v>
      </c>
      <c r="C999" s="689">
        <v>3</v>
      </c>
      <c r="D999" s="689">
        <v>320</v>
      </c>
      <c r="E999" s="623">
        <f t="shared" si="62"/>
        <v>108.8</v>
      </c>
      <c r="F999" s="689">
        <v>1133</v>
      </c>
      <c r="G999" s="623">
        <f t="shared" si="63"/>
        <v>12.908846101502508</v>
      </c>
      <c r="H999" s="623">
        <f t="shared" si="60"/>
        <v>12.908846101502508</v>
      </c>
      <c r="I999" s="623">
        <f t="shared" si="61"/>
        <v>1.771618099319574</v>
      </c>
    </row>
    <row r="1000" spans="1:9" x14ac:dyDescent="0.2">
      <c r="A1000" s="688">
        <v>924</v>
      </c>
      <c r="B1000" s="688">
        <v>4</v>
      </c>
      <c r="C1000" s="689">
        <v>3</v>
      </c>
      <c r="D1000" s="689">
        <v>320</v>
      </c>
      <c r="E1000" s="623">
        <f t="shared" si="62"/>
        <v>3.2</v>
      </c>
      <c r="F1000" s="689">
        <v>1154</v>
      </c>
      <c r="G1000" s="623">
        <f t="shared" si="63"/>
        <v>0.38670911170587957</v>
      </c>
      <c r="H1000" s="623">
        <f t="shared" si="60"/>
        <v>0.38670911170587957</v>
      </c>
      <c r="I1000" s="623">
        <f t="shared" si="61"/>
        <v>1.77172551851727</v>
      </c>
    </row>
    <row r="1001" spans="1:9" x14ac:dyDescent="0.2">
      <c r="A1001" s="688">
        <v>925</v>
      </c>
      <c r="B1001" s="688">
        <v>22</v>
      </c>
      <c r="C1001" s="689">
        <v>3</v>
      </c>
      <c r="D1001" s="689">
        <v>320</v>
      </c>
      <c r="E1001" s="623">
        <f t="shared" si="62"/>
        <v>60.8</v>
      </c>
      <c r="F1001" s="689">
        <v>1174</v>
      </c>
      <c r="G1001" s="623">
        <f t="shared" si="63"/>
        <v>7.4748123446372183</v>
      </c>
      <c r="H1001" s="623">
        <f t="shared" si="60"/>
        <v>7.4748123446372183</v>
      </c>
      <c r="I1001" s="623">
        <f t="shared" si="61"/>
        <v>1.7738018552796693</v>
      </c>
    </row>
    <row r="1002" spans="1:9" x14ac:dyDescent="0.2">
      <c r="A1002" s="688">
        <v>926</v>
      </c>
      <c r="B1002" s="688">
        <v>12</v>
      </c>
      <c r="C1002" s="689">
        <v>3</v>
      </c>
      <c r="D1002" s="689">
        <v>320</v>
      </c>
      <c r="E1002" s="623">
        <f t="shared" si="62"/>
        <v>28.8</v>
      </c>
      <c r="F1002" s="689">
        <v>1204</v>
      </c>
      <c r="G1002" s="623">
        <f t="shared" si="63"/>
        <v>3.631178452725226</v>
      </c>
      <c r="H1002" s="623">
        <f t="shared" si="60"/>
        <v>3.631178452725226</v>
      </c>
      <c r="I1002" s="623">
        <f t="shared" si="61"/>
        <v>1.7748105159609819</v>
      </c>
    </row>
    <row r="1003" spans="1:9" x14ac:dyDescent="0.2">
      <c r="A1003" s="688">
        <v>927</v>
      </c>
      <c r="B1003" s="688">
        <v>14</v>
      </c>
      <c r="C1003" s="689">
        <v>3</v>
      </c>
      <c r="D1003" s="689">
        <v>320</v>
      </c>
      <c r="E1003" s="623">
        <f t="shared" si="62"/>
        <v>35.200000000000003</v>
      </c>
      <c r="F1003" s="689">
        <v>1206</v>
      </c>
      <c r="G1003" s="623">
        <f t="shared" si="63"/>
        <v>4.445479268535701</v>
      </c>
      <c r="H1003" s="623">
        <f t="shared" si="60"/>
        <v>4.445479268535701</v>
      </c>
      <c r="I1003" s="623">
        <f t="shared" si="61"/>
        <v>1.776045371313353</v>
      </c>
    </row>
    <row r="1004" spans="1:9" x14ac:dyDescent="0.2">
      <c r="A1004" s="688">
        <v>928</v>
      </c>
      <c r="B1004" s="688">
        <v>24</v>
      </c>
      <c r="C1004" s="689">
        <v>3</v>
      </c>
      <c r="D1004" s="689">
        <v>320</v>
      </c>
      <c r="E1004" s="623">
        <f t="shared" si="62"/>
        <v>67.2</v>
      </c>
      <c r="F1004" s="689">
        <v>1230</v>
      </c>
      <c r="G1004" s="623">
        <f t="shared" si="63"/>
        <v>8.6557160791705989</v>
      </c>
      <c r="H1004" s="623">
        <f t="shared" si="60"/>
        <v>8.6557160791705989</v>
      </c>
      <c r="I1004" s="623">
        <f t="shared" si="61"/>
        <v>1.7784497368909005</v>
      </c>
    </row>
    <row r="1005" spans="1:9" x14ac:dyDescent="0.2">
      <c r="A1005" s="688">
        <v>929</v>
      </c>
      <c r="B1005" s="688">
        <v>10</v>
      </c>
      <c r="C1005" s="689">
        <v>3</v>
      </c>
      <c r="D1005" s="689">
        <v>320</v>
      </c>
      <c r="E1005" s="623">
        <f t="shared" si="62"/>
        <v>22.4</v>
      </c>
      <c r="F1005" s="689">
        <v>1245</v>
      </c>
      <c r="G1005" s="623">
        <f t="shared" si="63"/>
        <v>2.9204245307770718</v>
      </c>
      <c r="H1005" s="623">
        <f t="shared" si="60"/>
        <v>2.9204245307770718</v>
      </c>
      <c r="I1005" s="623">
        <f t="shared" si="61"/>
        <v>1.7792609659272274</v>
      </c>
    </row>
    <row r="1006" spans="1:9" x14ac:dyDescent="0.2">
      <c r="A1006" s="688">
        <v>929</v>
      </c>
      <c r="B1006" s="688">
        <v>9</v>
      </c>
      <c r="C1006" s="689">
        <v>3</v>
      </c>
      <c r="D1006" s="689">
        <v>320</v>
      </c>
      <c r="E1006" s="623">
        <f t="shared" si="62"/>
        <v>19.2</v>
      </c>
      <c r="F1006" s="689">
        <v>1251</v>
      </c>
      <c r="G1006" s="623">
        <f t="shared" si="63"/>
        <v>2.5152847421701319</v>
      </c>
      <c r="H1006" s="623">
        <f t="shared" si="60"/>
        <v>2.5152847421701319</v>
      </c>
      <c r="I1006" s="623">
        <f t="shared" si="61"/>
        <v>1.7799596561333857</v>
      </c>
    </row>
    <row r="1007" spans="1:9" x14ac:dyDescent="0.2">
      <c r="A1007" s="688">
        <v>930</v>
      </c>
      <c r="B1007" s="688">
        <v>9</v>
      </c>
      <c r="C1007" s="689">
        <v>3</v>
      </c>
      <c r="D1007" s="689">
        <v>320</v>
      </c>
      <c r="E1007" s="623">
        <f t="shared" si="62"/>
        <v>19.2</v>
      </c>
      <c r="F1007" s="689">
        <v>1249</v>
      </c>
      <c r="G1007" s="623">
        <f t="shared" si="63"/>
        <v>2.5112635035735371</v>
      </c>
      <c r="H1007" s="623">
        <f t="shared" si="60"/>
        <v>2.5112635035735371</v>
      </c>
      <c r="I1007" s="623">
        <f t="shared" si="61"/>
        <v>1.7806572293288228</v>
      </c>
    </row>
    <row r="1008" spans="1:9" x14ac:dyDescent="0.2">
      <c r="A1008" s="688">
        <v>931</v>
      </c>
      <c r="B1008" s="688">
        <v>10</v>
      </c>
      <c r="C1008" s="689">
        <v>3</v>
      </c>
      <c r="D1008" s="689">
        <v>320</v>
      </c>
      <c r="E1008" s="623">
        <f t="shared" si="62"/>
        <v>22.4</v>
      </c>
      <c r="F1008" s="689">
        <v>1247</v>
      </c>
      <c r="G1008" s="623">
        <f t="shared" si="63"/>
        <v>2.9251159758064325</v>
      </c>
      <c r="H1008" s="623">
        <f t="shared" si="60"/>
        <v>2.9251159758064325</v>
      </c>
      <c r="I1008" s="623">
        <f t="shared" si="61"/>
        <v>1.7814697615443245</v>
      </c>
    </row>
    <row r="1009" spans="1:9" x14ac:dyDescent="0.2">
      <c r="A1009" s="688">
        <v>932</v>
      </c>
      <c r="B1009" s="688">
        <v>11</v>
      </c>
      <c r="C1009" s="689">
        <v>3</v>
      </c>
      <c r="D1009" s="689">
        <v>320</v>
      </c>
      <c r="E1009" s="623">
        <f t="shared" si="62"/>
        <v>25.6</v>
      </c>
      <c r="F1009" s="689">
        <v>1248</v>
      </c>
      <c r="G1009" s="623">
        <f t="shared" si="63"/>
        <v>3.3456705123669863</v>
      </c>
      <c r="H1009" s="623">
        <f t="shared" si="60"/>
        <v>3.3456705123669863</v>
      </c>
      <c r="I1009" s="623">
        <f t="shared" si="61"/>
        <v>1.7823991144644264</v>
      </c>
    </row>
    <row r="1010" spans="1:9" x14ac:dyDescent="0.2">
      <c r="A1010" s="688">
        <v>933</v>
      </c>
      <c r="B1010" s="688">
        <v>10</v>
      </c>
      <c r="C1010" s="689">
        <v>3</v>
      </c>
      <c r="D1010" s="689">
        <v>320</v>
      </c>
      <c r="E1010" s="623">
        <f t="shared" si="62"/>
        <v>22.4</v>
      </c>
      <c r="F1010" s="689">
        <v>1252</v>
      </c>
      <c r="G1010" s="623">
        <f t="shared" si="63"/>
        <v>2.9368445883798344</v>
      </c>
      <c r="H1010" s="623">
        <f t="shared" si="60"/>
        <v>2.9368445883798344</v>
      </c>
      <c r="I1010" s="623">
        <f t="shared" si="61"/>
        <v>1.7832149046278654</v>
      </c>
    </row>
    <row r="1011" spans="1:9" x14ac:dyDescent="0.2">
      <c r="A1011" s="688">
        <v>934</v>
      </c>
      <c r="B1011" s="688">
        <v>7</v>
      </c>
      <c r="C1011" s="689">
        <v>3</v>
      </c>
      <c r="D1011" s="689">
        <v>320</v>
      </c>
      <c r="E1011" s="623">
        <f t="shared" si="62"/>
        <v>12.8</v>
      </c>
      <c r="F1011" s="689">
        <v>1241</v>
      </c>
      <c r="G1011" s="623">
        <f t="shared" si="63"/>
        <v>1.6634523661247715</v>
      </c>
      <c r="H1011" s="623">
        <f t="shared" si="60"/>
        <v>1.6634523661247715</v>
      </c>
      <c r="I1011" s="623">
        <f t="shared" si="61"/>
        <v>1.7836769747295667</v>
      </c>
    </row>
    <row r="1012" spans="1:9" x14ac:dyDescent="0.2">
      <c r="A1012" s="688">
        <v>935</v>
      </c>
      <c r="B1012" s="688">
        <v>4</v>
      </c>
      <c r="C1012" s="689">
        <v>3</v>
      </c>
      <c r="D1012" s="689">
        <v>320</v>
      </c>
      <c r="E1012" s="623">
        <f t="shared" si="62"/>
        <v>3.2</v>
      </c>
      <c r="F1012" s="689">
        <v>1230</v>
      </c>
      <c r="G1012" s="623">
        <f t="shared" si="63"/>
        <v>0.41217695615098088</v>
      </c>
      <c r="H1012" s="623">
        <f t="shared" si="60"/>
        <v>0.41217695615098088</v>
      </c>
      <c r="I1012" s="623">
        <f t="shared" si="61"/>
        <v>1.7837914683284974</v>
      </c>
    </row>
    <row r="1013" spans="1:9" x14ac:dyDescent="0.2">
      <c r="A1013" s="688">
        <v>936</v>
      </c>
      <c r="B1013" s="688">
        <v>3</v>
      </c>
      <c r="C1013" s="689">
        <v>3</v>
      </c>
      <c r="D1013" s="689">
        <v>320</v>
      </c>
      <c r="E1013" s="623">
        <f t="shared" si="62"/>
        <v>0</v>
      </c>
      <c r="F1013" s="689">
        <v>1219</v>
      </c>
      <c r="G1013" s="623">
        <f t="shared" si="63"/>
        <v>0</v>
      </c>
      <c r="H1013" s="623">
        <f t="shared" si="60"/>
        <v>0</v>
      </c>
      <c r="I1013" s="623">
        <f t="shared" si="61"/>
        <v>1.7837914683284974</v>
      </c>
    </row>
    <row r="1014" spans="1:9" x14ac:dyDescent="0.2">
      <c r="A1014" s="688">
        <v>937</v>
      </c>
      <c r="B1014" s="688">
        <v>3</v>
      </c>
      <c r="C1014" s="689">
        <v>3</v>
      </c>
      <c r="D1014" s="689">
        <v>320</v>
      </c>
      <c r="E1014" s="623">
        <f t="shared" si="62"/>
        <v>0</v>
      </c>
      <c r="F1014" s="689">
        <v>1210</v>
      </c>
      <c r="G1014" s="623">
        <f t="shared" si="63"/>
        <v>0</v>
      </c>
      <c r="H1014" s="623">
        <f t="shared" si="60"/>
        <v>0</v>
      </c>
      <c r="I1014" s="623">
        <f t="shared" si="61"/>
        <v>1.7837914683284974</v>
      </c>
    </row>
    <row r="1015" spans="1:9" x14ac:dyDescent="0.2">
      <c r="A1015" s="688">
        <v>938</v>
      </c>
      <c r="B1015" s="688">
        <v>3</v>
      </c>
      <c r="C1015" s="689">
        <v>3</v>
      </c>
      <c r="D1015" s="689">
        <v>320</v>
      </c>
      <c r="E1015" s="623">
        <f t="shared" si="62"/>
        <v>0</v>
      </c>
      <c r="F1015" s="689">
        <v>1198</v>
      </c>
      <c r="G1015" s="623">
        <f t="shared" si="63"/>
        <v>0</v>
      </c>
      <c r="H1015" s="623">
        <f t="shared" si="60"/>
        <v>0</v>
      </c>
      <c r="I1015" s="623">
        <f t="shared" si="61"/>
        <v>1.7837914683284974</v>
      </c>
    </row>
    <row r="1016" spans="1:9" x14ac:dyDescent="0.2">
      <c r="A1016" s="688">
        <v>939</v>
      </c>
      <c r="B1016" s="688">
        <v>7</v>
      </c>
      <c r="C1016" s="689">
        <v>3</v>
      </c>
      <c r="D1016" s="689">
        <v>320</v>
      </c>
      <c r="E1016" s="623">
        <f t="shared" si="62"/>
        <v>12.8</v>
      </c>
      <c r="F1016" s="689">
        <v>1190</v>
      </c>
      <c r="G1016" s="623">
        <f t="shared" si="63"/>
        <v>1.5950913099826576</v>
      </c>
      <c r="H1016" s="623">
        <f t="shared" si="60"/>
        <v>1.5950913099826576</v>
      </c>
      <c r="I1016" s="623">
        <f t="shared" si="61"/>
        <v>1.784234549247937</v>
      </c>
    </row>
    <row r="1017" spans="1:9" x14ac:dyDescent="0.2">
      <c r="A1017" s="688">
        <v>940</v>
      </c>
      <c r="B1017" s="688">
        <v>15</v>
      </c>
      <c r="C1017" s="689">
        <v>3</v>
      </c>
      <c r="D1017" s="689">
        <v>320</v>
      </c>
      <c r="E1017" s="623">
        <f t="shared" si="62"/>
        <v>38.4</v>
      </c>
      <c r="F1017" s="689">
        <v>1193</v>
      </c>
      <c r="G1017" s="623">
        <f t="shared" si="63"/>
        <v>4.7973376457377581</v>
      </c>
      <c r="H1017" s="623">
        <f t="shared" si="60"/>
        <v>4.7973376457377581</v>
      </c>
      <c r="I1017" s="623">
        <f t="shared" si="61"/>
        <v>1.7855671430384197</v>
      </c>
    </row>
    <row r="1018" spans="1:9" x14ac:dyDescent="0.2">
      <c r="A1018" s="688">
        <v>941</v>
      </c>
      <c r="B1018" s="688">
        <v>20</v>
      </c>
      <c r="C1018" s="689">
        <v>3</v>
      </c>
      <c r="D1018" s="689">
        <v>320</v>
      </c>
      <c r="E1018" s="623">
        <f t="shared" si="62"/>
        <v>54.4</v>
      </c>
      <c r="F1018" s="689">
        <v>1208</v>
      </c>
      <c r="G1018" s="623">
        <f t="shared" si="63"/>
        <v>6.881679651639466</v>
      </c>
      <c r="H1018" s="623">
        <f t="shared" si="60"/>
        <v>6.881679651639466</v>
      </c>
      <c r="I1018" s="623">
        <f t="shared" si="61"/>
        <v>1.7874787207194307</v>
      </c>
    </row>
    <row r="1019" spans="1:9" x14ac:dyDescent="0.2">
      <c r="A1019" s="688">
        <v>941</v>
      </c>
      <c r="B1019" s="688">
        <v>9</v>
      </c>
      <c r="C1019" s="689">
        <v>3</v>
      </c>
      <c r="D1019" s="689">
        <v>320</v>
      </c>
      <c r="E1019" s="623">
        <f t="shared" si="62"/>
        <v>19.2</v>
      </c>
      <c r="F1019" s="689">
        <v>1216</v>
      </c>
      <c r="G1019" s="623">
        <f t="shared" si="63"/>
        <v>2.444913066729721</v>
      </c>
      <c r="H1019" s="623">
        <f t="shared" si="60"/>
        <v>2.444913066729721</v>
      </c>
      <c r="I1019" s="623">
        <f t="shared" si="61"/>
        <v>1.7881578632379667</v>
      </c>
    </row>
    <row r="1020" spans="1:9" x14ac:dyDescent="0.2">
      <c r="A1020" s="688">
        <v>942</v>
      </c>
      <c r="B1020" s="688">
        <v>3</v>
      </c>
      <c r="C1020" s="689">
        <v>3</v>
      </c>
      <c r="D1020" s="689">
        <v>320</v>
      </c>
      <c r="E1020" s="623">
        <f t="shared" si="62"/>
        <v>0</v>
      </c>
      <c r="F1020" s="689">
        <v>1219</v>
      </c>
      <c r="G1020" s="623">
        <f t="shared" si="63"/>
        <v>0</v>
      </c>
      <c r="H1020" s="623">
        <f t="shared" si="60"/>
        <v>0</v>
      </c>
      <c r="I1020" s="623">
        <f t="shared" si="61"/>
        <v>1.7881578632379667</v>
      </c>
    </row>
    <row r="1021" spans="1:9" x14ac:dyDescent="0.2">
      <c r="A1021" s="688">
        <v>943</v>
      </c>
      <c r="B1021" s="688">
        <v>10</v>
      </c>
      <c r="C1021" s="689">
        <v>3</v>
      </c>
      <c r="D1021" s="689">
        <v>320</v>
      </c>
      <c r="E1021" s="623">
        <f t="shared" si="62"/>
        <v>22.4</v>
      </c>
      <c r="F1021" s="689">
        <v>1216</v>
      </c>
      <c r="G1021" s="623">
        <f t="shared" si="63"/>
        <v>2.8523985778513405</v>
      </c>
      <c r="H1021" s="623">
        <f t="shared" si="60"/>
        <v>2.8523985778513405</v>
      </c>
      <c r="I1021" s="623">
        <f t="shared" si="61"/>
        <v>1.7889501961762586</v>
      </c>
    </row>
    <row r="1022" spans="1:9" x14ac:dyDescent="0.2">
      <c r="A1022" s="688">
        <v>944</v>
      </c>
      <c r="B1022" s="688">
        <v>9</v>
      </c>
      <c r="C1022" s="689">
        <v>3</v>
      </c>
      <c r="D1022" s="689">
        <v>320</v>
      </c>
      <c r="E1022" s="623">
        <f t="shared" si="62"/>
        <v>19.2</v>
      </c>
      <c r="F1022" s="689">
        <v>1223</v>
      </c>
      <c r="G1022" s="623">
        <f t="shared" si="63"/>
        <v>2.4589874018178031</v>
      </c>
      <c r="H1022" s="623">
        <f t="shared" si="60"/>
        <v>2.4589874018178031</v>
      </c>
      <c r="I1022" s="623">
        <f t="shared" si="61"/>
        <v>1.7896332482323192</v>
      </c>
    </row>
    <row r="1023" spans="1:9" x14ac:dyDescent="0.2">
      <c r="A1023" s="688">
        <v>945</v>
      </c>
      <c r="B1023" s="688">
        <v>1</v>
      </c>
      <c r="C1023" s="689">
        <v>3</v>
      </c>
      <c r="D1023" s="689">
        <v>320</v>
      </c>
      <c r="E1023" s="623">
        <f t="shared" si="62"/>
        <v>0</v>
      </c>
      <c r="F1023" s="689">
        <v>1196</v>
      </c>
      <c r="G1023" s="623">
        <f t="shared" si="63"/>
        <v>0</v>
      </c>
      <c r="H1023" s="623">
        <f t="shared" si="60"/>
        <v>0</v>
      </c>
      <c r="I1023" s="623">
        <f t="shared" si="61"/>
        <v>1.7896332482323192</v>
      </c>
    </row>
    <row r="1024" spans="1:9" x14ac:dyDescent="0.2">
      <c r="A1024" s="688">
        <v>946</v>
      </c>
      <c r="B1024" s="688">
        <v>24</v>
      </c>
      <c r="C1024" s="689">
        <v>3</v>
      </c>
      <c r="D1024" s="689">
        <v>320</v>
      </c>
      <c r="E1024" s="623">
        <f t="shared" si="62"/>
        <v>67.2</v>
      </c>
      <c r="F1024" s="689">
        <v>1202</v>
      </c>
      <c r="G1024" s="623">
        <f t="shared" si="63"/>
        <v>8.458675387937447</v>
      </c>
      <c r="H1024" s="623">
        <f t="shared" si="60"/>
        <v>8.458675387937447</v>
      </c>
      <c r="I1024" s="623">
        <f t="shared" si="61"/>
        <v>1.7919828802845241</v>
      </c>
    </row>
    <row r="1025" spans="1:9" x14ac:dyDescent="0.2">
      <c r="A1025" s="688">
        <v>947</v>
      </c>
      <c r="B1025" s="688">
        <v>23</v>
      </c>
      <c r="C1025" s="689">
        <v>3</v>
      </c>
      <c r="D1025" s="689">
        <v>320</v>
      </c>
      <c r="E1025" s="623">
        <f t="shared" si="62"/>
        <v>64</v>
      </c>
      <c r="F1025" s="689">
        <v>1232</v>
      </c>
      <c r="G1025" s="623">
        <f t="shared" si="63"/>
        <v>8.256943251674933</v>
      </c>
      <c r="H1025" s="623">
        <f t="shared" si="60"/>
        <v>8.256943251674933</v>
      </c>
      <c r="I1025" s="623">
        <f t="shared" si="61"/>
        <v>1.7942764756322116</v>
      </c>
    </row>
    <row r="1026" spans="1:9" x14ac:dyDescent="0.2">
      <c r="A1026" s="688">
        <v>948</v>
      </c>
      <c r="B1026" s="688">
        <v>10</v>
      </c>
      <c r="C1026" s="689">
        <v>3</v>
      </c>
      <c r="D1026" s="689">
        <v>320</v>
      </c>
      <c r="E1026" s="623">
        <f t="shared" si="62"/>
        <v>22.4</v>
      </c>
      <c r="F1026" s="689">
        <v>1252</v>
      </c>
      <c r="G1026" s="623">
        <f t="shared" si="63"/>
        <v>2.9368445883798344</v>
      </c>
      <c r="H1026" s="623">
        <f t="shared" si="60"/>
        <v>2.9368445883798344</v>
      </c>
      <c r="I1026" s="623">
        <f t="shared" si="61"/>
        <v>1.7950922657956505</v>
      </c>
    </row>
    <row r="1027" spans="1:9" x14ac:dyDescent="0.2">
      <c r="A1027" s="688">
        <v>949</v>
      </c>
      <c r="B1027" s="688">
        <v>1</v>
      </c>
      <c r="C1027" s="689">
        <v>3</v>
      </c>
      <c r="D1027" s="689">
        <v>320</v>
      </c>
      <c r="E1027" s="623">
        <f t="shared" si="62"/>
        <v>0</v>
      </c>
      <c r="F1027" s="689">
        <v>1209</v>
      </c>
      <c r="G1027" s="623">
        <f t="shared" si="63"/>
        <v>0</v>
      </c>
      <c r="H1027" s="623">
        <f t="shared" si="60"/>
        <v>0</v>
      </c>
      <c r="I1027" s="623">
        <f t="shared" si="61"/>
        <v>1.7950922657956505</v>
      </c>
    </row>
    <row r="1028" spans="1:9" x14ac:dyDescent="0.2">
      <c r="A1028" s="688">
        <v>950</v>
      </c>
      <c r="B1028" s="688">
        <v>1</v>
      </c>
      <c r="C1028" s="689">
        <v>3</v>
      </c>
      <c r="D1028" s="689">
        <v>320</v>
      </c>
      <c r="E1028" s="623">
        <f t="shared" si="62"/>
        <v>0</v>
      </c>
      <c r="F1028" s="689">
        <v>1233</v>
      </c>
      <c r="G1028" s="623">
        <f t="shared" si="63"/>
        <v>0</v>
      </c>
      <c r="H1028" s="623">
        <f t="shared" si="60"/>
        <v>0</v>
      </c>
      <c r="I1028" s="623">
        <f t="shared" si="61"/>
        <v>1.7950922657956505</v>
      </c>
    </row>
    <row r="1029" spans="1:9" x14ac:dyDescent="0.2">
      <c r="A1029" s="688">
        <v>951</v>
      </c>
      <c r="B1029" s="688">
        <v>1</v>
      </c>
      <c r="C1029" s="689">
        <v>3</v>
      </c>
      <c r="D1029" s="689">
        <v>320</v>
      </c>
      <c r="E1029" s="623">
        <f t="shared" si="62"/>
        <v>0</v>
      </c>
      <c r="F1029" s="689">
        <v>1181</v>
      </c>
      <c r="G1029" s="623">
        <f t="shared" si="63"/>
        <v>0</v>
      </c>
      <c r="H1029" s="623">
        <f t="shared" si="60"/>
        <v>0</v>
      </c>
      <c r="I1029" s="623">
        <f t="shared" si="61"/>
        <v>1.7950922657956505</v>
      </c>
    </row>
    <row r="1030" spans="1:9" x14ac:dyDescent="0.2">
      <c r="A1030" s="688">
        <v>952</v>
      </c>
      <c r="B1030" s="688">
        <v>1</v>
      </c>
      <c r="C1030" s="689">
        <v>3</v>
      </c>
      <c r="D1030" s="689">
        <v>320</v>
      </c>
      <c r="E1030" s="623">
        <f t="shared" si="62"/>
        <v>0</v>
      </c>
      <c r="F1030" s="689">
        <v>1118</v>
      </c>
      <c r="G1030" s="623">
        <f t="shared" si="63"/>
        <v>0</v>
      </c>
      <c r="H1030" s="623">
        <f t="shared" si="60"/>
        <v>0</v>
      </c>
      <c r="I1030" s="623">
        <f t="shared" si="61"/>
        <v>1.7950922657956505</v>
      </c>
    </row>
    <row r="1031" spans="1:9" x14ac:dyDescent="0.2">
      <c r="A1031" s="688">
        <v>953</v>
      </c>
      <c r="B1031" s="688">
        <v>1</v>
      </c>
      <c r="C1031" s="689">
        <v>3</v>
      </c>
      <c r="D1031" s="689">
        <v>320</v>
      </c>
      <c r="E1031" s="623">
        <f t="shared" si="62"/>
        <v>0</v>
      </c>
      <c r="F1031" s="689">
        <v>1042</v>
      </c>
      <c r="G1031" s="623">
        <f t="shared" si="63"/>
        <v>0</v>
      </c>
      <c r="H1031" s="623">
        <f t="shared" ref="H1031:H1094" si="64">G1031*1</f>
        <v>0</v>
      </c>
      <c r="I1031" s="623">
        <f t="shared" si="61"/>
        <v>1.7950922657956505</v>
      </c>
    </row>
    <row r="1032" spans="1:9" x14ac:dyDescent="0.2">
      <c r="A1032" s="688">
        <v>954</v>
      </c>
      <c r="B1032" s="688">
        <v>1</v>
      </c>
      <c r="C1032" s="689">
        <v>3</v>
      </c>
      <c r="D1032" s="689">
        <v>320</v>
      </c>
      <c r="E1032" s="623">
        <f t="shared" si="62"/>
        <v>0</v>
      </c>
      <c r="F1032" s="689">
        <v>1279</v>
      </c>
      <c r="G1032" s="623">
        <f t="shared" si="63"/>
        <v>0</v>
      </c>
      <c r="H1032" s="623">
        <f t="shared" si="64"/>
        <v>0</v>
      </c>
      <c r="I1032" s="623">
        <f t="shared" ref="I1032:I1095" si="65">(H1032/3600)+I1031</f>
        <v>1.7950922657956505</v>
      </c>
    </row>
    <row r="1033" spans="1:9" x14ac:dyDescent="0.2">
      <c r="A1033" s="688">
        <v>955</v>
      </c>
      <c r="B1033" s="688">
        <v>1</v>
      </c>
      <c r="C1033" s="689">
        <v>3</v>
      </c>
      <c r="D1033" s="689">
        <v>320</v>
      </c>
      <c r="E1033" s="623">
        <f t="shared" si="62"/>
        <v>0</v>
      </c>
      <c r="F1033" s="689">
        <v>1054</v>
      </c>
      <c r="G1033" s="623">
        <f t="shared" si="63"/>
        <v>0</v>
      </c>
      <c r="H1033" s="623">
        <f t="shared" si="64"/>
        <v>0</v>
      </c>
      <c r="I1033" s="623">
        <f t="shared" si="65"/>
        <v>1.7950922657956505</v>
      </c>
    </row>
    <row r="1034" spans="1:9" x14ac:dyDescent="0.2">
      <c r="A1034" s="688">
        <v>956</v>
      </c>
      <c r="B1034" s="688">
        <v>1</v>
      </c>
      <c r="C1034" s="689">
        <v>2</v>
      </c>
      <c r="D1034" s="689">
        <v>320</v>
      </c>
      <c r="E1034" s="623">
        <f t="shared" ref="E1034:E1097" si="66">IF(B1034&gt;C1034,(B1034-C1034)*D1034/100,0)</f>
        <v>0</v>
      </c>
      <c r="F1034" s="689">
        <v>983</v>
      </c>
      <c r="G1034" s="623">
        <f t="shared" ref="G1034:G1097" si="67">(2*PI()*E1034*F1034/60)/1000</f>
        <v>0</v>
      </c>
      <c r="H1034" s="623">
        <f t="shared" si="64"/>
        <v>0</v>
      </c>
      <c r="I1034" s="623">
        <f t="shared" si="65"/>
        <v>1.7950922657956505</v>
      </c>
    </row>
    <row r="1035" spans="1:9" x14ac:dyDescent="0.2">
      <c r="A1035" s="688">
        <v>956</v>
      </c>
      <c r="B1035" s="688">
        <v>4</v>
      </c>
      <c r="C1035" s="689">
        <v>2</v>
      </c>
      <c r="D1035" s="689">
        <v>320</v>
      </c>
      <c r="E1035" s="623">
        <f t="shared" si="66"/>
        <v>6.4</v>
      </c>
      <c r="F1035" s="689">
        <v>851</v>
      </c>
      <c r="G1035" s="623">
        <f t="shared" si="67"/>
        <v>0.57034567428371497</v>
      </c>
      <c r="H1035" s="623">
        <f t="shared" si="64"/>
        <v>0.57034567428371497</v>
      </c>
      <c r="I1035" s="623">
        <f t="shared" si="65"/>
        <v>1.7952506951496181</v>
      </c>
    </row>
    <row r="1036" spans="1:9" x14ac:dyDescent="0.2">
      <c r="A1036" s="688">
        <v>957</v>
      </c>
      <c r="B1036" s="688">
        <v>4</v>
      </c>
      <c r="C1036" s="689">
        <v>2</v>
      </c>
      <c r="D1036" s="689">
        <v>320</v>
      </c>
      <c r="E1036" s="623">
        <f t="shared" si="66"/>
        <v>6.4</v>
      </c>
      <c r="F1036" s="689">
        <v>900</v>
      </c>
      <c r="G1036" s="623">
        <f t="shared" si="67"/>
        <v>0.60318578948924029</v>
      </c>
      <c r="H1036" s="623">
        <f t="shared" si="64"/>
        <v>0.60318578948924029</v>
      </c>
      <c r="I1036" s="623">
        <f t="shared" si="65"/>
        <v>1.7954182467578095</v>
      </c>
    </row>
    <row r="1037" spans="1:9" x14ac:dyDescent="0.2">
      <c r="A1037" s="688">
        <v>958</v>
      </c>
      <c r="B1037" s="688">
        <v>3</v>
      </c>
      <c r="C1037" s="689">
        <v>2</v>
      </c>
      <c r="D1037" s="689">
        <v>320</v>
      </c>
      <c r="E1037" s="623">
        <f t="shared" si="66"/>
        <v>3.2</v>
      </c>
      <c r="F1037" s="689">
        <v>898</v>
      </c>
      <c r="G1037" s="623">
        <f t="shared" si="67"/>
        <v>0.30092268831185431</v>
      </c>
      <c r="H1037" s="623">
        <f t="shared" si="64"/>
        <v>0.30092268831185431</v>
      </c>
      <c r="I1037" s="623">
        <f t="shared" si="65"/>
        <v>1.7955018363934516</v>
      </c>
    </row>
    <row r="1038" spans="1:9" x14ac:dyDescent="0.2">
      <c r="A1038" s="688">
        <v>959</v>
      </c>
      <c r="B1038" s="688">
        <v>5</v>
      </c>
      <c r="C1038" s="689">
        <v>2</v>
      </c>
      <c r="D1038" s="689">
        <v>320</v>
      </c>
      <c r="E1038" s="623">
        <f t="shared" si="66"/>
        <v>9.6</v>
      </c>
      <c r="F1038" s="689">
        <v>817</v>
      </c>
      <c r="G1038" s="623">
        <f t="shared" si="67"/>
        <v>0.82133798335451547</v>
      </c>
      <c r="H1038" s="623">
        <f t="shared" si="64"/>
        <v>0.82133798335451547</v>
      </c>
      <c r="I1038" s="623">
        <f t="shared" si="65"/>
        <v>1.7957299858332723</v>
      </c>
    </row>
    <row r="1039" spans="1:9" x14ac:dyDescent="0.2">
      <c r="A1039" s="688">
        <v>960</v>
      </c>
      <c r="B1039" s="688">
        <v>4</v>
      </c>
      <c r="C1039" s="689">
        <v>2</v>
      </c>
      <c r="D1039" s="689">
        <v>320</v>
      </c>
      <c r="E1039" s="623">
        <f t="shared" si="66"/>
        <v>6.4</v>
      </c>
      <c r="F1039" s="689">
        <v>831</v>
      </c>
      <c r="G1039" s="623">
        <f t="shared" si="67"/>
        <v>0.55694154562839859</v>
      </c>
      <c r="H1039" s="623">
        <f t="shared" si="64"/>
        <v>0.55694154562839859</v>
      </c>
      <c r="I1039" s="623">
        <f t="shared" si="65"/>
        <v>1.795884691818169</v>
      </c>
    </row>
    <row r="1040" spans="1:9" x14ac:dyDescent="0.2">
      <c r="A1040" s="688">
        <v>961</v>
      </c>
      <c r="B1040" s="688">
        <v>18</v>
      </c>
      <c r="C1040" s="689">
        <v>2</v>
      </c>
      <c r="D1040" s="689">
        <v>320</v>
      </c>
      <c r="E1040" s="623">
        <f t="shared" si="66"/>
        <v>51.2</v>
      </c>
      <c r="F1040" s="689">
        <v>851</v>
      </c>
      <c r="G1040" s="623">
        <f t="shared" si="67"/>
        <v>4.5627653942697197</v>
      </c>
      <c r="H1040" s="623">
        <f t="shared" si="64"/>
        <v>4.5627653942697197</v>
      </c>
      <c r="I1040" s="623">
        <f t="shared" si="65"/>
        <v>1.7971521266499106</v>
      </c>
    </row>
    <row r="1041" spans="1:9" x14ac:dyDescent="0.2">
      <c r="A1041" s="688">
        <v>962</v>
      </c>
      <c r="B1041" s="688">
        <v>12</v>
      </c>
      <c r="C1041" s="689">
        <v>3</v>
      </c>
      <c r="D1041" s="689">
        <v>320</v>
      </c>
      <c r="E1041" s="623">
        <f t="shared" si="66"/>
        <v>28.8</v>
      </c>
      <c r="F1041" s="689">
        <v>1228</v>
      </c>
      <c r="G1041" s="623">
        <f t="shared" si="67"/>
        <v>3.7035607474639352</v>
      </c>
      <c r="H1041" s="623">
        <f t="shared" si="64"/>
        <v>3.7035607474639352</v>
      </c>
      <c r="I1041" s="623">
        <f t="shared" si="65"/>
        <v>1.7981808935242061</v>
      </c>
    </row>
    <row r="1042" spans="1:9" x14ac:dyDescent="0.2">
      <c r="A1042" s="688">
        <v>963</v>
      </c>
      <c r="B1042" s="688">
        <v>32</v>
      </c>
      <c r="C1042" s="689">
        <v>3</v>
      </c>
      <c r="D1042" s="689">
        <v>320</v>
      </c>
      <c r="E1042" s="623">
        <f t="shared" si="66"/>
        <v>92.8</v>
      </c>
      <c r="F1042" s="689">
        <v>1304</v>
      </c>
      <c r="G1042" s="623">
        <f t="shared" si="67"/>
        <v>12.672263230736172</v>
      </c>
      <c r="H1042" s="623">
        <f t="shared" si="64"/>
        <v>12.672263230736172</v>
      </c>
      <c r="I1042" s="623">
        <f t="shared" si="65"/>
        <v>1.801700966643855</v>
      </c>
    </row>
    <row r="1043" spans="1:9" x14ac:dyDescent="0.2">
      <c r="A1043" s="688">
        <v>964</v>
      </c>
      <c r="B1043" s="688">
        <v>26</v>
      </c>
      <c r="C1043" s="689">
        <v>4</v>
      </c>
      <c r="D1043" s="689">
        <v>320</v>
      </c>
      <c r="E1043" s="623">
        <f t="shared" si="66"/>
        <v>70.400000000000006</v>
      </c>
      <c r="F1043" s="689">
        <v>1555</v>
      </c>
      <c r="G1043" s="623">
        <f t="shared" si="67"/>
        <v>11.463881032459396</v>
      </c>
      <c r="H1043" s="623">
        <f t="shared" si="64"/>
        <v>11.463881032459396</v>
      </c>
      <c r="I1043" s="623">
        <f t="shared" si="65"/>
        <v>1.8048853780417604</v>
      </c>
    </row>
    <row r="1044" spans="1:9" x14ac:dyDescent="0.2">
      <c r="A1044" s="688">
        <v>965</v>
      </c>
      <c r="B1044" s="688">
        <v>1</v>
      </c>
      <c r="C1044" s="689">
        <v>4</v>
      </c>
      <c r="D1044" s="689">
        <v>320</v>
      </c>
      <c r="E1044" s="623">
        <f t="shared" si="66"/>
        <v>0</v>
      </c>
      <c r="F1044" s="689">
        <v>1786</v>
      </c>
      <c r="G1044" s="623">
        <f t="shared" si="67"/>
        <v>0</v>
      </c>
      <c r="H1044" s="623">
        <f t="shared" si="64"/>
        <v>0</v>
      </c>
      <c r="I1044" s="623">
        <f t="shared" si="65"/>
        <v>1.8048853780417604</v>
      </c>
    </row>
    <row r="1045" spans="1:9" x14ac:dyDescent="0.2">
      <c r="A1045" s="688">
        <v>966</v>
      </c>
      <c r="B1045" s="688">
        <v>61</v>
      </c>
      <c r="C1045" s="689">
        <v>3</v>
      </c>
      <c r="D1045" s="689">
        <v>320</v>
      </c>
      <c r="E1045" s="623">
        <f t="shared" si="66"/>
        <v>185.6</v>
      </c>
      <c r="F1045" s="689">
        <v>1274</v>
      </c>
      <c r="G1045" s="623">
        <f t="shared" si="67"/>
        <v>24.761446864966079</v>
      </c>
      <c r="H1045" s="623">
        <f t="shared" si="64"/>
        <v>24.761446864966079</v>
      </c>
      <c r="I1045" s="623">
        <f t="shared" si="65"/>
        <v>1.8117635577264732</v>
      </c>
    </row>
    <row r="1046" spans="1:9" x14ac:dyDescent="0.2">
      <c r="A1046" s="688">
        <v>967</v>
      </c>
      <c r="B1046" s="688">
        <v>37</v>
      </c>
      <c r="C1046" s="689">
        <v>4</v>
      </c>
      <c r="D1046" s="689">
        <v>320</v>
      </c>
      <c r="E1046" s="623">
        <f t="shared" si="66"/>
        <v>105.6</v>
      </c>
      <c r="F1046" s="689">
        <v>1701</v>
      </c>
      <c r="G1046" s="623">
        <f t="shared" si="67"/>
        <v>18.810348845221959</v>
      </c>
      <c r="H1046" s="623">
        <f t="shared" si="64"/>
        <v>18.810348845221959</v>
      </c>
      <c r="I1046" s="623">
        <f t="shared" si="65"/>
        <v>1.8169886546279237</v>
      </c>
    </row>
    <row r="1047" spans="1:9" x14ac:dyDescent="0.2">
      <c r="A1047" s="688">
        <v>968</v>
      </c>
      <c r="B1047" s="688">
        <v>17</v>
      </c>
      <c r="C1047" s="689">
        <v>4</v>
      </c>
      <c r="D1047" s="689">
        <v>320</v>
      </c>
      <c r="E1047" s="623">
        <f t="shared" si="66"/>
        <v>41.6</v>
      </c>
      <c r="F1047" s="689">
        <v>1847</v>
      </c>
      <c r="G1047" s="623">
        <f t="shared" si="67"/>
        <v>8.0461633285700831</v>
      </c>
      <c r="H1047" s="623">
        <f t="shared" si="64"/>
        <v>8.0461633285700831</v>
      </c>
      <c r="I1047" s="623">
        <f t="shared" si="65"/>
        <v>1.8192236999969709</v>
      </c>
    </row>
    <row r="1048" spans="1:9" x14ac:dyDescent="0.2">
      <c r="A1048" s="688">
        <v>968</v>
      </c>
      <c r="B1048" s="688">
        <v>70</v>
      </c>
      <c r="C1048" s="689">
        <v>3</v>
      </c>
      <c r="D1048" s="689">
        <v>320</v>
      </c>
      <c r="E1048" s="623">
        <f t="shared" si="66"/>
        <v>214.4</v>
      </c>
      <c r="F1048" s="689">
        <v>1275</v>
      </c>
      <c r="G1048" s="623">
        <f t="shared" si="67"/>
        <v>28.626192259510201</v>
      </c>
      <c r="H1048" s="623">
        <f t="shared" si="64"/>
        <v>28.626192259510201</v>
      </c>
      <c r="I1048" s="623">
        <f t="shared" si="65"/>
        <v>1.8271754200690571</v>
      </c>
    </row>
    <row r="1049" spans="1:9" x14ac:dyDescent="0.2">
      <c r="A1049" s="688">
        <v>969</v>
      </c>
      <c r="B1049" s="688">
        <v>18</v>
      </c>
      <c r="C1049" s="689">
        <v>3</v>
      </c>
      <c r="D1049" s="689">
        <v>320</v>
      </c>
      <c r="E1049" s="623">
        <f t="shared" si="66"/>
        <v>48</v>
      </c>
      <c r="F1049" s="689">
        <v>1459</v>
      </c>
      <c r="G1049" s="623">
        <f t="shared" si="67"/>
        <v>7.3337338905400129</v>
      </c>
      <c r="H1049" s="623">
        <f t="shared" si="64"/>
        <v>7.3337338905400129</v>
      </c>
      <c r="I1049" s="623">
        <f t="shared" si="65"/>
        <v>1.8292125683719849</v>
      </c>
    </row>
    <row r="1050" spans="1:9" x14ac:dyDescent="0.2">
      <c r="A1050" s="688">
        <v>970</v>
      </c>
      <c r="B1050" s="688">
        <v>9</v>
      </c>
      <c r="C1050" s="689">
        <v>3</v>
      </c>
      <c r="D1050" s="689">
        <v>320</v>
      </c>
      <c r="E1050" s="623">
        <f t="shared" si="66"/>
        <v>19.2</v>
      </c>
      <c r="F1050" s="689">
        <v>1486</v>
      </c>
      <c r="G1050" s="623">
        <f t="shared" si="67"/>
        <v>2.987780277270037</v>
      </c>
      <c r="H1050" s="623">
        <f t="shared" si="64"/>
        <v>2.987780277270037</v>
      </c>
      <c r="I1050" s="623">
        <f t="shared" si="65"/>
        <v>1.8300425073378932</v>
      </c>
    </row>
    <row r="1051" spans="1:9" x14ac:dyDescent="0.2">
      <c r="A1051" s="688">
        <v>971</v>
      </c>
      <c r="B1051" s="688">
        <v>35</v>
      </c>
      <c r="C1051" s="689">
        <v>4</v>
      </c>
      <c r="D1051" s="689">
        <v>320</v>
      </c>
      <c r="E1051" s="623">
        <f t="shared" si="66"/>
        <v>99.2</v>
      </c>
      <c r="F1051" s="689">
        <v>1521</v>
      </c>
      <c r="G1051" s="623">
        <f t="shared" si="67"/>
        <v>15.800451755670649</v>
      </c>
      <c r="H1051" s="623">
        <f t="shared" si="64"/>
        <v>15.800451755670649</v>
      </c>
      <c r="I1051" s="623">
        <f t="shared" si="65"/>
        <v>1.8344315217144684</v>
      </c>
    </row>
    <row r="1052" spans="1:9" x14ac:dyDescent="0.2">
      <c r="A1052" s="688">
        <v>972</v>
      </c>
      <c r="B1052" s="688">
        <v>21</v>
      </c>
      <c r="C1052" s="689">
        <v>4</v>
      </c>
      <c r="D1052" s="689">
        <v>320</v>
      </c>
      <c r="E1052" s="623">
        <f t="shared" si="66"/>
        <v>54.4</v>
      </c>
      <c r="F1052" s="689">
        <v>1622</v>
      </c>
      <c r="G1052" s="623">
        <f t="shared" si="67"/>
        <v>9.2401360885423962</v>
      </c>
      <c r="H1052" s="623">
        <f t="shared" si="64"/>
        <v>9.2401360885423962</v>
      </c>
      <c r="I1052" s="623">
        <f t="shared" si="65"/>
        <v>1.8369982261835081</v>
      </c>
    </row>
    <row r="1053" spans="1:9" x14ac:dyDescent="0.2">
      <c r="A1053" s="688">
        <v>973</v>
      </c>
      <c r="B1053" s="688">
        <v>34</v>
      </c>
      <c r="C1053" s="689">
        <v>4</v>
      </c>
      <c r="D1053" s="689">
        <v>320</v>
      </c>
      <c r="E1053" s="623">
        <f t="shared" si="66"/>
        <v>96</v>
      </c>
      <c r="F1053" s="689">
        <v>1700</v>
      </c>
      <c r="G1053" s="623">
        <f t="shared" si="67"/>
        <v>17.090264035528474</v>
      </c>
      <c r="H1053" s="623">
        <f t="shared" si="64"/>
        <v>17.090264035528474</v>
      </c>
      <c r="I1053" s="623">
        <f t="shared" si="65"/>
        <v>1.8417455217489327</v>
      </c>
    </row>
    <row r="1054" spans="1:9" x14ac:dyDescent="0.2">
      <c r="A1054" s="688">
        <v>974</v>
      </c>
      <c r="B1054" s="688">
        <v>72</v>
      </c>
      <c r="C1054" s="689">
        <v>3</v>
      </c>
      <c r="D1054" s="689">
        <v>320</v>
      </c>
      <c r="E1054" s="623">
        <f t="shared" si="66"/>
        <v>220.8</v>
      </c>
      <c r="F1054" s="689">
        <v>1222</v>
      </c>
      <c r="G1054" s="623">
        <f t="shared" si="67"/>
        <v>28.255232998974314</v>
      </c>
      <c r="H1054" s="623">
        <f t="shared" si="64"/>
        <v>28.255232998974314</v>
      </c>
      <c r="I1054" s="623">
        <f t="shared" si="65"/>
        <v>1.8495941975819812</v>
      </c>
    </row>
    <row r="1055" spans="1:9" x14ac:dyDescent="0.2">
      <c r="A1055" s="688">
        <v>975</v>
      </c>
      <c r="B1055" s="688">
        <v>60</v>
      </c>
      <c r="C1055" s="689">
        <v>3</v>
      </c>
      <c r="D1055" s="689">
        <v>320</v>
      </c>
      <c r="E1055" s="623">
        <f t="shared" si="66"/>
        <v>182.4</v>
      </c>
      <c r="F1055" s="689">
        <v>1323</v>
      </c>
      <c r="G1055" s="623">
        <f t="shared" si="67"/>
        <v>25.270468650651726</v>
      </c>
      <c r="H1055" s="623">
        <f t="shared" si="64"/>
        <v>25.270468650651726</v>
      </c>
      <c r="I1055" s="623">
        <f t="shared" si="65"/>
        <v>1.8566137722071623</v>
      </c>
    </row>
    <row r="1056" spans="1:9" x14ac:dyDescent="0.2">
      <c r="A1056" s="688">
        <v>976</v>
      </c>
      <c r="B1056" s="688">
        <v>2</v>
      </c>
      <c r="C1056" s="689">
        <v>3</v>
      </c>
      <c r="D1056" s="689">
        <v>320</v>
      </c>
      <c r="E1056" s="623">
        <f t="shared" si="66"/>
        <v>0</v>
      </c>
      <c r="F1056" s="689">
        <v>1362</v>
      </c>
      <c r="G1056" s="623">
        <f t="shared" si="67"/>
        <v>0</v>
      </c>
      <c r="H1056" s="623">
        <f t="shared" si="64"/>
        <v>0</v>
      </c>
      <c r="I1056" s="623">
        <f t="shared" si="65"/>
        <v>1.8566137722071623</v>
      </c>
    </row>
    <row r="1057" spans="1:9" x14ac:dyDescent="0.2">
      <c r="A1057" s="688">
        <v>977</v>
      </c>
      <c r="B1057" s="688">
        <v>44</v>
      </c>
      <c r="C1057" s="689">
        <v>3</v>
      </c>
      <c r="D1057" s="689">
        <v>320</v>
      </c>
      <c r="E1057" s="623">
        <f t="shared" si="66"/>
        <v>131.19999999999999</v>
      </c>
      <c r="F1057" s="689">
        <v>1382</v>
      </c>
      <c r="G1057" s="623">
        <f t="shared" si="67"/>
        <v>18.987618446688519</v>
      </c>
      <c r="H1057" s="623">
        <f t="shared" si="64"/>
        <v>18.987618446688519</v>
      </c>
      <c r="I1057" s="623">
        <f t="shared" si="65"/>
        <v>1.8618881106645757</v>
      </c>
    </row>
    <row r="1058" spans="1:9" x14ac:dyDescent="0.2">
      <c r="A1058" s="688">
        <v>978</v>
      </c>
      <c r="B1058" s="688">
        <v>17</v>
      </c>
      <c r="C1058" s="689">
        <v>3</v>
      </c>
      <c r="D1058" s="689">
        <v>320</v>
      </c>
      <c r="E1058" s="623">
        <f t="shared" si="66"/>
        <v>44.8</v>
      </c>
      <c r="F1058" s="689">
        <v>1418</v>
      </c>
      <c r="G1058" s="623">
        <f t="shared" si="67"/>
        <v>6.6524690516335543</v>
      </c>
      <c r="H1058" s="623">
        <f t="shared" si="64"/>
        <v>6.6524690516335543</v>
      </c>
      <c r="I1058" s="623">
        <f t="shared" si="65"/>
        <v>1.863736018734474</v>
      </c>
    </row>
    <row r="1059" spans="1:9" x14ac:dyDescent="0.2">
      <c r="A1059" s="688">
        <v>979</v>
      </c>
      <c r="B1059" s="688">
        <v>1</v>
      </c>
      <c r="C1059" s="689">
        <v>3</v>
      </c>
      <c r="D1059" s="689">
        <v>320</v>
      </c>
      <c r="E1059" s="623">
        <f t="shared" si="66"/>
        <v>0</v>
      </c>
      <c r="F1059" s="689">
        <v>1406</v>
      </c>
      <c r="G1059" s="623">
        <f t="shared" si="67"/>
        <v>0</v>
      </c>
      <c r="H1059" s="623">
        <f t="shared" si="64"/>
        <v>0</v>
      </c>
      <c r="I1059" s="623">
        <f t="shared" si="65"/>
        <v>1.863736018734474</v>
      </c>
    </row>
    <row r="1060" spans="1:9" x14ac:dyDescent="0.2">
      <c r="A1060" s="688">
        <v>980</v>
      </c>
      <c r="B1060" s="688">
        <v>3</v>
      </c>
      <c r="C1060" s="689">
        <v>3</v>
      </c>
      <c r="D1060" s="689">
        <v>320</v>
      </c>
      <c r="E1060" s="623">
        <f t="shared" si="66"/>
        <v>0</v>
      </c>
      <c r="F1060" s="689">
        <v>1406</v>
      </c>
      <c r="G1060" s="623">
        <f t="shared" si="67"/>
        <v>0</v>
      </c>
      <c r="H1060" s="623">
        <f t="shared" si="64"/>
        <v>0</v>
      </c>
      <c r="I1060" s="623">
        <f t="shared" si="65"/>
        <v>1.863736018734474</v>
      </c>
    </row>
    <row r="1061" spans="1:9" x14ac:dyDescent="0.2">
      <c r="A1061" s="688">
        <v>980</v>
      </c>
      <c r="B1061" s="688">
        <v>2</v>
      </c>
      <c r="C1061" s="689">
        <v>3</v>
      </c>
      <c r="D1061" s="689">
        <v>320</v>
      </c>
      <c r="E1061" s="623">
        <f t="shared" si="66"/>
        <v>0</v>
      </c>
      <c r="F1061" s="689">
        <v>1389</v>
      </c>
      <c r="G1061" s="623">
        <f t="shared" si="67"/>
        <v>0</v>
      </c>
      <c r="H1061" s="623">
        <f t="shared" si="64"/>
        <v>0</v>
      </c>
      <c r="I1061" s="623">
        <f t="shared" si="65"/>
        <v>1.863736018734474</v>
      </c>
    </row>
    <row r="1062" spans="1:9" x14ac:dyDescent="0.2">
      <c r="A1062" s="688">
        <v>981</v>
      </c>
      <c r="B1062" s="688">
        <v>4</v>
      </c>
      <c r="C1062" s="689">
        <v>3</v>
      </c>
      <c r="D1062" s="689">
        <v>320</v>
      </c>
      <c r="E1062" s="623">
        <f t="shared" si="66"/>
        <v>3.2</v>
      </c>
      <c r="F1062" s="689">
        <v>1370</v>
      </c>
      <c r="G1062" s="623">
        <f t="shared" si="67"/>
        <v>0.45909140644458846</v>
      </c>
      <c r="H1062" s="623">
        <f t="shared" si="64"/>
        <v>0.45909140644458846</v>
      </c>
      <c r="I1062" s="623">
        <f t="shared" si="65"/>
        <v>1.863863544125153</v>
      </c>
    </row>
    <row r="1063" spans="1:9" x14ac:dyDescent="0.2">
      <c r="A1063" s="688">
        <v>982</v>
      </c>
      <c r="B1063" s="688">
        <v>8</v>
      </c>
      <c r="C1063" s="689">
        <v>3</v>
      </c>
      <c r="D1063" s="689">
        <v>320</v>
      </c>
      <c r="E1063" s="623">
        <f t="shared" si="66"/>
        <v>16</v>
      </c>
      <c r="F1063" s="689">
        <v>1362</v>
      </c>
      <c r="G1063" s="623">
        <f t="shared" si="67"/>
        <v>2.2820529035676254</v>
      </c>
      <c r="H1063" s="623">
        <f t="shared" si="64"/>
        <v>2.2820529035676254</v>
      </c>
      <c r="I1063" s="623">
        <f t="shared" si="65"/>
        <v>1.8644974477094773</v>
      </c>
    </row>
    <row r="1064" spans="1:9" x14ac:dyDescent="0.2">
      <c r="A1064" s="688">
        <v>983</v>
      </c>
      <c r="B1064" s="688">
        <v>1</v>
      </c>
      <c r="C1064" s="689">
        <v>3</v>
      </c>
      <c r="D1064" s="689">
        <v>320</v>
      </c>
      <c r="E1064" s="623">
        <f t="shared" si="66"/>
        <v>0</v>
      </c>
      <c r="F1064" s="689">
        <v>1342</v>
      </c>
      <c r="G1064" s="623">
        <f t="shared" si="67"/>
        <v>0</v>
      </c>
      <c r="H1064" s="623">
        <f t="shared" si="64"/>
        <v>0</v>
      </c>
      <c r="I1064" s="623">
        <f t="shared" si="65"/>
        <v>1.8644974477094773</v>
      </c>
    </row>
    <row r="1065" spans="1:9" x14ac:dyDescent="0.2">
      <c r="A1065" s="688">
        <v>984</v>
      </c>
      <c r="B1065" s="688">
        <v>6</v>
      </c>
      <c r="C1065" s="689">
        <v>3</v>
      </c>
      <c r="D1065" s="689">
        <v>320</v>
      </c>
      <c r="E1065" s="623">
        <f t="shared" si="66"/>
        <v>9.6</v>
      </c>
      <c r="F1065" s="689">
        <v>1331</v>
      </c>
      <c r="G1065" s="623">
        <f t="shared" si="67"/>
        <v>1.3380671430169646</v>
      </c>
      <c r="H1065" s="623">
        <f t="shared" si="64"/>
        <v>1.3380671430169646</v>
      </c>
      <c r="I1065" s="623">
        <f t="shared" si="65"/>
        <v>1.864869133026982</v>
      </c>
    </row>
    <row r="1066" spans="1:9" x14ac:dyDescent="0.2">
      <c r="A1066" s="688">
        <v>985</v>
      </c>
      <c r="B1066" s="688">
        <v>1</v>
      </c>
      <c r="C1066" s="689">
        <v>3</v>
      </c>
      <c r="D1066" s="689">
        <v>320</v>
      </c>
      <c r="E1066" s="623">
        <f t="shared" si="66"/>
        <v>0</v>
      </c>
      <c r="F1066" s="689">
        <v>1310</v>
      </c>
      <c r="G1066" s="623">
        <f t="shared" si="67"/>
        <v>0</v>
      </c>
      <c r="H1066" s="623">
        <f t="shared" si="64"/>
        <v>0</v>
      </c>
      <c r="I1066" s="623">
        <f t="shared" si="65"/>
        <v>1.864869133026982</v>
      </c>
    </row>
    <row r="1067" spans="1:9" x14ac:dyDescent="0.2">
      <c r="A1067" s="688">
        <v>986</v>
      </c>
      <c r="B1067" s="688">
        <v>1</v>
      </c>
      <c r="C1067" s="689">
        <v>3</v>
      </c>
      <c r="D1067" s="689">
        <v>320</v>
      </c>
      <c r="E1067" s="623">
        <f t="shared" si="66"/>
        <v>0</v>
      </c>
      <c r="F1067" s="689">
        <v>1299</v>
      </c>
      <c r="G1067" s="623">
        <f t="shared" si="67"/>
        <v>0</v>
      </c>
      <c r="H1067" s="623">
        <f t="shared" si="64"/>
        <v>0</v>
      </c>
      <c r="I1067" s="623">
        <f t="shared" si="65"/>
        <v>1.864869133026982</v>
      </c>
    </row>
    <row r="1068" spans="1:9" x14ac:dyDescent="0.2">
      <c r="A1068" s="688">
        <v>987</v>
      </c>
      <c r="B1068" s="688">
        <v>1</v>
      </c>
      <c r="C1068" s="689">
        <v>3</v>
      </c>
      <c r="D1068" s="689">
        <v>320</v>
      </c>
      <c r="E1068" s="623">
        <f t="shared" si="66"/>
        <v>0</v>
      </c>
      <c r="F1068" s="689">
        <v>1276</v>
      </c>
      <c r="G1068" s="623">
        <f t="shared" si="67"/>
        <v>0</v>
      </c>
      <c r="H1068" s="623">
        <f t="shared" si="64"/>
        <v>0</v>
      </c>
      <c r="I1068" s="623">
        <f t="shared" si="65"/>
        <v>1.864869133026982</v>
      </c>
    </row>
    <row r="1069" spans="1:9" x14ac:dyDescent="0.2">
      <c r="A1069" s="688">
        <v>988</v>
      </c>
      <c r="B1069" s="688">
        <v>1</v>
      </c>
      <c r="C1069" s="689">
        <v>3</v>
      </c>
      <c r="D1069" s="689">
        <v>320</v>
      </c>
      <c r="E1069" s="623">
        <f t="shared" si="66"/>
        <v>0</v>
      </c>
      <c r="F1069" s="689">
        <v>1256</v>
      </c>
      <c r="G1069" s="623">
        <f t="shared" si="67"/>
        <v>0</v>
      </c>
      <c r="H1069" s="623">
        <f t="shared" si="64"/>
        <v>0</v>
      </c>
      <c r="I1069" s="623">
        <f t="shared" si="65"/>
        <v>1.864869133026982</v>
      </c>
    </row>
    <row r="1070" spans="1:9" x14ac:dyDescent="0.2">
      <c r="A1070" s="688">
        <v>989</v>
      </c>
      <c r="B1070" s="688">
        <v>1</v>
      </c>
      <c r="C1070" s="689">
        <v>3</v>
      </c>
      <c r="D1070" s="689">
        <v>320</v>
      </c>
      <c r="E1070" s="623">
        <f t="shared" si="66"/>
        <v>0</v>
      </c>
      <c r="F1070" s="689">
        <v>1203</v>
      </c>
      <c r="G1070" s="623">
        <f t="shared" si="67"/>
        <v>0</v>
      </c>
      <c r="H1070" s="623">
        <f t="shared" si="64"/>
        <v>0</v>
      </c>
      <c r="I1070" s="623">
        <f t="shared" si="65"/>
        <v>1.864869133026982</v>
      </c>
    </row>
    <row r="1071" spans="1:9" x14ac:dyDescent="0.2">
      <c r="A1071" s="688">
        <v>990</v>
      </c>
      <c r="B1071" s="688">
        <v>1</v>
      </c>
      <c r="C1071" s="689">
        <v>3</v>
      </c>
      <c r="D1071" s="689">
        <v>320</v>
      </c>
      <c r="E1071" s="623">
        <f t="shared" si="66"/>
        <v>0</v>
      </c>
      <c r="F1071" s="689">
        <v>1182</v>
      </c>
      <c r="G1071" s="623">
        <f t="shared" si="67"/>
        <v>0</v>
      </c>
      <c r="H1071" s="623">
        <f t="shared" si="64"/>
        <v>0</v>
      </c>
      <c r="I1071" s="623">
        <f t="shared" si="65"/>
        <v>1.864869133026982</v>
      </c>
    </row>
    <row r="1072" spans="1:9" x14ac:dyDescent="0.2">
      <c r="A1072" s="688">
        <v>991</v>
      </c>
      <c r="B1072" s="688">
        <v>1</v>
      </c>
      <c r="C1072" s="689">
        <v>3</v>
      </c>
      <c r="D1072" s="689">
        <v>320</v>
      </c>
      <c r="E1072" s="623">
        <f t="shared" si="66"/>
        <v>0</v>
      </c>
      <c r="F1072" s="689">
        <v>1102</v>
      </c>
      <c r="G1072" s="623">
        <f t="shared" si="67"/>
        <v>0</v>
      </c>
      <c r="H1072" s="623">
        <f t="shared" si="64"/>
        <v>0</v>
      </c>
      <c r="I1072" s="623">
        <f t="shared" si="65"/>
        <v>1.864869133026982</v>
      </c>
    </row>
    <row r="1073" spans="1:9" x14ac:dyDescent="0.2">
      <c r="A1073" s="688">
        <v>991</v>
      </c>
      <c r="B1073" s="688">
        <v>8</v>
      </c>
      <c r="C1073" s="689">
        <v>3</v>
      </c>
      <c r="D1073" s="689">
        <v>320</v>
      </c>
      <c r="E1073" s="623">
        <f t="shared" si="66"/>
        <v>16</v>
      </c>
      <c r="F1073" s="689">
        <v>1147</v>
      </c>
      <c r="G1073" s="623">
        <f t="shared" si="67"/>
        <v>1.9218169459559964</v>
      </c>
      <c r="H1073" s="623">
        <f t="shared" si="64"/>
        <v>1.9218169459559964</v>
      </c>
      <c r="I1073" s="623">
        <f t="shared" si="65"/>
        <v>1.8654029710675253</v>
      </c>
    </row>
    <row r="1074" spans="1:9" x14ac:dyDescent="0.2">
      <c r="A1074" s="688">
        <v>992</v>
      </c>
      <c r="B1074" s="688">
        <v>31</v>
      </c>
      <c r="C1074" s="689">
        <v>4</v>
      </c>
      <c r="D1074" s="689">
        <v>320</v>
      </c>
      <c r="E1074" s="623">
        <f t="shared" si="66"/>
        <v>86.4</v>
      </c>
      <c r="F1074" s="689">
        <v>1507</v>
      </c>
      <c r="G1074" s="623">
        <f t="shared" si="67"/>
        <v>13.635014771404276</v>
      </c>
      <c r="H1074" s="623">
        <f t="shared" si="64"/>
        <v>13.635014771404276</v>
      </c>
      <c r="I1074" s="623">
        <f t="shared" si="65"/>
        <v>1.8691904751706931</v>
      </c>
    </row>
    <row r="1075" spans="1:9" x14ac:dyDescent="0.2">
      <c r="A1075" s="688">
        <v>993</v>
      </c>
      <c r="B1075" s="688">
        <v>1</v>
      </c>
      <c r="C1075" s="689">
        <v>4</v>
      </c>
      <c r="D1075" s="689">
        <v>320</v>
      </c>
      <c r="E1075" s="623">
        <f t="shared" si="66"/>
        <v>0</v>
      </c>
      <c r="F1075" s="689">
        <v>1511</v>
      </c>
      <c r="G1075" s="623">
        <f t="shared" si="67"/>
        <v>0</v>
      </c>
      <c r="H1075" s="623">
        <f t="shared" si="64"/>
        <v>0</v>
      </c>
      <c r="I1075" s="623">
        <f t="shared" si="65"/>
        <v>1.8691904751706931</v>
      </c>
    </row>
    <row r="1076" spans="1:9" x14ac:dyDescent="0.2">
      <c r="A1076" s="688">
        <v>994</v>
      </c>
      <c r="B1076" s="688">
        <v>68</v>
      </c>
      <c r="C1076" s="689">
        <v>4</v>
      </c>
      <c r="D1076" s="689">
        <v>320</v>
      </c>
      <c r="E1076" s="623">
        <f t="shared" si="66"/>
        <v>204.8</v>
      </c>
      <c r="F1076" s="689">
        <v>1582</v>
      </c>
      <c r="G1076" s="623">
        <f t="shared" si="67"/>
        <v>33.928530452337</v>
      </c>
      <c r="H1076" s="623">
        <f t="shared" si="64"/>
        <v>33.928530452337</v>
      </c>
      <c r="I1076" s="623">
        <f t="shared" si="65"/>
        <v>1.8786150669630091</v>
      </c>
    </row>
    <row r="1077" spans="1:9" x14ac:dyDescent="0.2">
      <c r="A1077" s="688">
        <v>995</v>
      </c>
      <c r="B1077" s="688">
        <v>1</v>
      </c>
      <c r="C1077" s="689">
        <v>4</v>
      </c>
      <c r="D1077" s="689">
        <v>320</v>
      </c>
      <c r="E1077" s="623">
        <f t="shared" si="66"/>
        <v>0</v>
      </c>
      <c r="F1077" s="689">
        <v>1651</v>
      </c>
      <c r="G1077" s="623">
        <f t="shared" si="67"/>
        <v>0</v>
      </c>
      <c r="H1077" s="623">
        <f t="shared" si="64"/>
        <v>0</v>
      </c>
      <c r="I1077" s="623">
        <f t="shared" si="65"/>
        <v>1.8786150669630091</v>
      </c>
    </row>
    <row r="1078" spans="1:9" x14ac:dyDescent="0.2">
      <c r="A1078" s="688">
        <v>996</v>
      </c>
      <c r="B1078" s="688">
        <v>1</v>
      </c>
      <c r="C1078" s="689">
        <v>3</v>
      </c>
      <c r="D1078" s="689">
        <v>320</v>
      </c>
      <c r="E1078" s="623">
        <f t="shared" si="66"/>
        <v>0</v>
      </c>
      <c r="F1078" s="689">
        <v>1468</v>
      </c>
      <c r="G1078" s="623">
        <f t="shared" si="67"/>
        <v>0</v>
      </c>
      <c r="H1078" s="623">
        <f t="shared" si="64"/>
        <v>0</v>
      </c>
      <c r="I1078" s="623">
        <f t="shared" si="65"/>
        <v>1.8786150669630091</v>
      </c>
    </row>
    <row r="1079" spans="1:9" x14ac:dyDescent="0.2">
      <c r="A1079" s="688">
        <v>997</v>
      </c>
      <c r="B1079" s="688">
        <v>21</v>
      </c>
      <c r="C1079" s="689">
        <v>3</v>
      </c>
      <c r="D1079" s="689">
        <v>320</v>
      </c>
      <c r="E1079" s="623">
        <f t="shared" si="66"/>
        <v>57.6</v>
      </c>
      <c r="F1079" s="689">
        <v>1130</v>
      </c>
      <c r="G1079" s="623">
        <f t="shared" si="67"/>
        <v>6.8159994212284154</v>
      </c>
      <c r="H1079" s="623">
        <f t="shared" si="64"/>
        <v>6.8159994212284154</v>
      </c>
      <c r="I1079" s="623">
        <f t="shared" si="65"/>
        <v>1.8805084001355725</v>
      </c>
    </row>
    <row r="1080" spans="1:9" x14ac:dyDescent="0.2">
      <c r="A1080" s="688">
        <v>998</v>
      </c>
      <c r="B1080" s="688">
        <v>1</v>
      </c>
      <c r="C1080" s="689">
        <v>3</v>
      </c>
      <c r="D1080" s="689">
        <v>320</v>
      </c>
      <c r="E1080" s="623">
        <f t="shared" si="66"/>
        <v>0</v>
      </c>
      <c r="F1080" s="689">
        <v>1150</v>
      </c>
      <c r="G1080" s="623">
        <f t="shared" si="67"/>
        <v>0</v>
      </c>
      <c r="H1080" s="623">
        <f t="shared" si="64"/>
        <v>0</v>
      </c>
      <c r="I1080" s="623">
        <f t="shared" si="65"/>
        <v>1.8805084001355725</v>
      </c>
    </row>
    <row r="1081" spans="1:9" x14ac:dyDescent="0.2">
      <c r="A1081" s="688">
        <v>999</v>
      </c>
      <c r="B1081" s="688">
        <v>18</v>
      </c>
      <c r="C1081" s="689">
        <v>3</v>
      </c>
      <c r="D1081" s="689">
        <v>320</v>
      </c>
      <c r="E1081" s="623">
        <f t="shared" si="66"/>
        <v>48</v>
      </c>
      <c r="F1081" s="689">
        <v>1123</v>
      </c>
      <c r="G1081" s="623">
        <f t="shared" si="67"/>
        <v>5.6448136799701407</v>
      </c>
      <c r="H1081" s="623">
        <f t="shared" si="64"/>
        <v>5.6448136799701407</v>
      </c>
      <c r="I1081" s="623">
        <f t="shared" si="65"/>
        <v>1.8820764039355642</v>
      </c>
    </row>
    <row r="1082" spans="1:9" x14ac:dyDescent="0.2">
      <c r="A1082" s="688">
        <v>1000</v>
      </c>
      <c r="B1082" s="688">
        <v>9</v>
      </c>
      <c r="C1082" s="689">
        <v>3</v>
      </c>
      <c r="D1082" s="689">
        <v>320</v>
      </c>
      <c r="E1082" s="623">
        <f t="shared" si="66"/>
        <v>19.2</v>
      </c>
      <c r="F1082" s="689">
        <v>1135</v>
      </c>
      <c r="G1082" s="623">
        <f t="shared" si="67"/>
        <v>2.2820529035676254</v>
      </c>
      <c r="H1082" s="623">
        <f t="shared" si="64"/>
        <v>2.2820529035676254</v>
      </c>
      <c r="I1082" s="623">
        <f t="shared" si="65"/>
        <v>1.8827103075198885</v>
      </c>
    </row>
    <row r="1083" spans="1:9" x14ac:dyDescent="0.2">
      <c r="A1083" s="688">
        <v>1001</v>
      </c>
      <c r="B1083" s="688">
        <v>7</v>
      </c>
      <c r="C1083" s="689">
        <v>3</v>
      </c>
      <c r="D1083" s="689">
        <v>320</v>
      </c>
      <c r="E1083" s="623">
        <f t="shared" si="66"/>
        <v>12.8</v>
      </c>
      <c r="F1083" s="689">
        <v>1136</v>
      </c>
      <c r="G1083" s="623">
        <f t="shared" si="67"/>
        <v>1.5227090152439486</v>
      </c>
      <c r="H1083" s="623">
        <f t="shared" si="64"/>
        <v>1.5227090152439486</v>
      </c>
      <c r="I1083" s="623">
        <f t="shared" si="65"/>
        <v>1.8831332822463451</v>
      </c>
    </row>
    <row r="1084" spans="1:9" x14ac:dyDescent="0.2">
      <c r="A1084" s="688">
        <v>1002</v>
      </c>
      <c r="B1084" s="688">
        <v>50</v>
      </c>
      <c r="C1084" s="689">
        <v>3</v>
      </c>
      <c r="D1084" s="689">
        <v>320</v>
      </c>
      <c r="E1084" s="623">
        <f t="shared" si="66"/>
        <v>150.4</v>
      </c>
      <c r="F1084" s="689">
        <v>1155</v>
      </c>
      <c r="G1084" s="623">
        <f t="shared" si="67"/>
        <v>18.191078101346339</v>
      </c>
      <c r="H1084" s="623">
        <f t="shared" si="64"/>
        <v>18.191078101346339</v>
      </c>
      <c r="I1084" s="623">
        <f t="shared" si="65"/>
        <v>1.8881863594967192</v>
      </c>
    </row>
    <row r="1085" spans="1:9" x14ac:dyDescent="0.2">
      <c r="A1085" s="688">
        <v>1003</v>
      </c>
      <c r="B1085" s="688">
        <v>4</v>
      </c>
      <c r="C1085" s="689">
        <v>3</v>
      </c>
      <c r="D1085" s="689">
        <v>320</v>
      </c>
      <c r="E1085" s="623">
        <f t="shared" si="66"/>
        <v>3.2</v>
      </c>
      <c r="F1085" s="689">
        <v>1198</v>
      </c>
      <c r="G1085" s="623">
        <f t="shared" si="67"/>
        <v>0.40145365322672766</v>
      </c>
      <c r="H1085" s="623">
        <f t="shared" si="64"/>
        <v>0.40145365322672766</v>
      </c>
      <c r="I1085" s="623">
        <f t="shared" si="65"/>
        <v>1.8882978744003933</v>
      </c>
    </row>
    <row r="1086" spans="1:9" x14ac:dyDescent="0.2">
      <c r="A1086" s="688">
        <v>1004</v>
      </c>
      <c r="B1086" s="688">
        <v>32</v>
      </c>
      <c r="C1086" s="689">
        <v>3</v>
      </c>
      <c r="D1086" s="689">
        <v>320</v>
      </c>
      <c r="E1086" s="623">
        <f t="shared" si="66"/>
        <v>92.8</v>
      </c>
      <c r="F1086" s="689">
        <v>1273</v>
      </c>
      <c r="G1086" s="623">
        <f t="shared" si="67"/>
        <v>12.371005439207936</v>
      </c>
      <c r="H1086" s="623">
        <f t="shared" si="64"/>
        <v>12.371005439207936</v>
      </c>
      <c r="I1086" s="623">
        <f t="shared" si="65"/>
        <v>1.8917342648001734</v>
      </c>
    </row>
    <row r="1087" spans="1:9" x14ac:dyDescent="0.2">
      <c r="A1087" s="688">
        <v>1004</v>
      </c>
      <c r="B1087" s="688">
        <v>28</v>
      </c>
      <c r="C1087" s="689">
        <v>3</v>
      </c>
      <c r="D1087" s="689">
        <v>320</v>
      </c>
      <c r="E1087" s="623">
        <f t="shared" si="66"/>
        <v>80</v>
      </c>
      <c r="F1087" s="689">
        <v>1245</v>
      </c>
      <c r="G1087" s="623">
        <f t="shared" si="67"/>
        <v>10.430087609918113</v>
      </c>
      <c r="H1087" s="623">
        <f t="shared" si="64"/>
        <v>10.430087609918113</v>
      </c>
      <c r="I1087" s="623">
        <f t="shared" si="65"/>
        <v>1.894631511358484</v>
      </c>
    </row>
    <row r="1088" spans="1:9" x14ac:dyDescent="0.2">
      <c r="A1088" s="688">
        <v>1005</v>
      </c>
      <c r="B1088" s="688">
        <v>1</v>
      </c>
      <c r="C1088" s="689">
        <v>3</v>
      </c>
      <c r="D1088" s="689">
        <v>320</v>
      </c>
      <c r="E1088" s="623">
        <f t="shared" si="66"/>
        <v>0</v>
      </c>
      <c r="F1088" s="689">
        <v>1233</v>
      </c>
      <c r="G1088" s="623">
        <f t="shared" si="67"/>
        <v>0</v>
      </c>
      <c r="H1088" s="623">
        <f t="shared" si="64"/>
        <v>0</v>
      </c>
      <c r="I1088" s="623">
        <f t="shared" si="65"/>
        <v>1.894631511358484</v>
      </c>
    </row>
    <row r="1089" spans="1:9" x14ac:dyDescent="0.2">
      <c r="A1089" s="688">
        <v>1006</v>
      </c>
      <c r="B1089" s="688">
        <v>9</v>
      </c>
      <c r="C1089" s="689">
        <v>3</v>
      </c>
      <c r="D1089" s="689">
        <v>320</v>
      </c>
      <c r="E1089" s="623">
        <f t="shared" si="66"/>
        <v>19.2</v>
      </c>
      <c r="F1089" s="689">
        <v>1263</v>
      </c>
      <c r="G1089" s="623">
        <f t="shared" si="67"/>
        <v>2.5394121737497017</v>
      </c>
      <c r="H1089" s="623">
        <f t="shared" si="64"/>
        <v>2.5394121737497017</v>
      </c>
      <c r="I1089" s="623">
        <f t="shared" si="65"/>
        <v>1.89533690362897</v>
      </c>
    </row>
    <row r="1090" spans="1:9" x14ac:dyDescent="0.2">
      <c r="A1090" s="688">
        <v>1007</v>
      </c>
      <c r="B1090" s="688">
        <v>14</v>
      </c>
      <c r="C1090" s="689">
        <v>3</v>
      </c>
      <c r="D1090" s="689">
        <v>320</v>
      </c>
      <c r="E1090" s="623">
        <f t="shared" si="66"/>
        <v>35.200000000000003</v>
      </c>
      <c r="F1090" s="689">
        <v>1253</v>
      </c>
      <c r="G1090" s="623">
        <f t="shared" si="67"/>
        <v>4.6187276314056662</v>
      </c>
      <c r="H1090" s="623">
        <f t="shared" si="64"/>
        <v>4.6187276314056662</v>
      </c>
      <c r="I1090" s="623">
        <f t="shared" si="65"/>
        <v>1.8966198835265826</v>
      </c>
    </row>
    <row r="1091" spans="1:9" x14ac:dyDescent="0.2">
      <c r="A1091" s="688">
        <v>1008</v>
      </c>
      <c r="B1091" s="688">
        <v>20</v>
      </c>
      <c r="C1091" s="689">
        <v>3</v>
      </c>
      <c r="D1091" s="689">
        <v>320</v>
      </c>
      <c r="E1091" s="623">
        <f t="shared" si="66"/>
        <v>54.4</v>
      </c>
      <c r="F1091" s="689">
        <v>1260</v>
      </c>
      <c r="G1091" s="623">
        <f t="shared" si="67"/>
        <v>7.1779108949219594</v>
      </c>
      <c r="H1091" s="623">
        <f t="shared" si="64"/>
        <v>7.1779108949219594</v>
      </c>
      <c r="I1091" s="623">
        <f t="shared" si="65"/>
        <v>1.898613747664061</v>
      </c>
    </row>
    <row r="1092" spans="1:9" x14ac:dyDescent="0.2">
      <c r="A1092" s="688">
        <v>1009</v>
      </c>
      <c r="B1092" s="688">
        <v>1</v>
      </c>
      <c r="C1092" s="689">
        <v>3</v>
      </c>
      <c r="D1092" s="689">
        <v>320</v>
      </c>
      <c r="E1092" s="623">
        <f t="shared" si="66"/>
        <v>0</v>
      </c>
      <c r="F1092" s="689">
        <v>1255</v>
      </c>
      <c r="G1092" s="623">
        <f t="shared" si="67"/>
        <v>0</v>
      </c>
      <c r="H1092" s="623">
        <f t="shared" si="64"/>
        <v>0</v>
      </c>
      <c r="I1092" s="623">
        <f t="shared" si="65"/>
        <v>1.898613747664061</v>
      </c>
    </row>
    <row r="1093" spans="1:9" x14ac:dyDescent="0.2">
      <c r="A1093" s="688">
        <v>1010</v>
      </c>
      <c r="B1093" s="688">
        <v>1</v>
      </c>
      <c r="C1093" s="689">
        <v>3</v>
      </c>
      <c r="D1093" s="689">
        <v>320</v>
      </c>
      <c r="E1093" s="623">
        <f t="shared" si="66"/>
        <v>0</v>
      </c>
      <c r="F1093" s="689">
        <v>1229</v>
      </c>
      <c r="G1093" s="623">
        <f t="shared" si="67"/>
        <v>0</v>
      </c>
      <c r="H1093" s="623">
        <f t="shared" si="64"/>
        <v>0</v>
      </c>
      <c r="I1093" s="623">
        <f t="shared" si="65"/>
        <v>1.898613747664061</v>
      </c>
    </row>
    <row r="1094" spans="1:9" x14ac:dyDescent="0.2">
      <c r="A1094" s="688">
        <v>1011</v>
      </c>
      <c r="B1094" s="688">
        <v>1</v>
      </c>
      <c r="C1094" s="689">
        <v>3</v>
      </c>
      <c r="D1094" s="689">
        <v>320</v>
      </c>
      <c r="E1094" s="623">
        <f t="shared" si="66"/>
        <v>0</v>
      </c>
      <c r="F1094" s="689">
        <v>1203</v>
      </c>
      <c r="G1094" s="623">
        <f t="shared" si="67"/>
        <v>0</v>
      </c>
      <c r="H1094" s="623">
        <f t="shared" si="64"/>
        <v>0</v>
      </c>
      <c r="I1094" s="623">
        <f t="shared" si="65"/>
        <v>1.898613747664061</v>
      </c>
    </row>
    <row r="1095" spans="1:9" x14ac:dyDescent="0.2">
      <c r="A1095" s="688">
        <v>1012</v>
      </c>
      <c r="B1095" s="688">
        <v>1</v>
      </c>
      <c r="C1095" s="689">
        <v>3</v>
      </c>
      <c r="D1095" s="689">
        <v>320</v>
      </c>
      <c r="E1095" s="623">
        <f t="shared" si="66"/>
        <v>0</v>
      </c>
      <c r="F1095" s="689">
        <v>1170</v>
      </c>
      <c r="G1095" s="623">
        <f t="shared" si="67"/>
        <v>0</v>
      </c>
      <c r="H1095" s="623">
        <f t="shared" ref="H1095:H1158" si="68">G1095*1</f>
        <v>0</v>
      </c>
      <c r="I1095" s="623">
        <f t="shared" si="65"/>
        <v>1.898613747664061</v>
      </c>
    </row>
    <row r="1096" spans="1:9" x14ac:dyDescent="0.2">
      <c r="A1096" s="688">
        <v>1013</v>
      </c>
      <c r="B1096" s="688">
        <v>1</v>
      </c>
      <c r="C1096" s="689">
        <v>3</v>
      </c>
      <c r="D1096" s="689">
        <v>320</v>
      </c>
      <c r="E1096" s="623">
        <f t="shared" si="66"/>
        <v>0</v>
      </c>
      <c r="F1096" s="689">
        <v>1151</v>
      </c>
      <c r="G1096" s="623">
        <f t="shared" si="67"/>
        <v>0</v>
      </c>
      <c r="H1096" s="623">
        <f t="shared" si="68"/>
        <v>0</v>
      </c>
      <c r="I1096" s="623">
        <f t="shared" ref="I1096:I1159" si="69">(H1096/3600)+I1095</f>
        <v>1.898613747664061</v>
      </c>
    </row>
    <row r="1097" spans="1:9" x14ac:dyDescent="0.2">
      <c r="A1097" s="688">
        <v>1014</v>
      </c>
      <c r="B1097" s="688">
        <v>1</v>
      </c>
      <c r="C1097" s="689">
        <v>3</v>
      </c>
      <c r="D1097" s="689">
        <v>320</v>
      </c>
      <c r="E1097" s="623">
        <f t="shared" si="66"/>
        <v>0</v>
      </c>
      <c r="F1097" s="689">
        <v>1134</v>
      </c>
      <c r="G1097" s="623">
        <f t="shared" si="67"/>
        <v>0</v>
      </c>
      <c r="H1097" s="623">
        <f t="shared" si="68"/>
        <v>0</v>
      </c>
      <c r="I1097" s="623">
        <f t="shared" si="69"/>
        <v>1.898613747664061</v>
      </c>
    </row>
    <row r="1098" spans="1:9" x14ac:dyDescent="0.2">
      <c r="A1098" s="688">
        <v>1015</v>
      </c>
      <c r="B1098" s="688">
        <v>1</v>
      </c>
      <c r="C1098" s="689">
        <v>3</v>
      </c>
      <c r="D1098" s="689">
        <v>320</v>
      </c>
      <c r="E1098" s="623">
        <f t="shared" ref="E1098:E1161" si="70">IF(B1098&gt;C1098,(B1098-C1098)*D1098/100,0)</f>
        <v>0</v>
      </c>
      <c r="F1098" s="689">
        <v>1114</v>
      </c>
      <c r="G1098" s="623">
        <f t="shared" ref="G1098:G1161" si="71">(2*PI()*E1098*F1098/60)/1000</f>
        <v>0</v>
      </c>
      <c r="H1098" s="623">
        <f t="shared" si="68"/>
        <v>0</v>
      </c>
      <c r="I1098" s="623">
        <f t="shared" si="69"/>
        <v>1.898613747664061</v>
      </c>
    </row>
    <row r="1099" spans="1:9" x14ac:dyDescent="0.2">
      <c r="A1099" s="688">
        <v>1016</v>
      </c>
      <c r="B1099" s="688">
        <v>2</v>
      </c>
      <c r="C1099" s="689">
        <v>3</v>
      </c>
      <c r="D1099" s="689">
        <v>320</v>
      </c>
      <c r="E1099" s="623">
        <f t="shared" si="70"/>
        <v>0</v>
      </c>
      <c r="F1099" s="689">
        <v>1093</v>
      </c>
      <c r="G1099" s="623">
        <f t="shared" si="71"/>
        <v>0</v>
      </c>
      <c r="H1099" s="623">
        <f t="shared" si="68"/>
        <v>0</v>
      </c>
      <c r="I1099" s="623">
        <f t="shared" si="69"/>
        <v>1.898613747664061</v>
      </c>
    </row>
    <row r="1100" spans="1:9" x14ac:dyDescent="0.2">
      <c r="A1100" s="688">
        <v>1016</v>
      </c>
      <c r="B1100" s="688">
        <v>1</v>
      </c>
      <c r="C1100" s="689">
        <v>3</v>
      </c>
      <c r="D1100" s="689">
        <v>320</v>
      </c>
      <c r="E1100" s="623">
        <f t="shared" si="70"/>
        <v>0</v>
      </c>
      <c r="F1100" s="689">
        <v>1092</v>
      </c>
      <c r="G1100" s="623">
        <f t="shared" si="71"/>
        <v>0</v>
      </c>
      <c r="H1100" s="623">
        <f t="shared" si="68"/>
        <v>0</v>
      </c>
      <c r="I1100" s="623">
        <f t="shared" si="69"/>
        <v>1.898613747664061</v>
      </c>
    </row>
    <row r="1101" spans="1:9" x14ac:dyDescent="0.2">
      <c r="A1101" s="688">
        <v>1017</v>
      </c>
      <c r="B1101" s="688">
        <v>1</v>
      </c>
      <c r="C1101" s="689">
        <v>3</v>
      </c>
      <c r="D1101" s="689">
        <v>320</v>
      </c>
      <c r="E1101" s="623">
        <f t="shared" si="70"/>
        <v>0</v>
      </c>
      <c r="F1101" s="689">
        <v>1057</v>
      </c>
      <c r="G1101" s="623">
        <f t="shared" si="71"/>
        <v>0</v>
      </c>
      <c r="H1101" s="623">
        <f t="shared" si="68"/>
        <v>0</v>
      </c>
      <c r="I1101" s="623">
        <f t="shared" si="69"/>
        <v>1.898613747664061</v>
      </c>
    </row>
    <row r="1102" spans="1:9" x14ac:dyDescent="0.2">
      <c r="A1102" s="688">
        <v>1018</v>
      </c>
      <c r="B1102" s="688">
        <v>1</v>
      </c>
      <c r="C1102" s="689">
        <v>3</v>
      </c>
      <c r="D1102" s="689">
        <v>320</v>
      </c>
      <c r="E1102" s="623">
        <f t="shared" si="70"/>
        <v>0</v>
      </c>
      <c r="F1102" s="689">
        <v>1026</v>
      </c>
      <c r="G1102" s="623">
        <f t="shared" si="71"/>
        <v>0</v>
      </c>
      <c r="H1102" s="623">
        <f t="shared" si="68"/>
        <v>0</v>
      </c>
      <c r="I1102" s="623">
        <f t="shared" si="69"/>
        <v>1.898613747664061</v>
      </c>
    </row>
    <row r="1103" spans="1:9" x14ac:dyDescent="0.2">
      <c r="A1103" s="688">
        <v>1019</v>
      </c>
      <c r="B1103" s="688">
        <v>1</v>
      </c>
      <c r="C1103" s="689">
        <v>2</v>
      </c>
      <c r="D1103" s="689">
        <v>320</v>
      </c>
      <c r="E1103" s="623">
        <f t="shared" si="70"/>
        <v>0</v>
      </c>
      <c r="F1103" s="689">
        <v>960</v>
      </c>
      <c r="G1103" s="623">
        <f t="shared" si="71"/>
        <v>0</v>
      </c>
      <c r="H1103" s="623">
        <f t="shared" si="68"/>
        <v>0</v>
      </c>
      <c r="I1103" s="623">
        <f t="shared" si="69"/>
        <v>1.898613747664061</v>
      </c>
    </row>
    <row r="1104" spans="1:9" x14ac:dyDescent="0.2">
      <c r="A1104" s="688">
        <v>1020</v>
      </c>
      <c r="B1104" s="688">
        <v>1</v>
      </c>
      <c r="C1104" s="689">
        <v>3</v>
      </c>
      <c r="D1104" s="689">
        <v>320</v>
      </c>
      <c r="E1104" s="623">
        <f t="shared" si="70"/>
        <v>0</v>
      </c>
      <c r="F1104" s="689">
        <v>1167</v>
      </c>
      <c r="G1104" s="623">
        <f t="shared" si="71"/>
        <v>0</v>
      </c>
      <c r="H1104" s="623">
        <f t="shared" si="68"/>
        <v>0</v>
      </c>
      <c r="I1104" s="623">
        <f t="shared" si="69"/>
        <v>1.898613747664061</v>
      </c>
    </row>
    <row r="1105" spans="1:9" x14ac:dyDescent="0.2">
      <c r="A1105" s="688">
        <v>1021</v>
      </c>
      <c r="B1105" s="688">
        <v>1</v>
      </c>
      <c r="C1105" s="689">
        <v>2</v>
      </c>
      <c r="D1105" s="689">
        <v>320</v>
      </c>
      <c r="E1105" s="623">
        <f t="shared" si="70"/>
        <v>0</v>
      </c>
      <c r="F1105" s="689">
        <v>899</v>
      </c>
      <c r="G1105" s="623">
        <f t="shared" si="71"/>
        <v>0</v>
      </c>
      <c r="H1105" s="623">
        <f t="shared" si="68"/>
        <v>0</v>
      </c>
      <c r="I1105" s="623">
        <f t="shared" si="69"/>
        <v>1.898613747664061</v>
      </c>
    </row>
    <row r="1106" spans="1:9" x14ac:dyDescent="0.2">
      <c r="A1106" s="688">
        <v>1022</v>
      </c>
      <c r="B1106" s="688">
        <v>3</v>
      </c>
      <c r="C1106" s="689">
        <v>2</v>
      </c>
      <c r="D1106" s="689">
        <v>320</v>
      </c>
      <c r="E1106" s="623">
        <f t="shared" si="70"/>
        <v>3.2</v>
      </c>
      <c r="F1106" s="689">
        <v>888</v>
      </c>
      <c r="G1106" s="623">
        <f t="shared" si="71"/>
        <v>0.29757165614802517</v>
      </c>
      <c r="H1106" s="623">
        <f t="shared" si="68"/>
        <v>0.29757165614802517</v>
      </c>
      <c r="I1106" s="623">
        <f t="shared" si="69"/>
        <v>1.8986964064574354</v>
      </c>
    </row>
    <row r="1107" spans="1:9" x14ac:dyDescent="0.2">
      <c r="A1107" s="688">
        <v>1023</v>
      </c>
      <c r="B1107" s="688">
        <v>4</v>
      </c>
      <c r="C1107" s="689">
        <v>2</v>
      </c>
      <c r="D1107" s="689">
        <v>320</v>
      </c>
      <c r="E1107" s="623">
        <f t="shared" si="70"/>
        <v>6.4</v>
      </c>
      <c r="F1107" s="689">
        <v>849</v>
      </c>
      <c r="G1107" s="623">
        <f t="shared" si="71"/>
        <v>0.56900526141818342</v>
      </c>
      <c r="H1107" s="623">
        <f t="shared" si="68"/>
        <v>0.56900526141818342</v>
      </c>
      <c r="I1107" s="623">
        <f t="shared" si="69"/>
        <v>1.8988544634744959</v>
      </c>
    </row>
    <row r="1108" spans="1:9" x14ac:dyDescent="0.2">
      <c r="A1108" s="688">
        <v>1024</v>
      </c>
      <c r="B1108" s="688">
        <v>4</v>
      </c>
      <c r="C1108" s="689">
        <v>2</v>
      </c>
      <c r="D1108" s="689">
        <v>320</v>
      </c>
      <c r="E1108" s="623">
        <f t="shared" si="70"/>
        <v>6.4</v>
      </c>
      <c r="F1108" s="689">
        <v>897</v>
      </c>
      <c r="G1108" s="623">
        <f t="shared" si="71"/>
        <v>0.6011751701909428</v>
      </c>
      <c r="H1108" s="623">
        <f t="shared" si="68"/>
        <v>0.6011751701909428</v>
      </c>
      <c r="I1108" s="623">
        <f t="shared" si="69"/>
        <v>1.8990214565773267</v>
      </c>
    </row>
    <row r="1109" spans="1:9" x14ac:dyDescent="0.2">
      <c r="A1109" s="688">
        <v>1025</v>
      </c>
      <c r="B1109" s="688">
        <v>4</v>
      </c>
      <c r="C1109" s="689">
        <v>2</v>
      </c>
      <c r="D1109" s="689">
        <v>320</v>
      </c>
      <c r="E1109" s="623">
        <f t="shared" si="70"/>
        <v>6.4</v>
      </c>
      <c r="F1109" s="689">
        <v>898</v>
      </c>
      <c r="G1109" s="623">
        <f t="shared" si="71"/>
        <v>0.60184537662370863</v>
      </c>
      <c r="H1109" s="623">
        <f t="shared" si="68"/>
        <v>0.60184537662370863</v>
      </c>
      <c r="I1109" s="623">
        <f t="shared" si="69"/>
        <v>1.899188635848611</v>
      </c>
    </row>
    <row r="1110" spans="1:9" x14ac:dyDescent="0.2">
      <c r="A1110" s="688">
        <v>1026</v>
      </c>
      <c r="B1110" s="688">
        <v>5</v>
      </c>
      <c r="C1110" s="689">
        <v>2</v>
      </c>
      <c r="D1110" s="689">
        <v>320</v>
      </c>
      <c r="E1110" s="623">
        <f t="shared" si="70"/>
        <v>9.6</v>
      </c>
      <c r="F1110" s="689">
        <v>818</v>
      </c>
      <c r="G1110" s="623">
        <f t="shared" si="71"/>
        <v>0.82234329300366416</v>
      </c>
      <c r="H1110" s="623">
        <f t="shared" si="68"/>
        <v>0.82234329300366416</v>
      </c>
      <c r="I1110" s="623">
        <f t="shared" si="69"/>
        <v>1.8994170645411119</v>
      </c>
    </row>
    <row r="1111" spans="1:9" x14ac:dyDescent="0.2">
      <c r="A1111" s="688">
        <v>1027</v>
      </c>
      <c r="B1111" s="688">
        <v>4</v>
      </c>
      <c r="C1111" s="689">
        <v>2</v>
      </c>
      <c r="D1111" s="689">
        <v>320</v>
      </c>
      <c r="E1111" s="623">
        <f t="shared" si="70"/>
        <v>6.4</v>
      </c>
      <c r="F1111" s="689">
        <v>830</v>
      </c>
      <c r="G1111" s="623">
        <f t="shared" si="71"/>
        <v>0.55627133919563276</v>
      </c>
      <c r="H1111" s="623">
        <f t="shared" si="68"/>
        <v>0.55627133919563276</v>
      </c>
      <c r="I1111" s="623">
        <f t="shared" si="69"/>
        <v>1.8995715843575551</v>
      </c>
    </row>
    <row r="1112" spans="1:9" x14ac:dyDescent="0.2">
      <c r="A1112" s="688">
        <v>1028</v>
      </c>
      <c r="B1112" s="688">
        <v>4</v>
      </c>
      <c r="C1112" s="689">
        <v>2</v>
      </c>
      <c r="D1112" s="689">
        <v>320</v>
      </c>
      <c r="E1112" s="623">
        <f t="shared" si="70"/>
        <v>6.4</v>
      </c>
      <c r="F1112" s="689">
        <v>830</v>
      </c>
      <c r="G1112" s="623">
        <f t="shared" si="71"/>
        <v>0.55627133919563276</v>
      </c>
      <c r="H1112" s="623">
        <f t="shared" si="68"/>
        <v>0.55627133919563276</v>
      </c>
      <c r="I1112" s="623">
        <f t="shared" si="69"/>
        <v>1.8997261041739983</v>
      </c>
    </row>
    <row r="1113" spans="1:9" x14ac:dyDescent="0.2">
      <c r="A1113" s="688">
        <v>1028</v>
      </c>
      <c r="B1113" s="688">
        <v>4</v>
      </c>
      <c r="C1113" s="689">
        <v>2</v>
      </c>
      <c r="D1113" s="689">
        <v>320</v>
      </c>
      <c r="E1113" s="623">
        <f t="shared" si="70"/>
        <v>6.4</v>
      </c>
      <c r="F1113" s="689">
        <v>829</v>
      </c>
      <c r="G1113" s="623">
        <f t="shared" si="71"/>
        <v>0.55560113276286693</v>
      </c>
      <c r="H1113" s="623">
        <f t="shared" si="68"/>
        <v>0.55560113276286693</v>
      </c>
      <c r="I1113" s="623">
        <f t="shared" si="69"/>
        <v>1.899880437821988</v>
      </c>
    </row>
    <row r="1114" spans="1:9" x14ac:dyDescent="0.2">
      <c r="A1114" s="688">
        <v>1029</v>
      </c>
      <c r="B1114" s="688">
        <v>4</v>
      </c>
      <c r="C1114" s="689">
        <v>2</v>
      </c>
      <c r="D1114" s="689">
        <v>320</v>
      </c>
      <c r="E1114" s="623">
        <f t="shared" si="70"/>
        <v>6.4</v>
      </c>
      <c r="F1114" s="689">
        <v>830</v>
      </c>
      <c r="G1114" s="623">
        <f t="shared" si="71"/>
        <v>0.55627133919563276</v>
      </c>
      <c r="H1114" s="623">
        <f t="shared" si="68"/>
        <v>0.55627133919563276</v>
      </c>
      <c r="I1114" s="623">
        <f t="shared" si="69"/>
        <v>1.9000349576384312</v>
      </c>
    </row>
    <row r="1115" spans="1:9" x14ac:dyDescent="0.2">
      <c r="A1115" s="688">
        <v>1030</v>
      </c>
      <c r="B1115" s="688">
        <v>4</v>
      </c>
      <c r="C1115" s="689">
        <v>2</v>
      </c>
      <c r="D1115" s="689">
        <v>320</v>
      </c>
      <c r="E1115" s="623">
        <f t="shared" si="70"/>
        <v>6.4</v>
      </c>
      <c r="F1115" s="689">
        <v>831</v>
      </c>
      <c r="G1115" s="623">
        <f t="shared" si="71"/>
        <v>0.55694154562839859</v>
      </c>
      <c r="H1115" s="623">
        <f t="shared" si="68"/>
        <v>0.55694154562839859</v>
      </c>
      <c r="I1115" s="623">
        <f t="shared" si="69"/>
        <v>1.900189663623328</v>
      </c>
    </row>
    <row r="1116" spans="1:9" x14ac:dyDescent="0.2">
      <c r="A1116" s="688">
        <v>1031</v>
      </c>
      <c r="B1116" s="688">
        <v>4</v>
      </c>
      <c r="C1116" s="689">
        <v>2</v>
      </c>
      <c r="D1116" s="689">
        <v>320</v>
      </c>
      <c r="E1116" s="623">
        <f t="shared" si="70"/>
        <v>6.4</v>
      </c>
      <c r="F1116" s="689">
        <v>829</v>
      </c>
      <c r="G1116" s="623">
        <f t="shared" si="71"/>
        <v>0.55560113276286693</v>
      </c>
      <c r="H1116" s="623">
        <f t="shared" si="68"/>
        <v>0.55560113276286693</v>
      </c>
      <c r="I1116" s="623">
        <f t="shared" si="69"/>
        <v>1.9003439972713176</v>
      </c>
    </row>
    <row r="1117" spans="1:9" x14ac:dyDescent="0.2">
      <c r="A1117" s="688">
        <v>1032</v>
      </c>
      <c r="B1117" s="688">
        <v>5</v>
      </c>
      <c r="C1117" s="689">
        <v>2</v>
      </c>
      <c r="D1117" s="689">
        <v>320</v>
      </c>
      <c r="E1117" s="623">
        <f t="shared" si="70"/>
        <v>9.6</v>
      </c>
      <c r="F1117" s="689">
        <v>829</v>
      </c>
      <c r="G1117" s="623">
        <f t="shared" si="71"/>
        <v>0.83340169914430029</v>
      </c>
      <c r="H1117" s="623">
        <f t="shared" si="68"/>
        <v>0.83340169914430029</v>
      </c>
      <c r="I1117" s="623">
        <f t="shared" si="69"/>
        <v>1.9005754977433023</v>
      </c>
    </row>
    <row r="1118" spans="1:9" x14ac:dyDescent="0.2">
      <c r="A1118" s="688">
        <v>1033</v>
      </c>
      <c r="B1118" s="688">
        <v>5</v>
      </c>
      <c r="C1118" s="689">
        <v>2</v>
      </c>
      <c r="D1118" s="689">
        <v>320</v>
      </c>
      <c r="E1118" s="623">
        <f t="shared" si="70"/>
        <v>9.6</v>
      </c>
      <c r="F1118" s="689">
        <v>827</v>
      </c>
      <c r="G1118" s="623">
        <f t="shared" si="71"/>
        <v>0.8313910798460028</v>
      </c>
      <c r="H1118" s="623">
        <f t="shared" si="68"/>
        <v>0.8313910798460028</v>
      </c>
      <c r="I1118" s="623">
        <f t="shared" si="69"/>
        <v>1.9008064397099262</v>
      </c>
    </row>
    <row r="1119" spans="1:9" x14ac:dyDescent="0.2">
      <c r="A1119" s="688">
        <v>1034</v>
      </c>
      <c r="B1119" s="688">
        <v>5</v>
      </c>
      <c r="C1119" s="689">
        <v>2</v>
      </c>
      <c r="D1119" s="689">
        <v>320</v>
      </c>
      <c r="E1119" s="623">
        <f t="shared" si="70"/>
        <v>9.6</v>
      </c>
      <c r="F1119" s="689">
        <v>829</v>
      </c>
      <c r="G1119" s="623">
        <f t="shared" si="71"/>
        <v>0.83340169914430029</v>
      </c>
      <c r="H1119" s="623">
        <f t="shared" si="68"/>
        <v>0.83340169914430029</v>
      </c>
      <c r="I1119" s="623">
        <f t="shared" si="69"/>
        <v>1.9010379401819109</v>
      </c>
    </row>
    <row r="1120" spans="1:9" x14ac:dyDescent="0.2">
      <c r="A1120" s="688">
        <v>1035</v>
      </c>
      <c r="B1120" s="688">
        <v>5</v>
      </c>
      <c r="C1120" s="689">
        <v>2</v>
      </c>
      <c r="D1120" s="689">
        <v>320</v>
      </c>
      <c r="E1120" s="623">
        <f t="shared" si="70"/>
        <v>9.6</v>
      </c>
      <c r="F1120" s="689">
        <v>828</v>
      </c>
      <c r="G1120" s="623">
        <f t="shared" si="71"/>
        <v>0.8323963894951516</v>
      </c>
      <c r="H1120" s="623">
        <f t="shared" si="68"/>
        <v>0.8323963894951516</v>
      </c>
      <c r="I1120" s="623">
        <f t="shared" si="69"/>
        <v>1.9012691614012152</v>
      </c>
    </row>
    <row r="1121" spans="1:9" x14ac:dyDescent="0.2">
      <c r="A1121" s="688">
        <v>1036</v>
      </c>
      <c r="B1121" s="688">
        <v>5</v>
      </c>
      <c r="C1121" s="689">
        <v>2</v>
      </c>
      <c r="D1121" s="689">
        <v>320</v>
      </c>
      <c r="E1121" s="623">
        <f t="shared" si="70"/>
        <v>9.6</v>
      </c>
      <c r="F1121" s="689">
        <v>830</v>
      </c>
      <c r="G1121" s="623">
        <f t="shared" si="71"/>
        <v>0.83440700879344898</v>
      </c>
      <c r="H1121" s="623">
        <f t="shared" si="68"/>
        <v>0.83440700879344898</v>
      </c>
      <c r="I1121" s="623">
        <f t="shared" si="69"/>
        <v>1.9015009411258801</v>
      </c>
    </row>
    <row r="1122" spans="1:9" x14ac:dyDescent="0.2">
      <c r="A1122" s="688">
        <v>1037</v>
      </c>
      <c r="B1122" s="688">
        <v>5</v>
      </c>
      <c r="C1122" s="689">
        <v>2</v>
      </c>
      <c r="D1122" s="689">
        <v>320</v>
      </c>
      <c r="E1122" s="623">
        <f t="shared" si="70"/>
        <v>9.6</v>
      </c>
      <c r="F1122" s="689">
        <v>831</v>
      </c>
      <c r="G1122" s="623">
        <f t="shared" si="71"/>
        <v>0.83541231844259778</v>
      </c>
      <c r="H1122" s="623">
        <f t="shared" si="68"/>
        <v>0.83541231844259778</v>
      </c>
      <c r="I1122" s="623">
        <f t="shared" si="69"/>
        <v>1.9017330001032253</v>
      </c>
    </row>
    <row r="1123" spans="1:9" x14ac:dyDescent="0.2">
      <c r="A1123" s="688">
        <v>1038</v>
      </c>
      <c r="B1123" s="688">
        <v>5</v>
      </c>
      <c r="C1123" s="689">
        <v>2</v>
      </c>
      <c r="D1123" s="689">
        <v>320</v>
      </c>
      <c r="E1123" s="623">
        <f t="shared" si="70"/>
        <v>9.6</v>
      </c>
      <c r="F1123" s="689">
        <v>830</v>
      </c>
      <c r="G1123" s="623">
        <f t="shared" si="71"/>
        <v>0.83440700879344898</v>
      </c>
      <c r="H1123" s="623">
        <f t="shared" si="68"/>
        <v>0.83440700879344898</v>
      </c>
      <c r="I1123" s="623">
        <f t="shared" si="69"/>
        <v>1.9019647798278903</v>
      </c>
    </row>
    <row r="1124" spans="1:9" x14ac:dyDescent="0.2">
      <c r="A1124" s="688">
        <v>1039</v>
      </c>
      <c r="B1124" s="688">
        <v>5</v>
      </c>
      <c r="C1124" s="689">
        <v>2</v>
      </c>
      <c r="D1124" s="689">
        <v>320</v>
      </c>
      <c r="E1124" s="623">
        <f t="shared" si="70"/>
        <v>9.6</v>
      </c>
      <c r="F1124" s="689">
        <v>832</v>
      </c>
      <c r="G1124" s="623">
        <f t="shared" si="71"/>
        <v>0.83641762809174658</v>
      </c>
      <c r="H1124" s="623">
        <f t="shared" si="68"/>
        <v>0.83641762809174658</v>
      </c>
      <c r="I1124" s="623">
        <f t="shared" si="69"/>
        <v>1.9021971180579158</v>
      </c>
    </row>
    <row r="1125" spans="1:9" x14ac:dyDescent="0.2">
      <c r="A1125" s="688">
        <v>1040</v>
      </c>
      <c r="B1125" s="688">
        <v>5</v>
      </c>
      <c r="C1125" s="689">
        <v>2</v>
      </c>
      <c r="D1125" s="689">
        <v>320</v>
      </c>
      <c r="E1125" s="623">
        <f t="shared" si="70"/>
        <v>9.6</v>
      </c>
      <c r="F1125" s="689">
        <v>833</v>
      </c>
      <c r="G1125" s="623">
        <f t="shared" si="71"/>
        <v>0.83742293774089527</v>
      </c>
      <c r="H1125" s="623">
        <f t="shared" si="68"/>
        <v>0.83742293774089527</v>
      </c>
      <c r="I1125" s="623">
        <f t="shared" si="69"/>
        <v>1.9024297355406217</v>
      </c>
    </row>
    <row r="1126" spans="1:9" x14ac:dyDescent="0.2">
      <c r="A1126" s="688">
        <v>1041</v>
      </c>
      <c r="B1126" s="688">
        <v>5</v>
      </c>
      <c r="C1126" s="689">
        <v>2</v>
      </c>
      <c r="D1126" s="689">
        <v>320</v>
      </c>
      <c r="E1126" s="623">
        <f t="shared" si="70"/>
        <v>9.6</v>
      </c>
      <c r="F1126" s="689">
        <v>832</v>
      </c>
      <c r="G1126" s="623">
        <f t="shared" si="71"/>
        <v>0.83641762809174658</v>
      </c>
      <c r="H1126" s="623">
        <f t="shared" si="68"/>
        <v>0.83641762809174658</v>
      </c>
      <c r="I1126" s="623">
        <f t="shared" si="69"/>
        <v>1.9026620737706472</v>
      </c>
    </row>
    <row r="1127" spans="1:9" x14ac:dyDescent="0.2">
      <c r="A1127" s="688">
        <v>1041</v>
      </c>
      <c r="B1127" s="688">
        <v>4</v>
      </c>
      <c r="C1127" s="689">
        <v>2</v>
      </c>
      <c r="D1127" s="689">
        <v>320</v>
      </c>
      <c r="E1127" s="623">
        <f t="shared" si="70"/>
        <v>6.4</v>
      </c>
      <c r="F1127" s="689">
        <v>831</v>
      </c>
      <c r="G1127" s="623">
        <f t="shared" si="71"/>
        <v>0.55694154562839859</v>
      </c>
      <c r="H1127" s="623">
        <f t="shared" si="68"/>
        <v>0.55694154562839859</v>
      </c>
      <c r="I1127" s="623">
        <f t="shared" si="69"/>
        <v>1.902816779755544</v>
      </c>
    </row>
    <row r="1128" spans="1:9" x14ac:dyDescent="0.2">
      <c r="A1128" s="688">
        <v>1042</v>
      </c>
      <c r="B1128" s="688">
        <v>5</v>
      </c>
      <c r="C1128" s="689">
        <v>2</v>
      </c>
      <c r="D1128" s="689">
        <v>320</v>
      </c>
      <c r="E1128" s="623">
        <f t="shared" si="70"/>
        <v>9.6</v>
      </c>
      <c r="F1128" s="689">
        <v>831</v>
      </c>
      <c r="G1128" s="623">
        <f t="shared" si="71"/>
        <v>0.83541231844259778</v>
      </c>
      <c r="H1128" s="623">
        <f t="shared" si="68"/>
        <v>0.83541231844259778</v>
      </c>
      <c r="I1128" s="623">
        <f t="shared" si="69"/>
        <v>1.9030488387328892</v>
      </c>
    </row>
    <row r="1129" spans="1:9" x14ac:dyDescent="0.2">
      <c r="A1129" s="688">
        <v>1043</v>
      </c>
      <c r="B1129" s="688">
        <v>5</v>
      </c>
      <c r="C1129" s="689">
        <v>2</v>
      </c>
      <c r="D1129" s="689">
        <v>320</v>
      </c>
      <c r="E1129" s="623">
        <f t="shared" si="70"/>
        <v>9.6</v>
      </c>
      <c r="F1129" s="689">
        <v>832</v>
      </c>
      <c r="G1129" s="623">
        <f t="shared" si="71"/>
        <v>0.83641762809174658</v>
      </c>
      <c r="H1129" s="623">
        <f t="shared" si="68"/>
        <v>0.83641762809174658</v>
      </c>
      <c r="I1129" s="623">
        <f t="shared" si="69"/>
        <v>1.9032811769629148</v>
      </c>
    </row>
    <row r="1130" spans="1:9" x14ac:dyDescent="0.2">
      <c r="A1130" s="688">
        <v>1044</v>
      </c>
      <c r="B1130" s="688">
        <v>5</v>
      </c>
      <c r="C1130" s="689">
        <v>2</v>
      </c>
      <c r="D1130" s="689">
        <v>320</v>
      </c>
      <c r="E1130" s="623">
        <f t="shared" si="70"/>
        <v>9.6</v>
      </c>
      <c r="F1130" s="689">
        <v>829</v>
      </c>
      <c r="G1130" s="623">
        <f t="shared" si="71"/>
        <v>0.83340169914430029</v>
      </c>
      <c r="H1130" s="623">
        <f t="shared" si="68"/>
        <v>0.83340169914430029</v>
      </c>
      <c r="I1130" s="623">
        <f t="shared" si="69"/>
        <v>1.9035126774348994</v>
      </c>
    </row>
    <row r="1131" spans="1:9" x14ac:dyDescent="0.2">
      <c r="A1131" s="688">
        <v>1045</v>
      </c>
      <c r="B1131" s="688">
        <v>4</v>
      </c>
      <c r="C1131" s="689">
        <v>2</v>
      </c>
      <c r="D1131" s="689">
        <v>320</v>
      </c>
      <c r="E1131" s="623">
        <f t="shared" si="70"/>
        <v>6.4</v>
      </c>
      <c r="F1131" s="689">
        <v>830</v>
      </c>
      <c r="G1131" s="623">
        <f t="shared" si="71"/>
        <v>0.55627133919563276</v>
      </c>
      <c r="H1131" s="623">
        <f t="shared" si="68"/>
        <v>0.55627133919563276</v>
      </c>
      <c r="I1131" s="623">
        <f t="shared" si="69"/>
        <v>1.9036671972513426</v>
      </c>
    </row>
    <row r="1132" spans="1:9" x14ac:dyDescent="0.2">
      <c r="A1132" s="688">
        <v>1046</v>
      </c>
      <c r="B1132" s="688">
        <v>4</v>
      </c>
      <c r="C1132" s="689">
        <v>2</v>
      </c>
      <c r="D1132" s="689">
        <v>320</v>
      </c>
      <c r="E1132" s="623">
        <f t="shared" si="70"/>
        <v>6.4</v>
      </c>
      <c r="F1132" s="689">
        <v>830</v>
      </c>
      <c r="G1132" s="623">
        <f t="shared" si="71"/>
        <v>0.55627133919563276</v>
      </c>
      <c r="H1132" s="623">
        <f t="shared" si="68"/>
        <v>0.55627133919563276</v>
      </c>
      <c r="I1132" s="623">
        <f t="shared" si="69"/>
        <v>1.9038217170677858</v>
      </c>
    </row>
    <row r="1133" spans="1:9" x14ac:dyDescent="0.2">
      <c r="A1133" s="688">
        <v>1047</v>
      </c>
      <c r="B1133" s="688">
        <v>5</v>
      </c>
      <c r="C1133" s="689">
        <v>2</v>
      </c>
      <c r="D1133" s="689">
        <v>320</v>
      </c>
      <c r="E1133" s="623">
        <f t="shared" si="70"/>
        <v>9.6</v>
      </c>
      <c r="F1133" s="689">
        <v>828</v>
      </c>
      <c r="G1133" s="623">
        <f t="shared" si="71"/>
        <v>0.8323963894951516</v>
      </c>
      <c r="H1133" s="623">
        <f t="shared" si="68"/>
        <v>0.8323963894951516</v>
      </c>
      <c r="I1133" s="623">
        <f t="shared" si="69"/>
        <v>1.9040529382870901</v>
      </c>
    </row>
    <row r="1134" spans="1:9" x14ac:dyDescent="0.2">
      <c r="A1134" s="688">
        <v>1048</v>
      </c>
      <c r="B1134" s="688">
        <v>5</v>
      </c>
      <c r="C1134" s="689">
        <v>2</v>
      </c>
      <c r="D1134" s="689">
        <v>320</v>
      </c>
      <c r="E1134" s="623">
        <f t="shared" si="70"/>
        <v>9.6</v>
      </c>
      <c r="F1134" s="689">
        <v>830</v>
      </c>
      <c r="G1134" s="623">
        <f t="shared" si="71"/>
        <v>0.83440700879344898</v>
      </c>
      <c r="H1134" s="623">
        <f t="shared" si="68"/>
        <v>0.83440700879344898</v>
      </c>
      <c r="I1134" s="623">
        <f t="shared" si="69"/>
        <v>1.904284718011755</v>
      </c>
    </row>
    <row r="1135" spans="1:9" x14ac:dyDescent="0.2">
      <c r="A1135" s="688">
        <v>1049</v>
      </c>
      <c r="B1135" s="688">
        <v>5</v>
      </c>
      <c r="C1135" s="689">
        <v>2</v>
      </c>
      <c r="D1135" s="689">
        <v>320</v>
      </c>
      <c r="E1135" s="623">
        <f t="shared" si="70"/>
        <v>9.6</v>
      </c>
      <c r="F1135" s="689">
        <v>827</v>
      </c>
      <c r="G1135" s="623">
        <f t="shared" si="71"/>
        <v>0.8313910798460028</v>
      </c>
      <c r="H1135" s="623">
        <f t="shared" si="68"/>
        <v>0.8313910798460028</v>
      </c>
      <c r="I1135" s="623">
        <f t="shared" si="69"/>
        <v>1.904515659978379</v>
      </c>
    </row>
    <row r="1136" spans="1:9" x14ac:dyDescent="0.2">
      <c r="A1136" s="688">
        <v>1050</v>
      </c>
      <c r="B1136" s="688">
        <v>5</v>
      </c>
      <c r="C1136" s="689">
        <v>2</v>
      </c>
      <c r="D1136" s="689">
        <v>320</v>
      </c>
      <c r="E1136" s="623">
        <f t="shared" si="70"/>
        <v>9.6</v>
      </c>
      <c r="F1136" s="689">
        <v>831</v>
      </c>
      <c r="G1136" s="623">
        <f t="shared" si="71"/>
        <v>0.83541231844259778</v>
      </c>
      <c r="H1136" s="623">
        <f t="shared" si="68"/>
        <v>0.83541231844259778</v>
      </c>
      <c r="I1136" s="623">
        <f t="shared" si="69"/>
        <v>1.9047477189557243</v>
      </c>
    </row>
    <row r="1137" spans="1:9" x14ac:dyDescent="0.2">
      <c r="A1137" s="688">
        <v>1051</v>
      </c>
      <c r="B1137" s="688">
        <v>5</v>
      </c>
      <c r="C1137" s="689">
        <v>2</v>
      </c>
      <c r="D1137" s="689">
        <v>320</v>
      </c>
      <c r="E1137" s="623">
        <f t="shared" si="70"/>
        <v>9.6</v>
      </c>
      <c r="F1137" s="689">
        <v>831</v>
      </c>
      <c r="G1137" s="623">
        <f t="shared" si="71"/>
        <v>0.83541231844259778</v>
      </c>
      <c r="H1137" s="623">
        <f t="shared" si="68"/>
        <v>0.83541231844259778</v>
      </c>
      <c r="I1137" s="623">
        <f t="shared" si="69"/>
        <v>1.9049797779330695</v>
      </c>
    </row>
    <row r="1138" spans="1:9" x14ac:dyDescent="0.2">
      <c r="A1138" s="688">
        <v>1052</v>
      </c>
      <c r="B1138" s="688">
        <v>5</v>
      </c>
      <c r="C1138" s="689">
        <v>2</v>
      </c>
      <c r="D1138" s="689">
        <v>320</v>
      </c>
      <c r="E1138" s="623">
        <f t="shared" si="70"/>
        <v>9.6</v>
      </c>
      <c r="F1138" s="689">
        <v>829</v>
      </c>
      <c r="G1138" s="623">
        <f t="shared" si="71"/>
        <v>0.83340169914430029</v>
      </c>
      <c r="H1138" s="623">
        <f t="shared" si="68"/>
        <v>0.83340169914430029</v>
      </c>
      <c r="I1138" s="623">
        <f t="shared" si="69"/>
        <v>1.9052112784050541</v>
      </c>
    </row>
    <row r="1139" spans="1:9" x14ac:dyDescent="0.2">
      <c r="A1139" s="688">
        <v>1053</v>
      </c>
      <c r="B1139" s="688">
        <v>5</v>
      </c>
      <c r="C1139" s="689">
        <v>2</v>
      </c>
      <c r="D1139" s="689">
        <v>320</v>
      </c>
      <c r="E1139" s="623">
        <f t="shared" si="70"/>
        <v>9.6</v>
      </c>
      <c r="F1139" s="689">
        <v>831</v>
      </c>
      <c r="G1139" s="623">
        <f t="shared" si="71"/>
        <v>0.83541231844259778</v>
      </c>
      <c r="H1139" s="623">
        <f t="shared" si="68"/>
        <v>0.83541231844259778</v>
      </c>
      <c r="I1139" s="623">
        <f t="shared" si="69"/>
        <v>1.9054433373823993</v>
      </c>
    </row>
    <row r="1140" spans="1:9" x14ac:dyDescent="0.2">
      <c r="A1140" s="688">
        <v>1053</v>
      </c>
      <c r="B1140" s="688">
        <v>4</v>
      </c>
      <c r="C1140" s="689">
        <v>2</v>
      </c>
      <c r="D1140" s="689">
        <v>320</v>
      </c>
      <c r="E1140" s="623">
        <f t="shared" si="70"/>
        <v>6.4</v>
      </c>
      <c r="F1140" s="689">
        <v>830</v>
      </c>
      <c r="G1140" s="623">
        <f t="shared" si="71"/>
        <v>0.55627133919563276</v>
      </c>
      <c r="H1140" s="623">
        <f t="shared" si="68"/>
        <v>0.55627133919563276</v>
      </c>
      <c r="I1140" s="623">
        <f t="shared" si="69"/>
        <v>1.9055978571988426</v>
      </c>
    </row>
    <row r="1141" spans="1:9" x14ac:dyDescent="0.2">
      <c r="A1141" s="688">
        <v>1054</v>
      </c>
      <c r="B1141" s="688">
        <v>14</v>
      </c>
      <c r="C1141" s="689">
        <v>2</v>
      </c>
      <c r="D1141" s="689">
        <v>320</v>
      </c>
      <c r="E1141" s="623">
        <f t="shared" si="70"/>
        <v>38.4</v>
      </c>
      <c r="F1141" s="689">
        <v>831</v>
      </c>
      <c r="G1141" s="623">
        <f t="shared" si="71"/>
        <v>3.3416492737703911</v>
      </c>
      <c r="H1141" s="623">
        <f t="shared" si="68"/>
        <v>3.3416492737703911</v>
      </c>
      <c r="I1141" s="623">
        <f t="shared" si="69"/>
        <v>1.9065260931082233</v>
      </c>
    </row>
    <row r="1142" spans="1:9" x14ac:dyDescent="0.2">
      <c r="A1142" s="688">
        <v>1055</v>
      </c>
      <c r="B1142" s="688">
        <v>25</v>
      </c>
      <c r="C1142" s="689">
        <v>2</v>
      </c>
      <c r="D1142" s="689">
        <v>320</v>
      </c>
      <c r="E1142" s="623">
        <f t="shared" si="70"/>
        <v>73.599999999999994</v>
      </c>
      <c r="F1142" s="689">
        <v>984</v>
      </c>
      <c r="G1142" s="623">
        <f t="shared" si="71"/>
        <v>7.5840559931780467</v>
      </c>
      <c r="H1142" s="623">
        <f t="shared" si="68"/>
        <v>7.5840559931780467</v>
      </c>
      <c r="I1142" s="623">
        <f t="shared" si="69"/>
        <v>1.9086327753285506</v>
      </c>
    </row>
    <row r="1143" spans="1:9" x14ac:dyDescent="0.2">
      <c r="A1143" s="688">
        <v>1056</v>
      </c>
      <c r="B1143" s="688">
        <v>32</v>
      </c>
      <c r="C1143" s="689">
        <v>3</v>
      </c>
      <c r="D1143" s="689">
        <v>320</v>
      </c>
      <c r="E1143" s="623">
        <f t="shared" si="70"/>
        <v>92.8</v>
      </c>
      <c r="F1143" s="689">
        <v>1312</v>
      </c>
      <c r="G1143" s="623">
        <f t="shared" si="71"/>
        <v>12.750007176937007</v>
      </c>
      <c r="H1143" s="623">
        <f t="shared" si="68"/>
        <v>12.750007176937007</v>
      </c>
      <c r="I1143" s="623">
        <f t="shared" si="69"/>
        <v>1.9121744439888109</v>
      </c>
    </row>
    <row r="1144" spans="1:9" x14ac:dyDescent="0.2">
      <c r="A1144" s="688">
        <v>1057</v>
      </c>
      <c r="B1144" s="688">
        <v>22</v>
      </c>
      <c r="C1144" s="689">
        <v>3</v>
      </c>
      <c r="D1144" s="689">
        <v>320</v>
      </c>
      <c r="E1144" s="623">
        <f t="shared" si="70"/>
        <v>60.8</v>
      </c>
      <c r="F1144" s="689">
        <v>1454</v>
      </c>
      <c r="G1144" s="623">
        <f t="shared" si="71"/>
        <v>9.257561455794308</v>
      </c>
      <c r="H1144" s="623">
        <f t="shared" si="68"/>
        <v>9.257561455794308</v>
      </c>
      <c r="I1144" s="623">
        <f t="shared" si="69"/>
        <v>1.9147459888376426</v>
      </c>
    </row>
    <row r="1145" spans="1:9" x14ac:dyDescent="0.2">
      <c r="A1145" s="688">
        <v>1058</v>
      </c>
      <c r="B1145" s="688">
        <v>8</v>
      </c>
      <c r="C1145" s="689">
        <v>4</v>
      </c>
      <c r="D1145" s="689">
        <v>320</v>
      </c>
      <c r="E1145" s="623">
        <f t="shared" si="70"/>
        <v>12.8</v>
      </c>
      <c r="F1145" s="689">
        <v>1679</v>
      </c>
      <c r="G1145" s="623">
        <f t="shared" si="71"/>
        <v>2.2505532012276324</v>
      </c>
      <c r="H1145" s="623">
        <f t="shared" si="68"/>
        <v>2.2505532012276324</v>
      </c>
      <c r="I1145" s="623">
        <f t="shared" si="69"/>
        <v>1.9153711425046502</v>
      </c>
    </row>
    <row r="1146" spans="1:9" x14ac:dyDescent="0.2">
      <c r="A1146" s="688">
        <v>1059</v>
      </c>
      <c r="B1146" s="688">
        <v>54</v>
      </c>
      <c r="C1146" s="689">
        <v>3</v>
      </c>
      <c r="D1146" s="689">
        <v>320</v>
      </c>
      <c r="E1146" s="623">
        <f t="shared" si="70"/>
        <v>163.19999999999999</v>
      </c>
      <c r="F1146" s="689">
        <v>1338</v>
      </c>
      <c r="G1146" s="623">
        <f t="shared" si="71"/>
        <v>22.866773279537096</v>
      </c>
      <c r="H1146" s="623">
        <f t="shared" si="68"/>
        <v>22.866773279537096</v>
      </c>
      <c r="I1146" s="623">
        <f t="shared" si="69"/>
        <v>1.9217230239711882</v>
      </c>
    </row>
    <row r="1147" spans="1:9" x14ac:dyDescent="0.2">
      <c r="A1147" s="688">
        <v>1060</v>
      </c>
      <c r="B1147" s="688">
        <v>39</v>
      </c>
      <c r="C1147" s="689">
        <v>4</v>
      </c>
      <c r="D1147" s="689">
        <v>320</v>
      </c>
      <c r="E1147" s="623">
        <f t="shared" si="70"/>
        <v>112</v>
      </c>
      <c r="F1147" s="689">
        <v>1805</v>
      </c>
      <c r="G1147" s="623">
        <f t="shared" si="71"/>
        <v>21.170145694990417</v>
      </c>
      <c r="H1147" s="623">
        <f t="shared" si="68"/>
        <v>21.170145694990417</v>
      </c>
      <c r="I1147" s="623">
        <f t="shared" si="69"/>
        <v>1.9276036199975743</v>
      </c>
    </row>
    <row r="1148" spans="1:9" x14ac:dyDescent="0.2">
      <c r="A1148" s="688">
        <v>1061</v>
      </c>
      <c r="B1148" s="688">
        <v>24</v>
      </c>
      <c r="C1148" s="689">
        <v>4</v>
      </c>
      <c r="D1148" s="689">
        <v>320</v>
      </c>
      <c r="E1148" s="623">
        <f t="shared" si="70"/>
        <v>64</v>
      </c>
      <c r="F1148" s="689">
        <v>1933</v>
      </c>
      <c r="G1148" s="623">
        <f t="shared" si="71"/>
        <v>12.955090345363349</v>
      </c>
      <c r="H1148" s="623">
        <f t="shared" si="68"/>
        <v>12.955090345363349</v>
      </c>
      <c r="I1148" s="623">
        <f t="shared" si="69"/>
        <v>1.9312022562046198</v>
      </c>
    </row>
    <row r="1149" spans="1:9" x14ac:dyDescent="0.2">
      <c r="A1149" s="688">
        <v>1062</v>
      </c>
      <c r="B1149" s="688">
        <v>50</v>
      </c>
      <c r="C1149" s="689">
        <v>4</v>
      </c>
      <c r="D1149" s="689">
        <v>320</v>
      </c>
      <c r="E1149" s="623">
        <f t="shared" si="70"/>
        <v>147.19999999999999</v>
      </c>
      <c r="F1149" s="689">
        <v>1530</v>
      </c>
      <c r="G1149" s="623">
        <f t="shared" si="71"/>
        <v>23.584564369029291</v>
      </c>
      <c r="H1149" s="623">
        <f t="shared" si="68"/>
        <v>23.584564369029291</v>
      </c>
      <c r="I1149" s="623">
        <f t="shared" si="69"/>
        <v>1.9377535240849058</v>
      </c>
    </row>
    <row r="1150" spans="1:9" x14ac:dyDescent="0.2">
      <c r="A1150" s="688">
        <v>1063</v>
      </c>
      <c r="B1150" s="688">
        <v>65</v>
      </c>
      <c r="C1150" s="689">
        <v>3</v>
      </c>
      <c r="D1150" s="689">
        <v>320</v>
      </c>
      <c r="E1150" s="623">
        <f t="shared" si="70"/>
        <v>198.4</v>
      </c>
      <c r="F1150" s="689">
        <v>1459</v>
      </c>
      <c r="G1150" s="623">
        <f t="shared" si="71"/>
        <v>30.312766747565391</v>
      </c>
      <c r="H1150" s="623">
        <f t="shared" si="68"/>
        <v>30.312766747565391</v>
      </c>
      <c r="I1150" s="623">
        <f t="shared" si="69"/>
        <v>1.9461737370703407</v>
      </c>
    </row>
    <row r="1151" spans="1:9" x14ac:dyDescent="0.2">
      <c r="A1151" s="688">
        <v>1064</v>
      </c>
      <c r="B1151" s="688">
        <v>15</v>
      </c>
      <c r="C1151" s="689">
        <v>4</v>
      </c>
      <c r="D1151" s="689">
        <v>320</v>
      </c>
      <c r="E1151" s="623">
        <f t="shared" si="70"/>
        <v>35.200000000000003</v>
      </c>
      <c r="F1151" s="689">
        <v>1582</v>
      </c>
      <c r="G1151" s="623">
        <f t="shared" si="71"/>
        <v>5.831466171495423</v>
      </c>
      <c r="H1151" s="623">
        <f t="shared" si="68"/>
        <v>5.831466171495423</v>
      </c>
      <c r="I1151" s="623">
        <f t="shared" si="69"/>
        <v>1.9477935887846449</v>
      </c>
    </row>
    <row r="1152" spans="1:9" x14ac:dyDescent="0.2">
      <c r="A1152" s="688">
        <v>1065</v>
      </c>
      <c r="B1152" s="688">
        <v>5</v>
      </c>
      <c r="C1152" s="689">
        <v>4</v>
      </c>
      <c r="D1152" s="689">
        <v>320</v>
      </c>
      <c r="E1152" s="623">
        <f t="shared" si="70"/>
        <v>3.2</v>
      </c>
      <c r="F1152" s="689">
        <v>1629</v>
      </c>
      <c r="G1152" s="623">
        <f t="shared" si="71"/>
        <v>0.54588313948776235</v>
      </c>
      <c r="H1152" s="623">
        <f t="shared" si="68"/>
        <v>0.54588313948776235</v>
      </c>
      <c r="I1152" s="623">
        <f t="shared" si="69"/>
        <v>1.9479452229900582</v>
      </c>
    </row>
    <row r="1153" spans="1:9" x14ac:dyDescent="0.2">
      <c r="A1153" s="688">
        <v>1065</v>
      </c>
      <c r="B1153" s="688">
        <v>54</v>
      </c>
      <c r="C1153" s="689">
        <v>3</v>
      </c>
      <c r="D1153" s="689">
        <v>320</v>
      </c>
      <c r="E1153" s="623">
        <f t="shared" si="70"/>
        <v>163.19999999999999</v>
      </c>
      <c r="F1153" s="689">
        <v>1207</v>
      </c>
      <c r="G1153" s="623">
        <f t="shared" si="71"/>
        <v>20.627948690882867</v>
      </c>
      <c r="H1153" s="623">
        <f t="shared" si="68"/>
        <v>20.627948690882867</v>
      </c>
      <c r="I1153" s="623">
        <f t="shared" si="69"/>
        <v>1.9536752087375258</v>
      </c>
    </row>
    <row r="1154" spans="1:9" x14ac:dyDescent="0.2">
      <c r="A1154" s="688">
        <v>1066</v>
      </c>
      <c r="B1154" s="688">
        <v>30</v>
      </c>
      <c r="C1154" s="689">
        <v>3</v>
      </c>
      <c r="D1154" s="689">
        <v>320</v>
      </c>
      <c r="E1154" s="623">
        <f t="shared" si="70"/>
        <v>86.4</v>
      </c>
      <c r="F1154" s="689">
        <v>1222</v>
      </c>
      <c r="G1154" s="623">
        <f t="shared" si="71"/>
        <v>11.056395521337773</v>
      </c>
      <c r="H1154" s="623">
        <f t="shared" si="68"/>
        <v>11.056395521337773</v>
      </c>
      <c r="I1154" s="623">
        <f t="shared" si="69"/>
        <v>1.9567464297156751</v>
      </c>
    </row>
    <row r="1155" spans="1:9" x14ac:dyDescent="0.2">
      <c r="A1155" s="688">
        <v>1067</v>
      </c>
      <c r="B1155" s="688">
        <v>27</v>
      </c>
      <c r="C1155" s="689">
        <v>3</v>
      </c>
      <c r="D1155" s="689">
        <v>320</v>
      </c>
      <c r="E1155" s="623">
        <f t="shared" si="70"/>
        <v>76.8</v>
      </c>
      <c r="F1155" s="689">
        <v>1259</v>
      </c>
      <c r="G1155" s="623">
        <f t="shared" si="71"/>
        <v>10.125478786226047</v>
      </c>
      <c r="H1155" s="623">
        <f t="shared" si="68"/>
        <v>10.125478786226047</v>
      </c>
      <c r="I1155" s="623">
        <f t="shared" si="69"/>
        <v>1.9595590627118491</v>
      </c>
    </row>
    <row r="1156" spans="1:9" x14ac:dyDescent="0.2">
      <c r="A1156" s="688">
        <v>1068</v>
      </c>
      <c r="B1156" s="688">
        <v>21</v>
      </c>
      <c r="C1156" s="689">
        <v>3</v>
      </c>
      <c r="D1156" s="689">
        <v>320</v>
      </c>
      <c r="E1156" s="623">
        <f t="shared" si="70"/>
        <v>57.6</v>
      </c>
      <c r="F1156" s="689">
        <v>1293</v>
      </c>
      <c r="G1156" s="623">
        <f t="shared" si="71"/>
        <v>7.7991922580958768</v>
      </c>
      <c r="H1156" s="623">
        <f t="shared" si="68"/>
        <v>7.7991922580958768</v>
      </c>
      <c r="I1156" s="623">
        <f t="shared" si="69"/>
        <v>1.9617255050057647</v>
      </c>
    </row>
    <row r="1157" spans="1:9" x14ac:dyDescent="0.2">
      <c r="A1157" s="688">
        <v>1069</v>
      </c>
      <c r="B1157" s="688">
        <v>20</v>
      </c>
      <c r="C1157" s="689">
        <v>3</v>
      </c>
      <c r="D1157" s="689">
        <v>320</v>
      </c>
      <c r="E1157" s="623">
        <f t="shared" si="70"/>
        <v>54.4</v>
      </c>
      <c r="F1157" s="689">
        <v>1315</v>
      </c>
      <c r="G1157" s="623">
        <f t="shared" si="71"/>
        <v>7.4912324022399819</v>
      </c>
      <c r="H1157" s="623">
        <f t="shared" si="68"/>
        <v>7.4912324022399819</v>
      </c>
      <c r="I1157" s="623">
        <f t="shared" si="69"/>
        <v>1.9638064028952757</v>
      </c>
    </row>
    <row r="1158" spans="1:9" x14ac:dyDescent="0.2">
      <c r="A1158" s="688">
        <v>1070</v>
      </c>
      <c r="B1158" s="688">
        <v>19</v>
      </c>
      <c r="C1158" s="689">
        <v>3</v>
      </c>
      <c r="D1158" s="689">
        <v>320</v>
      </c>
      <c r="E1158" s="623">
        <f t="shared" si="70"/>
        <v>51.2</v>
      </c>
      <c r="F1158" s="689">
        <v>1335</v>
      </c>
      <c r="G1158" s="623">
        <f t="shared" si="71"/>
        <v>7.1578047019389839</v>
      </c>
      <c r="H1158" s="623">
        <f t="shared" si="68"/>
        <v>7.1578047019389839</v>
      </c>
      <c r="I1158" s="623">
        <f t="shared" si="69"/>
        <v>1.9657946819791476</v>
      </c>
    </row>
    <row r="1159" spans="1:9" x14ac:dyDescent="0.2">
      <c r="A1159" s="688">
        <v>1071</v>
      </c>
      <c r="B1159" s="688">
        <v>29</v>
      </c>
      <c r="C1159" s="689">
        <v>3</v>
      </c>
      <c r="D1159" s="689">
        <v>320</v>
      </c>
      <c r="E1159" s="623">
        <f t="shared" si="70"/>
        <v>83.2</v>
      </c>
      <c r="F1159" s="689">
        <v>1359</v>
      </c>
      <c r="G1159" s="623">
        <f t="shared" si="71"/>
        <v>11.840537047673786</v>
      </c>
      <c r="H1159" s="623">
        <f t="shared" ref="H1159:H1222" si="72">G1159*1</f>
        <v>11.840537047673786</v>
      </c>
      <c r="I1159" s="623">
        <f t="shared" si="69"/>
        <v>1.9690837200479459</v>
      </c>
    </row>
    <row r="1160" spans="1:9" x14ac:dyDescent="0.2">
      <c r="A1160" s="688">
        <v>1072</v>
      </c>
      <c r="B1160" s="688">
        <v>22</v>
      </c>
      <c r="C1160" s="689">
        <v>3</v>
      </c>
      <c r="D1160" s="689">
        <v>320</v>
      </c>
      <c r="E1160" s="623">
        <f t="shared" si="70"/>
        <v>60.8</v>
      </c>
      <c r="F1160" s="689">
        <v>1389</v>
      </c>
      <c r="G1160" s="623">
        <f t="shared" si="71"/>
        <v>8.8437089835614113</v>
      </c>
      <c r="H1160" s="623">
        <f t="shared" si="72"/>
        <v>8.8437089835614113</v>
      </c>
      <c r="I1160" s="623">
        <f t="shared" ref="I1160:I1223" si="73">(H1160/3600)+I1159</f>
        <v>1.9715403058767129</v>
      </c>
    </row>
    <row r="1161" spans="1:9" x14ac:dyDescent="0.2">
      <c r="A1161" s="688">
        <v>1073</v>
      </c>
      <c r="B1161" s="688">
        <v>2</v>
      </c>
      <c r="C1161" s="689">
        <v>3</v>
      </c>
      <c r="D1161" s="689">
        <v>320</v>
      </c>
      <c r="E1161" s="623">
        <f t="shared" si="70"/>
        <v>0</v>
      </c>
      <c r="F1161" s="689">
        <v>1392</v>
      </c>
      <c r="G1161" s="623">
        <f t="shared" si="71"/>
        <v>0</v>
      </c>
      <c r="H1161" s="623">
        <f t="shared" si="72"/>
        <v>0</v>
      </c>
      <c r="I1161" s="623">
        <f t="shared" si="73"/>
        <v>1.9715403058767129</v>
      </c>
    </row>
    <row r="1162" spans="1:9" x14ac:dyDescent="0.2">
      <c r="A1162" s="688">
        <v>1074</v>
      </c>
      <c r="B1162" s="688">
        <v>1</v>
      </c>
      <c r="C1162" s="689">
        <v>3</v>
      </c>
      <c r="D1162" s="689">
        <v>320</v>
      </c>
      <c r="E1162" s="623">
        <f t="shared" ref="E1162:E1225" si="74">IF(B1162&gt;C1162,(B1162-C1162)*D1162/100,0)</f>
        <v>0</v>
      </c>
      <c r="F1162" s="689">
        <v>1372</v>
      </c>
      <c r="G1162" s="623">
        <f t="shared" ref="G1162:G1225" si="75">(2*PI()*E1162*F1162/60)/1000</f>
        <v>0</v>
      </c>
      <c r="H1162" s="623">
        <f t="shared" si="72"/>
        <v>0</v>
      </c>
      <c r="I1162" s="623">
        <f t="shared" si="73"/>
        <v>1.9715403058767129</v>
      </c>
    </row>
    <row r="1163" spans="1:9" x14ac:dyDescent="0.2">
      <c r="A1163" s="688">
        <v>1075</v>
      </c>
      <c r="B1163" s="688">
        <v>2</v>
      </c>
      <c r="C1163" s="689">
        <v>3</v>
      </c>
      <c r="D1163" s="689">
        <v>320</v>
      </c>
      <c r="E1163" s="623">
        <f t="shared" si="74"/>
        <v>0</v>
      </c>
      <c r="F1163" s="689">
        <v>1357</v>
      </c>
      <c r="G1163" s="623">
        <f t="shared" si="75"/>
        <v>0</v>
      </c>
      <c r="H1163" s="623">
        <f t="shared" si="72"/>
        <v>0</v>
      </c>
      <c r="I1163" s="623">
        <f t="shared" si="73"/>
        <v>1.9715403058767129</v>
      </c>
    </row>
    <row r="1164" spans="1:9" x14ac:dyDescent="0.2">
      <c r="A1164" s="688">
        <v>1076</v>
      </c>
      <c r="B1164" s="688">
        <v>11</v>
      </c>
      <c r="C1164" s="689">
        <v>3</v>
      </c>
      <c r="D1164" s="689">
        <v>320</v>
      </c>
      <c r="E1164" s="623">
        <f t="shared" si="74"/>
        <v>25.6</v>
      </c>
      <c r="F1164" s="689">
        <v>1331</v>
      </c>
      <c r="G1164" s="623">
        <f t="shared" si="75"/>
        <v>3.5681790480452391</v>
      </c>
      <c r="H1164" s="623">
        <f t="shared" si="72"/>
        <v>3.5681790480452391</v>
      </c>
      <c r="I1164" s="623">
        <f t="shared" si="73"/>
        <v>1.9725314667233922</v>
      </c>
    </row>
    <row r="1165" spans="1:9" x14ac:dyDescent="0.2">
      <c r="A1165" s="688">
        <v>1077</v>
      </c>
      <c r="B1165" s="688">
        <v>1</v>
      </c>
      <c r="C1165" s="689">
        <v>3</v>
      </c>
      <c r="D1165" s="689">
        <v>320</v>
      </c>
      <c r="E1165" s="623">
        <f t="shared" si="74"/>
        <v>0</v>
      </c>
      <c r="F1165" s="689">
        <v>1300</v>
      </c>
      <c r="G1165" s="623">
        <f t="shared" si="75"/>
        <v>0</v>
      </c>
      <c r="H1165" s="623">
        <f t="shared" si="72"/>
        <v>0</v>
      </c>
      <c r="I1165" s="623">
        <f t="shared" si="73"/>
        <v>1.9725314667233922</v>
      </c>
    </row>
    <row r="1166" spans="1:9" x14ac:dyDescent="0.2">
      <c r="A1166" s="688">
        <v>1077</v>
      </c>
      <c r="B1166" s="688">
        <v>1</v>
      </c>
      <c r="C1166" s="689">
        <v>3</v>
      </c>
      <c r="D1166" s="689">
        <v>320</v>
      </c>
      <c r="E1166" s="623">
        <f t="shared" si="74"/>
        <v>0</v>
      </c>
      <c r="F1166" s="689">
        <v>1283</v>
      </c>
      <c r="G1166" s="623">
        <f t="shared" si="75"/>
        <v>0</v>
      </c>
      <c r="H1166" s="623">
        <f t="shared" si="72"/>
        <v>0</v>
      </c>
      <c r="I1166" s="623">
        <f t="shared" si="73"/>
        <v>1.9725314667233922</v>
      </c>
    </row>
    <row r="1167" spans="1:9" x14ac:dyDescent="0.2">
      <c r="A1167" s="688">
        <v>1078</v>
      </c>
      <c r="B1167" s="688">
        <v>1</v>
      </c>
      <c r="C1167" s="689">
        <v>3</v>
      </c>
      <c r="D1167" s="689">
        <v>320</v>
      </c>
      <c r="E1167" s="623">
        <f t="shared" si="74"/>
        <v>0</v>
      </c>
      <c r="F1167" s="689">
        <v>1245</v>
      </c>
      <c r="G1167" s="623">
        <f t="shared" si="75"/>
        <v>0</v>
      </c>
      <c r="H1167" s="623">
        <f t="shared" si="72"/>
        <v>0</v>
      </c>
      <c r="I1167" s="623">
        <f t="shared" si="73"/>
        <v>1.9725314667233922</v>
      </c>
    </row>
    <row r="1168" spans="1:9" x14ac:dyDescent="0.2">
      <c r="A1168" s="688">
        <v>1079</v>
      </c>
      <c r="B1168" s="688">
        <v>1</v>
      </c>
      <c r="C1168" s="689">
        <v>3</v>
      </c>
      <c r="D1168" s="689">
        <v>320</v>
      </c>
      <c r="E1168" s="623">
        <f t="shared" si="74"/>
        <v>0</v>
      </c>
      <c r="F1168" s="689">
        <v>1182</v>
      </c>
      <c r="G1168" s="623">
        <f t="shared" si="75"/>
        <v>0</v>
      </c>
      <c r="H1168" s="623">
        <f t="shared" si="72"/>
        <v>0</v>
      </c>
      <c r="I1168" s="623">
        <f t="shared" si="73"/>
        <v>1.9725314667233922</v>
      </c>
    </row>
    <row r="1169" spans="1:9" x14ac:dyDescent="0.2">
      <c r="A1169" s="688">
        <v>1080</v>
      </c>
      <c r="B1169" s="688">
        <v>1</v>
      </c>
      <c r="C1169" s="689">
        <v>3</v>
      </c>
      <c r="D1169" s="689">
        <v>320</v>
      </c>
      <c r="E1169" s="623">
        <f t="shared" si="74"/>
        <v>0</v>
      </c>
      <c r="F1169" s="689">
        <v>1070</v>
      </c>
      <c r="G1169" s="623">
        <f t="shared" si="75"/>
        <v>0</v>
      </c>
      <c r="H1169" s="623">
        <f t="shared" si="72"/>
        <v>0</v>
      </c>
      <c r="I1169" s="623">
        <f t="shared" si="73"/>
        <v>1.9725314667233922</v>
      </c>
    </row>
    <row r="1170" spans="1:9" x14ac:dyDescent="0.2">
      <c r="A1170" s="688">
        <v>1081</v>
      </c>
      <c r="B1170" s="688">
        <v>1</v>
      </c>
      <c r="C1170" s="689">
        <v>3</v>
      </c>
      <c r="D1170" s="689">
        <v>320</v>
      </c>
      <c r="E1170" s="623">
        <f t="shared" si="74"/>
        <v>0</v>
      </c>
      <c r="F1170" s="689">
        <v>1378</v>
      </c>
      <c r="G1170" s="623">
        <f t="shared" si="75"/>
        <v>0</v>
      </c>
      <c r="H1170" s="623">
        <f t="shared" si="72"/>
        <v>0</v>
      </c>
      <c r="I1170" s="623">
        <f t="shared" si="73"/>
        <v>1.9725314667233922</v>
      </c>
    </row>
    <row r="1171" spans="1:9" x14ac:dyDescent="0.2">
      <c r="A1171" s="688">
        <v>1082</v>
      </c>
      <c r="B1171" s="688">
        <v>1</v>
      </c>
      <c r="C1171" s="689">
        <v>3</v>
      </c>
      <c r="D1171" s="689">
        <v>320</v>
      </c>
      <c r="E1171" s="623">
        <f t="shared" si="74"/>
        <v>0</v>
      </c>
      <c r="F1171" s="689">
        <v>1257</v>
      </c>
      <c r="G1171" s="623">
        <f t="shared" si="75"/>
        <v>0</v>
      </c>
      <c r="H1171" s="623">
        <f t="shared" si="72"/>
        <v>0</v>
      </c>
      <c r="I1171" s="623">
        <f t="shared" si="73"/>
        <v>1.9725314667233922</v>
      </c>
    </row>
    <row r="1172" spans="1:9" x14ac:dyDescent="0.2">
      <c r="A1172" s="688">
        <v>1083</v>
      </c>
      <c r="B1172" s="688">
        <v>1</v>
      </c>
      <c r="C1172" s="689">
        <v>3</v>
      </c>
      <c r="D1172" s="689">
        <v>320</v>
      </c>
      <c r="E1172" s="623">
        <f t="shared" si="74"/>
        <v>0</v>
      </c>
      <c r="F1172" s="689">
        <v>1164</v>
      </c>
      <c r="G1172" s="623">
        <f t="shared" si="75"/>
        <v>0</v>
      </c>
      <c r="H1172" s="623">
        <f t="shared" si="72"/>
        <v>0</v>
      </c>
      <c r="I1172" s="623">
        <f t="shared" si="73"/>
        <v>1.9725314667233922</v>
      </c>
    </row>
    <row r="1173" spans="1:9" x14ac:dyDescent="0.2">
      <c r="A1173" s="688">
        <v>1084</v>
      </c>
      <c r="B1173" s="688">
        <v>1</v>
      </c>
      <c r="C1173" s="689">
        <v>3</v>
      </c>
      <c r="D1173" s="689">
        <v>320</v>
      </c>
      <c r="E1173" s="623">
        <f t="shared" si="74"/>
        <v>0</v>
      </c>
      <c r="F1173" s="689">
        <v>1007</v>
      </c>
      <c r="G1173" s="623">
        <f t="shared" si="75"/>
        <v>0</v>
      </c>
      <c r="H1173" s="623">
        <f t="shared" si="72"/>
        <v>0</v>
      </c>
      <c r="I1173" s="623">
        <f t="shared" si="73"/>
        <v>1.9725314667233922</v>
      </c>
    </row>
    <row r="1174" spans="1:9" x14ac:dyDescent="0.2">
      <c r="A1174" s="688">
        <v>1085</v>
      </c>
      <c r="B1174" s="688">
        <v>1</v>
      </c>
      <c r="C1174" s="689">
        <v>2</v>
      </c>
      <c r="D1174" s="689">
        <v>320</v>
      </c>
      <c r="E1174" s="623">
        <f t="shared" si="74"/>
        <v>0</v>
      </c>
      <c r="F1174" s="689">
        <v>894</v>
      </c>
      <c r="G1174" s="623">
        <f t="shared" si="75"/>
        <v>0</v>
      </c>
      <c r="H1174" s="623">
        <f t="shared" si="72"/>
        <v>0</v>
      </c>
      <c r="I1174" s="623">
        <f t="shared" si="73"/>
        <v>1.9725314667233922</v>
      </c>
    </row>
    <row r="1175" spans="1:9" x14ac:dyDescent="0.2">
      <c r="A1175" s="688">
        <v>1086</v>
      </c>
      <c r="B1175" s="688">
        <v>1</v>
      </c>
      <c r="C1175" s="689">
        <v>2</v>
      </c>
      <c r="D1175" s="689">
        <v>320</v>
      </c>
      <c r="E1175" s="623">
        <f t="shared" si="74"/>
        <v>0</v>
      </c>
      <c r="F1175" s="689">
        <v>902</v>
      </c>
      <c r="G1175" s="623">
        <f t="shared" si="75"/>
        <v>0</v>
      </c>
      <c r="H1175" s="623">
        <f t="shared" si="72"/>
        <v>0</v>
      </c>
      <c r="I1175" s="623">
        <f t="shared" si="73"/>
        <v>1.9725314667233922</v>
      </c>
    </row>
    <row r="1176" spans="1:9" x14ac:dyDescent="0.2">
      <c r="A1176" s="688">
        <v>1087</v>
      </c>
      <c r="B1176" s="688">
        <v>1</v>
      </c>
      <c r="C1176" s="689">
        <v>2</v>
      </c>
      <c r="D1176" s="689">
        <v>320</v>
      </c>
      <c r="E1176" s="623">
        <f t="shared" si="74"/>
        <v>0</v>
      </c>
      <c r="F1176" s="689">
        <v>912</v>
      </c>
      <c r="G1176" s="623">
        <f t="shared" si="75"/>
        <v>0</v>
      </c>
      <c r="H1176" s="623">
        <f t="shared" si="72"/>
        <v>0</v>
      </c>
      <c r="I1176" s="623">
        <f t="shared" si="73"/>
        <v>1.9725314667233922</v>
      </c>
    </row>
    <row r="1177" spans="1:9" x14ac:dyDescent="0.2">
      <c r="A1177" s="688">
        <v>1088</v>
      </c>
      <c r="B1177" s="688">
        <v>1</v>
      </c>
      <c r="C1177" s="689">
        <v>2</v>
      </c>
      <c r="D1177" s="689">
        <v>320</v>
      </c>
      <c r="E1177" s="623">
        <f t="shared" si="74"/>
        <v>0</v>
      </c>
      <c r="F1177" s="689">
        <v>934</v>
      </c>
      <c r="G1177" s="623">
        <f t="shared" si="75"/>
        <v>0</v>
      </c>
      <c r="H1177" s="623">
        <f t="shared" si="72"/>
        <v>0</v>
      </c>
      <c r="I1177" s="623">
        <f t="shared" si="73"/>
        <v>1.9725314667233922</v>
      </c>
    </row>
    <row r="1178" spans="1:9" x14ac:dyDescent="0.2">
      <c r="A1178" s="688">
        <v>1089</v>
      </c>
      <c r="B1178" s="688">
        <v>13</v>
      </c>
      <c r="C1178" s="689">
        <v>2</v>
      </c>
      <c r="D1178" s="689">
        <v>320</v>
      </c>
      <c r="E1178" s="623">
        <f t="shared" si="74"/>
        <v>35.200000000000003</v>
      </c>
      <c r="F1178" s="689">
        <v>878</v>
      </c>
      <c r="G1178" s="623">
        <f t="shared" si="75"/>
        <v>3.2364268638261575</v>
      </c>
      <c r="H1178" s="623">
        <f t="shared" si="72"/>
        <v>3.2364268638261575</v>
      </c>
      <c r="I1178" s="623">
        <f t="shared" si="73"/>
        <v>1.9734304741855662</v>
      </c>
    </row>
    <row r="1179" spans="1:9" x14ac:dyDescent="0.2">
      <c r="A1179" s="688">
        <v>1089</v>
      </c>
      <c r="B1179" s="688">
        <v>1</v>
      </c>
      <c r="C1179" s="689">
        <v>3</v>
      </c>
      <c r="D1179" s="689">
        <v>320</v>
      </c>
      <c r="E1179" s="623">
        <f t="shared" si="74"/>
        <v>0</v>
      </c>
      <c r="F1179" s="689">
        <v>1246</v>
      </c>
      <c r="G1179" s="623">
        <f t="shared" si="75"/>
        <v>0</v>
      </c>
      <c r="H1179" s="623">
        <f t="shared" si="72"/>
        <v>0</v>
      </c>
      <c r="I1179" s="623">
        <f t="shared" si="73"/>
        <v>1.9734304741855662</v>
      </c>
    </row>
    <row r="1180" spans="1:9" x14ac:dyDescent="0.2">
      <c r="A1180" s="688">
        <v>1090</v>
      </c>
      <c r="B1180" s="688">
        <v>2</v>
      </c>
      <c r="C1180" s="689">
        <v>2</v>
      </c>
      <c r="D1180" s="689">
        <v>320</v>
      </c>
      <c r="E1180" s="623">
        <f t="shared" si="74"/>
        <v>0</v>
      </c>
      <c r="F1180" s="689">
        <v>857</v>
      </c>
      <c r="G1180" s="623">
        <f t="shared" si="75"/>
        <v>0</v>
      </c>
      <c r="H1180" s="623">
        <f t="shared" si="72"/>
        <v>0</v>
      </c>
      <c r="I1180" s="623">
        <f t="shared" si="73"/>
        <v>1.9734304741855662</v>
      </c>
    </row>
    <row r="1181" spans="1:9" x14ac:dyDescent="0.2">
      <c r="A1181" s="688">
        <v>1091</v>
      </c>
      <c r="B1181" s="688">
        <v>9</v>
      </c>
      <c r="C1181" s="689">
        <v>2</v>
      </c>
      <c r="D1181" s="689">
        <v>320</v>
      </c>
      <c r="E1181" s="623">
        <f t="shared" si="74"/>
        <v>22.4</v>
      </c>
      <c r="F1181" s="689">
        <v>911</v>
      </c>
      <c r="G1181" s="623">
        <f t="shared" si="75"/>
        <v>2.1369532108738252</v>
      </c>
      <c r="H1181" s="623">
        <f t="shared" si="72"/>
        <v>2.1369532108738252</v>
      </c>
      <c r="I1181" s="623">
        <f t="shared" si="73"/>
        <v>1.9740240722996978</v>
      </c>
    </row>
    <row r="1182" spans="1:9" x14ac:dyDescent="0.2">
      <c r="A1182" s="688">
        <v>1092</v>
      </c>
      <c r="B1182" s="688">
        <v>4</v>
      </c>
      <c r="C1182" s="689">
        <v>3</v>
      </c>
      <c r="D1182" s="689">
        <v>320</v>
      </c>
      <c r="E1182" s="623">
        <f t="shared" si="74"/>
        <v>3.2</v>
      </c>
      <c r="F1182" s="689">
        <v>1092</v>
      </c>
      <c r="G1182" s="623">
        <f t="shared" si="75"/>
        <v>0.36593271229013913</v>
      </c>
      <c r="H1182" s="623">
        <f t="shared" si="72"/>
        <v>0.36593271229013913</v>
      </c>
      <c r="I1182" s="623">
        <f t="shared" si="73"/>
        <v>1.974125720275334</v>
      </c>
    </row>
    <row r="1183" spans="1:9" x14ac:dyDescent="0.2">
      <c r="A1183" s="688">
        <v>1093</v>
      </c>
      <c r="B1183" s="688">
        <v>2</v>
      </c>
      <c r="C1183" s="689">
        <v>2</v>
      </c>
      <c r="D1183" s="689">
        <v>320</v>
      </c>
      <c r="E1183" s="623">
        <f t="shared" si="74"/>
        <v>0</v>
      </c>
      <c r="F1183" s="689">
        <v>973</v>
      </c>
      <c r="G1183" s="623">
        <f t="shared" si="75"/>
        <v>0</v>
      </c>
      <c r="H1183" s="623">
        <f t="shared" si="72"/>
        <v>0</v>
      </c>
      <c r="I1183" s="623">
        <f t="shared" si="73"/>
        <v>1.974125720275334</v>
      </c>
    </row>
    <row r="1184" spans="1:9" x14ac:dyDescent="0.2">
      <c r="A1184" s="688">
        <v>1094</v>
      </c>
      <c r="B1184" s="688">
        <v>3</v>
      </c>
      <c r="C1184" s="689">
        <v>2</v>
      </c>
      <c r="D1184" s="689">
        <v>320</v>
      </c>
      <c r="E1184" s="623">
        <f t="shared" si="74"/>
        <v>3.2</v>
      </c>
      <c r="F1184" s="689">
        <v>994</v>
      </c>
      <c r="G1184" s="623">
        <f t="shared" si="75"/>
        <v>0.33309259708461375</v>
      </c>
      <c r="H1184" s="623">
        <f t="shared" si="72"/>
        <v>0.33309259708461375</v>
      </c>
      <c r="I1184" s="623">
        <f t="shared" si="73"/>
        <v>1.9742182459967463</v>
      </c>
    </row>
    <row r="1185" spans="1:9" x14ac:dyDescent="0.2">
      <c r="A1185" s="688">
        <v>1095</v>
      </c>
      <c r="B1185" s="688">
        <v>4</v>
      </c>
      <c r="C1185" s="689">
        <v>2</v>
      </c>
      <c r="D1185" s="689">
        <v>320</v>
      </c>
      <c r="E1185" s="623">
        <f t="shared" si="74"/>
        <v>6.4</v>
      </c>
      <c r="F1185" s="689">
        <v>976</v>
      </c>
      <c r="G1185" s="623">
        <f t="shared" si="75"/>
        <v>0.65412147837944279</v>
      </c>
      <c r="H1185" s="623">
        <f t="shared" si="72"/>
        <v>0.65412147837944279</v>
      </c>
      <c r="I1185" s="623">
        <f t="shared" si="73"/>
        <v>1.9743999464074073</v>
      </c>
    </row>
    <row r="1186" spans="1:9" x14ac:dyDescent="0.2">
      <c r="A1186" s="688">
        <v>1096</v>
      </c>
      <c r="B1186" s="688">
        <v>2</v>
      </c>
      <c r="C1186" s="689">
        <v>2</v>
      </c>
      <c r="D1186" s="689">
        <v>320</v>
      </c>
      <c r="E1186" s="623">
        <f t="shared" si="74"/>
        <v>0</v>
      </c>
      <c r="F1186" s="689">
        <v>920</v>
      </c>
      <c r="G1186" s="623">
        <f t="shared" si="75"/>
        <v>0</v>
      </c>
      <c r="H1186" s="623">
        <f t="shared" si="72"/>
        <v>0</v>
      </c>
      <c r="I1186" s="623">
        <f t="shared" si="73"/>
        <v>1.9743999464074073</v>
      </c>
    </row>
    <row r="1187" spans="1:9" x14ac:dyDescent="0.2">
      <c r="A1187" s="688">
        <v>1097</v>
      </c>
      <c r="B1187" s="688">
        <v>4</v>
      </c>
      <c r="C1187" s="689">
        <v>2</v>
      </c>
      <c r="D1187" s="689">
        <v>320</v>
      </c>
      <c r="E1187" s="623">
        <f t="shared" si="74"/>
        <v>6.4</v>
      </c>
      <c r="F1187" s="689">
        <v>890</v>
      </c>
      <c r="G1187" s="623">
        <f t="shared" si="75"/>
        <v>0.5964837251615821</v>
      </c>
      <c r="H1187" s="623">
        <f t="shared" si="72"/>
        <v>0.5964837251615821</v>
      </c>
      <c r="I1187" s="623">
        <f t="shared" si="73"/>
        <v>1.9745656363310633</v>
      </c>
    </row>
    <row r="1188" spans="1:9" x14ac:dyDescent="0.2">
      <c r="A1188" s="688">
        <v>1098</v>
      </c>
      <c r="B1188" s="688">
        <v>4</v>
      </c>
      <c r="C1188" s="689">
        <v>2</v>
      </c>
      <c r="D1188" s="689">
        <v>320</v>
      </c>
      <c r="E1188" s="623">
        <f t="shared" si="74"/>
        <v>6.4</v>
      </c>
      <c r="F1188" s="689">
        <v>976</v>
      </c>
      <c r="G1188" s="623">
        <f t="shared" si="75"/>
        <v>0.65412147837944279</v>
      </c>
      <c r="H1188" s="623">
        <f t="shared" si="72"/>
        <v>0.65412147837944279</v>
      </c>
      <c r="I1188" s="623">
        <f t="shared" si="73"/>
        <v>1.9747473367417243</v>
      </c>
    </row>
    <row r="1189" spans="1:9" x14ac:dyDescent="0.2">
      <c r="A1189" s="688">
        <v>1099</v>
      </c>
      <c r="B1189" s="688">
        <v>3</v>
      </c>
      <c r="C1189" s="689">
        <v>2</v>
      </c>
      <c r="D1189" s="689">
        <v>320</v>
      </c>
      <c r="E1189" s="623">
        <f t="shared" si="74"/>
        <v>3.2</v>
      </c>
      <c r="F1189" s="689">
        <v>953</v>
      </c>
      <c r="G1189" s="623">
        <f t="shared" si="75"/>
        <v>0.31935336521291441</v>
      </c>
      <c r="H1189" s="623">
        <f t="shared" si="72"/>
        <v>0.31935336521291441</v>
      </c>
      <c r="I1189" s="623">
        <f t="shared" si="73"/>
        <v>1.9748360460098391</v>
      </c>
    </row>
    <row r="1190" spans="1:9" x14ac:dyDescent="0.2">
      <c r="A1190" s="688">
        <v>1100</v>
      </c>
      <c r="B1190" s="688">
        <v>4</v>
      </c>
      <c r="C1190" s="689">
        <v>2</v>
      </c>
      <c r="D1190" s="689">
        <v>320</v>
      </c>
      <c r="E1190" s="623">
        <f t="shared" si="74"/>
        <v>6.4</v>
      </c>
      <c r="F1190" s="689">
        <v>888</v>
      </c>
      <c r="G1190" s="623">
        <f t="shared" si="75"/>
        <v>0.59514331229605033</v>
      </c>
      <c r="H1190" s="623">
        <f t="shared" si="72"/>
        <v>0.59514331229605033</v>
      </c>
      <c r="I1190" s="623">
        <f t="shared" si="73"/>
        <v>1.975001363596588</v>
      </c>
    </row>
    <row r="1191" spans="1:9" x14ac:dyDescent="0.2">
      <c r="A1191" s="688">
        <v>1101</v>
      </c>
      <c r="B1191" s="688">
        <v>5</v>
      </c>
      <c r="C1191" s="689">
        <v>2</v>
      </c>
      <c r="D1191" s="689">
        <v>320</v>
      </c>
      <c r="E1191" s="623">
        <f t="shared" si="74"/>
        <v>9.6</v>
      </c>
      <c r="F1191" s="689">
        <v>899</v>
      </c>
      <c r="G1191" s="623">
        <f t="shared" si="75"/>
        <v>0.90377337458471163</v>
      </c>
      <c r="H1191" s="623">
        <f t="shared" si="72"/>
        <v>0.90377337458471163</v>
      </c>
      <c r="I1191" s="623">
        <f t="shared" si="73"/>
        <v>1.9752524117561949</v>
      </c>
    </row>
    <row r="1192" spans="1:9" x14ac:dyDescent="0.2">
      <c r="A1192" s="688">
        <v>1101</v>
      </c>
      <c r="B1192" s="688">
        <v>4</v>
      </c>
      <c r="C1192" s="689">
        <v>2</v>
      </c>
      <c r="D1192" s="689">
        <v>320</v>
      </c>
      <c r="E1192" s="623">
        <f t="shared" si="74"/>
        <v>6.4</v>
      </c>
      <c r="F1192" s="689">
        <v>891</v>
      </c>
      <c r="G1192" s="623">
        <f t="shared" si="75"/>
        <v>0.59715393159434793</v>
      </c>
      <c r="H1192" s="623">
        <f t="shared" si="72"/>
        <v>0.59715393159434793</v>
      </c>
      <c r="I1192" s="623">
        <f t="shared" si="73"/>
        <v>1.9754182878483044</v>
      </c>
    </row>
    <row r="1193" spans="1:9" x14ac:dyDescent="0.2">
      <c r="A1193" s="688">
        <v>1102</v>
      </c>
      <c r="B1193" s="688">
        <v>5</v>
      </c>
      <c r="C1193" s="689">
        <v>2</v>
      </c>
      <c r="D1193" s="689">
        <v>320</v>
      </c>
      <c r="E1193" s="623">
        <f t="shared" si="74"/>
        <v>9.6</v>
      </c>
      <c r="F1193" s="689">
        <v>828</v>
      </c>
      <c r="G1193" s="623">
        <f t="shared" si="75"/>
        <v>0.8323963894951516</v>
      </c>
      <c r="H1193" s="623">
        <f t="shared" si="72"/>
        <v>0.8323963894951516</v>
      </c>
      <c r="I1193" s="623">
        <f t="shared" si="73"/>
        <v>1.9756495090676087</v>
      </c>
    </row>
    <row r="1194" spans="1:9" x14ac:dyDescent="0.2">
      <c r="A1194" s="688">
        <v>1103</v>
      </c>
      <c r="B1194" s="688">
        <v>5</v>
      </c>
      <c r="C1194" s="689">
        <v>2</v>
      </c>
      <c r="D1194" s="689">
        <v>320</v>
      </c>
      <c r="E1194" s="623">
        <f t="shared" si="74"/>
        <v>9.6</v>
      </c>
      <c r="F1194" s="689">
        <v>826</v>
      </c>
      <c r="G1194" s="623">
        <f t="shared" si="75"/>
        <v>0.83038577019685411</v>
      </c>
      <c r="H1194" s="623">
        <f t="shared" si="72"/>
        <v>0.83038577019685411</v>
      </c>
      <c r="I1194" s="623">
        <f t="shared" si="73"/>
        <v>1.9758801717815524</v>
      </c>
    </row>
    <row r="1195" spans="1:9" x14ac:dyDescent="0.2">
      <c r="A1195" s="688">
        <v>1104</v>
      </c>
      <c r="B1195" s="688">
        <v>18</v>
      </c>
      <c r="C1195" s="689">
        <v>2</v>
      </c>
      <c r="D1195" s="689">
        <v>320</v>
      </c>
      <c r="E1195" s="623">
        <f t="shared" si="74"/>
        <v>51.2</v>
      </c>
      <c r="F1195" s="689">
        <v>928</v>
      </c>
      <c r="G1195" s="623">
        <f t="shared" si="75"/>
        <v>4.9756125568534664</v>
      </c>
      <c r="H1195" s="623">
        <f t="shared" si="72"/>
        <v>4.9756125568534664</v>
      </c>
      <c r="I1195" s="623">
        <f t="shared" si="73"/>
        <v>1.9772622863806784</v>
      </c>
    </row>
    <row r="1196" spans="1:9" x14ac:dyDescent="0.2">
      <c r="A1196" s="688">
        <v>1105</v>
      </c>
      <c r="B1196" s="688">
        <v>11</v>
      </c>
      <c r="C1196" s="689">
        <v>3</v>
      </c>
      <c r="D1196" s="689">
        <v>320</v>
      </c>
      <c r="E1196" s="623">
        <f t="shared" si="74"/>
        <v>25.6</v>
      </c>
      <c r="F1196" s="689">
        <v>1031</v>
      </c>
      <c r="G1196" s="623">
        <f t="shared" si="75"/>
        <v>2.7639313287262524</v>
      </c>
      <c r="H1196" s="623">
        <f t="shared" si="72"/>
        <v>2.7639313287262524</v>
      </c>
      <c r="I1196" s="623">
        <f t="shared" si="73"/>
        <v>1.9780300450831023</v>
      </c>
    </row>
    <row r="1197" spans="1:9" x14ac:dyDescent="0.2">
      <c r="A1197" s="688">
        <v>1106</v>
      </c>
      <c r="B1197" s="688">
        <v>21</v>
      </c>
      <c r="C1197" s="689">
        <v>3</v>
      </c>
      <c r="D1197" s="689">
        <v>320</v>
      </c>
      <c r="E1197" s="623">
        <f t="shared" si="74"/>
        <v>57.6</v>
      </c>
      <c r="F1197" s="689">
        <v>1148</v>
      </c>
      <c r="G1197" s="623">
        <f t="shared" si="75"/>
        <v>6.9245728633364791</v>
      </c>
      <c r="H1197" s="623">
        <f t="shared" si="72"/>
        <v>6.9245728633364791</v>
      </c>
      <c r="I1197" s="623">
        <f t="shared" si="73"/>
        <v>1.9799535375451403</v>
      </c>
    </row>
    <row r="1198" spans="1:9" x14ac:dyDescent="0.2">
      <c r="A1198" s="688">
        <v>1107</v>
      </c>
      <c r="B1198" s="688">
        <v>26</v>
      </c>
      <c r="C1198" s="689">
        <v>3</v>
      </c>
      <c r="D1198" s="689">
        <v>320</v>
      </c>
      <c r="E1198" s="623">
        <f t="shared" si="74"/>
        <v>73.599999999999994</v>
      </c>
      <c r="F1198" s="689">
        <v>1318</v>
      </c>
      <c r="G1198" s="623">
        <f t="shared" si="75"/>
        <v>10.158318901431571</v>
      </c>
      <c r="H1198" s="623">
        <f t="shared" si="72"/>
        <v>10.158318901431571</v>
      </c>
      <c r="I1198" s="623">
        <f t="shared" si="73"/>
        <v>1.982775292795538</v>
      </c>
    </row>
    <row r="1199" spans="1:9" x14ac:dyDescent="0.2">
      <c r="A1199" s="688">
        <v>1108</v>
      </c>
      <c r="B1199" s="688">
        <v>21</v>
      </c>
      <c r="C1199" s="689">
        <v>4</v>
      </c>
      <c r="D1199" s="689">
        <v>320</v>
      </c>
      <c r="E1199" s="623">
        <f t="shared" si="74"/>
        <v>54.4</v>
      </c>
      <c r="F1199" s="689">
        <v>1561</v>
      </c>
      <c r="G1199" s="623">
        <f t="shared" si="75"/>
        <v>8.8926340531533157</v>
      </c>
      <c r="H1199" s="623">
        <f t="shared" si="72"/>
        <v>8.8926340531533157</v>
      </c>
      <c r="I1199" s="623">
        <f t="shared" si="73"/>
        <v>1.9852454689214138</v>
      </c>
    </row>
    <row r="1200" spans="1:9" x14ac:dyDescent="0.2">
      <c r="A1200" s="688">
        <v>1109</v>
      </c>
      <c r="B1200" s="688">
        <v>61</v>
      </c>
      <c r="C1200" s="689">
        <v>3</v>
      </c>
      <c r="D1200" s="689">
        <v>320</v>
      </c>
      <c r="E1200" s="623">
        <f t="shared" si="74"/>
        <v>185.6</v>
      </c>
      <c r="F1200" s="689">
        <v>1257</v>
      </c>
      <c r="G1200" s="623">
        <f t="shared" si="75"/>
        <v>24.431035093612529</v>
      </c>
      <c r="H1200" s="623">
        <f t="shared" si="72"/>
        <v>24.431035093612529</v>
      </c>
      <c r="I1200" s="623">
        <f t="shared" si="73"/>
        <v>1.9920318675585285</v>
      </c>
    </row>
    <row r="1201" spans="1:9" x14ac:dyDescent="0.2">
      <c r="A1201" s="688">
        <v>1110</v>
      </c>
      <c r="B1201" s="688">
        <v>17</v>
      </c>
      <c r="C1201" s="689">
        <v>4</v>
      </c>
      <c r="D1201" s="689">
        <v>320</v>
      </c>
      <c r="E1201" s="623">
        <f t="shared" si="74"/>
        <v>41.6</v>
      </c>
      <c r="F1201" s="689">
        <v>1698</v>
      </c>
      <c r="G1201" s="623">
        <f t="shared" si="75"/>
        <v>7.3970683984363834</v>
      </c>
      <c r="H1201" s="623">
        <f t="shared" si="72"/>
        <v>7.3970683984363834</v>
      </c>
      <c r="I1201" s="623">
        <f t="shared" si="73"/>
        <v>1.9940866087803164</v>
      </c>
    </row>
    <row r="1202" spans="1:9" x14ac:dyDescent="0.2">
      <c r="A1202" s="688">
        <v>1111</v>
      </c>
      <c r="B1202" s="688">
        <v>24</v>
      </c>
      <c r="C1202" s="689">
        <v>4</v>
      </c>
      <c r="D1202" s="689">
        <v>320</v>
      </c>
      <c r="E1202" s="623">
        <f t="shared" si="74"/>
        <v>64</v>
      </c>
      <c r="F1202" s="689">
        <v>1564</v>
      </c>
      <c r="G1202" s="623">
        <f t="shared" si="75"/>
        <v>10.482028608457465</v>
      </c>
      <c r="H1202" s="623">
        <f t="shared" si="72"/>
        <v>10.482028608457465</v>
      </c>
      <c r="I1202" s="623">
        <f t="shared" si="73"/>
        <v>1.9969982833937767</v>
      </c>
    </row>
    <row r="1203" spans="1:9" x14ac:dyDescent="0.2">
      <c r="A1203" s="688">
        <v>1112</v>
      </c>
      <c r="B1203" s="688">
        <v>2</v>
      </c>
      <c r="C1203" s="689">
        <v>4</v>
      </c>
      <c r="D1203" s="689">
        <v>320</v>
      </c>
      <c r="E1203" s="623">
        <f t="shared" si="74"/>
        <v>0</v>
      </c>
      <c r="F1203" s="689">
        <v>1685</v>
      </c>
      <c r="G1203" s="623">
        <f t="shared" si="75"/>
        <v>0</v>
      </c>
      <c r="H1203" s="623">
        <f t="shared" si="72"/>
        <v>0</v>
      </c>
      <c r="I1203" s="623">
        <f t="shared" si="73"/>
        <v>1.9969982833937767</v>
      </c>
    </row>
    <row r="1204" spans="1:9" x14ac:dyDescent="0.2">
      <c r="A1204" s="688">
        <v>1113</v>
      </c>
      <c r="B1204" s="688">
        <v>59</v>
      </c>
      <c r="C1204" s="689">
        <v>3</v>
      </c>
      <c r="D1204" s="689">
        <v>320</v>
      </c>
      <c r="E1204" s="623">
        <f t="shared" si="74"/>
        <v>179.2</v>
      </c>
      <c r="F1204" s="689">
        <v>1176</v>
      </c>
      <c r="G1204" s="623">
        <f t="shared" si="75"/>
        <v>22.068557418113002</v>
      </c>
      <c r="H1204" s="623">
        <f t="shared" si="72"/>
        <v>22.068557418113002</v>
      </c>
      <c r="I1204" s="623">
        <f t="shared" si="73"/>
        <v>2.0031284382321415</v>
      </c>
    </row>
    <row r="1205" spans="1:9" x14ac:dyDescent="0.2">
      <c r="A1205" s="688">
        <v>1113</v>
      </c>
      <c r="B1205" s="688">
        <v>73</v>
      </c>
      <c r="C1205" s="689">
        <v>3</v>
      </c>
      <c r="D1205" s="689">
        <v>320</v>
      </c>
      <c r="E1205" s="623">
        <f t="shared" si="74"/>
        <v>224</v>
      </c>
      <c r="F1205" s="689">
        <v>1268</v>
      </c>
      <c r="G1205" s="623">
        <f t="shared" si="75"/>
        <v>29.743761486147203</v>
      </c>
      <c r="H1205" s="623">
        <f t="shared" si="72"/>
        <v>29.743761486147203</v>
      </c>
      <c r="I1205" s="623">
        <f t="shared" si="73"/>
        <v>2.0113905942005159</v>
      </c>
    </row>
    <row r="1206" spans="1:9" x14ac:dyDescent="0.2">
      <c r="A1206" s="688">
        <v>1114</v>
      </c>
      <c r="B1206" s="688">
        <v>11</v>
      </c>
      <c r="C1206" s="689">
        <v>3</v>
      </c>
      <c r="D1206" s="689">
        <v>320</v>
      </c>
      <c r="E1206" s="623">
        <f t="shared" si="74"/>
        <v>25.6</v>
      </c>
      <c r="F1206" s="689">
        <v>1465</v>
      </c>
      <c r="G1206" s="623">
        <f t="shared" si="75"/>
        <v>3.9274096960077198</v>
      </c>
      <c r="H1206" s="623">
        <f t="shared" si="72"/>
        <v>3.9274096960077198</v>
      </c>
      <c r="I1206" s="623">
        <f t="shared" si="73"/>
        <v>2.0124815413382957</v>
      </c>
    </row>
    <row r="1207" spans="1:9" x14ac:dyDescent="0.2">
      <c r="A1207" s="688">
        <v>1115</v>
      </c>
      <c r="B1207" s="688">
        <v>17</v>
      </c>
      <c r="C1207" s="689">
        <v>3</v>
      </c>
      <c r="D1207" s="689">
        <v>320</v>
      </c>
      <c r="E1207" s="623">
        <f t="shared" si="74"/>
        <v>44.8</v>
      </c>
      <c r="F1207" s="689">
        <v>1470</v>
      </c>
      <c r="G1207" s="623">
        <f t="shared" si="75"/>
        <v>6.8964241931603141</v>
      </c>
      <c r="H1207" s="623">
        <f t="shared" si="72"/>
        <v>6.8964241931603141</v>
      </c>
      <c r="I1207" s="623">
        <f t="shared" si="73"/>
        <v>2.0143972147252849</v>
      </c>
    </row>
    <row r="1208" spans="1:9" x14ac:dyDescent="0.2">
      <c r="A1208" s="688">
        <v>1116</v>
      </c>
      <c r="B1208" s="688">
        <v>9</v>
      </c>
      <c r="C1208" s="689">
        <v>3</v>
      </c>
      <c r="D1208" s="689">
        <v>320</v>
      </c>
      <c r="E1208" s="623">
        <f t="shared" si="74"/>
        <v>19.2</v>
      </c>
      <c r="F1208" s="689">
        <v>1495</v>
      </c>
      <c r="G1208" s="623">
        <f t="shared" si="75"/>
        <v>3.0058758509547139</v>
      </c>
      <c r="H1208" s="623">
        <f t="shared" si="72"/>
        <v>3.0058758509547139</v>
      </c>
      <c r="I1208" s="623">
        <f t="shared" si="73"/>
        <v>2.0152321802394391</v>
      </c>
    </row>
    <row r="1209" spans="1:9" x14ac:dyDescent="0.2">
      <c r="A1209" s="688">
        <v>1117</v>
      </c>
      <c r="B1209" s="688">
        <v>15</v>
      </c>
      <c r="C1209" s="689">
        <v>4</v>
      </c>
      <c r="D1209" s="689">
        <v>320</v>
      </c>
      <c r="E1209" s="623">
        <f t="shared" si="74"/>
        <v>35.200000000000003</v>
      </c>
      <c r="F1209" s="689">
        <v>1508</v>
      </c>
      <c r="G1209" s="623">
        <f t="shared" si="75"/>
        <v>5.5586921533597335</v>
      </c>
      <c r="H1209" s="623">
        <f t="shared" si="72"/>
        <v>5.5586921533597335</v>
      </c>
      <c r="I1209" s="623">
        <f t="shared" si="73"/>
        <v>2.0167762613931499</v>
      </c>
    </row>
    <row r="1210" spans="1:9" x14ac:dyDescent="0.2">
      <c r="A1210" s="688">
        <v>1118</v>
      </c>
      <c r="B1210" s="688">
        <v>13</v>
      </c>
      <c r="C1210" s="689">
        <v>4</v>
      </c>
      <c r="D1210" s="689">
        <v>320</v>
      </c>
      <c r="E1210" s="623">
        <f t="shared" si="74"/>
        <v>28.8</v>
      </c>
      <c r="F1210" s="689">
        <v>1526</v>
      </c>
      <c r="G1210" s="623">
        <f t="shared" si="75"/>
        <v>4.6023075738029027</v>
      </c>
      <c r="H1210" s="623">
        <f t="shared" si="72"/>
        <v>4.6023075738029027</v>
      </c>
      <c r="I1210" s="623">
        <f t="shared" si="73"/>
        <v>2.0180546801636505</v>
      </c>
    </row>
    <row r="1211" spans="1:9" x14ac:dyDescent="0.2">
      <c r="A1211" s="688">
        <v>1119</v>
      </c>
      <c r="B1211" s="688">
        <v>7</v>
      </c>
      <c r="C1211" s="689">
        <v>4</v>
      </c>
      <c r="D1211" s="689">
        <v>320</v>
      </c>
      <c r="E1211" s="623">
        <f t="shared" si="74"/>
        <v>9.6</v>
      </c>
      <c r="F1211" s="689">
        <v>1543</v>
      </c>
      <c r="G1211" s="623">
        <f t="shared" si="75"/>
        <v>1.5511927886364962</v>
      </c>
      <c r="H1211" s="623">
        <f t="shared" si="72"/>
        <v>1.5511927886364962</v>
      </c>
      <c r="I1211" s="623">
        <f t="shared" si="73"/>
        <v>2.0184855670493831</v>
      </c>
    </row>
    <row r="1212" spans="1:9" x14ac:dyDescent="0.2">
      <c r="A1212" s="688">
        <v>1120</v>
      </c>
      <c r="B1212" s="688">
        <v>23</v>
      </c>
      <c r="C1212" s="689">
        <v>4</v>
      </c>
      <c r="D1212" s="689">
        <v>320</v>
      </c>
      <c r="E1212" s="623">
        <f t="shared" si="74"/>
        <v>60.8</v>
      </c>
      <c r="F1212" s="689">
        <v>1594</v>
      </c>
      <c r="G1212" s="623">
        <f t="shared" si="75"/>
        <v>10.14893601137285</v>
      </c>
      <c r="H1212" s="623">
        <f t="shared" si="72"/>
        <v>10.14893601137285</v>
      </c>
      <c r="I1212" s="623">
        <f t="shared" si="73"/>
        <v>2.0213047159414312</v>
      </c>
    </row>
    <row r="1213" spans="1:9" x14ac:dyDescent="0.2">
      <c r="A1213" s="688">
        <v>1121</v>
      </c>
      <c r="B1213" s="688">
        <v>21</v>
      </c>
      <c r="C1213" s="689">
        <v>4</v>
      </c>
      <c r="D1213" s="689">
        <v>320</v>
      </c>
      <c r="E1213" s="623">
        <f t="shared" si="74"/>
        <v>54.4</v>
      </c>
      <c r="F1213" s="689">
        <v>1619</v>
      </c>
      <c r="G1213" s="623">
        <f t="shared" si="75"/>
        <v>9.2230458245068672</v>
      </c>
      <c r="H1213" s="623">
        <f t="shared" si="72"/>
        <v>9.2230458245068672</v>
      </c>
      <c r="I1213" s="623">
        <f t="shared" si="73"/>
        <v>2.0238666731149055</v>
      </c>
    </row>
    <row r="1214" spans="1:9" x14ac:dyDescent="0.2">
      <c r="A1214" s="688">
        <v>1122</v>
      </c>
      <c r="B1214" s="688">
        <v>14</v>
      </c>
      <c r="C1214" s="689">
        <v>4</v>
      </c>
      <c r="D1214" s="689">
        <v>320</v>
      </c>
      <c r="E1214" s="623">
        <f t="shared" si="74"/>
        <v>32</v>
      </c>
      <c r="F1214" s="689">
        <v>1648</v>
      </c>
      <c r="G1214" s="623">
        <f t="shared" si="75"/>
        <v>5.5225010059903772</v>
      </c>
      <c r="H1214" s="623">
        <f t="shared" si="72"/>
        <v>5.5225010059903772</v>
      </c>
      <c r="I1214" s="623">
        <f t="shared" si="73"/>
        <v>2.0254007011721251</v>
      </c>
    </row>
    <row r="1215" spans="1:9" x14ac:dyDescent="0.2">
      <c r="A1215" s="688">
        <v>1123</v>
      </c>
      <c r="B1215" s="688">
        <v>36</v>
      </c>
      <c r="C1215" s="689">
        <v>3</v>
      </c>
      <c r="D1215" s="689">
        <v>320</v>
      </c>
      <c r="E1215" s="623">
        <f t="shared" si="74"/>
        <v>105.6</v>
      </c>
      <c r="F1215" s="689">
        <v>1211</v>
      </c>
      <c r="G1215" s="623">
        <f t="shared" si="75"/>
        <v>13.391729836310283</v>
      </c>
      <c r="H1215" s="623">
        <f t="shared" si="72"/>
        <v>13.391729836310283</v>
      </c>
      <c r="I1215" s="623">
        <f t="shared" si="73"/>
        <v>2.0291206261266557</v>
      </c>
    </row>
    <row r="1216" spans="1:9" x14ac:dyDescent="0.2">
      <c r="A1216" s="688">
        <v>1124</v>
      </c>
      <c r="B1216" s="688">
        <v>18</v>
      </c>
      <c r="C1216" s="689">
        <v>3</v>
      </c>
      <c r="D1216" s="689">
        <v>320</v>
      </c>
      <c r="E1216" s="623">
        <f t="shared" si="74"/>
        <v>48</v>
      </c>
      <c r="F1216" s="689">
        <v>1212</v>
      </c>
      <c r="G1216" s="623">
        <f t="shared" si="75"/>
        <v>6.0921764738413273</v>
      </c>
      <c r="H1216" s="623">
        <f t="shared" si="72"/>
        <v>6.0921764738413273</v>
      </c>
      <c r="I1216" s="623">
        <f t="shared" si="73"/>
        <v>2.0308128973693895</v>
      </c>
    </row>
    <row r="1217" spans="1:9" x14ac:dyDescent="0.2">
      <c r="A1217" s="688">
        <v>1125</v>
      </c>
      <c r="B1217" s="688">
        <v>6</v>
      </c>
      <c r="C1217" s="689">
        <v>3</v>
      </c>
      <c r="D1217" s="689">
        <v>320</v>
      </c>
      <c r="E1217" s="623">
        <f t="shared" si="74"/>
        <v>9.6</v>
      </c>
      <c r="F1217" s="689">
        <v>1217</v>
      </c>
      <c r="G1217" s="623">
        <f t="shared" si="75"/>
        <v>1.2234618430140092</v>
      </c>
      <c r="H1217" s="623">
        <f t="shared" si="72"/>
        <v>1.2234618430140092</v>
      </c>
      <c r="I1217" s="623">
        <f t="shared" si="73"/>
        <v>2.0311527478813378</v>
      </c>
    </row>
    <row r="1218" spans="1:9" x14ac:dyDescent="0.2">
      <c r="A1218" s="688">
        <v>1126</v>
      </c>
      <c r="B1218" s="688">
        <v>13</v>
      </c>
      <c r="C1218" s="689">
        <v>3</v>
      </c>
      <c r="D1218" s="689">
        <v>320</v>
      </c>
      <c r="E1218" s="623">
        <f t="shared" si="74"/>
        <v>32</v>
      </c>
      <c r="F1218" s="689">
        <v>1218</v>
      </c>
      <c r="G1218" s="623">
        <f t="shared" si="75"/>
        <v>4.0815571755438587</v>
      </c>
      <c r="H1218" s="623">
        <f t="shared" si="72"/>
        <v>4.0815571755438587</v>
      </c>
      <c r="I1218" s="623">
        <f t="shared" si="73"/>
        <v>2.0322865137634332</v>
      </c>
    </row>
    <row r="1219" spans="1:9" x14ac:dyDescent="0.2">
      <c r="A1219" s="688">
        <v>1126</v>
      </c>
      <c r="B1219" s="688">
        <v>15</v>
      </c>
      <c r="C1219" s="689">
        <v>3</v>
      </c>
      <c r="D1219" s="689">
        <v>320</v>
      </c>
      <c r="E1219" s="623">
        <f t="shared" si="74"/>
        <v>38.4</v>
      </c>
      <c r="F1219" s="689">
        <v>1234</v>
      </c>
      <c r="G1219" s="623">
        <f t="shared" si="75"/>
        <v>4.9622084281981493</v>
      </c>
      <c r="H1219" s="623">
        <f t="shared" si="72"/>
        <v>4.9622084281981493</v>
      </c>
      <c r="I1219" s="623">
        <f t="shared" si="73"/>
        <v>2.0336649049934881</v>
      </c>
    </row>
    <row r="1220" spans="1:9" x14ac:dyDescent="0.2">
      <c r="A1220" s="688">
        <v>1127</v>
      </c>
      <c r="B1220" s="688">
        <v>21</v>
      </c>
      <c r="C1220" s="689">
        <v>3</v>
      </c>
      <c r="D1220" s="689">
        <v>320</v>
      </c>
      <c r="E1220" s="623">
        <f t="shared" si="74"/>
        <v>57.6</v>
      </c>
      <c r="F1220" s="689">
        <v>1245</v>
      </c>
      <c r="G1220" s="623">
        <f t="shared" si="75"/>
        <v>7.5096630791410419</v>
      </c>
      <c r="H1220" s="623">
        <f t="shared" si="72"/>
        <v>7.5096630791410419</v>
      </c>
      <c r="I1220" s="623">
        <f t="shared" si="73"/>
        <v>2.0357509225154717</v>
      </c>
    </row>
    <row r="1221" spans="1:9" x14ac:dyDescent="0.2">
      <c r="A1221" s="688">
        <v>1128</v>
      </c>
      <c r="B1221" s="688">
        <v>17</v>
      </c>
      <c r="C1221" s="689">
        <v>3</v>
      </c>
      <c r="D1221" s="689">
        <v>320</v>
      </c>
      <c r="E1221" s="623">
        <f t="shared" si="74"/>
        <v>44.8</v>
      </c>
      <c r="F1221" s="689">
        <v>1269</v>
      </c>
      <c r="G1221" s="623">
        <f t="shared" si="75"/>
        <v>5.9534437422588011</v>
      </c>
      <c r="H1221" s="623">
        <f t="shared" si="72"/>
        <v>5.9534437422588011</v>
      </c>
      <c r="I1221" s="623">
        <f t="shared" si="73"/>
        <v>2.0374046568883215</v>
      </c>
    </row>
    <row r="1222" spans="1:9" x14ac:dyDescent="0.2">
      <c r="A1222" s="688">
        <v>1129</v>
      </c>
      <c r="B1222" s="688">
        <v>12</v>
      </c>
      <c r="C1222" s="689">
        <v>3</v>
      </c>
      <c r="D1222" s="689">
        <v>320</v>
      </c>
      <c r="E1222" s="623">
        <f t="shared" si="74"/>
        <v>28.8</v>
      </c>
      <c r="F1222" s="689">
        <v>1282</v>
      </c>
      <c r="G1222" s="623">
        <f t="shared" si="75"/>
        <v>3.8664209106260299</v>
      </c>
      <c r="H1222" s="623">
        <f t="shared" si="72"/>
        <v>3.8664209106260299</v>
      </c>
      <c r="I1222" s="623">
        <f t="shared" si="73"/>
        <v>2.0384786626968285</v>
      </c>
    </row>
    <row r="1223" spans="1:9" x14ac:dyDescent="0.2">
      <c r="A1223" s="688">
        <v>1130</v>
      </c>
      <c r="B1223" s="688">
        <v>14</v>
      </c>
      <c r="C1223" s="689">
        <v>3</v>
      </c>
      <c r="D1223" s="689">
        <v>320</v>
      </c>
      <c r="E1223" s="623">
        <f t="shared" si="74"/>
        <v>35.200000000000003</v>
      </c>
      <c r="F1223" s="689">
        <v>1285</v>
      </c>
      <c r="G1223" s="623">
        <f t="shared" si="75"/>
        <v>4.7366839635724514</v>
      </c>
      <c r="H1223" s="623">
        <f t="shared" ref="H1223:H1286" si="76">G1223*1</f>
        <v>4.7366839635724514</v>
      </c>
      <c r="I1223" s="623">
        <f t="shared" si="73"/>
        <v>2.0397944082422654</v>
      </c>
    </row>
    <row r="1224" spans="1:9" x14ac:dyDescent="0.2">
      <c r="A1224" s="688">
        <v>1131</v>
      </c>
      <c r="B1224" s="688">
        <v>20</v>
      </c>
      <c r="C1224" s="689">
        <v>3</v>
      </c>
      <c r="D1224" s="689">
        <v>320</v>
      </c>
      <c r="E1224" s="623">
        <f t="shared" si="74"/>
        <v>54.4</v>
      </c>
      <c r="F1224" s="689">
        <v>1301</v>
      </c>
      <c r="G1224" s="623">
        <f t="shared" si="75"/>
        <v>7.4114778367408478</v>
      </c>
      <c r="H1224" s="623">
        <f t="shared" si="76"/>
        <v>7.4114778367408478</v>
      </c>
      <c r="I1224" s="623">
        <f t="shared" ref="I1224:I1287" si="77">(H1224/3600)+I1223</f>
        <v>2.0418531520858045</v>
      </c>
    </row>
    <row r="1225" spans="1:9" x14ac:dyDescent="0.2">
      <c r="A1225" s="688">
        <v>1132</v>
      </c>
      <c r="B1225" s="688">
        <v>15</v>
      </c>
      <c r="C1225" s="689">
        <v>3</v>
      </c>
      <c r="D1225" s="689">
        <v>320</v>
      </c>
      <c r="E1225" s="623">
        <f t="shared" si="74"/>
        <v>38.4</v>
      </c>
      <c r="F1225" s="689">
        <v>1312</v>
      </c>
      <c r="G1225" s="623">
        <f t="shared" si="75"/>
        <v>5.2758650387325554</v>
      </c>
      <c r="H1225" s="623">
        <f t="shared" si="76"/>
        <v>5.2758650387325554</v>
      </c>
      <c r="I1225" s="623">
        <f t="shared" si="77"/>
        <v>2.0433186701521193</v>
      </c>
    </row>
    <row r="1226" spans="1:9" x14ac:dyDescent="0.2">
      <c r="A1226" s="688">
        <v>1133</v>
      </c>
      <c r="B1226" s="688">
        <v>13</v>
      </c>
      <c r="C1226" s="689">
        <v>3</v>
      </c>
      <c r="D1226" s="689">
        <v>320</v>
      </c>
      <c r="E1226" s="623">
        <f t="shared" ref="E1226:E1289" si="78">IF(B1226&gt;C1226,(B1226-C1226)*D1226/100,0)</f>
        <v>32</v>
      </c>
      <c r="F1226" s="689">
        <v>1326</v>
      </c>
      <c r="G1226" s="623">
        <f t="shared" ref="G1226:G1289" si="79">(2*PI()*E1226*F1226/60)/1000</f>
        <v>4.4434686492374027</v>
      </c>
      <c r="H1226" s="623">
        <f t="shared" si="76"/>
        <v>4.4434686492374027</v>
      </c>
      <c r="I1226" s="623">
        <f t="shared" si="77"/>
        <v>2.0445529669991296</v>
      </c>
    </row>
    <row r="1227" spans="1:9" x14ac:dyDescent="0.2">
      <c r="A1227" s="688">
        <v>1134</v>
      </c>
      <c r="B1227" s="688">
        <v>12</v>
      </c>
      <c r="C1227" s="689">
        <v>3</v>
      </c>
      <c r="D1227" s="689">
        <v>320</v>
      </c>
      <c r="E1227" s="623">
        <f t="shared" si="78"/>
        <v>28.8</v>
      </c>
      <c r="F1227" s="689">
        <v>1331</v>
      </c>
      <c r="G1227" s="623">
        <f t="shared" si="79"/>
        <v>4.0142014290508943</v>
      </c>
      <c r="H1227" s="623">
        <f t="shared" si="76"/>
        <v>4.0142014290508943</v>
      </c>
      <c r="I1227" s="623">
        <f t="shared" si="77"/>
        <v>2.0456680229516437</v>
      </c>
    </row>
    <row r="1228" spans="1:9" x14ac:dyDescent="0.2">
      <c r="A1228" s="688">
        <v>1135</v>
      </c>
      <c r="B1228" s="688">
        <v>12</v>
      </c>
      <c r="C1228" s="689">
        <v>3</v>
      </c>
      <c r="D1228" s="689">
        <v>320</v>
      </c>
      <c r="E1228" s="623">
        <f t="shared" si="78"/>
        <v>28.8</v>
      </c>
      <c r="F1228" s="689">
        <v>1339</v>
      </c>
      <c r="G1228" s="623">
        <f t="shared" si="79"/>
        <v>4.0383288606304637</v>
      </c>
      <c r="H1228" s="623">
        <f t="shared" si="76"/>
        <v>4.0383288606304637</v>
      </c>
      <c r="I1228" s="623">
        <f t="shared" si="77"/>
        <v>2.0467897809684854</v>
      </c>
    </row>
    <row r="1229" spans="1:9" x14ac:dyDescent="0.2">
      <c r="A1229" s="688">
        <v>1136</v>
      </c>
      <c r="B1229" s="688">
        <v>11</v>
      </c>
      <c r="C1229" s="689">
        <v>3</v>
      </c>
      <c r="D1229" s="689">
        <v>320</v>
      </c>
      <c r="E1229" s="623">
        <f t="shared" si="78"/>
        <v>25.6</v>
      </c>
      <c r="F1229" s="689">
        <v>1342</v>
      </c>
      <c r="G1229" s="623">
        <f t="shared" si="79"/>
        <v>3.5976681310869356</v>
      </c>
      <c r="H1229" s="623">
        <f t="shared" si="76"/>
        <v>3.5976681310869356</v>
      </c>
      <c r="I1229" s="623">
        <f t="shared" si="77"/>
        <v>2.0477891332271208</v>
      </c>
    </row>
    <row r="1230" spans="1:9" x14ac:dyDescent="0.2">
      <c r="A1230" s="688">
        <v>1137</v>
      </c>
      <c r="B1230" s="688">
        <v>11</v>
      </c>
      <c r="C1230" s="689">
        <v>3</v>
      </c>
      <c r="D1230" s="689">
        <v>320</v>
      </c>
      <c r="E1230" s="623">
        <f t="shared" si="78"/>
        <v>25.6</v>
      </c>
      <c r="F1230" s="689">
        <v>1345</v>
      </c>
      <c r="G1230" s="623">
        <f t="shared" si="79"/>
        <v>3.6057106082801251</v>
      </c>
      <c r="H1230" s="623">
        <f t="shared" si="76"/>
        <v>3.6057106082801251</v>
      </c>
      <c r="I1230" s="623">
        <f t="shared" si="77"/>
        <v>2.0487907195071986</v>
      </c>
    </row>
    <row r="1231" spans="1:9" x14ac:dyDescent="0.2">
      <c r="A1231" s="688">
        <v>1138</v>
      </c>
      <c r="B1231" s="688">
        <v>5</v>
      </c>
      <c r="C1231" s="689">
        <v>3</v>
      </c>
      <c r="D1231" s="689">
        <v>320</v>
      </c>
      <c r="E1231" s="623">
        <f t="shared" si="78"/>
        <v>6.4</v>
      </c>
      <c r="F1231" s="689">
        <v>1346</v>
      </c>
      <c r="G1231" s="623">
        <f t="shared" si="79"/>
        <v>0.90209785850279711</v>
      </c>
      <c r="H1231" s="623">
        <f t="shared" si="76"/>
        <v>0.90209785850279711</v>
      </c>
      <c r="I1231" s="623">
        <f t="shared" si="77"/>
        <v>2.0490413022456715</v>
      </c>
    </row>
    <row r="1232" spans="1:9" x14ac:dyDescent="0.2">
      <c r="A1232" s="688">
        <v>1138</v>
      </c>
      <c r="B1232" s="688">
        <v>2</v>
      </c>
      <c r="C1232" s="689">
        <v>3</v>
      </c>
      <c r="D1232" s="689">
        <v>320</v>
      </c>
      <c r="E1232" s="623">
        <f t="shared" si="78"/>
        <v>0</v>
      </c>
      <c r="F1232" s="689">
        <v>1328</v>
      </c>
      <c r="G1232" s="623">
        <f t="shared" si="79"/>
        <v>0</v>
      </c>
      <c r="H1232" s="623">
        <f t="shared" si="76"/>
        <v>0</v>
      </c>
      <c r="I1232" s="623">
        <f t="shared" si="77"/>
        <v>2.0490413022456715</v>
      </c>
    </row>
    <row r="1233" spans="1:9" x14ac:dyDescent="0.2">
      <c r="A1233" s="688">
        <v>1139</v>
      </c>
      <c r="B1233" s="688">
        <v>2</v>
      </c>
      <c r="C1233" s="689">
        <v>3</v>
      </c>
      <c r="D1233" s="689">
        <v>320</v>
      </c>
      <c r="E1233" s="623">
        <f t="shared" si="78"/>
        <v>0</v>
      </c>
      <c r="F1233" s="689">
        <v>1317</v>
      </c>
      <c r="G1233" s="623">
        <f t="shared" si="79"/>
        <v>0</v>
      </c>
      <c r="H1233" s="623">
        <f t="shared" si="76"/>
        <v>0</v>
      </c>
      <c r="I1233" s="623">
        <f t="shared" si="77"/>
        <v>2.0490413022456715</v>
      </c>
    </row>
    <row r="1234" spans="1:9" x14ac:dyDescent="0.2">
      <c r="A1234" s="688">
        <v>1140</v>
      </c>
      <c r="B1234" s="688">
        <v>6</v>
      </c>
      <c r="C1234" s="689">
        <v>3</v>
      </c>
      <c r="D1234" s="689">
        <v>320</v>
      </c>
      <c r="E1234" s="623">
        <f t="shared" si="78"/>
        <v>9.6</v>
      </c>
      <c r="F1234" s="689">
        <v>1300</v>
      </c>
      <c r="G1234" s="623">
        <f t="shared" si="79"/>
        <v>1.3069025438933539</v>
      </c>
      <c r="H1234" s="623">
        <f t="shared" si="76"/>
        <v>1.3069025438933539</v>
      </c>
      <c r="I1234" s="623">
        <f t="shared" si="77"/>
        <v>2.0494043307300864</v>
      </c>
    </row>
    <row r="1235" spans="1:9" x14ac:dyDescent="0.2">
      <c r="A1235" s="688">
        <v>1141</v>
      </c>
      <c r="B1235" s="688">
        <v>11</v>
      </c>
      <c r="C1235" s="689">
        <v>3</v>
      </c>
      <c r="D1235" s="689">
        <v>320</v>
      </c>
      <c r="E1235" s="623">
        <f t="shared" si="78"/>
        <v>25.6</v>
      </c>
      <c r="F1235" s="689">
        <v>1290</v>
      </c>
      <c r="G1235" s="623">
        <f t="shared" si="79"/>
        <v>3.4582651930716444</v>
      </c>
      <c r="H1235" s="623">
        <f t="shared" si="76"/>
        <v>3.4582651930716444</v>
      </c>
      <c r="I1235" s="623">
        <f t="shared" si="77"/>
        <v>2.0503649599503841</v>
      </c>
    </row>
    <row r="1236" spans="1:9" x14ac:dyDescent="0.2">
      <c r="A1236" s="688">
        <v>1142</v>
      </c>
      <c r="B1236" s="688">
        <v>3</v>
      </c>
      <c r="C1236" s="689">
        <v>3</v>
      </c>
      <c r="D1236" s="689">
        <v>320</v>
      </c>
      <c r="E1236" s="623">
        <f t="shared" si="78"/>
        <v>0</v>
      </c>
      <c r="F1236" s="689">
        <v>1281</v>
      </c>
      <c r="G1236" s="623">
        <f t="shared" si="79"/>
        <v>0</v>
      </c>
      <c r="H1236" s="623">
        <f t="shared" si="76"/>
        <v>0</v>
      </c>
      <c r="I1236" s="623">
        <f t="shared" si="77"/>
        <v>2.0503649599503841</v>
      </c>
    </row>
    <row r="1237" spans="1:9" x14ac:dyDescent="0.2">
      <c r="A1237" s="688">
        <v>1143</v>
      </c>
      <c r="B1237" s="688">
        <v>1</v>
      </c>
      <c r="C1237" s="689">
        <v>3</v>
      </c>
      <c r="D1237" s="689">
        <v>320</v>
      </c>
      <c r="E1237" s="623">
        <f t="shared" si="78"/>
        <v>0</v>
      </c>
      <c r="F1237" s="689">
        <v>1268</v>
      </c>
      <c r="G1237" s="623">
        <f t="shared" si="79"/>
        <v>0</v>
      </c>
      <c r="H1237" s="623">
        <f t="shared" si="76"/>
        <v>0</v>
      </c>
      <c r="I1237" s="623">
        <f t="shared" si="77"/>
        <v>2.0503649599503841</v>
      </c>
    </row>
    <row r="1238" spans="1:9" x14ac:dyDescent="0.2">
      <c r="A1238" s="688">
        <v>1144</v>
      </c>
      <c r="B1238" s="688">
        <v>1</v>
      </c>
      <c r="C1238" s="689">
        <v>3</v>
      </c>
      <c r="D1238" s="689">
        <v>320</v>
      </c>
      <c r="E1238" s="623">
        <f t="shared" si="78"/>
        <v>0</v>
      </c>
      <c r="F1238" s="689">
        <v>1242</v>
      </c>
      <c r="G1238" s="623">
        <f t="shared" si="79"/>
        <v>0</v>
      </c>
      <c r="H1238" s="623">
        <f t="shared" si="76"/>
        <v>0</v>
      </c>
      <c r="I1238" s="623">
        <f t="shared" si="77"/>
        <v>2.0503649599503841</v>
      </c>
    </row>
    <row r="1239" spans="1:9" x14ac:dyDescent="0.2">
      <c r="A1239" s="688">
        <v>1145</v>
      </c>
      <c r="B1239" s="688">
        <v>1</v>
      </c>
      <c r="C1239" s="689">
        <v>3</v>
      </c>
      <c r="D1239" s="689">
        <v>320</v>
      </c>
      <c r="E1239" s="623">
        <f t="shared" si="78"/>
        <v>0</v>
      </c>
      <c r="F1239" s="689">
        <v>1204</v>
      </c>
      <c r="G1239" s="623">
        <f t="shared" si="79"/>
        <v>0</v>
      </c>
      <c r="H1239" s="623">
        <f t="shared" si="76"/>
        <v>0</v>
      </c>
      <c r="I1239" s="623">
        <f t="shared" si="77"/>
        <v>2.0503649599503841</v>
      </c>
    </row>
    <row r="1240" spans="1:9" x14ac:dyDescent="0.2">
      <c r="A1240" s="688">
        <v>1146</v>
      </c>
      <c r="B1240" s="688">
        <v>1</v>
      </c>
      <c r="C1240" s="689">
        <v>3</v>
      </c>
      <c r="D1240" s="689">
        <v>320</v>
      </c>
      <c r="E1240" s="623">
        <f t="shared" si="78"/>
        <v>0</v>
      </c>
      <c r="F1240" s="689">
        <v>1160</v>
      </c>
      <c r="G1240" s="623">
        <f t="shared" si="79"/>
        <v>0</v>
      </c>
      <c r="H1240" s="623">
        <f t="shared" si="76"/>
        <v>0</v>
      </c>
      <c r="I1240" s="623">
        <f t="shared" si="77"/>
        <v>2.0503649599503841</v>
      </c>
    </row>
    <row r="1241" spans="1:9" x14ac:dyDescent="0.2">
      <c r="A1241" s="688">
        <v>1147</v>
      </c>
      <c r="B1241" s="688">
        <v>1</v>
      </c>
      <c r="C1241" s="689">
        <v>3</v>
      </c>
      <c r="D1241" s="689">
        <v>320</v>
      </c>
      <c r="E1241" s="623">
        <f t="shared" si="78"/>
        <v>0</v>
      </c>
      <c r="F1241" s="689">
        <v>1058</v>
      </c>
      <c r="G1241" s="623">
        <f t="shared" si="79"/>
        <v>0</v>
      </c>
      <c r="H1241" s="623">
        <f t="shared" si="76"/>
        <v>0</v>
      </c>
      <c r="I1241" s="623">
        <f t="shared" si="77"/>
        <v>2.0503649599503841</v>
      </c>
    </row>
    <row r="1242" spans="1:9" x14ac:dyDescent="0.2">
      <c r="A1242" s="688">
        <v>1148</v>
      </c>
      <c r="B1242" s="688">
        <v>1</v>
      </c>
      <c r="C1242" s="689">
        <v>3</v>
      </c>
      <c r="D1242" s="689">
        <v>320</v>
      </c>
      <c r="E1242" s="623">
        <f t="shared" si="78"/>
        <v>0</v>
      </c>
      <c r="F1242" s="689">
        <v>1299</v>
      </c>
      <c r="G1242" s="623">
        <f t="shared" si="79"/>
        <v>0</v>
      </c>
      <c r="H1242" s="623">
        <f t="shared" si="76"/>
        <v>0</v>
      </c>
      <c r="I1242" s="623">
        <f t="shared" si="77"/>
        <v>2.0503649599503841</v>
      </c>
    </row>
    <row r="1243" spans="1:9" x14ac:dyDescent="0.2">
      <c r="A1243" s="688">
        <v>1149</v>
      </c>
      <c r="B1243" s="688">
        <v>1</v>
      </c>
      <c r="C1243" s="689">
        <v>3</v>
      </c>
      <c r="D1243" s="689">
        <v>320</v>
      </c>
      <c r="E1243" s="623">
        <f t="shared" si="78"/>
        <v>0</v>
      </c>
      <c r="F1243" s="689">
        <v>1173</v>
      </c>
      <c r="G1243" s="623">
        <f t="shared" si="79"/>
        <v>0</v>
      </c>
      <c r="H1243" s="623">
        <f t="shared" si="76"/>
        <v>0</v>
      </c>
      <c r="I1243" s="623">
        <f t="shared" si="77"/>
        <v>2.0503649599503841</v>
      </c>
    </row>
    <row r="1244" spans="1:9" x14ac:dyDescent="0.2">
      <c r="A1244" s="688">
        <v>1150</v>
      </c>
      <c r="B1244" s="688">
        <v>1</v>
      </c>
      <c r="C1244" s="689">
        <v>3</v>
      </c>
      <c r="D1244" s="689">
        <v>320</v>
      </c>
      <c r="E1244" s="623">
        <f t="shared" si="78"/>
        <v>0</v>
      </c>
      <c r="F1244" s="689">
        <v>1046</v>
      </c>
      <c r="G1244" s="623">
        <f t="shared" si="79"/>
        <v>0</v>
      </c>
      <c r="H1244" s="623">
        <f t="shared" si="76"/>
        <v>0</v>
      </c>
      <c r="I1244" s="623">
        <f t="shared" si="77"/>
        <v>2.0503649599503841</v>
      </c>
    </row>
    <row r="1245" spans="1:9" x14ac:dyDescent="0.2">
      <c r="A1245" s="688">
        <v>1150</v>
      </c>
      <c r="B1245" s="688">
        <v>1</v>
      </c>
      <c r="C1245" s="689">
        <v>2</v>
      </c>
      <c r="D1245" s="689">
        <v>320</v>
      </c>
      <c r="E1245" s="623">
        <f t="shared" si="78"/>
        <v>0</v>
      </c>
      <c r="F1245" s="689">
        <v>926</v>
      </c>
      <c r="G1245" s="623">
        <f t="shared" si="79"/>
        <v>0</v>
      </c>
      <c r="H1245" s="623">
        <f t="shared" si="76"/>
        <v>0</v>
      </c>
      <c r="I1245" s="623">
        <f t="shared" si="77"/>
        <v>2.0503649599503841</v>
      </c>
    </row>
    <row r="1246" spans="1:9" x14ac:dyDescent="0.2">
      <c r="A1246" s="688">
        <v>1151</v>
      </c>
      <c r="B1246" s="688">
        <v>2</v>
      </c>
      <c r="C1246" s="689">
        <v>2</v>
      </c>
      <c r="D1246" s="689">
        <v>320</v>
      </c>
      <c r="E1246" s="623">
        <f t="shared" si="78"/>
        <v>0</v>
      </c>
      <c r="F1246" s="689">
        <v>889</v>
      </c>
      <c r="G1246" s="623">
        <f t="shared" si="79"/>
        <v>0</v>
      </c>
      <c r="H1246" s="623">
        <f t="shared" si="76"/>
        <v>0</v>
      </c>
      <c r="I1246" s="623">
        <f t="shared" si="77"/>
        <v>2.0503649599503841</v>
      </c>
    </row>
    <row r="1247" spans="1:9" x14ac:dyDescent="0.2">
      <c r="A1247" s="688">
        <v>1152</v>
      </c>
      <c r="B1247" s="688">
        <v>3</v>
      </c>
      <c r="C1247" s="689">
        <v>2</v>
      </c>
      <c r="D1247" s="689">
        <v>320</v>
      </c>
      <c r="E1247" s="623">
        <f t="shared" si="78"/>
        <v>3.2</v>
      </c>
      <c r="F1247" s="689">
        <v>863</v>
      </c>
      <c r="G1247" s="623">
        <f t="shared" si="79"/>
        <v>0.28919407573845246</v>
      </c>
      <c r="H1247" s="623">
        <f t="shared" si="76"/>
        <v>0.28919407573845246</v>
      </c>
      <c r="I1247" s="623">
        <f t="shared" si="77"/>
        <v>2.0504452916380891</v>
      </c>
    </row>
    <row r="1248" spans="1:9" x14ac:dyDescent="0.2">
      <c r="A1248" s="688">
        <v>1153</v>
      </c>
      <c r="B1248" s="688">
        <v>4</v>
      </c>
      <c r="C1248" s="689">
        <v>2</v>
      </c>
      <c r="D1248" s="689">
        <v>320</v>
      </c>
      <c r="E1248" s="623">
        <f t="shared" si="78"/>
        <v>6.4</v>
      </c>
      <c r="F1248" s="689">
        <v>890</v>
      </c>
      <c r="G1248" s="623">
        <f t="shared" si="79"/>
        <v>0.5964837251615821</v>
      </c>
      <c r="H1248" s="623">
        <f t="shared" si="76"/>
        <v>0.5964837251615821</v>
      </c>
      <c r="I1248" s="623">
        <f t="shared" si="77"/>
        <v>2.050610981561745</v>
      </c>
    </row>
    <row r="1249" spans="1:9" x14ac:dyDescent="0.2">
      <c r="A1249" s="688">
        <v>1154</v>
      </c>
      <c r="B1249" s="688">
        <v>4</v>
      </c>
      <c r="C1249" s="689">
        <v>2</v>
      </c>
      <c r="D1249" s="689">
        <v>320</v>
      </c>
      <c r="E1249" s="623">
        <f t="shared" si="78"/>
        <v>6.4</v>
      </c>
      <c r="F1249" s="689">
        <v>894</v>
      </c>
      <c r="G1249" s="623">
        <f t="shared" si="79"/>
        <v>0.59916455089264542</v>
      </c>
      <c r="H1249" s="623">
        <f t="shared" si="76"/>
        <v>0.59916455089264542</v>
      </c>
      <c r="I1249" s="623">
        <f t="shared" si="77"/>
        <v>2.0507774161592152</v>
      </c>
    </row>
    <row r="1250" spans="1:9" x14ac:dyDescent="0.2">
      <c r="A1250" s="688">
        <v>1155</v>
      </c>
      <c r="B1250" s="688">
        <v>4</v>
      </c>
      <c r="C1250" s="689">
        <v>2</v>
      </c>
      <c r="D1250" s="689">
        <v>320</v>
      </c>
      <c r="E1250" s="623">
        <f t="shared" si="78"/>
        <v>6.4</v>
      </c>
      <c r="F1250" s="689">
        <v>845</v>
      </c>
      <c r="G1250" s="623">
        <f t="shared" si="79"/>
        <v>0.5663244356871201</v>
      </c>
      <c r="H1250" s="623">
        <f t="shared" si="76"/>
        <v>0.5663244356871201</v>
      </c>
      <c r="I1250" s="623">
        <f t="shared" si="77"/>
        <v>2.0509347285024617</v>
      </c>
    </row>
    <row r="1251" spans="1:9" x14ac:dyDescent="0.2">
      <c r="A1251" s="688">
        <v>1156</v>
      </c>
      <c r="B1251" s="688">
        <v>4</v>
      </c>
      <c r="C1251" s="689">
        <v>2</v>
      </c>
      <c r="D1251" s="689">
        <v>320</v>
      </c>
      <c r="E1251" s="623">
        <f t="shared" si="78"/>
        <v>6.4</v>
      </c>
      <c r="F1251" s="689">
        <v>825</v>
      </c>
      <c r="G1251" s="623">
        <f t="shared" si="79"/>
        <v>0.5529203070318035</v>
      </c>
      <c r="H1251" s="623">
        <f t="shared" si="76"/>
        <v>0.5529203070318035</v>
      </c>
      <c r="I1251" s="623">
        <f t="shared" si="77"/>
        <v>2.0510883174766374</v>
      </c>
    </row>
    <row r="1252" spans="1:9" x14ac:dyDescent="0.2">
      <c r="A1252" s="688">
        <v>1157</v>
      </c>
      <c r="B1252" s="688">
        <v>4</v>
      </c>
      <c r="C1252" s="689">
        <v>2</v>
      </c>
      <c r="D1252" s="689">
        <v>320</v>
      </c>
      <c r="E1252" s="623">
        <f t="shared" si="78"/>
        <v>6.4</v>
      </c>
      <c r="F1252" s="689">
        <v>830</v>
      </c>
      <c r="G1252" s="623">
        <f t="shared" si="79"/>
        <v>0.55627133919563276</v>
      </c>
      <c r="H1252" s="623">
        <f t="shared" si="76"/>
        <v>0.55627133919563276</v>
      </c>
      <c r="I1252" s="623">
        <f t="shared" si="77"/>
        <v>2.0512428372930809</v>
      </c>
    </row>
    <row r="1253" spans="1:9" x14ac:dyDescent="0.2">
      <c r="A1253" s="688">
        <v>1158</v>
      </c>
      <c r="B1253" s="688">
        <v>5</v>
      </c>
      <c r="C1253" s="689">
        <v>2</v>
      </c>
      <c r="D1253" s="689">
        <v>320</v>
      </c>
      <c r="E1253" s="623">
        <f t="shared" si="78"/>
        <v>9.6</v>
      </c>
      <c r="F1253" s="689">
        <v>830</v>
      </c>
      <c r="G1253" s="623">
        <f t="shared" si="79"/>
        <v>0.83440700879344898</v>
      </c>
      <c r="H1253" s="623">
        <f t="shared" si="76"/>
        <v>0.83440700879344898</v>
      </c>
      <c r="I1253" s="623">
        <f t="shared" si="77"/>
        <v>2.0514746170177456</v>
      </c>
    </row>
    <row r="1254" spans="1:9" x14ac:dyDescent="0.2">
      <c r="A1254" s="688">
        <v>1159</v>
      </c>
      <c r="B1254" s="688">
        <v>5</v>
      </c>
      <c r="C1254" s="689">
        <v>2</v>
      </c>
      <c r="D1254" s="689">
        <v>320</v>
      </c>
      <c r="E1254" s="623">
        <f t="shared" si="78"/>
        <v>9.6</v>
      </c>
      <c r="F1254" s="689">
        <v>830</v>
      </c>
      <c r="G1254" s="623">
        <f t="shared" si="79"/>
        <v>0.83440700879344898</v>
      </c>
      <c r="H1254" s="623">
        <f t="shared" si="76"/>
        <v>0.83440700879344898</v>
      </c>
      <c r="I1254" s="623">
        <f t="shared" si="77"/>
        <v>2.0517063967424103</v>
      </c>
    </row>
    <row r="1255" spans="1:9" x14ac:dyDescent="0.2">
      <c r="A1255" s="688">
        <v>1160</v>
      </c>
      <c r="B1255" s="688">
        <v>5</v>
      </c>
      <c r="C1255" s="689">
        <v>2</v>
      </c>
      <c r="D1255" s="689">
        <v>320</v>
      </c>
      <c r="E1255" s="623">
        <f t="shared" si="78"/>
        <v>9.6</v>
      </c>
      <c r="F1255" s="689">
        <v>832</v>
      </c>
      <c r="G1255" s="623">
        <f t="shared" si="79"/>
        <v>0.83641762809174658</v>
      </c>
      <c r="H1255" s="623">
        <f t="shared" si="76"/>
        <v>0.83641762809174658</v>
      </c>
      <c r="I1255" s="623">
        <f t="shared" si="77"/>
        <v>2.0519387349724356</v>
      </c>
    </row>
    <row r="1256" spans="1:9" x14ac:dyDescent="0.2">
      <c r="A1256" s="688">
        <v>1161</v>
      </c>
      <c r="B1256" s="688">
        <v>4</v>
      </c>
      <c r="C1256" s="689">
        <v>2</v>
      </c>
      <c r="D1256" s="689">
        <v>320</v>
      </c>
      <c r="E1256" s="623">
        <f t="shared" si="78"/>
        <v>6.4</v>
      </c>
      <c r="F1256" s="689">
        <v>831</v>
      </c>
      <c r="G1256" s="623">
        <f t="shared" si="79"/>
        <v>0.55694154562839859</v>
      </c>
      <c r="H1256" s="623">
        <f t="shared" si="76"/>
        <v>0.55694154562839859</v>
      </c>
      <c r="I1256" s="623">
        <f t="shared" si="77"/>
        <v>2.0520934409573326</v>
      </c>
    </row>
    <row r="1257" spans="1:9" x14ac:dyDescent="0.2">
      <c r="A1257" s="688">
        <v>1161</v>
      </c>
      <c r="B1257" s="688">
        <v>5</v>
      </c>
      <c r="C1257" s="689">
        <v>2</v>
      </c>
      <c r="D1257" s="689">
        <v>320</v>
      </c>
      <c r="E1257" s="623">
        <f t="shared" si="78"/>
        <v>9.6</v>
      </c>
      <c r="F1257" s="689">
        <v>831</v>
      </c>
      <c r="G1257" s="623">
        <f t="shared" si="79"/>
        <v>0.83541231844259778</v>
      </c>
      <c r="H1257" s="623">
        <f t="shared" si="76"/>
        <v>0.83541231844259778</v>
      </c>
      <c r="I1257" s="623">
        <f t="shared" si="77"/>
        <v>2.0523254999346778</v>
      </c>
    </row>
    <row r="1258" spans="1:9" x14ac:dyDescent="0.2">
      <c r="A1258" s="688">
        <v>1162</v>
      </c>
      <c r="B1258" s="688">
        <v>4</v>
      </c>
      <c r="C1258" s="689">
        <v>2</v>
      </c>
      <c r="D1258" s="689">
        <v>320</v>
      </c>
      <c r="E1258" s="623">
        <f t="shared" si="78"/>
        <v>6.4</v>
      </c>
      <c r="F1258" s="689">
        <v>831</v>
      </c>
      <c r="G1258" s="623">
        <f t="shared" si="79"/>
        <v>0.55694154562839859</v>
      </c>
      <c r="H1258" s="623">
        <f t="shared" si="76"/>
        <v>0.55694154562839859</v>
      </c>
      <c r="I1258" s="623">
        <f t="shared" si="77"/>
        <v>2.0524802059195748</v>
      </c>
    </row>
    <row r="1259" spans="1:9" x14ac:dyDescent="0.2">
      <c r="A1259" s="688">
        <v>1163</v>
      </c>
      <c r="B1259" s="688">
        <v>4</v>
      </c>
      <c r="C1259" s="689">
        <v>2</v>
      </c>
      <c r="D1259" s="689">
        <v>320</v>
      </c>
      <c r="E1259" s="623">
        <f t="shared" si="78"/>
        <v>6.4</v>
      </c>
      <c r="F1259" s="689">
        <v>830</v>
      </c>
      <c r="G1259" s="623">
        <f t="shared" si="79"/>
        <v>0.55627133919563276</v>
      </c>
      <c r="H1259" s="623">
        <f t="shared" si="76"/>
        <v>0.55627133919563276</v>
      </c>
      <c r="I1259" s="623">
        <f t="shared" si="77"/>
        <v>2.0526347257360182</v>
      </c>
    </row>
    <row r="1260" spans="1:9" x14ac:dyDescent="0.2">
      <c r="A1260" s="688">
        <v>1164</v>
      </c>
      <c r="B1260" s="688">
        <v>4</v>
      </c>
      <c r="C1260" s="689">
        <v>2</v>
      </c>
      <c r="D1260" s="689">
        <v>320</v>
      </c>
      <c r="E1260" s="623">
        <f t="shared" si="78"/>
        <v>6.4</v>
      </c>
      <c r="F1260" s="689">
        <v>832</v>
      </c>
      <c r="G1260" s="623">
        <f t="shared" si="79"/>
        <v>0.55761175206116431</v>
      </c>
      <c r="H1260" s="623">
        <f t="shared" si="76"/>
        <v>0.55761175206116431</v>
      </c>
      <c r="I1260" s="623">
        <f t="shared" si="77"/>
        <v>2.0527896178893688</v>
      </c>
    </row>
    <row r="1261" spans="1:9" x14ac:dyDescent="0.2">
      <c r="A1261" s="688">
        <v>1165</v>
      </c>
      <c r="B1261" s="688">
        <v>4</v>
      </c>
      <c r="C1261" s="689">
        <v>2</v>
      </c>
      <c r="D1261" s="689">
        <v>320</v>
      </c>
      <c r="E1261" s="623">
        <f t="shared" si="78"/>
        <v>6.4</v>
      </c>
      <c r="F1261" s="689">
        <v>828</v>
      </c>
      <c r="G1261" s="623">
        <f t="shared" si="79"/>
        <v>0.55493092633010099</v>
      </c>
      <c r="H1261" s="623">
        <f t="shared" si="76"/>
        <v>0.55493092633010099</v>
      </c>
      <c r="I1261" s="623">
        <f t="shared" si="77"/>
        <v>2.0529437653689051</v>
      </c>
    </row>
    <row r="1262" spans="1:9" x14ac:dyDescent="0.2">
      <c r="A1262" s="688">
        <v>1166</v>
      </c>
      <c r="B1262" s="688">
        <v>4</v>
      </c>
      <c r="C1262" s="689">
        <v>2</v>
      </c>
      <c r="D1262" s="689">
        <v>320</v>
      </c>
      <c r="E1262" s="623">
        <f t="shared" si="78"/>
        <v>6.4</v>
      </c>
      <c r="F1262" s="689">
        <v>829</v>
      </c>
      <c r="G1262" s="623">
        <f t="shared" si="79"/>
        <v>0.55560113276286693</v>
      </c>
      <c r="H1262" s="623">
        <f t="shared" si="76"/>
        <v>0.55560113276286693</v>
      </c>
      <c r="I1262" s="623">
        <f t="shared" si="77"/>
        <v>2.053098099016895</v>
      </c>
    </row>
    <row r="1263" spans="1:9" x14ac:dyDescent="0.2">
      <c r="A1263" s="688">
        <v>1167</v>
      </c>
      <c r="B1263" s="688">
        <v>4</v>
      </c>
      <c r="C1263" s="689">
        <v>2</v>
      </c>
      <c r="D1263" s="689">
        <v>320</v>
      </c>
      <c r="E1263" s="623">
        <f t="shared" si="78"/>
        <v>6.4</v>
      </c>
      <c r="F1263" s="689">
        <v>829</v>
      </c>
      <c r="G1263" s="623">
        <f t="shared" si="79"/>
        <v>0.55560113276286693</v>
      </c>
      <c r="H1263" s="623">
        <f t="shared" si="76"/>
        <v>0.55560113276286693</v>
      </c>
      <c r="I1263" s="623">
        <f t="shared" si="77"/>
        <v>2.0532524326648849</v>
      </c>
    </row>
    <row r="1264" spans="1:9" x14ac:dyDescent="0.2">
      <c r="A1264" s="688">
        <v>1168</v>
      </c>
      <c r="B1264" s="688">
        <v>4</v>
      </c>
      <c r="C1264" s="689">
        <v>2</v>
      </c>
      <c r="D1264" s="689">
        <v>320</v>
      </c>
      <c r="E1264" s="623">
        <f t="shared" si="78"/>
        <v>6.4</v>
      </c>
      <c r="F1264" s="689">
        <v>830</v>
      </c>
      <c r="G1264" s="623">
        <f t="shared" si="79"/>
        <v>0.55627133919563276</v>
      </c>
      <c r="H1264" s="623">
        <f t="shared" si="76"/>
        <v>0.55627133919563276</v>
      </c>
      <c r="I1264" s="623">
        <f t="shared" si="77"/>
        <v>2.0534069524813283</v>
      </c>
    </row>
    <row r="1265" spans="1:9" x14ac:dyDescent="0.2">
      <c r="A1265" s="688">
        <v>1169</v>
      </c>
      <c r="B1265" s="688">
        <v>4</v>
      </c>
      <c r="C1265" s="689">
        <v>2</v>
      </c>
      <c r="D1265" s="689">
        <v>320</v>
      </c>
      <c r="E1265" s="623">
        <f t="shared" si="78"/>
        <v>6.4</v>
      </c>
      <c r="F1265" s="689">
        <v>830</v>
      </c>
      <c r="G1265" s="623">
        <f t="shared" si="79"/>
        <v>0.55627133919563276</v>
      </c>
      <c r="H1265" s="623">
        <f t="shared" si="76"/>
        <v>0.55627133919563276</v>
      </c>
      <c r="I1265" s="623">
        <f t="shared" si="77"/>
        <v>2.0535614722977718</v>
      </c>
    </row>
    <row r="1266" spans="1:9" x14ac:dyDescent="0.2">
      <c r="A1266" s="688">
        <v>1170</v>
      </c>
      <c r="B1266" s="688">
        <v>8</v>
      </c>
      <c r="C1266" s="689">
        <v>2</v>
      </c>
      <c r="D1266" s="689">
        <v>320</v>
      </c>
      <c r="E1266" s="623">
        <f t="shared" si="78"/>
        <v>19.2</v>
      </c>
      <c r="F1266" s="689">
        <v>830</v>
      </c>
      <c r="G1266" s="623">
        <f t="shared" si="79"/>
        <v>1.668814017586898</v>
      </c>
      <c r="H1266" s="623">
        <f t="shared" si="76"/>
        <v>1.668814017586898</v>
      </c>
      <c r="I1266" s="623">
        <f t="shared" si="77"/>
        <v>2.0540250317471016</v>
      </c>
    </row>
    <row r="1267" spans="1:9" x14ac:dyDescent="0.2">
      <c r="A1267" s="688">
        <v>1171</v>
      </c>
      <c r="B1267" s="688">
        <v>23</v>
      </c>
      <c r="C1267" s="689">
        <v>2</v>
      </c>
      <c r="D1267" s="689">
        <v>320</v>
      </c>
      <c r="E1267" s="623">
        <f t="shared" si="78"/>
        <v>67.2</v>
      </c>
      <c r="F1267" s="689">
        <v>977</v>
      </c>
      <c r="G1267" s="623">
        <f t="shared" si="79"/>
        <v>6.8753126905281903</v>
      </c>
      <c r="H1267" s="623">
        <f t="shared" si="76"/>
        <v>6.8753126905281903</v>
      </c>
      <c r="I1267" s="623">
        <f t="shared" si="77"/>
        <v>2.055934840827804</v>
      </c>
    </row>
    <row r="1268" spans="1:9" x14ac:dyDescent="0.2">
      <c r="A1268" s="688">
        <v>1172</v>
      </c>
      <c r="B1268" s="688">
        <v>29</v>
      </c>
      <c r="C1268" s="689">
        <v>3</v>
      </c>
      <c r="D1268" s="689">
        <v>320</v>
      </c>
      <c r="E1268" s="623">
        <f t="shared" si="78"/>
        <v>83.2</v>
      </c>
      <c r="F1268" s="689">
        <v>1267</v>
      </c>
      <c r="G1268" s="623">
        <f t="shared" si="79"/>
        <v>11.038970154085863</v>
      </c>
      <c r="H1268" s="623">
        <f t="shared" si="76"/>
        <v>11.038970154085863</v>
      </c>
      <c r="I1268" s="623">
        <f t="shared" si="77"/>
        <v>2.0590012214261613</v>
      </c>
    </row>
    <row r="1269" spans="1:9" x14ac:dyDescent="0.2">
      <c r="A1269" s="688">
        <v>1173</v>
      </c>
      <c r="B1269" s="688">
        <v>42</v>
      </c>
      <c r="C1269" s="689">
        <v>3</v>
      </c>
      <c r="D1269" s="689">
        <v>320</v>
      </c>
      <c r="E1269" s="623">
        <f t="shared" si="78"/>
        <v>124.8</v>
      </c>
      <c r="F1269" s="689">
        <v>1492</v>
      </c>
      <c r="G1269" s="623">
        <f t="shared" si="79"/>
        <v>19.498985954888841</v>
      </c>
      <c r="H1269" s="623">
        <f t="shared" si="76"/>
        <v>19.498985954888841</v>
      </c>
      <c r="I1269" s="623">
        <f t="shared" si="77"/>
        <v>2.0644176064136306</v>
      </c>
    </row>
    <row r="1270" spans="1:9" x14ac:dyDescent="0.2">
      <c r="A1270" s="688">
        <v>1174</v>
      </c>
      <c r="B1270" s="688">
        <v>17</v>
      </c>
      <c r="C1270" s="689">
        <v>4</v>
      </c>
      <c r="D1270" s="689">
        <v>320</v>
      </c>
      <c r="E1270" s="623">
        <f t="shared" si="78"/>
        <v>41.6</v>
      </c>
      <c r="F1270" s="689">
        <v>1804</v>
      </c>
      <c r="G1270" s="623">
        <f t="shared" si="79"/>
        <v>7.8588406306120353</v>
      </c>
      <c r="H1270" s="623">
        <f t="shared" si="76"/>
        <v>7.8588406306120353</v>
      </c>
      <c r="I1270" s="623">
        <f t="shared" si="77"/>
        <v>2.0666006176999119</v>
      </c>
    </row>
    <row r="1271" spans="1:9" x14ac:dyDescent="0.2">
      <c r="A1271" s="688">
        <v>1174</v>
      </c>
      <c r="B1271" s="688">
        <v>63</v>
      </c>
      <c r="C1271" s="689">
        <v>3</v>
      </c>
      <c r="D1271" s="689">
        <v>320</v>
      </c>
      <c r="E1271" s="623">
        <f t="shared" si="78"/>
        <v>192</v>
      </c>
      <c r="F1271" s="689">
        <v>1308</v>
      </c>
      <c r="G1271" s="623">
        <f t="shared" si="79"/>
        <v>26.298900421730874</v>
      </c>
      <c r="H1271" s="623">
        <f t="shared" si="76"/>
        <v>26.298900421730874</v>
      </c>
      <c r="I1271" s="623">
        <f t="shared" si="77"/>
        <v>2.0739058678170594</v>
      </c>
    </row>
    <row r="1272" spans="1:9" x14ac:dyDescent="0.2">
      <c r="A1272" s="688">
        <v>1175</v>
      </c>
      <c r="B1272" s="688">
        <v>54</v>
      </c>
      <c r="C1272" s="689">
        <v>4</v>
      </c>
      <c r="D1272" s="689">
        <v>320</v>
      </c>
      <c r="E1272" s="623">
        <f t="shared" si="78"/>
        <v>160</v>
      </c>
      <c r="F1272" s="689">
        <v>1842</v>
      </c>
      <c r="G1272" s="623">
        <f t="shared" si="79"/>
        <v>30.86300622886613</v>
      </c>
      <c r="H1272" s="623">
        <f t="shared" si="76"/>
        <v>30.86300622886613</v>
      </c>
      <c r="I1272" s="623">
        <f t="shared" si="77"/>
        <v>2.0824789251028557</v>
      </c>
    </row>
    <row r="1273" spans="1:9" x14ac:dyDescent="0.2">
      <c r="A1273" s="688">
        <v>1176</v>
      </c>
      <c r="B1273" s="688">
        <v>15</v>
      </c>
      <c r="C1273" s="689">
        <v>4</v>
      </c>
      <c r="D1273" s="689">
        <v>320</v>
      </c>
      <c r="E1273" s="623">
        <f t="shared" si="78"/>
        <v>35.200000000000003</v>
      </c>
      <c r="F1273" s="689">
        <v>1987</v>
      </c>
      <c r="G1273" s="623">
        <f t="shared" si="79"/>
        <v>7.3243510004812933</v>
      </c>
      <c r="H1273" s="623">
        <f t="shared" si="76"/>
        <v>7.3243510004812933</v>
      </c>
      <c r="I1273" s="623">
        <f t="shared" si="77"/>
        <v>2.0845134670474339</v>
      </c>
    </row>
    <row r="1274" spans="1:9" x14ac:dyDescent="0.2">
      <c r="A1274" s="688">
        <v>1177</v>
      </c>
      <c r="B1274" s="688">
        <v>38</v>
      </c>
      <c r="C1274" s="689">
        <v>5</v>
      </c>
      <c r="D1274" s="689">
        <v>320</v>
      </c>
      <c r="E1274" s="623">
        <f t="shared" si="78"/>
        <v>105.6</v>
      </c>
      <c r="F1274" s="689">
        <v>2140</v>
      </c>
      <c r="G1274" s="623">
        <f t="shared" si="79"/>
        <v>23.664989140961197</v>
      </c>
      <c r="H1274" s="623">
        <f t="shared" si="76"/>
        <v>23.664989140961197</v>
      </c>
      <c r="I1274" s="623">
        <f t="shared" si="77"/>
        <v>2.0910870751421453</v>
      </c>
    </row>
    <row r="1275" spans="1:9" x14ac:dyDescent="0.2">
      <c r="A1275" s="688">
        <v>1178</v>
      </c>
      <c r="B1275" s="688">
        <v>61</v>
      </c>
      <c r="C1275" s="689">
        <v>4</v>
      </c>
      <c r="D1275" s="689">
        <v>320</v>
      </c>
      <c r="E1275" s="623">
        <f t="shared" si="78"/>
        <v>182.4</v>
      </c>
      <c r="F1275" s="689">
        <v>1506</v>
      </c>
      <c r="G1275" s="623">
        <f t="shared" si="79"/>
        <v>28.765930300741871</v>
      </c>
      <c r="H1275" s="623">
        <f t="shared" si="76"/>
        <v>28.765930300741871</v>
      </c>
      <c r="I1275" s="623">
        <f t="shared" si="77"/>
        <v>2.0990776113367957</v>
      </c>
    </row>
    <row r="1276" spans="1:9" x14ac:dyDescent="0.2">
      <c r="A1276" s="688">
        <v>1179</v>
      </c>
      <c r="B1276" s="688">
        <v>7</v>
      </c>
      <c r="C1276" s="689">
        <v>4</v>
      </c>
      <c r="D1276" s="689">
        <v>320</v>
      </c>
      <c r="E1276" s="623">
        <f t="shared" si="78"/>
        <v>9.6</v>
      </c>
      <c r="F1276" s="689">
        <v>1656</v>
      </c>
      <c r="G1276" s="623">
        <f t="shared" si="79"/>
        <v>1.6647927789903032</v>
      </c>
      <c r="H1276" s="623">
        <f t="shared" si="76"/>
        <v>1.6647927789903032</v>
      </c>
      <c r="I1276" s="623">
        <f t="shared" si="77"/>
        <v>2.0995400537754043</v>
      </c>
    </row>
    <row r="1277" spans="1:9" x14ac:dyDescent="0.2">
      <c r="A1277" s="688">
        <v>1180</v>
      </c>
      <c r="B1277" s="688">
        <v>1</v>
      </c>
      <c r="C1277" s="689">
        <v>3</v>
      </c>
      <c r="D1277" s="689">
        <v>320</v>
      </c>
      <c r="E1277" s="623">
        <f t="shared" si="78"/>
        <v>0</v>
      </c>
      <c r="F1277" s="689">
        <v>1379</v>
      </c>
      <c r="G1277" s="623">
        <f t="shared" si="79"/>
        <v>0</v>
      </c>
      <c r="H1277" s="623">
        <f t="shared" si="76"/>
        <v>0</v>
      </c>
      <c r="I1277" s="623">
        <f t="shared" si="77"/>
        <v>2.0995400537754043</v>
      </c>
    </row>
    <row r="1278" spans="1:9" x14ac:dyDescent="0.2">
      <c r="A1278" s="688">
        <v>1181</v>
      </c>
      <c r="B1278" s="688">
        <v>1</v>
      </c>
      <c r="C1278" s="689">
        <v>3</v>
      </c>
      <c r="D1278" s="689">
        <v>320</v>
      </c>
      <c r="E1278" s="623">
        <f t="shared" si="78"/>
        <v>0</v>
      </c>
      <c r="F1278" s="689">
        <v>1104</v>
      </c>
      <c r="G1278" s="623">
        <f t="shared" si="79"/>
        <v>0</v>
      </c>
      <c r="H1278" s="623">
        <f t="shared" si="76"/>
        <v>0</v>
      </c>
      <c r="I1278" s="623">
        <f t="shared" si="77"/>
        <v>2.0995400537754043</v>
      </c>
    </row>
    <row r="1279" spans="1:9" x14ac:dyDescent="0.2">
      <c r="A1279" s="688">
        <v>1182</v>
      </c>
      <c r="B1279" s="688">
        <v>1</v>
      </c>
      <c r="C1279" s="689">
        <v>3</v>
      </c>
      <c r="D1279" s="689">
        <v>320</v>
      </c>
      <c r="E1279" s="623">
        <f t="shared" si="78"/>
        <v>0</v>
      </c>
      <c r="F1279" s="689">
        <v>1057</v>
      </c>
      <c r="G1279" s="623">
        <f t="shared" si="79"/>
        <v>0</v>
      </c>
      <c r="H1279" s="623">
        <f t="shared" si="76"/>
        <v>0</v>
      </c>
      <c r="I1279" s="623">
        <f t="shared" si="77"/>
        <v>2.0995400537754043</v>
      </c>
    </row>
    <row r="1280" spans="1:9" x14ac:dyDescent="0.2">
      <c r="A1280" s="688">
        <v>1183</v>
      </c>
      <c r="B1280" s="688">
        <v>1</v>
      </c>
      <c r="C1280" s="689">
        <v>2</v>
      </c>
      <c r="D1280" s="689">
        <v>320</v>
      </c>
      <c r="E1280" s="623">
        <f t="shared" si="78"/>
        <v>0</v>
      </c>
      <c r="F1280" s="689">
        <v>978</v>
      </c>
      <c r="G1280" s="623">
        <f t="shared" si="79"/>
        <v>0</v>
      </c>
      <c r="H1280" s="623">
        <f t="shared" si="76"/>
        <v>0</v>
      </c>
      <c r="I1280" s="623">
        <f t="shared" si="77"/>
        <v>2.0995400537754043</v>
      </c>
    </row>
    <row r="1281" spans="1:9" x14ac:dyDescent="0.2">
      <c r="A1281" s="688">
        <v>1184</v>
      </c>
      <c r="B1281" s="688">
        <v>1</v>
      </c>
      <c r="C1281" s="689">
        <v>3</v>
      </c>
      <c r="D1281" s="689">
        <v>320</v>
      </c>
      <c r="E1281" s="623">
        <f t="shared" si="78"/>
        <v>0</v>
      </c>
      <c r="F1281" s="689">
        <v>1186</v>
      </c>
      <c r="G1281" s="623">
        <f t="shared" si="79"/>
        <v>0</v>
      </c>
      <c r="H1281" s="623">
        <f t="shared" si="76"/>
        <v>0</v>
      </c>
      <c r="I1281" s="623">
        <f t="shared" si="77"/>
        <v>2.0995400537754043</v>
      </c>
    </row>
    <row r="1282" spans="1:9" x14ac:dyDescent="0.2">
      <c r="A1282" s="688">
        <v>1185</v>
      </c>
      <c r="B1282" s="688">
        <v>1</v>
      </c>
      <c r="C1282" s="689">
        <v>2</v>
      </c>
      <c r="D1282" s="689">
        <v>320</v>
      </c>
      <c r="E1282" s="623">
        <f t="shared" si="78"/>
        <v>0</v>
      </c>
      <c r="F1282" s="689">
        <v>968</v>
      </c>
      <c r="G1282" s="623">
        <f t="shared" si="79"/>
        <v>0</v>
      </c>
      <c r="H1282" s="623">
        <f t="shared" si="76"/>
        <v>0</v>
      </c>
      <c r="I1282" s="623">
        <f t="shared" si="77"/>
        <v>2.0995400537754043</v>
      </c>
    </row>
    <row r="1283" spans="1:9" x14ac:dyDescent="0.2">
      <c r="A1283" s="688">
        <v>1185</v>
      </c>
      <c r="B1283" s="688">
        <v>1</v>
      </c>
      <c r="C1283" s="689">
        <v>2</v>
      </c>
      <c r="D1283" s="689">
        <v>320</v>
      </c>
      <c r="E1283" s="623">
        <f t="shared" si="78"/>
        <v>0</v>
      </c>
      <c r="F1283" s="689">
        <v>887</v>
      </c>
      <c r="G1283" s="623">
        <f t="shared" si="79"/>
        <v>0</v>
      </c>
      <c r="H1283" s="623">
        <f t="shared" si="76"/>
        <v>0</v>
      </c>
      <c r="I1283" s="623">
        <f t="shared" si="77"/>
        <v>2.0995400537754043</v>
      </c>
    </row>
    <row r="1284" spans="1:9" x14ac:dyDescent="0.2">
      <c r="A1284" s="688">
        <v>1186</v>
      </c>
      <c r="B1284" s="688">
        <v>5</v>
      </c>
      <c r="C1284" s="689">
        <v>2</v>
      </c>
      <c r="D1284" s="689">
        <v>320</v>
      </c>
      <c r="E1284" s="623">
        <f t="shared" si="78"/>
        <v>9.6</v>
      </c>
      <c r="F1284" s="689">
        <v>860</v>
      </c>
      <c r="G1284" s="623">
        <f t="shared" si="79"/>
        <v>0.86456629826791109</v>
      </c>
      <c r="H1284" s="623">
        <f t="shared" si="76"/>
        <v>0.86456629826791109</v>
      </c>
      <c r="I1284" s="623">
        <f t="shared" si="77"/>
        <v>2.0997802110804789</v>
      </c>
    </row>
    <row r="1285" spans="1:9" x14ac:dyDescent="0.2">
      <c r="A1285" s="688">
        <v>1187</v>
      </c>
      <c r="B1285" s="688">
        <v>3</v>
      </c>
      <c r="C1285" s="689">
        <v>2</v>
      </c>
      <c r="D1285" s="689">
        <v>320</v>
      </c>
      <c r="E1285" s="623">
        <f t="shared" si="78"/>
        <v>3.2</v>
      </c>
      <c r="F1285" s="689">
        <v>896</v>
      </c>
      <c r="G1285" s="623">
        <f t="shared" si="79"/>
        <v>0.30025248187908854</v>
      </c>
      <c r="H1285" s="623">
        <f t="shared" si="76"/>
        <v>0.30025248187908854</v>
      </c>
      <c r="I1285" s="623">
        <f t="shared" si="77"/>
        <v>2.0998636145476675</v>
      </c>
    </row>
    <row r="1286" spans="1:9" x14ac:dyDescent="0.2">
      <c r="A1286" s="688">
        <v>1188</v>
      </c>
      <c r="B1286" s="688">
        <v>3</v>
      </c>
      <c r="C1286" s="689">
        <v>2</v>
      </c>
      <c r="D1286" s="689">
        <v>320</v>
      </c>
      <c r="E1286" s="623">
        <f t="shared" si="78"/>
        <v>3.2</v>
      </c>
      <c r="F1286" s="689">
        <v>893</v>
      </c>
      <c r="G1286" s="623">
        <f t="shared" si="79"/>
        <v>0.29924717222993974</v>
      </c>
      <c r="H1286" s="623">
        <f t="shared" si="76"/>
        <v>0.29924717222993974</v>
      </c>
      <c r="I1286" s="623">
        <f t="shared" si="77"/>
        <v>2.099946738762176</v>
      </c>
    </row>
    <row r="1287" spans="1:9" x14ac:dyDescent="0.2">
      <c r="A1287" s="688">
        <v>1189</v>
      </c>
      <c r="B1287" s="688">
        <v>5</v>
      </c>
      <c r="C1287" s="689">
        <v>2</v>
      </c>
      <c r="D1287" s="689">
        <v>320</v>
      </c>
      <c r="E1287" s="623">
        <f t="shared" si="78"/>
        <v>9.6</v>
      </c>
      <c r="F1287" s="689">
        <v>830</v>
      </c>
      <c r="G1287" s="623">
        <f t="shared" si="79"/>
        <v>0.83440700879344898</v>
      </c>
      <c r="H1287" s="623">
        <f t="shared" ref="H1287:H1350" si="80">G1287*1</f>
        <v>0.83440700879344898</v>
      </c>
      <c r="I1287" s="623">
        <f t="shared" si="77"/>
        <v>2.1001785184868407</v>
      </c>
    </row>
    <row r="1288" spans="1:9" x14ac:dyDescent="0.2">
      <c r="A1288" s="688">
        <v>1190</v>
      </c>
      <c r="B1288" s="688">
        <v>4</v>
      </c>
      <c r="C1288" s="689">
        <v>2</v>
      </c>
      <c r="D1288" s="689">
        <v>320</v>
      </c>
      <c r="E1288" s="623">
        <f t="shared" si="78"/>
        <v>6.4</v>
      </c>
      <c r="F1288" s="689">
        <v>827</v>
      </c>
      <c r="G1288" s="623">
        <f t="shared" si="79"/>
        <v>0.55426071989733516</v>
      </c>
      <c r="H1288" s="623">
        <f t="shared" si="80"/>
        <v>0.55426071989733516</v>
      </c>
      <c r="I1288" s="623">
        <f t="shared" ref="I1288:I1351" si="81">(H1288/3600)+I1287</f>
        <v>2.1003324797979235</v>
      </c>
    </row>
    <row r="1289" spans="1:9" x14ac:dyDescent="0.2">
      <c r="A1289" s="688">
        <v>1191</v>
      </c>
      <c r="B1289" s="688">
        <v>4</v>
      </c>
      <c r="C1289" s="689">
        <v>2</v>
      </c>
      <c r="D1289" s="689">
        <v>320</v>
      </c>
      <c r="E1289" s="623">
        <f t="shared" si="78"/>
        <v>6.4</v>
      </c>
      <c r="F1289" s="689">
        <v>829</v>
      </c>
      <c r="G1289" s="623">
        <f t="shared" si="79"/>
        <v>0.55560113276286693</v>
      </c>
      <c r="H1289" s="623">
        <f t="shared" si="80"/>
        <v>0.55560113276286693</v>
      </c>
      <c r="I1289" s="623">
        <f t="shared" si="81"/>
        <v>2.1004868134459134</v>
      </c>
    </row>
    <row r="1290" spans="1:9" x14ac:dyDescent="0.2">
      <c r="A1290" s="688">
        <v>1192</v>
      </c>
      <c r="B1290" s="688">
        <v>4</v>
      </c>
      <c r="C1290" s="689">
        <v>2</v>
      </c>
      <c r="D1290" s="689">
        <v>320</v>
      </c>
      <c r="E1290" s="623">
        <f t="shared" ref="E1290:E1353" si="82">IF(B1290&gt;C1290,(B1290-C1290)*D1290/100,0)</f>
        <v>6.4</v>
      </c>
      <c r="F1290" s="689">
        <v>827</v>
      </c>
      <c r="G1290" s="623">
        <f t="shared" ref="G1290:G1353" si="83">(2*PI()*E1290*F1290/60)/1000</f>
        <v>0.55426071989733516</v>
      </c>
      <c r="H1290" s="623">
        <f t="shared" si="80"/>
        <v>0.55426071989733516</v>
      </c>
      <c r="I1290" s="623">
        <f t="shared" si="81"/>
        <v>2.1006407747569962</v>
      </c>
    </row>
    <row r="1291" spans="1:9" x14ac:dyDescent="0.2">
      <c r="A1291" s="688">
        <v>1193</v>
      </c>
      <c r="B1291" s="688">
        <v>4</v>
      </c>
      <c r="C1291" s="689">
        <v>2</v>
      </c>
      <c r="D1291" s="689">
        <v>320</v>
      </c>
      <c r="E1291" s="623">
        <f t="shared" si="82"/>
        <v>6.4</v>
      </c>
      <c r="F1291" s="689">
        <v>829</v>
      </c>
      <c r="G1291" s="623">
        <f t="shared" si="83"/>
        <v>0.55560113276286693</v>
      </c>
      <c r="H1291" s="623">
        <f t="shared" si="80"/>
        <v>0.55560113276286693</v>
      </c>
      <c r="I1291" s="623">
        <f t="shared" si="81"/>
        <v>2.1007951084049861</v>
      </c>
    </row>
    <row r="1292" spans="1:9" x14ac:dyDescent="0.2">
      <c r="A1292" s="688">
        <v>1194</v>
      </c>
      <c r="B1292" s="688">
        <v>4</v>
      </c>
      <c r="C1292" s="689">
        <v>2</v>
      </c>
      <c r="D1292" s="689">
        <v>320</v>
      </c>
      <c r="E1292" s="623">
        <f t="shared" si="82"/>
        <v>6.4</v>
      </c>
      <c r="F1292" s="689">
        <v>829</v>
      </c>
      <c r="G1292" s="623">
        <f t="shared" si="83"/>
        <v>0.55560113276286693</v>
      </c>
      <c r="H1292" s="623">
        <f t="shared" si="80"/>
        <v>0.55560113276286693</v>
      </c>
      <c r="I1292" s="623">
        <f t="shared" si="81"/>
        <v>2.100949442052976</v>
      </c>
    </row>
    <row r="1293" spans="1:9" x14ac:dyDescent="0.2">
      <c r="A1293" s="688">
        <v>1195</v>
      </c>
      <c r="B1293" s="688">
        <v>4</v>
      </c>
      <c r="C1293" s="689">
        <v>2</v>
      </c>
      <c r="D1293" s="689">
        <v>320</v>
      </c>
      <c r="E1293" s="623">
        <f t="shared" si="82"/>
        <v>6.4</v>
      </c>
      <c r="F1293" s="689">
        <v>830</v>
      </c>
      <c r="G1293" s="623">
        <f t="shared" si="83"/>
        <v>0.55627133919563276</v>
      </c>
      <c r="H1293" s="623">
        <f t="shared" si="80"/>
        <v>0.55627133919563276</v>
      </c>
      <c r="I1293" s="623">
        <f t="shared" si="81"/>
        <v>2.1011039618694194</v>
      </c>
    </row>
    <row r="1294" spans="1:9" x14ac:dyDescent="0.2">
      <c r="A1294" s="688">
        <v>1196</v>
      </c>
      <c r="B1294" s="688">
        <v>4</v>
      </c>
      <c r="C1294" s="689">
        <v>2</v>
      </c>
      <c r="D1294" s="689">
        <v>320</v>
      </c>
      <c r="E1294" s="623">
        <f t="shared" si="82"/>
        <v>6.4</v>
      </c>
      <c r="F1294" s="689">
        <v>833</v>
      </c>
      <c r="G1294" s="623">
        <f t="shared" si="83"/>
        <v>0.55828195849393014</v>
      </c>
      <c r="H1294" s="623">
        <f t="shared" si="80"/>
        <v>0.55828195849393014</v>
      </c>
      <c r="I1294" s="623">
        <f t="shared" si="81"/>
        <v>2.1012590401912234</v>
      </c>
    </row>
    <row r="1295" spans="1:9" x14ac:dyDescent="0.2">
      <c r="A1295" s="688">
        <v>1197</v>
      </c>
      <c r="B1295" s="688">
        <v>4</v>
      </c>
      <c r="C1295" s="689">
        <v>2</v>
      </c>
      <c r="D1295" s="689">
        <v>320</v>
      </c>
      <c r="E1295" s="623">
        <f t="shared" si="82"/>
        <v>6.4</v>
      </c>
      <c r="F1295" s="689">
        <v>830</v>
      </c>
      <c r="G1295" s="623">
        <f t="shared" si="83"/>
        <v>0.55627133919563276</v>
      </c>
      <c r="H1295" s="623">
        <f t="shared" si="80"/>
        <v>0.55627133919563276</v>
      </c>
      <c r="I1295" s="623">
        <f t="shared" si="81"/>
        <v>2.1014135600076669</v>
      </c>
    </row>
    <row r="1296" spans="1:9" x14ac:dyDescent="0.2">
      <c r="A1296" s="688">
        <v>1198</v>
      </c>
      <c r="B1296" s="688">
        <v>5</v>
      </c>
      <c r="C1296" s="689">
        <v>2</v>
      </c>
      <c r="D1296" s="689">
        <v>320</v>
      </c>
      <c r="E1296" s="623">
        <f t="shared" si="82"/>
        <v>9.6</v>
      </c>
      <c r="F1296" s="689">
        <v>830</v>
      </c>
      <c r="G1296" s="623">
        <f t="shared" si="83"/>
        <v>0.83440700879344898</v>
      </c>
      <c r="H1296" s="623">
        <f t="shared" si="80"/>
        <v>0.83440700879344898</v>
      </c>
      <c r="I1296" s="623">
        <f t="shared" si="81"/>
        <v>2.1016453397323316</v>
      </c>
    </row>
    <row r="1297" spans="1:9" x14ac:dyDescent="0.2">
      <c r="A1297" s="688">
        <v>1198</v>
      </c>
      <c r="B1297" s="688">
        <v>4</v>
      </c>
      <c r="C1297" s="689">
        <v>2</v>
      </c>
      <c r="D1297" s="689">
        <v>320</v>
      </c>
      <c r="E1297" s="623">
        <f t="shared" si="82"/>
        <v>6.4</v>
      </c>
      <c r="F1297" s="689">
        <v>833</v>
      </c>
      <c r="G1297" s="623">
        <f t="shared" si="83"/>
        <v>0.55828195849393014</v>
      </c>
      <c r="H1297" s="623">
        <f t="shared" si="80"/>
        <v>0.55828195849393014</v>
      </c>
      <c r="I1297" s="623">
        <f t="shared" si="81"/>
        <v>2.1018004180541356</v>
      </c>
    </row>
    <row r="1298" spans="1:9" x14ac:dyDescent="0.2">
      <c r="A1298" s="688">
        <v>1199</v>
      </c>
      <c r="B1298" s="688">
        <v>16</v>
      </c>
      <c r="C1298" s="689">
        <v>2</v>
      </c>
      <c r="D1298" s="689">
        <v>320</v>
      </c>
      <c r="E1298" s="623">
        <f t="shared" si="82"/>
        <v>44.8</v>
      </c>
      <c r="F1298" s="689">
        <v>881</v>
      </c>
      <c r="G1298" s="623">
        <f t="shared" si="83"/>
        <v>4.1331630708668268</v>
      </c>
      <c r="H1298" s="623">
        <f t="shared" si="80"/>
        <v>4.1331630708668268</v>
      </c>
      <c r="I1298" s="623">
        <f t="shared" si="81"/>
        <v>2.1029485189071542</v>
      </c>
    </row>
    <row r="1299" spans="1:9" x14ac:dyDescent="0.2">
      <c r="A1299" s="688">
        <v>1200</v>
      </c>
      <c r="B1299" s="688">
        <v>13</v>
      </c>
      <c r="C1299" s="689">
        <v>3</v>
      </c>
      <c r="D1299" s="689">
        <v>320</v>
      </c>
      <c r="E1299" s="623">
        <f t="shared" si="82"/>
        <v>32</v>
      </c>
      <c r="F1299" s="689">
        <v>1020</v>
      </c>
      <c r="G1299" s="623">
        <f t="shared" si="83"/>
        <v>3.418052807105695</v>
      </c>
      <c r="H1299" s="623">
        <f t="shared" si="80"/>
        <v>3.418052807105695</v>
      </c>
      <c r="I1299" s="623">
        <f t="shared" si="81"/>
        <v>2.1038979780202389</v>
      </c>
    </row>
    <row r="1300" spans="1:9" x14ac:dyDescent="0.2">
      <c r="A1300" s="688">
        <v>1201</v>
      </c>
      <c r="B1300" s="688">
        <v>20</v>
      </c>
      <c r="C1300" s="689">
        <v>3</v>
      </c>
      <c r="D1300" s="689">
        <v>320</v>
      </c>
      <c r="E1300" s="623">
        <f t="shared" si="82"/>
        <v>54.4</v>
      </c>
      <c r="F1300" s="689">
        <v>1027</v>
      </c>
      <c r="G1300" s="623">
        <f t="shared" si="83"/>
        <v>5.8505670548292485</v>
      </c>
      <c r="H1300" s="623">
        <f t="shared" si="80"/>
        <v>5.8505670548292485</v>
      </c>
      <c r="I1300" s="623">
        <f t="shared" si="81"/>
        <v>2.1055231355354693</v>
      </c>
    </row>
    <row r="1301" spans="1:9" x14ac:dyDescent="0.2">
      <c r="A1301" s="688">
        <v>1202</v>
      </c>
      <c r="B1301" s="688">
        <v>20</v>
      </c>
      <c r="C1301" s="689">
        <v>3</v>
      </c>
      <c r="D1301" s="689">
        <v>320</v>
      </c>
      <c r="E1301" s="623">
        <f t="shared" si="82"/>
        <v>54.4</v>
      </c>
      <c r="F1301" s="689">
        <v>1299</v>
      </c>
      <c r="G1301" s="623">
        <f t="shared" si="83"/>
        <v>7.400084327383829</v>
      </c>
      <c r="H1301" s="623">
        <f t="shared" si="80"/>
        <v>7.400084327383829</v>
      </c>
      <c r="I1301" s="623">
        <f t="shared" si="81"/>
        <v>2.1075787145152982</v>
      </c>
    </row>
    <row r="1302" spans="1:9" x14ac:dyDescent="0.2">
      <c r="A1302" s="688">
        <v>1203</v>
      </c>
      <c r="B1302" s="688">
        <v>40</v>
      </c>
      <c r="C1302" s="689">
        <v>3</v>
      </c>
      <c r="D1302" s="689">
        <v>320</v>
      </c>
      <c r="E1302" s="623">
        <f t="shared" si="82"/>
        <v>118.4</v>
      </c>
      <c r="F1302" s="689">
        <v>1323</v>
      </c>
      <c r="G1302" s="623">
        <f t="shared" si="83"/>
        <v>16.403637545159892</v>
      </c>
      <c r="H1302" s="623">
        <f t="shared" si="80"/>
        <v>16.403637545159892</v>
      </c>
      <c r="I1302" s="623">
        <f t="shared" si="81"/>
        <v>2.1121352805000648</v>
      </c>
    </row>
    <row r="1303" spans="1:9" x14ac:dyDescent="0.2">
      <c r="A1303" s="688">
        <v>1204</v>
      </c>
      <c r="B1303" s="688">
        <v>1</v>
      </c>
      <c r="C1303" s="689">
        <v>4</v>
      </c>
      <c r="D1303" s="689">
        <v>320</v>
      </c>
      <c r="E1303" s="623">
        <f t="shared" si="82"/>
        <v>0</v>
      </c>
      <c r="F1303" s="689">
        <v>1881</v>
      </c>
      <c r="G1303" s="623">
        <f t="shared" si="83"/>
        <v>0</v>
      </c>
      <c r="H1303" s="623">
        <f t="shared" si="80"/>
        <v>0</v>
      </c>
      <c r="I1303" s="623">
        <f t="shared" si="81"/>
        <v>2.1121352805000648</v>
      </c>
    </row>
    <row r="1304" spans="1:9" x14ac:dyDescent="0.2">
      <c r="A1304" s="688">
        <v>1205</v>
      </c>
      <c r="B1304" s="688">
        <v>55</v>
      </c>
      <c r="C1304" s="689">
        <v>3</v>
      </c>
      <c r="D1304" s="689">
        <v>320</v>
      </c>
      <c r="E1304" s="623">
        <f t="shared" si="82"/>
        <v>166.4</v>
      </c>
      <c r="F1304" s="689">
        <v>1321</v>
      </c>
      <c r="G1304" s="623">
        <f t="shared" si="83"/>
        <v>23.018910139774945</v>
      </c>
      <c r="H1304" s="623">
        <f t="shared" si="80"/>
        <v>23.018910139774945</v>
      </c>
      <c r="I1304" s="623">
        <f t="shared" si="81"/>
        <v>2.1185294222055577</v>
      </c>
    </row>
    <row r="1305" spans="1:9" x14ac:dyDescent="0.2">
      <c r="A1305" s="688">
        <v>1206</v>
      </c>
      <c r="B1305" s="688">
        <v>1</v>
      </c>
      <c r="C1305" s="689">
        <v>4</v>
      </c>
      <c r="D1305" s="689">
        <v>320</v>
      </c>
      <c r="E1305" s="623">
        <f t="shared" si="82"/>
        <v>0</v>
      </c>
      <c r="F1305" s="689">
        <v>1613</v>
      </c>
      <c r="G1305" s="623">
        <f t="shared" si="83"/>
        <v>0</v>
      </c>
      <c r="H1305" s="623">
        <f t="shared" si="80"/>
        <v>0</v>
      </c>
      <c r="I1305" s="623">
        <f t="shared" si="81"/>
        <v>2.1185294222055577</v>
      </c>
    </row>
    <row r="1306" spans="1:9" x14ac:dyDescent="0.2">
      <c r="A1306" s="688">
        <v>1207</v>
      </c>
      <c r="B1306" s="688">
        <v>1</v>
      </c>
      <c r="C1306" s="689">
        <v>3</v>
      </c>
      <c r="D1306" s="689">
        <v>320</v>
      </c>
      <c r="E1306" s="623">
        <f t="shared" si="82"/>
        <v>0</v>
      </c>
      <c r="F1306" s="689">
        <v>1421</v>
      </c>
      <c r="G1306" s="623">
        <f t="shared" si="83"/>
        <v>0</v>
      </c>
      <c r="H1306" s="623">
        <f t="shared" si="80"/>
        <v>0</v>
      </c>
      <c r="I1306" s="623">
        <f t="shared" si="81"/>
        <v>2.1185294222055577</v>
      </c>
    </row>
    <row r="1307" spans="1:9" x14ac:dyDescent="0.2">
      <c r="A1307" s="688">
        <v>1208</v>
      </c>
      <c r="B1307" s="688">
        <v>1</v>
      </c>
      <c r="C1307" s="689">
        <v>3</v>
      </c>
      <c r="D1307" s="689">
        <v>320</v>
      </c>
      <c r="E1307" s="623">
        <f t="shared" si="82"/>
        <v>0</v>
      </c>
      <c r="F1307" s="689">
        <v>1374</v>
      </c>
      <c r="G1307" s="623">
        <f t="shared" si="83"/>
        <v>0</v>
      </c>
      <c r="H1307" s="623">
        <f t="shared" si="80"/>
        <v>0</v>
      </c>
      <c r="I1307" s="623">
        <f t="shared" si="81"/>
        <v>2.1185294222055577</v>
      </c>
    </row>
    <row r="1308" spans="1:9" x14ac:dyDescent="0.2">
      <c r="A1308" s="688">
        <v>1209</v>
      </c>
      <c r="B1308" s="688">
        <v>21</v>
      </c>
      <c r="C1308" s="689">
        <v>3</v>
      </c>
      <c r="D1308" s="689">
        <v>320</v>
      </c>
      <c r="E1308" s="623">
        <f t="shared" si="82"/>
        <v>57.6</v>
      </c>
      <c r="F1308" s="689">
        <v>1411</v>
      </c>
      <c r="G1308" s="623">
        <f t="shared" si="83"/>
        <v>8.5109514896931806</v>
      </c>
      <c r="H1308" s="623">
        <f t="shared" si="80"/>
        <v>8.5109514896931806</v>
      </c>
      <c r="I1308" s="623">
        <f t="shared" si="81"/>
        <v>2.120893575397139</v>
      </c>
    </row>
    <row r="1309" spans="1:9" x14ac:dyDescent="0.2">
      <c r="A1309" s="688">
        <v>1210</v>
      </c>
      <c r="B1309" s="688">
        <v>4</v>
      </c>
      <c r="C1309" s="689">
        <v>3</v>
      </c>
      <c r="D1309" s="689">
        <v>320</v>
      </c>
      <c r="E1309" s="623">
        <f t="shared" si="82"/>
        <v>3.2</v>
      </c>
      <c r="F1309" s="689">
        <v>1494</v>
      </c>
      <c r="G1309" s="623">
        <f t="shared" si="83"/>
        <v>0.50064420527606945</v>
      </c>
      <c r="H1309" s="623">
        <f t="shared" si="80"/>
        <v>0.50064420527606945</v>
      </c>
      <c r="I1309" s="623">
        <f t="shared" si="81"/>
        <v>2.121032643231938</v>
      </c>
    </row>
    <row r="1310" spans="1:9" x14ac:dyDescent="0.2">
      <c r="A1310" s="688">
        <v>1210</v>
      </c>
      <c r="B1310" s="688">
        <v>11</v>
      </c>
      <c r="C1310" s="689">
        <v>3</v>
      </c>
      <c r="D1310" s="689">
        <v>320</v>
      </c>
      <c r="E1310" s="623">
        <f t="shared" si="82"/>
        <v>25.6</v>
      </c>
      <c r="F1310" s="689">
        <v>1490</v>
      </c>
      <c r="G1310" s="623">
        <f t="shared" si="83"/>
        <v>3.9944303392843024</v>
      </c>
      <c r="H1310" s="623">
        <f t="shared" si="80"/>
        <v>3.9944303392843024</v>
      </c>
      <c r="I1310" s="623">
        <f t="shared" si="81"/>
        <v>2.1221422072150724</v>
      </c>
    </row>
    <row r="1311" spans="1:9" x14ac:dyDescent="0.2">
      <c r="A1311" s="688">
        <v>1211</v>
      </c>
      <c r="B1311" s="688">
        <v>26</v>
      </c>
      <c r="C1311" s="689">
        <v>4</v>
      </c>
      <c r="D1311" s="689">
        <v>320</v>
      </c>
      <c r="E1311" s="623">
        <f t="shared" si="82"/>
        <v>70.400000000000006</v>
      </c>
      <c r="F1311" s="689">
        <v>1582</v>
      </c>
      <c r="G1311" s="623">
        <f t="shared" si="83"/>
        <v>11.662932342990846</v>
      </c>
      <c r="H1311" s="623">
        <f t="shared" si="80"/>
        <v>11.662932342990846</v>
      </c>
      <c r="I1311" s="623">
        <f t="shared" si="81"/>
        <v>2.1253819106436809</v>
      </c>
    </row>
    <row r="1312" spans="1:9" x14ac:dyDescent="0.2">
      <c r="A1312" s="688">
        <v>1212</v>
      </c>
      <c r="B1312" s="688">
        <v>15</v>
      </c>
      <c r="C1312" s="689">
        <v>4</v>
      </c>
      <c r="D1312" s="689">
        <v>320</v>
      </c>
      <c r="E1312" s="623">
        <f t="shared" si="82"/>
        <v>35.200000000000003</v>
      </c>
      <c r="F1312" s="689">
        <v>1723</v>
      </c>
      <c r="G1312" s="623">
        <f t="shared" si="83"/>
        <v>6.3512112601053188</v>
      </c>
      <c r="H1312" s="623">
        <f t="shared" si="80"/>
        <v>6.3512112601053188</v>
      </c>
      <c r="I1312" s="623">
        <f t="shared" si="81"/>
        <v>2.1271461359937103</v>
      </c>
    </row>
    <row r="1313" spans="1:9" x14ac:dyDescent="0.2">
      <c r="A1313" s="688">
        <v>1213</v>
      </c>
      <c r="B1313" s="688">
        <v>24</v>
      </c>
      <c r="C1313" s="689">
        <v>3</v>
      </c>
      <c r="D1313" s="689">
        <v>320</v>
      </c>
      <c r="E1313" s="623">
        <f t="shared" si="82"/>
        <v>67.2</v>
      </c>
      <c r="F1313" s="689">
        <v>1492</v>
      </c>
      <c r="G1313" s="623">
        <f t="shared" si="83"/>
        <v>10.499453975709377</v>
      </c>
      <c r="H1313" s="623">
        <f t="shared" si="80"/>
        <v>10.499453975709377</v>
      </c>
      <c r="I1313" s="623">
        <f t="shared" si="81"/>
        <v>2.1300626509869627</v>
      </c>
    </row>
    <row r="1314" spans="1:9" x14ac:dyDescent="0.2">
      <c r="A1314" s="688">
        <v>1214</v>
      </c>
      <c r="B1314" s="688">
        <v>68</v>
      </c>
      <c r="C1314" s="689">
        <v>3</v>
      </c>
      <c r="D1314" s="689">
        <v>320</v>
      </c>
      <c r="E1314" s="623">
        <f t="shared" si="82"/>
        <v>208</v>
      </c>
      <c r="F1314" s="689">
        <v>1259</v>
      </c>
      <c r="G1314" s="623">
        <f t="shared" si="83"/>
        <v>27.423171712695549</v>
      </c>
      <c r="H1314" s="623">
        <f t="shared" si="80"/>
        <v>27.423171712695549</v>
      </c>
      <c r="I1314" s="623">
        <f t="shared" si="81"/>
        <v>2.1376801986849339</v>
      </c>
    </row>
    <row r="1315" spans="1:9" x14ac:dyDescent="0.2">
      <c r="A1315" s="688">
        <v>1215</v>
      </c>
      <c r="B1315" s="688">
        <v>12</v>
      </c>
      <c r="C1315" s="689">
        <v>3</v>
      </c>
      <c r="D1315" s="689">
        <v>320</v>
      </c>
      <c r="E1315" s="623">
        <f t="shared" si="82"/>
        <v>28.8</v>
      </c>
      <c r="F1315" s="689">
        <v>1429</v>
      </c>
      <c r="G1315" s="623">
        <f t="shared" si="83"/>
        <v>4.3097624659006213</v>
      </c>
      <c r="H1315" s="623">
        <f t="shared" si="80"/>
        <v>4.3097624659006213</v>
      </c>
      <c r="I1315" s="623">
        <f t="shared" si="81"/>
        <v>2.1388773549254618</v>
      </c>
    </row>
    <row r="1316" spans="1:9" x14ac:dyDescent="0.2">
      <c r="A1316" s="688">
        <v>1216</v>
      </c>
      <c r="B1316" s="688">
        <v>20</v>
      </c>
      <c r="C1316" s="689">
        <v>3</v>
      </c>
      <c r="D1316" s="689">
        <v>320</v>
      </c>
      <c r="E1316" s="623">
        <f t="shared" si="82"/>
        <v>54.4</v>
      </c>
      <c r="F1316" s="689">
        <v>1458</v>
      </c>
      <c r="G1316" s="623">
        <f t="shared" si="83"/>
        <v>8.3058683212668392</v>
      </c>
      <c r="H1316" s="623">
        <f t="shared" si="80"/>
        <v>8.3058683212668392</v>
      </c>
      <c r="I1316" s="623">
        <f t="shared" si="81"/>
        <v>2.1411845405702583</v>
      </c>
    </row>
    <row r="1317" spans="1:9" x14ac:dyDescent="0.2">
      <c r="A1317" s="688">
        <v>1217</v>
      </c>
      <c r="B1317" s="688">
        <v>40</v>
      </c>
      <c r="C1317" s="689">
        <v>4</v>
      </c>
      <c r="D1317" s="689">
        <v>320</v>
      </c>
      <c r="E1317" s="623">
        <f t="shared" si="82"/>
        <v>115.2</v>
      </c>
      <c r="F1317" s="689">
        <v>1518</v>
      </c>
      <c r="G1317" s="623">
        <f t="shared" si="83"/>
        <v>18.312720568893337</v>
      </c>
      <c r="H1317" s="623">
        <f t="shared" si="80"/>
        <v>18.312720568893337</v>
      </c>
      <c r="I1317" s="623">
        <f t="shared" si="81"/>
        <v>2.1462714073949507</v>
      </c>
    </row>
    <row r="1318" spans="1:9" x14ac:dyDescent="0.2">
      <c r="A1318" s="688">
        <v>1218</v>
      </c>
      <c r="B1318" s="688">
        <v>6</v>
      </c>
      <c r="C1318" s="689">
        <v>4</v>
      </c>
      <c r="D1318" s="689">
        <v>320</v>
      </c>
      <c r="E1318" s="623">
        <f t="shared" si="82"/>
        <v>6.4</v>
      </c>
      <c r="F1318" s="689">
        <v>1565</v>
      </c>
      <c r="G1318" s="623">
        <f t="shared" si="83"/>
        <v>1.0488730672785123</v>
      </c>
      <c r="H1318" s="623">
        <f t="shared" si="80"/>
        <v>1.0488730672785123</v>
      </c>
      <c r="I1318" s="623">
        <f t="shared" si="81"/>
        <v>2.1465627610247502</v>
      </c>
    </row>
    <row r="1319" spans="1:9" x14ac:dyDescent="0.2">
      <c r="A1319" s="688">
        <v>1219</v>
      </c>
      <c r="B1319" s="688">
        <v>6</v>
      </c>
      <c r="C1319" s="689">
        <v>4</v>
      </c>
      <c r="D1319" s="689">
        <v>320</v>
      </c>
      <c r="E1319" s="623">
        <f t="shared" si="82"/>
        <v>6.4</v>
      </c>
      <c r="F1319" s="689">
        <v>1563</v>
      </c>
      <c r="G1319" s="623">
        <f t="shared" si="83"/>
        <v>1.0475326544129808</v>
      </c>
      <c r="H1319" s="623">
        <f t="shared" si="80"/>
        <v>1.0475326544129808</v>
      </c>
      <c r="I1319" s="623">
        <f t="shared" si="81"/>
        <v>2.1468537423176426</v>
      </c>
    </row>
    <row r="1320" spans="1:9" x14ac:dyDescent="0.2">
      <c r="A1320" s="688">
        <v>1220</v>
      </c>
      <c r="B1320" s="688">
        <v>1</v>
      </c>
      <c r="C1320" s="689">
        <v>4</v>
      </c>
      <c r="D1320" s="689">
        <v>320</v>
      </c>
      <c r="E1320" s="623">
        <f t="shared" si="82"/>
        <v>0</v>
      </c>
      <c r="F1320" s="689">
        <v>1548</v>
      </c>
      <c r="G1320" s="623">
        <f t="shared" si="83"/>
        <v>0</v>
      </c>
      <c r="H1320" s="623">
        <f t="shared" si="80"/>
        <v>0</v>
      </c>
      <c r="I1320" s="623">
        <f t="shared" si="81"/>
        <v>2.1468537423176426</v>
      </c>
    </row>
    <row r="1321" spans="1:9" x14ac:dyDescent="0.2">
      <c r="A1321" s="688">
        <v>1221</v>
      </c>
      <c r="B1321" s="688">
        <v>1</v>
      </c>
      <c r="C1321" s="689">
        <v>4</v>
      </c>
      <c r="D1321" s="689">
        <v>320</v>
      </c>
      <c r="E1321" s="623">
        <f t="shared" si="82"/>
        <v>0</v>
      </c>
      <c r="F1321" s="689">
        <v>1527</v>
      </c>
      <c r="G1321" s="623">
        <f t="shared" si="83"/>
        <v>0</v>
      </c>
      <c r="H1321" s="623">
        <f t="shared" si="80"/>
        <v>0</v>
      </c>
      <c r="I1321" s="623">
        <f t="shared" si="81"/>
        <v>2.1468537423176426</v>
      </c>
    </row>
    <row r="1322" spans="1:9" x14ac:dyDescent="0.2">
      <c r="A1322" s="688">
        <v>1222</v>
      </c>
      <c r="B1322" s="688">
        <v>17</v>
      </c>
      <c r="C1322" s="689">
        <v>4</v>
      </c>
      <c r="D1322" s="689">
        <v>320</v>
      </c>
      <c r="E1322" s="623">
        <f t="shared" si="82"/>
        <v>41.6</v>
      </c>
      <c r="F1322" s="689">
        <v>1518</v>
      </c>
      <c r="G1322" s="623">
        <f t="shared" si="83"/>
        <v>6.6129268721003713</v>
      </c>
      <c r="H1322" s="623">
        <f t="shared" si="80"/>
        <v>6.6129268721003713</v>
      </c>
      <c r="I1322" s="623">
        <f t="shared" si="81"/>
        <v>2.1486906664487817</v>
      </c>
    </row>
    <row r="1323" spans="1:9" x14ac:dyDescent="0.2">
      <c r="A1323" s="688">
        <v>1222</v>
      </c>
      <c r="B1323" s="688">
        <v>18</v>
      </c>
      <c r="C1323" s="689">
        <v>4</v>
      </c>
      <c r="D1323" s="689">
        <v>320</v>
      </c>
      <c r="E1323" s="623">
        <f t="shared" si="82"/>
        <v>44.8</v>
      </c>
      <c r="F1323" s="689">
        <v>1557</v>
      </c>
      <c r="G1323" s="623">
        <f t="shared" si="83"/>
        <v>7.3045799107147005</v>
      </c>
      <c r="H1323" s="623">
        <f t="shared" si="80"/>
        <v>7.3045799107147005</v>
      </c>
      <c r="I1323" s="623">
        <f t="shared" si="81"/>
        <v>2.1507197164239802</v>
      </c>
    </row>
    <row r="1324" spans="1:9" x14ac:dyDescent="0.2">
      <c r="A1324" s="688">
        <v>1223</v>
      </c>
      <c r="B1324" s="688">
        <v>6</v>
      </c>
      <c r="C1324" s="689">
        <v>4</v>
      </c>
      <c r="D1324" s="689">
        <v>320</v>
      </c>
      <c r="E1324" s="623">
        <f t="shared" si="82"/>
        <v>6.4</v>
      </c>
      <c r="F1324" s="689">
        <v>1565</v>
      </c>
      <c r="G1324" s="623">
        <f t="shared" si="83"/>
        <v>1.0488730672785123</v>
      </c>
      <c r="H1324" s="623">
        <f t="shared" si="80"/>
        <v>1.0488730672785123</v>
      </c>
      <c r="I1324" s="623">
        <f t="shared" si="81"/>
        <v>2.1510110700537797</v>
      </c>
    </row>
    <row r="1325" spans="1:9" x14ac:dyDescent="0.2">
      <c r="A1325" s="688">
        <v>1224</v>
      </c>
      <c r="B1325" s="688">
        <v>5</v>
      </c>
      <c r="C1325" s="689">
        <v>4</v>
      </c>
      <c r="D1325" s="689">
        <v>320</v>
      </c>
      <c r="E1325" s="623">
        <f t="shared" si="82"/>
        <v>3.2</v>
      </c>
      <c r="F1325" s="689">
        <v>1554</v>
      </c>
      <c r="G1325" s="623">
        <f t="shared" si="83"/>
        <v>0.52075039825904412</v>
      </c>
      <c r="H1325" s="623">
        <f t="shared" si="80"/>
        <v>0.52075039825904412</v>
      </c>
      <c r="I1325" s="623">
        <f t="shared" si="81"/>
        <v>2.1511557229421849</v>
      </c>
    </row>
    <row r="1326" spans="1:9" x14ac:dyDescent="0.2">
      <c r="A1326" s="688">
        <v>1225</v>
      </c>
      <c r="B1326" s="688">
        <v>6</v>
      </c>
      <c r="C1326" s="689">
        <v>4</v>
      </c>
      <c r="D1326" s="689">
        <v>320</v>
      </c>
      <c r="E1326" s="623">
        <f t="shared" si="82"/>
        <v>6.4</v>
      </c>
      <c r="F1326" s="689">
        <v>1548</v>
      </c>
      <c r="G1326" s="623">
        <f t="shared" si="83"/>
        <v>1.0374795579214933</v>
      </c>
      <c r="H1326" s="623">
        <f t="shared" si="80"/>
        <v>1.0374795579214933</v>
      </c>
      <c r="I1326" s="623">
        <f t="shared" si="81"/>
        <v>2.1514439117082742</v>
      </c>
    </row>
    <row r="1327" spans="1:9" x14ac:dyDescent="0.2">
      <c r="A1327" s="688">
        <v>1226</v>
      </c>
      <c r="B1327" s="688">
        <v>6</v>
      </c>
      <c r="C1327" s="689">
        <v>4</v>
      </c>
      <c r="D1327" s="689">
        <v>320</v>
      </c>
      <c r="E1327" s="623">
        <f t="shared" si="82"/>
        <v>6.4</v>
      </c>
      <c r="F1327" s="689">
        <v>1538</v>
      </c>
      <c r="G1327" s="623">
        <f t="shared" si="83"/>
        <v>1.030777493593835</v>
      </c>
      <c r="H1327" s="623">
        <f t="shared" si="80"/>
        <v>1.030777493593835</v>
      </c>
      <c r="I1327" s="623">
        <f t="shared" si="81"/>
        <v>2.1517302387898281</v>
      </c>
    </row>
    <row r="1328" spans="1:9" x14ac:dyDescent="0.2">
      <c r="A1328" s="688">
        <v>1227</v>
      </c>
      <c r="B1328" s="688">
        <v>6</v>
      </c>
      <c r="C1328" s="689">
        <v>4</v>
      </c>
      <c r="D1328" s="689">
        <v>320</v>
      </c>
      <c r="E1328" s="623">
        <f t="shared" si="82"/>
        <v>6.4</v>
      </c>
      <c r="F1328" s="689">
        <v>1533</v>
      </c>
      <c r="G1328" s="623">
        <f t="shared" si="83"/>
        <v>1.0274264614300059</v>
      </c>
      <c r="H1328" s="623">
        <f t="shared" si="80"/>
        <v>1.0274264614300059</v>
      </c>
      <c r="I1328" s="623">
        <f t="shared" si="81"/>
        <v>2.1520156350291142</v>
      </c>
    </row>
    <row r="1329" spans="1:9" x14ac:dyDescent="0.2">
      <c r="A1329" s="688">
        <v>1228</v>
      </c>
      <c r="B1329" s="688">
        <v>7</v>
      </c>
      <c r="C1329" s="689">
        <v>4</v>
      </c>
      <c r="D1329" s="689">
        <v>320</v>
      </c>
      <c r="E1329" s="623">
        <f t="shared" si="82"/>
        <v>9.6</v>
      </c>
      <c r="F1329" s="689">
        <v>1531</v>
      </c>
      <c r="G1329" s="623">
        <f t="shared" si="83"/>
        <v>1.5391290728467113</v>
      </c>
      <c r="H1329" s="623">
        <f t="shared" si="80"/>
        <v>1.5391290728467113</v>
      </c>
      <c r="I1329" s="623">
        <f t="shared" si="81"/>
        <v>2.1524431708826826</v>
      </c>
    </row>
    <row r="1330" spans="1:9" x14ac:dyDescent="0.2">
      <c r="A1330" s="688">
        <v>1229</v>
      </c>
      <c r="B1330" s="688">
        <v>1</v>
      </c>
      <c r="C1330" s="689">
        <v>4</v>
      </c>
      <c r="D1330" s="689">
        <v>320</v>
      </c>
      <c r="E1330" s="623">
        <f t="shared" si="82"/>
        <v>0</v>
      </c>
      <c r="F1330" s="689">
        <v>1524</v>
      </c>
      <c r="G1330" s="623">
        <f t="shared" si="83"/>
        <v>0</v>
      </c>
      <c r="H1330" s="623">
        <f t="shared" si="80"/>
        <v>0</v>
      </c>
      <c r="I1330" s="623">
        <f t="shared" si="81"/>
        <v>2.1524431708826826</v>
      </c>
    </row>
    <row r="1331" spans="1:9" x14ac:dyDescent="0.2">
      <c r="A1331" s="688">
        <v>1230</v>
      </c>
      <c r="B1331" s="688">
        <v>1</v>
      </c>
      <c r="C1331" s="689">
        <v>3</v>
      </c>
      <c r="D1331" s="689">
        <v>320</v>
      </c>
      <c r="E1331" s="623">
        <f t="shared" si="82"/>
        <v>0</v>
      </c>
      <c r="F1331" s="689">
        <v>1474</v>
      </c>
      <c r="G1331" s="623">
        <f t="shared" si="83"/>
        <v>0</v>
      </c>
      <c r="H1331" s="623">
        <f t="shared" si="80"/>
        <v>0</v>
      </c>
      <c r="I1331" s="623">
        <f t="shared" si="81"/>
        <v>2.1524431708826826</v>
      </c>
    </row>
    <row r="1332" spans="1:9" x14ac:dyDescent="0.2">
      <c r="A1332" s="688">
        <v>1231</v>
      </c>
      <c r="B1332" s="688">
        <v>1</v>
      </c>
      <c r="C1332" s="689">
        <v>3</v>
      </c>
      <c r="D1332" s="689">
        <v>320</v>
      </c>
      <c r="E1332" s="623">
        <f t="shared" si="82"/>
        <v>0</v>
      </c>
      <c r="F1332" s="689">
        <v>1403</v>
      </c>
      <c r="G1332" s="623">
        <f t="shared" si="83"/>
        <v>0</v>
      </c>
      <c r="H1332" s="623">
        <f t="shared" si="80"/>
        <v>0</v>
      </c>
      <c r="I1332" s="623">
        <f t="shared" si="81"/>
        <v>2.1524431708826826</v>
      </c>
    </row>
    <row r="1333" spans="1:9" x14ac:dyDescent="0.2">
      <c r="A1333" s="688">
        <v>1232</v>
      </c>
      <c r="B1333" s="688">
        <v>12</v>
      </c>
      <c r="C1333" s="689">
        <v>3</v>
      </c>
      <c r="D1333" s="689">
        <v>320</v>
      </c>
      <c r="E1333" s="623">
        <f t="shared" si="82"/>
        <v>28.8</v>
      </c>
      <c r="F1333" s="689">
        <v>1389</v>
      </c>
      <c r="G1333" s="623">
        <f t="shared" si="83"/>
        <v>4.1891253080027733</v>
      </c>
      <c r="H1333" s="623">
        <f t="shared" si="80"/>
        <v>4.1891253080027733</v>
      </c>
      <c r="I1333" s="623">
        <f t="shared" si="81"/>
        <v>2.1536068168015721</v>
      </c>
    </row>
    <row r="1334" spans="1:9" x14ac:dyDescent="0.2">
      <c r="A1334" s="688">
        <v>1233</v>
      </c>
      <c r="B1334" s="688">
        <v>2</v>
      </c>
      <c r="C1334" s="689">
        <v>3</v>
      </c>
      <c r="D1334" s="689">
        <v>320</v>
      </c>
      <c r="E1334" s="623">
        <f t="shared" si="82"/>
        <v>0</v>
      </c>
      <c r="F1334" s="689">
        <v>1383</v>
      </c>
      <c r="G1334" s="623">
        <f t="shared" si="83"/>
        <v>0</v>
      </c>
      <c r="H1334" s="623">
        <f t="shared" si="80"/>
        <v>0</v>
      </c>
      <c r="I1334" s="623">
        <f t="shared" si="81"/>
        <v>2.1536068168015721</v>
      </c>
    </row>
    <row r="1335" spans="1:9" x14ac:dyDescent="0.2">
      <c r="A1335" s="688">
        <v>1234</v>
      </c>
      <c r="B1335" s="688">
        <v>15</v>
      </c>
      <c r="C1335" s="689">
        <v>3</v>
      </c>
      <c r="D1335" s="689">
        <v>320</v>
      </c>
      <c r="E1335" s="623">
        <f t="shared" si="82"/>
        <v>38.4</v>
      </c>
      <c r="F1335" s="689">
        <v>1387</v>
      </c>
      <c r="G1335" s="623">
        <f t="shared" si="83"/>
        <v>5.5774579334771754</v>
      </c>
      <c r="H1335" s="623">
        <f t="shared" si="80"/>
        <v>5.5774579334771754</v>
      </c>
      <c r="I1335" s="623">
        <f t="shared" si="81"/>
        <v>2.1551561106719825</v>
      </c>
    </row>
    <row r="1336" spans="1:9" x14ac:dyDescent="0.2">
      <c r="A1336" s="688">
        <v>1235</v>
      </c>
      <c r="B1336" s="688">
        <v>7</v>
      </c>
      <c r="C1336" s="689">
        <v>3</v>
      </c>
      <c r="D1336" s="689">
        <v>320</v>
      </c>
      <c r="E1336" s="623">
        <f t="shared" si="82"/>
        <v>12.8</v>
      </c>
      <c r="F1336" s="689">
        <v>1407</v>
      </c>
      <c r="G1336" s="623">
        <f t="shared" si="83"/>
        <v>1.8859609018030246</v>
      </c>
      <c r="H1336" s="623">
        <f t="shared" si="80"/>
        <v>1.8859609018030246</v>
      </c>
      <c r="I1336" s="623">
        <f t="shared" si="81"/>
        <v>2.1556799887002613</v>
      </c>
    </row>
    <row r="1337" spans="1:9" x14ac:dyDescent="0.2">
      <c r="A1337" s="688">
        <v>1236</v>
      </c>
      <c r="B1337" s="688">
        <v>1</v>
      </c>
      <c r="C1337" s="689">
        <v>3</v>
      </c>
      <c r="D1337" s="689">
        <v>320</v>
      </c>
      <c r="E1337" s="623">
        <f t="shared" si="82"/>
        <v>0</v>
      </c>
      <c r="F1337" s="689">
        <v>1390</v>
      </c>
      <c r="G1337" s="623">
        <f t="shared" si="83"/>
        <v>0</v>
      </c>
      <c r="H1337" s="623">
        <f t="shared" si="80"/>
        <v>0</v>
      </c>
      <c r="I1337" s="623">
        <f t="shared" si="81"/>
        <v>2.1556799887002613</v>
      </c>
    </row>
    <row r="1338" spans="1:9" x14ac:dyDescent="0.2">
      <c r="A1338" s="688">
        <v>1237</v>
      </c>
      <c r="B1338" s="688">
        <v>1</v>
      </c>
      <c r="C1338" s="689">
        <v>3</v>
      </c>
      <c r="D1338" s="689">
        <v>320</v>
      </c>
      <c r="E1338" s="623">
        <f t="shared" si="82"/>
        <v>0</v>
      </c>
      <c r="F1338" s="689">
        <v>1339</v>
      </c>
      <c r="G1338" s="623">
        <f t="shared" si="83"/>
        <v>0</v>
      </c>
      <c r="H1338" s="623">
        <f t="shared" si="80"/>
        <v>0</v>
      </c>
      <c r="I1338" s="623">
        <f t="shared" si="81"/>
        <v>2.1556799887002613</v>
      </c>
    </row>
    <row r="1339" spans="1:9" x14ac:dyDescent="0.2">
      <c r="A1339" s="688">
        <v>1238</v>
      </c>
      <c r="B1339" s="688">
        <v>1</v>
      </c>
      <c r="C1339" s="689">
        <v>3</v>
      </c>
      <c r="D1339" s="689">
        <v>320</v>
      </c>
      <c r="E1339" s="623">
        <f t="shared" si="82"/>
        <v>0</v>
      </c>
      <c r="F1339" s="689">
        <v>1232</v>
      </c>
      <c r="G1339" s="623">
        <f t="shared" si="83"/>
        <v>0</v>
      </c>
      <c r="H1339" s="623">
        <f t="shared" si="80"/>
        <v>0</v>
      </c>
      <c r="I1339" s="623">
        <f t="shared" si="81"/>
        <v>2.1556799887002613</v>
      </c>
    </row>
    <row r="1340" spans="1:9" x14ac:dyDescent="0.2">
      <c r="A1340" s="688">
        <v>1239</v>
      </c>
      <c r="B1340" s="688">
        <v>1</v>
      </c>
      <c r="C1340" s="689">
        <v>3</v>
      </c>
      <c r="D1340" s="689">
        <v>320</v>
      </c>
      <c r="E1340" s="623">
        <f t="shared" si="82"/>
        <v>0</v>
      </c>
      <c r="F1340" s="689">
        <v>1066</v>
      </c>
      <c r="G1340" s="623">
        <f t="shared" si="83"/>
        <v>0</v>
      </c>
      <c r="H1340" s="623">
        <f t="shared" si="80"/>
        <v>0</v>
      </c>
      <c r="I1340" s="623">
        <f t="shared" si="81"/>
        <v>2.1556799887002613</v>
      </c>
    </row>
    <row r="1341" spans="1:9" x14ac:dyDescent="0.2">
      <c r="A1341" s="688">
        <v>1240</v>
      </c>
      <c r="B1341" s="688">
        <v>1</v>
      </c>
      <c r="C1341" s="689">
        <v>2</v>
      </c>
      <c r="D1341" s="689">
        <v>320</v>
      </c>
      <c r="E1341" s="623">
        <f t="shared" si="82"/>
        <v>0</v>
      </c>
      <c r="F1341" s="689">
        <v>961</v>
      </c>
      <c r="G1341" s="623">
        <f t="shared" si="83"/>
        <v>0</v>
      </c>
      <c r="H1341" s="623">
        <f t="shared" si="80"/>
        <v>0</v>
      </c>
      <c r="I1341" s="623">
        <f t="shared" si="81"/>
        <v>2.1556799887002613</v>
      </c>
    </row>
    <row r="1342" spans="1:9" x14ac:dyDescent="0.2">
      <c r="A1342" s="688">
        <v>1241</v>
      </c>
      <c r="B1342" s="688">
        <v>1</v>
      </c>
      <c r="C1342" s="689">
        <v>2</v>
      </c>
      <c r="D1342" s="689">
        <v>320</v>
      </c>
      <c r="E1342" s="623">
        <f t="shared" si="82"/>
        <v>0</v>
      </c>
      <c r="F1342" s="689">
        <v>951</v>
      </c>
      <c r="G1342" s="623">
        <f t="shared" si="83"/>
        <v>0</v>
      </c>
      <c r="H1342" s="623">
        <f t="shared" si="80"/>
        <v>0</v>
      </c>
      <c r="I1342" s="623">
        <f t="shared" si="81"/>
        <v>2.1556799887002613</v>
      </c>
    </row>
    <row r="1343" spans="1:9" x14ac:dyDescent="0.2">
      <c r="A1343" s="688">
        <v>1241</v>
      </c>
      <c r="B1343" s="688">
        <v>5</v>
      </c>
      <c r="C1343" s="689">
        <v>2</v>
      </c>
      <c r="D1343" s="689">
        <v>320</v>
      </c>
      <c r="E1343" s="623">
        <f t="shared" si="82"/>
        <v>9.6</v>
      </c>
      <c r="F1343" s="689">
        <v>856</v>
      </c>
      <c r="G1343" s="623">
        <f t="shared" si="83"/>
        <v>0.86054505967131611</v>
      </c>
      <c r="H1343" s="623">
        <f t="shared" si="80"/>
        <v>0.86054505967131611</v>
      </c>
      <c r="I1343" s="623">
        <f t="shared" si="81"/>
        <v>2.1559190289946146</v>
      </c>
    </row>
    <row r="1344" spans="1:9" x14ac:dyDescent="0.2">
      <c r="A1344" s="688">
        <v>1242</v>
      </c>
      <c r="B1344" s="688">
        <v>4</v>
      </c>
      <c r="C1344" s="689">
        <v>2</v>
      </c>
      <c r="D1344" s="689">
        <v>320</v>
      </c>
      <c r="E1344" s="623">
        <f t="shared" si="82"/>
        <v>6.4</v>
      </c>
      <c r="F1344" s="689">
        <v>900</v>
      </c>
      <c r="G1344" s="623">
        <f t="shared" si="83"/>
        <v>0.60318578948924029</v>
      </c>
      <c r="H1344" s="623">
        <f t="shared" si="80"/>
        <v>0.60318578948924029</v>
      </c>
      <c r="I1344" s="623">
        <f t="shared" si="81"/>
        <v>2.156086580602806</v>
      </c>
    </row>
    <row r="1345" spans="1:9" x14ac:dyDescent="0.2">
      <c r="A1345" s="688">
        <v>1243</v>
      </c>
      <c r="B1345" s="688">
        <v>4</v>
      </c>
      <c r="C1345" s="689">
        <v>2</v>
      </c>
      <c r="D1345" s="689">
        <v>320</v>
      </c>
      <c r="E1345" s="623">
        <f t="shared" si="82"/>
        <v>6.4</v>
      </c>
      <c r="F1345" s="689">
        <v>901</v>
      </c>
      <c r="G1345" s="623">
        <f t="shared" si="83"/>
        <v>0.60385599592200601</v>
      </c>
      <c r="H1345" s="623">
        <f t="shared" si="80"/>
        <v>0.60385599592200601</v>
      </c>
      <c r="I1345" s="623">
        <f t="shared" si="81"/>
        <v>2.1562543183794509</v>
      </c>
    </row>
    <row r="1346" spans="1:9" x14ac:dyDescent="0.2">
      <c r="A1346" s="688">
        <v>1244</v>
      </c>
      <c r="B1346" s="688">
        <v>4</v>
      </c>
      <c r="C1346" s="689">
        <v>2</v>
      </c>
      <c r="D1346" s="689">
        <v>320</v>
      </c>
      <c r="E1346" s="623">
        <f t="shared" si="82"/>
        <v>6.4</v>
      </c>
      <c r="F1346" s="689">
        <v>904</v>
      </c>
      <c r="G1346" s="623">
        <f t="shared" si="83"/>
        <v>0.60586661522030361</v>
      </c>
      <c r="H1346" s="623">
        <f t="shared" si="80"/>
        <v>0.60586661522030361</v>
      </c>
      <c r="I1346" s="623">
        <f t="shared" si="81"/>
        <v>2.1564226146614565</v>
      </c>
    </row>
    <row r="1347" spans="1:9" x14ac:dyDescent="0.2">
      <c r="A1347" s="688">
        <v>1245</v>
      </c>
      <c r="B1347" s="688">
        <v>4</v>
      </c>
      <c r="C1347" s="689">
        <v>2</v>
      </c>
      <c r="D1347" s="689">
        <v>320</v>
      </c>
      <c r="E1347" s="623">
        <f t="shared" si="82"/>
        <v>6.4</v>
      </c>
      <c r="F1347" s="689">
        <v>875</v>
      </c>
      <c r="G1347" s="623">
        <f t="shared" si="83"/>
        <v>0.58643062867009466</v>
      </c>
      <c r="H1347" s="623">
        <f t="shared" si="80"/>
        <v>0.58643062867009466</v>
      </c>
      <c r="I1347" s="623">
        <f t="shared" si="81"/>
        <v>2.1565855120583093</v>
      </c>
    </row>
    <row r="1348" spans="1:9" x14ac:dyDescent="0.2">
      <c r="A1348" s="688">
        <v>1246</v>
      </c>
      <c r="B1348" s="688">
        <v>5</v>
      </c>
      <c r="C1348" s="689">
        <v>2</v>
      </c>
      <c r="D1348" s="689">
        <v>320</v>
      </c>
      <c r="E1348" s="623">
        <f t="shared" si="82"/>
        <v>9.6</v>
      </c>
      <c r="F1348" s="689">
        <v>830</v>
      </c>
      <c r="G1348" s="623">
        <f t="shared" si="83"/>
        <v>0.83440700879344898</v>
      </c>
      <c r="H1348" s="623">
        <f t="shared" si="80"/>
        <v>0.83440700879344898</v>
      </c>
      <c r="I1348" s="623">
        <f t="shared" si="81"/>
        <v>2.156817291782974</v>
      </c>
    </row>
    <row r="1349" spans="1:9" x14ac:dyDescent="0.2">
      <c r="A1349" s="688">
        <v>1247</v>
      </c>
      <c r="B1349" s="688">
        <v>5</v>
      </c>
      <c r="C1349" s="689">
        <v>2</v>
      </c>
      <c r="D1349" s="689">
        <v>320</v>
      </c>
      <c r="E1349" s="623">
        <f t="shared" si="82"/>
        <v>9.6</v>
      </c>
      <c r="F1349" s="689">
        <v>828</v>
      </c>
      <c r="G1349" s="623">
        <f t="shared" si="83"/>
        <v>0.8323963894951516</v>
      </c>
      <c r="H1349" s="623">
        <f t="shared" si="80"/>
        <v>0.8323963894951516</v>
      </c>
      <c r="I1349" s="623">
        <f t="shared" si="81"/>
        <v>2.1570485130022781</v>
      </c>
    </row>
    <row r="1350" spans="1:9" x14ac:dyDescent="0.2">
      <c r="A1350" s="688">
        <v>1248</v>
      </c>
      <c r="B1350" s="688">
        <v>5</v>
      </c>
      <c r="C1350" s="689">
        <v>2</v>
      </c>
      <c r="D1350" s="689">
        <v>320</v>
      </c>
      <c r="E1350" s="623">
        <f t="shared" si="82"/>
        <v>9.6</v>
      </c>
      <c r="F1350" s="689">
        <v>831</v>
      </c>
      <c r="G1350" s="623">
        <f t="shared" si="83"/>
        <v>0.83541231844259778</v>
      </c>
      <c r="H1350" s="623">
        <f t="shared" si="80"/>
        <v>0.83541231844259778</v>
      </c>
      <c r="I1350" s="623">
        <f t="shared" si="81"/>
        <v>2.1572805719796233</v>
      </c>
    </row>
    <row r="1351" spans="1:9" x14ac:dyDescent="0.2">
      <c r="A1351" s="688">
        <v>1249</v>
      </c>
      <c r="B1351" s="688">
        <v>5</v>
      </c>
      <c r="C1351" s="689">
        <v>2</v>
      </c>
      <c r="D1351" s="689">
        <v>320</v>
      </c>
      <c r="E1351" s="623">
        <f t="shared" si="82"/>
        <v>9.6</v>
      </c>
      <c r="F1351" s="689">
        <v>833</v>
      </c>
      <c r="G1351" s="623">
        <f t="shared" si="83"/>
        <v>0.83742293774089527</v>
      </c>
      <c r="H1351" s="623">
        <f t="shared" ref="H1351:H1414" si="84">G1351*1</f>
        <v>0.83742293774089527</v>
      </c>
      <c r="I1351" s="623">
        <f t="shared" si="81"/>
        <v>2.1575131894623292</v>
      </c>
    </row>
    <row r="1352" spans="1:9" x14ac:dyDescent="0.2">
      <c r="A1352" s="688">
        <v>1250</v>
      </c>
      <c r="B1352" s="688">
        <v>5</v>
      </c>
      <c r="C1352" s="689">
        <v>2</v>
      </c>
      <c r="D1352" s="689">
        <v>320</v>
      </c>
      <c r="E1352" s="623">
        <f t="shared" si="82"/>
        <v>9.6</v>
      </c>
      <c r="F1352" s="689">
        <v>832</v>
      </c>
      <c r="G1352" s="623">
        <f t="shared" si="83"/>
        <v>0.83641762809174658</v>
      </c>
      <c r="H1352" s="623">
        <f t="shared" si="84"/>
        <v>0.83641762809174658</v>
      </c>
      <c r="I1352" s="623">
        <f t="shared" ref="I1352:I1415" si="85">(H1352/3600)+I1351</f>
        <v>2.1577455276923545</v>
      </c>
    </row>
    <row r="1353" spans="1:9" x14ac:dyDescent="0.2">
      <c r="A1353" s="688">
        <v>1251</v>
      </c>
      <c r="B1353" s="688">
        <v>5</v>
      </c>
      <c r="C1353" s="689">
        <v>2</v>
      </c>
      <c r="D1353" s="689">
        <v>320</v>
      </c>
      <c r="E1353" s="623">
        <f t="shared" si="82"/>
        <v>9.6</v>
      </c>
      <c r="F1353" s="689">
        <v>830</v>
      </c>
      <c r="G1353" s="623">
        <f t="shared" si="83"/>
        <v>0.83440700879344898</v>
      </c>
      <c r="H1353" s="623">
        <f t="shared" si="84"/>
        <v>0.83440700879344898</v>
      </c>
      <c r="I1353" s="623">
        <f t="shared" si="85"/>
        <v>2.1579773074170192</v>
      </c>
    </row>
    <row r="1354" spans="1:9" x14ac:dyDescent="0.2">
      <c r="A1354" s="688">
        <v>1252</v>
      </c>
      <c r="B1354" s="688">
        <v>5</v>
      </c>
      <c r="C1354" s="689">
        <v>2</v>
      </c>
      <c r="D1354" s="689">
        <v>320</v>
      </c>
      <c r="E1354" s="623">
        <f t="shared" ref="E1354:E1417" si="86">IF(B1354&gt;C1354,(B1354-C1354)*D1354/100,0)</f>
        <v>9.6</v>
      </c>
      <c r="F1354" s="689">
        <v>829</v>
      </c>
      <c r="G1354" s="623">
        <f t="shared" ref="G1354:G1417" si="87">(2*PI()*E1354*F1354/60)/1000</f>
        <v>0.83340169914430029</v>
      </c>
      <c r="H1354" s="623">
        <f t="shared" si="84"/>
        <v>0.83340169914430029</v>
      </c>
      <c r="I1354" s="623">
        <f t="shared" si="85"/>
        <v>2.1582088078890038</v>
      </c>
    </row>
    <row r="1355" spans="1:9" x14ac:dyDescent="0.2">
      <c r="A1355" s="688">
        <v>1253</v>
      </c>
      <c r="B1355" s="688">
        <v>5</v>
      </c>
      <c r="C1355" s="689">
        <v>2</v>
      </c>
      <c r="D1355" s="689">
        <v>320</v>
      </c>
      <c r="E1355" s="623">
        <f t="shared" si="86"/>
        <v>9.6</v>
      </c>
      <c r="F1355" s="689">
        <v>829</v>
      </c>
      <c r="G1355" s="623">
        <f t="shared" si="87"/>
        <v>0.83340169914430029</v>
      </c>
      <c r="H1355" s="623">
        <f t="shared" si="84"/>
        <v>0.83340169914430029</v>
      </c>
      <c r="I1355" s="623">
        <f t="shared" si="85"/>
        <v>2.1584403083609884</v>
      </c>
    </row>
    <row r="1356" spans="1:9" x14ac:dyDescent="0.2">
      <c r="A1356" s="688">
        <v>1254</v>
      </c>
      <c r="B1356" s="688">
        <v>5</v>
      </c>
      <c r="C1356" s="689">
        <v>2</v>
      </c>
      <c r="D1356" s="689">
        <v>320</v>
      </c>
      <c r="E1356" s="623">
        <f t="shared" si="86"/>
        <v>9.6</v>
      </c>
      <c r="F1356" s="689">
        <v>830</v>
      </c>
      <c r="G1356" s="623">
        <f t="shared" si="87"/>
        <v>0.83440700879344898</v>
      </c>
      <c r="H1356" s="623">
        <f t="shared" si="84"/>
        <v>0.83440700879344898</v>
      </c>
      <c r="I1356" s="623">
        <f t="shared" si="85"/>
        <v>2.1586720880856531</v>
      </c>
    </row>
    <row r="1357" spans="1:9" x14ac:dyDescent="0.2">
      <c r="A1357" s="688">
        <v>1254</v>
      </c>
      <c r="B1357" s="688">
        <v>16</v>
      </c>
      <c r="C1357" s="689">
        <v>0</v>
      </c>
      <c r="D1357" s="689">
        <v>320</v>
      </c>
      <c r="E1357" s="623">
        <f t="shared" si="86"/>
        <v>51.2</v>
      </c>
      <c r="F1357" s="689">
        <v>782</v>
      </c>
      <c r="G1357" s="623">
        <f t="shared" si="87"/>
        <v>4.1928114433829862</v>
      </c>
      <c r="H1357" s="623">
        <f t="shared" si="84"/>
        <v>4.1928114433829862</v>
      </c>
      <c r="I1357" s="623">
        <f t="shared" si="85"/>
        <v>2.1598367579310374</v>
      </c>
    </row>
    <row r="1358" spans="1:9" x14ac:dyDescent="0.2">
      <c r="A1358" s="688">
        <v>1255</v>
      </c>
      <c r="B1358" s="688">
        <v>10</v>
      </c>
      <c r="C1358" s="689">
        <v>2</v>
      </c>
      <c r="D1358" s="689">
        <v>320</v>
      </c>
      <c r="E1358" s="623">
        <f t="shared" si="86"/>
        <v>25.6</v>
      </c>
      <c r="F1358" s="689">
        <v>991</v>
      </c>
      <c r="G1358" s="623">
        <f t="shared" si="87"/>
        <v>2.6566982994837209</v>
      </c>
      <c r="H1358" s="623">
        <f t="shared" si="84"/>
        <v>2.6566982994837209</v>
      </c>
      <c r="I1358" s="623">
        <f t="shared" si="85"/>
        <v>2.1605747296808939</v>
      </c>
    </row>
    <row r="1359" spans="1:9" x14ac:dyDescent="0.2">
      <c r="A1359" s="688">
        <v>1256</v>
      </c>
      <c r="B1359" s="688">
        <v>5</v>
      </c>
      <c r="C1359" s="689">
        <v>2</v>
      </c>
      <c r="D1359" s="689">
        <v>320</v>
      </c>
      <c r="E1359" s="623">
        <f t="shared" si="86"/>
        <v>9.6</v>
      </c>
      <c r="F1359" s="689">
        <v>960</v>
      </c>
      <c r="G1359" s="623">
        <f t="shared" si="87"/>
        <v>0.96509726318278444</v>
      </c>
      <c r="H1359" s="623">
        <f t="shared" si="84"/>
        <v>0.96509726318278444</v>
      </c>
      <c r="I1359" s="623">
        <f t="shared" si="85"/>
        <v>2.1608428122540002</v>
      </c>
    </row>
    <row r="1360" spans="1:9" x14ac:dyDescent="0.2">
      <c r="A1360" s="688">
        <v>1257</v>
      </c>
      <c r="B1360" s="688">
        <v>15</v>
      </c>
      <c r="C1360" s="689">
        <v>2</v>
      </c>
      <c r="D1360" s="689">
        <v>320</v>
      </c>
      <c r="E1360" s="623">
        <f t="shared" si="86"/>
        <v>41.6</v>
      </c>
      <c r="F1360" s="689">
        <v>841</v>
      </c>
      <c r="G1360" s="623">
        <f t="shared" si="87"/>
        <v>3.6636834647143686</v>
      </c>
      <c r="H1360" s="623">
        <f t="shared" si="84"/>
        <v>3.6636834647143686</v>
      </c>
      <c r="I1360" s="623">
        <f t="shared" si="85"/>
        <v>2.1618605021053097</v>
      </c>
    </row>
    <row r="1361" spans="1:9" x14ac:dyDescent="0.2">
      <c r="A1361" s="688">
        <v>1258</v>
      </c>
      <c r="B1361" s="688">
        <v>10</v>
      </c>
      <c r="C1361" s="689">
        <v>2</v>
      </c>
      <c r="D1361" s="689">
        <v>320</v>
      </c>
      <c r="E1361" s="623">
        <f t="shared" si="86"/>
        <v>25.6</v>
      </c>
      <c r="F1361" s="689">
        <v>975</v>
      </c>
      <c r="G1361" s="623">
        <f t="shared" si="87"/>
        <v>2.6138050877867078</v>
      </c>
      <c r="H1361" s="623">
        <f t="shared" si="84"/>
        <v>2.6138050877867078</v>
      </c>
      <c r="I1361" s="623">
        <f t="shared" si="85"/>
        <v>2.1625865590741391</v>
      </c>
    </row>
    <row r="1362" spans="1:9" x14ac:dyDescent="0.2">
      <c r="A1362" s="688">
        <v>1259</v>
      </c>
      <c r="B1362" s="688">
        <v>10</v>
      </c>
      <c r="C1362" s="689">
        <v>2</v>
      </c>
      <c r="D1362" s="689">
        <v>320</v>
      </c>
      <c r="E1362" s="623">
        <f t="shared" si="86"/>
        <v>25.6</v>
      </c>
      <c r="F1362" s="689">
        <v>982</v>
      </c>
      <c r="G1362" s="623">
        <f t="shared" si="87"/>
        <v>2.6325708679041511</v>
      </c>
      <c r="H1362" s="623">
        <f t="shared" si="84"/>
        <v>2.6325708679041511</v>
      </c>
      <c r="I1362" s="623">
        <f t="shared" si="85"/>
        <v>2.1633178287596682</v>
      </c>
    </row>
    <row r="1363" spans="1:9" x14ac:dyDescent="0.2">
      <c r="A1363" s="688">
        <v>1260</v>
      </c>
      <c r="B1363" s="688">
        <v>7</v>
      </c>
      <c r="C1363" s="689">
        <v>3</v>
      </c>
      <c r="D1363" s="689">
        <v>320</v>
      </c>
      <c r="E1363" s="623">
        <f t="shared" si="86"/>
        <v>12.8</v>
      </c>
      <c r="F1363" s="689">
        <v>1149</v>
      </c>
      <c r="G1363" s="623">
        <f t="shared" si="87"/>
        <v>1.5401343824958602</v>
      </c>
      <c r="H1363" s="623">
        <f t="shared" si="84"/>
        <v>1.5401343824958602</v>
      </c>
      <c r="I1363" s="623">
        <f t="shared" si="85"/>
        <v>2.1637456438659171</v>
      </c>
    </row>
    <row r="1364" spans="1:9" x14ac:dyDescent="0.2">
      <c r="A1364" s="688">
        <v>1261</v>
      </c>
      <c r="B1364" s="688">
        <v>12</v>
      </c>
      <c r="C1364" s="689">
        <v>3</v>
      </c>
      <c r="D1364" s="689">
        <v>320</v>
      </c>
      <c r="E1364" s="623">
        <f t="shared" si="86"/>
        <v>28.8</v>
      </c>
      <c r="F1364" s="689">
        <v>1055</v>
      </c>
      <c r="G1364" s="623">
        <f t="shared" si="87"/>
        <v>3.1818050395557425</v>
      </c>
      <c r="H1364" s="623">
        <f t="shared" si="84"/>
        <v>3.1818050395557425</v>
      </c>
      <c r="I1364" s="623">
        <f t="shared" si="85"/>
        <v>2.1646294785991271</v>
      </c>
    </row>
    <row r="1365" spans="1:9" x14ac:dyDescent="0.2">
      <c r="A1365" s="688">
        <v>1262</v>
      </c>
      <c r="B1365" s="688">
        <v>17</v>
      </c>
      <c r="C1365" s="689">
        <v>3</v>
      </c>
      <c r="D1365" s="689">
        <v>320</v>
      </c>
      <c r="E1365" s="623">
        <f t="shared" si="86"/>
        <v>44.8</v>
      </c>
      <c r="F1365" s="689">
        <v>1090</v>
      </c>
      <c r="G1365" s="623">
        <f t="shared" si="87"/>
        <v>5.1136750820032271</v>
      </c>
      <c r="H1365" s="623">
        <f t="shared" si="84"/>
        <v>5.1136750820032271</v>
      </c>
      <c r="I1365" s="623">
        <f t="shared" si="85"/>
        <v>2.1660499438996834</v>
      </c>
    </row>
    <row r="1366" spans="1:9" x14ac:dyDescent="0.2">
      <c r="A1366" s="688">
        <v>1263</v>
      </c>
      <c r="B1366" s="688">
        <v>9</v>
      </c>
      <c r="C1366" s="689">
        <v>3</v>
      </c>
      <c r="D1366" s="689">
        <v>320</v>
      </c>
      <c r="E1366" s="623">
        <f t="shared" si="86"/>
        <v>19.2</v>
      </c>
      <c r="F1366" s="689">
        <v>1205</v>
      </c>
      <c r="G1366" s="623">
        <f t="shared" si="87"/>
        <v>2.4227962544484485</v>
      </c>
      <c r="H1366" s="623">
        <f t="shared" si="84"/>
        <v>2.4227962544484485</v>
      </c>
      <c r="I1366" s="623">
        <f t="shared" si="85"/>
        <v>2.1667229428592525</v>
      </c>
    </row>
    <row r="1367" spans="1:9" x14ac:dyDescent="0.2">
      <c r="A1367" s="688">
        <v>1264</v>
      </c>
      <c r="B1367" s="688">
        <v>59</v>
      </c>
      <c r="C1367" s="689">
        <v>3</v>
      </c>
      <c r="D1367" s="689">
        <v>320</v>
      </c>
      <c r="E1367" s="623">
        <f t="shared" si="86"/>
        <v>179.2</v>
      </c>
      <c r="F1367" s="689">
        <v>1228</v>
      </c>
      <c r="G1367" s="623">
        <f t="shared" si="87"/>
        <v>23.044377984220041</v>
      </c>
      <c r="H1367" s="623">
        <f t="shared" si="84"/>
        <v>23.044377984220041</v>
      </c>
      <c r="I1367" s="623">
        <f t="shared" si="85"/>
        <v>2.1731241589659804</v>
      </c>
    </row>
    <row r="1368" spans="1:9" x14ac:dyDescent="0.2">
      <c r="A1368" s="688">
        <v>1265</v>
      </c>
      <c r="B1368" s="688">
        <v>12</v>
      </c>
      <c r="C1368" s="689">
        <v>4</v>
      </c>
      <c r="D1368" s="689">
        <v>320</v>
      </c>
      <c r="E1368" s="623">
        <f t="shared" si="86"/>
        <v>25.6</v>
      </c>
      <c r="F1368" s="689">
        <v>1539</v>
      </c>
      <c r="G1368" s="623">
        <f t="shared" si="87"/>
        <v>4.1257908001064036</v>
      </c>
      <c r="H1368" s="623">
        <f t="shared" si="84"/>
        <v>4.1257908001064036</v>
      </c>
      <c r="I1368" s="623">
        <f t="shared" si="85"/>
        <v>2.17427021196601</v>
      </c>
    </row>
    <row r="1369" spans="1:9" x14ac:dyDescent="0.2">
      <c r="A1369" s="688">
        <v>1266</v>
      </c>
      <c r="B1369" s="688">
        <v>8</v>
      </c>
      <c r="C1369" s="689">
        <v>3</v>
      </c>
      <c r="D1369" s="689">
        <v>320</v>
      </c>
      <c r="E1369" s="623">
        <f t="shared" si="86"/>
        <v>16</v>
      </c>
      <c r="F1369" s="689">
        <v>1226</v>
      </c>
      <c r="G1369" s="623">
        <f t="shared" si="87"/>
        <v>2.0541827164272459</v>
      </c>
      <c r="H1369" s="623">
        <f t="shared" si="84"/>
        <v>2.0541827164272459</v>
      </c>
      <c r="I1369" s="623">
        <f t="shared" si="85"/>
        <v>2.1748408182761287</v>
      </c>
    </row>
    <row r="1370" spans="1:9" x14ac:dyDescent="0.2">
      <c r="A1370" s="688">
        <v>1266</v>
      </c>
      <c r="B1370" s="688">
        <v>1</v>
      </c>
      <c r="C1370" s="689">
        <v>3</v>
      </c>
      <c r="D1370" s="689">
        <v>320</v>
      </c>
      <c r="E1370" s="623">
        <f t="shared" si="86"/>
        <v>0</v>
      </c>
      <c r="F1370" s="689">
        <v>1138</v>
      </c>
      <c r="G1370" s="623">
        <f t="shared" si="87"/>
        <v>0</v>
      </c>
      <c r="H1370" s="623">
        <f t="shared" si="84"/>
        <v>0</v>
      </c>
      <c r="I1370" s="623">
        <f t="shared" si="85"/>
        <v>2.1748408182761287</v>
      </c>
    </row>
    <row r="1371" spans="1:9" x14ac:dyDescent="0.2">
      <c r="A1371" s="688">
        <v>1267</v>
      </c>
      <c r="B1371" s="688">
        <v>1</v>
      </c>
      <c r="C1371" s="689">
        <v>2</v>
      </c>
      <c r="D1371" s="689">
        <v>320</v>
      </c>
      <c r="E1371" s="623">
        <f t="shared" si="86"/>
        <v>0</v>
      </c>
      <c r="F1371" s="689">
        <v>916</v>
      </c>
      <c r="G1371" s="623">
        <f t="shared" si="87"/>
        <v>0</v>
      </c>
      <c r="H1371" s="623">
        <f t="shared" si="84"/>
        <v>0</v>
      </c>
      <c r="I1371" s="623">
        <f t="shared" si="85"/>
        <v>2.1748408182761287</v>
      </c>
    </row>
    <row r="1372" spans="1:9" x14ac:dyDescent="0.2">
      <c r="A1372" s="688">
        <v>1268</v>
      </c>
      <c r="B1372" s="688">
        <v>1</v>
      </c>
      <c r="C1372" s="689">
        <v>2</v>
      </c>
      <c r="D1372" s="689">
        <v>320</v>
      </c>
      <c r="E1372" s="623">
        <f t="shared" si="86"/>
        <v>0</v>
      </c>
      <c r="F1372" s="689">
        <v>918</v>
      </c>
      <c r="G1372" s="623">
        <f t="shared" si="87"/>
        <v>0</v>
      </c>
      <c r="H1372" s="623">
        <f t="shared" si="84"/>
        <v>0</v>
      </c>
      <c r="I1372" s="623">
        <f t="shared" si="85"/>
        <v>2.1748408182761287</v>
      </c>
    </row>
    <row r="1373" spans="1:9" x14ac:dyDescent="0.2">
      <c r="A1373" s="688">
        <v>1269</v>
      </c>
      <c r="B1373" s="688">
        <v>11</v>
      </c>
      <c r="C1373" s="689">
        <v>2</v>
      </c>
      <c r="D1373" s="689">
        <v>320</v>
      </c>
      <c r="E1373" s="623">
        <f t="shared" si="86"/>
        <v>28.8</v>
      </c>
      <c r="F1373" s="689">
        <v>925</v>
      </c>
      <c r="G1373" s="623">
        <f t="shared" si="87"/>
        <v>2.7897342763877364</v>
      </c>
      <c r="H1373" s="623">
        <f t="shared" si="84"/>
        <v>2.7897342763877364</v>
      </c>
      <c r="I1373" s="623">
        <f t="shared" si="85"/>
        <v>2.1756157444640141</v>
      </c>
    </row>
    <row r="1374" spans="1:9" x14ac:dyDescent="0.2">
      <c r="A1374" s="688">
        <v>1270</v>
      </c>
      <c r="B1374" s="688">
        <v>44</v>
      </c>
      <c r="C1374" s="689">
        <v>3</v>
      </c>
      <c r="D1374" s="689">
        <v>320</v>
      </c>
      <c r="E1374" s="623">
        <f t="shared" si="86"/>
        <v>131.19999999999999</v>
      </c>
      <c r="F1374" s="689">
        <v>1223</v>
      </c>
      <c r="G1374" s="623">
        <f t="shared" si="87"/>
        <v>16.803080579088316</v>
      </c>
      <c r="H1374" s="623">
        <f t="shared" si="84"/>
        <v>16.803080579088316</v>
      </c>
      <c r="I1374" s="623">
        <f t="shared" si="85"/>
        <v>2.1802832668470939</v>
      </c>
    </row>
    <row r="1375" spans="1:9" x14ac:dyDescent="0.2">
      <c r="A1375" s="688">
        <v>1271</v>
      </c>
      <c r="B1375" s="688">
        <v>24</v>
      </c>
      <c r="C1375" s="689">
        <v>3</v>
      </c>
      <c r="D1375" s="689">
        <v>320</v>
      </c>
      <c r="E1375" s="623">
        <f t="shared" si="86"/>
        <v>67.2</v>
      </c>
      <c r="F1375" s="689">
        <v>1422</v>
      </c>
      <c r="G1375" s="623">
        <f t="shared" si="87"/>
        <v>10.006852247626496</v>
      </c>
      <c r="H1375" s="623">
        <f t="shared" si="84"/>
        <v>10.006852247626496</v>
      </c>
      <c r="I1375" s="623">
        <f t="shared" si="85"/>
        <v>2.1830629480269903</v>
      </c>
    </row>
    <row r="1376" spans="1:9" x14ac:dyDescent="0.2">
      <c r="A1376" s="688">
        <v>1272</v>
      </c>
      <c r="B1376" s="688">
        <v>26</v>
      </c>
      <c r="C1376" s="689">
        <v>4</v>
      </c>
      <c r="D1376" s="689">
        <v>320</v>
      </c>
      <c r="E1376" s="623">
        <f t="shared" si="86"/>
        <v>70.400000000000006</v>
      </c>
      <c r="F1376" s="689">
        <v>1502</v>
      </c>
      <c r="G1376" s="623">
        <f t="shared" si="87"/>
        <v>11.073150682156921</v>
      </c>
      <c r="H1376" s="623">
        <f t="shared" si="84"/>
        <v>11.073150682156921</v>
      </c>
      <c r="I1376" s="623">
        <f t="shared" si="85"/>
        <v>2.1861388232164782</v>
      </c>
    </row>
    <row r="1377" spans="1:9" x14ac:dyDescent="0.2">
      <c r="A1377" s="688">
        <v>1273</v>
      </c>
      <c r="B1377" s="688">
        <v>48</v>
      </c>
      <c r="C1377" s="689">
        <v>4</v>
      </c>
      <c r="D1377" s="689">
        <v>320</v>
      </c>
      <c r="E1377" s="623">
        <f t="shared" si="86"/>
        <v>140.80000000000001</v>
      </c>
      <c r="F1377" s="689">
        <v>1712</v>
      </c>
      <c r="G1377" s="623">
        <f t="shared" si="87"/>
        <v>25.24265508369194</v>
      </c>
      <c r="H1377" s="623">
        <f t="shared" si="84"/>
        <v>25.24265508369194</v>
      </c>
      <c r="I1377" s="623">
        <f t="shared" si="85"/>
        <v>2.1931506718508369</v>
      </c>
    </row>
    <row r="1378" spans="1:9" x14ac:dyDescent="0.2">
      <c r="A1378" s="688">
        <v>1274</v>
      </c>
      <c r="B1378" s="688">
        <v>26</v>
      </c>
      <c r="C1378" s="689">
        <v>5</v>
      </c>
      <c r="D1378" s="689">
        <v>320</v>
      </c>
      <c r="E1378" s="623">
        <f t="shared" si="86"/>
        <v>67.2</v>
      </c>
      <c r="F1378" s="689">
        <v>2004</v>
      </c>
      <c r="G1378" s="623">
        <f t="shared" si="87"/>
        <v>14.102483758258437</v>
      </c>
      <c r="H1378" s="623">
        <f t="shared" si="84"/>
        <v>14.102483758258437</v>
      </c>
      <c r="I1378" s="623">
        <f t="shared" si="85"/>
        <v>2.197068028450353</v>
      </c>
    </row>
    <row r="1379" spans="1:9" x14ac:dyDescent="0.2">
      <c r="A1379" s="688">
        <v>1275</v>
      </c>
      <c r="B1379" s="688">
        <v>67</v>
      </c>
      <c r="C1379" s="689">
        <v>4</v>
      </c>
      <c r="D1379" s="689">
        <v>320</v>
      </c>
      <c r="E1379" s="623">
        <f t="shared" si="86"/>
        <v>201.6</v>
      </c>
      <c r="F1379" s="689">
        <v>1504</v>
      </c>
      <c r="G1379" s="623">
        <f t="shared" si="87"/>
        <v>31.751699958713605</v>
      </c>
      <c r="H1379" s="623">
        <f t="shared" si="84"/>
        <v>31.751699958713605</v>
      </c>
      <c r="I1379" s="623">
        <f t="shared" si="85"/>
        <v>2.2058879451055513</v>
      </c>
    </row>
    <row r="1380" spans="1:9" x14ac:dyDescent="0.2">
      <c r="A1380" s="688">
        <v>1276</v>
      </c>
      <c r="B1380" s="688">
        <v>15</v>
      </c>
      <c r="C1380" s="689">
        <v>4</v>
      </c>
      <c r="D1380" s="689">
        <v>320</v>
      </c>
      <c r="E1380" s="623">
        <f t="shared" si="86"/>
        <v>35.200000000000003</v>
      </c>
      <c r="F1380" s="689">
        <v>1532</v>
      </c>
      <c r="G1380" s="623">
        <f t="shared" si="87"/>
        <v>5.6471594024848208</v>
      </c>
      <c r="H1380" s="623">
        <f t="shared" si="84"/>
        <v>5.6471594024848208</v>
      </c>
      <c r="I1380" s="623">
        <f t="shared" si="85"/>
        <v>2.2074566004951306</v>
      </c>
    </row>
    <row r="1381" spans="1:9" x14ac:dyDescent="0.2">
      <c r="A1381" s="688">
        <v>1277</v>
      </c>
      <c r="B1381" s="688">
        <v>19</v>
      </c>
      <c r="C1381" s="689">
        <v>4</v>
      </c>
      <c r="D1381" s="689">
        <v>320</v>
      </c>
      <c r="E1381" s="623">
        <f t="shared" si="86"/>
        <v>48</v>
      </c>
      <c r="F1381" s="689">
        <v>1572</v>
      </c>
      <c r="G1381" s="623">
        <f t="shared" si="87"/>
        <v>7.9017338423090466</v>
      </c>
      <c r="H1381" s="623">
        <f t="shared" si="84"/>
        <v>7.9017338423090466</v>
      </c>
      <c r="I1381" s="623">
        <f t="shared" si="85"/>
        <v>2.2096515265624386</v>
      </c>
    </row>
    <row r="1382" spans="1:9" x14ac:dyDescent="0.2">
      <c r="A1382" s="688">
        <v>1278</v>
      </c>
      <c r="B1382" s="688">
        <v>18</v>
      </c>
      <c r="C1382" s="689">
        <v>4</v>
      </c>
      <c r="D1382" s="689">
        <v>320</v>
      </c>
      <c r="E1382" s="623">
        <f t="shared" si="86"/>
        <v>44.8</v>
      </c>
      <c r="F1382" s="689">
        <v>1614</v>
      </c>
      <c r="G1382" s="623">
        <f t="shared" si="87"/>
        <v>7.5719922773882624</v>
      </c>
      <c r="H1382" s="623">
        <f t="shared" si="84"/>
        <v>7.5719922773882624</v>
      </c>
      <c r="I1382" s="623">
        <f t="shared" si="85"/>
        <v>2.2117548577506021</v>
      </c>
    </row>
    <row r="1383" spans="1:9" x14ac:dyDescent="0.2">
      <c r="A1383" s="688">
        <v>1278</v>
      </c>
      <c r="B1383" s="688">
        <v>21</v>
      </c>
      <c r="C1383" s="689">
        <v>4</v>
      </c>
      <c r="D1383" s="689">
        <v>320</v>
      </c>
      <c r="E1383" s="623">
        <f t="shared" si="86"/>
        <v>54.4</v>
      </c>
      <c r="F1383" s="689">
        <v>1648</v>
      </c>
      <c r="G1383" s="623">
        <f t="shared" si="87"/>
        <v>9.3882517101836438</v>
      </c>
      <c r="H1383" s="623">
        <f t="shared" si="84"/>
        <v>9.3882517101836438</v>
      </c>
      <c r="I1383" s="623">
        <f t="shared" si="85"/>
        <v>2.2143627054478752</v>
      </c>
    </row>
    <row r="1384" spans="1:9" x14ac:dyDescent="0.2">
      <c r="A1384" s="688">
        <v>1279</v>
      </c>
      <c r="B1384" s="688">
        <v>15</v>
      </c>
      <c r="C1384" s="689">
        <v>4</v>
      </c>
      <c r="D1384" s="689">
        <v>320</v>
      </c>
      <c r="E1384" s="623">
        <f t="shared" si="86"/>
        <v>35.200000000000003</v>
      </c>
      <c r="F1384" s="689">
        <v>1563</v>
      </c>
      <c r="G1384" s="623">
        <f t="shared" si="87"/>
        <v>5.761429599271394</v>
      </c>
      <c r="H1384" s="623">
        <f t="shared" si="84"/>
        <v>5.761429599271394</v>
      </c>
      <c r="I1384" s="623">
        <f t="shared" si="85"/>
        <v>2.215963102558784</v>
      </c>
    </row>
    <row r="1385" spans="1:9" x14ac:dyDescent="0.2">
      <c r="A1385" s="688">
        <v>1280</v>
      </c>
      <c r="B1385" s="688">
        <v>35</v>
      </c>
      <c r="C1385" s="689">
        <v>3</v>
      </c>
      <c r="D1385" s="689">
        <v>320</v>
      </c>
      <c r="E1385" s="623">
        <f t="shared" si="86"/>
        <v>102.4</v>
      </c>
      <c r="F1385" s="689">
        <v>1197</v>
      </c>
      <c r="G1385" s="623">
        <f t="shared" si="87"/>
        <v>12.835793600331034</v>
      </c>
      <c r="H1385" s="623">
        <f t="shared" si="84"/>
        <v>12.835793600331034</v>
      </c>
      <c r="I1385" s="623">
        <f t="shared" si="85"/>
        <v>2.2195286007810981</v>
      </c>
    </row>
    <row r="1386" spans="1:9" x14ac:dyDescent="0.2">
      <c r="A1386" s="688">
        <v>1281</v>
      </c>
      <c r="B1386" s="688">
        <v>8</v>
      </c>
      <c r="C1386" s="689">
        <v>3</v>
      </c>
      <c r="D1386" s="689">
        <v>320</v>
      </c>
      <c r="E1386" s="623">
        <f t="shared" si="86"/>
        <v>16</v>
      </c>
      <c r="F1386" s="689">
        <v>1229</v>
      </c>
      <c r="G1386" s="623">
        <f t="shared" si="87"/>
        <v>2.0592092646729898</v>
      </c>
      <c r="H1386" s="623">
        <f t="shared" si="84"/>
        <v>2.0592092646729898</v>
      </c>
      <c r="I1386" s="623">
        <f t="shared" si="85"/>
        <v>2.2201006033546182</v>
      </c>
    </row>
    <row r="1387" spans="1:9" x14ac:dyDescent="0.2">
      <c r="A1387" s="688">
        <v>1282</v>
      </c>
      <c r="B1387" s="688">
        <v>1</v>
      </c>
      <c r="C1387" s="689">
        <v>3</v>
      </c>
      <c r="D1387" s="689">
        <v>320</v>
      </c>
      <c r="E1387" s="623">
        <f t="shared" si="86"/>
        <v>0</v>
      </c>
      <c r="F1387" s="689">
        <v>1214</v>
      </c>
      <c r="G1387" s="623">
        <f t="shared" si="87"/>
        <v>0</v>
      </c>
      <c r="H1387" s="623">
        <f t="shared" si="84"/>
        <v>0</v>
      </c>
      <c r="I1387" s="623">
        <f t="shared" si="85"/>
        <v>2.2201006033546182</v>
      </c>
    </row>
    <row r="1388" spans="1:9" x14ac:dyDescent="0.2">
      <c r="A1388" s="688">
        <v>1283</v>
      </c>
      <c r="B1388" s="688">
        <v>1</v>
      </c>
      <c r="C1388" s="689">
        <v>3</v>
      </c>
      <c r="D1388" s="689">
        <v>320</v>
      </c>
      <c r="E1388" s="623">
        <f t="shared" si="86"/>
        <v>0</v>
      </c>
      <c r="F1388" s="689">
        <v>1199</v>
      </c>
      <c r="G1388" s="623">
        <f t="shared" si="87"/>
        <v>0</v>
      </c>
      <c r="H1388" s="623">
        <f t="shared" si="84"/>
        <v>0</v>
      </c>
      <c r="I1388" s="623">
        <f t="shared" si="85"/>
        <v>2.2201006033546182</v>
      </c>
    </row>
    <row r="1389" spans="1:9" x14ac:dyDescent="0.2">
      <c r="A1389" s="688">
        <v>1284</v>
      </c>
      <c r="B1389" s="688">
        <v>1</v>
      </c>
      <c r="C1389" s="689">
        <v>3</v>
      </c>
      <c r="D1389" s="689">
        <v>320</v>
      </c>
      <c r="E1389" s="623">
        <f t="shared" si="86"/>
        <v>0</v>
      </c>
      <c r="F1389" s="689">
        <v>1172</v>
      </c>
      <c r="G1389" s="623">
        <f t="shared" si="87"/>
        <v>0</v>
      </c>
      <c r="H1389" s="623">
        <f t="shared" si="84"/>
        <v>0</v>
      </c>
      <c r="I1389" s="623">
        <f t="shared" si="85"/>
        <v>2.2201006033546182</v>
      </c>
    </row>
    <row r="1390" spans="1:9" x14ac:dyDescent="0.2">
      <c r="A1390" s="688">
        <v>1285</v>
      </c>
      <c r="B1390" s="688">
        <v>8</v>
      </c>
      <c r="C1390" s="689">
        <v>3</v>
      </c>
      <c r="D1390" s="689">
        <v>320</v>
      </c>
      <c r="E1390" s="623">
        <f t="shared" si="86"/>
        <v>16</v>
      </c>
      <c r="F1390" s="689">
        <v>1159</v>
      </c>
      <c r="G1390" s="623">
        <f t="shared" si="87"/>
        <v>1.9419231389389708</v>
      </c>
      <c r="H1390" s="623">
        <f t="shared" si="84"/>
        <v>1.9419231389389708</v>
      </c>
      <c r="I1390" s="623">
        <f t="shared" si="85"/>
        <v>2.220640026448768</v>
      </c>
    </row>
    <row r="1391" spans="1:9" x14ac:dyDescent="0.2">
      <c r="A1391" s="688">
        <v>1286</v>
      </c>
      <c r="B1391" s="688">
        <v>14</v>
      </c>
      <c r="C1391" s="689">
        <v>3</v>
      </c>
      <c r="D1391" s="689">
        <v>320</v>
      </c>
      <c r="E1391" s="623">
        <f t="shared" si="86"/>
        <v>35.200000000000003</v>
      </c>
      <c r="F1391" s="689">
        <v>1153</v>
      </c>
      <c r="G1391" s="623">
        <f t="shared" si="87"/>
        <v>4.2501140933844637</v>
      </c>
      <c r="H1391" s="623">
        <f t="shared" si="84"/>
        <v>4.2501140933844637</v>
      </c>
      <c r="I1391" s="623">
        <f t="shared" si="85"/>
        <v>2.2218206136969303</v>
      </c>
    </row>
    <row r="1392" spans="1:9" x14ac:dyDescent="0.2">
      <c r="A1392" s="688">
        <v>1287</v>
      </c>
      <c r="B1392" s="688">
        <v>14</v>
      </c>
      <c r="C1392" s="689">
        <v>3</v>
      </c>
      <c r="D1392" s="689">
        <v>320</v>
      </c>
      <c r="E1392" s="623">
        <f t="shared" si="86"/>
        <v>35.200000000000003</v>
      </c>
      <c r="F1392" s="689">
        <v>1164</v>
      </c>
      <c r="G1392" s="623">
        <f t="shared" si="87"/>
        <v>4.2906615825667958</v>
      </c>
      <c r="H1392" s="623">
        <f t="shared" si="84"/>
        <v>4.2906615825667958</v>
      </c>
      <c r="I1392" s="623">
        <f t="shared" si="85"/>
        <v>2.2230124641365321</v>
      </c>
    </row>
    <row r="1393" spans="1:9" x14ac:dyDescent="0.2">
      <c r="A1393" s="688">
        <v>1288</v>
      </c>
      <c r="B1393" s="688">
        <v>12</v>
      </c>
      <c r="C1393" s="689">
        <v>3</v>
      </c>
      <c r="D1393" s="689">
        <v>320</v>
      </c>
      <c r="E1393" s="623">
        <f t="shared" si="86"/>
        <v>28.8</v>
      </c>
      <c r="F1393" s="689">
        <v>1171</v>
      </c>
      <c r="G1393" s="623">
        <f t="shared" si="87"/>
        <v>3.5316527974595018</v>
      </c>
      <c r="H1393" s="623">
        <f t="shared" si="84"/>
        <v>3.5316527974595018</v>
      </c>
      <c r="I1393" s="623">
        <f t="shared" si="85"/>
        <v>2.2239934788024929</v>
      </c>
    </row>
    <row r="1394" spans="1:9" x14ac:dyDescent="0.2">
      <c r="A1394" s="688">
        <v>1289</v>
      </c>
      <c r="B1394" s="688">
        <v>11</v>
      </c>
      <c r="C1394" s="689">
        <v>3</v>
      </c>
      <c r="D1394" s="689">
        <v>320</v>
      </c>
      <c r="E1394" s="623">
        <f t="shared" si="86"/>
        <v>25.6</v>
      </c>
      <c r="F1394" s="689">
        <v>1175</v>
      </c>
      <c r="G1394" s="623">
        <f t="shared" si="87"/>
        <v>3.1499702339993658</v>
      </c>
      <c r="H1394" s="623">
        <f t="shared" si="84"/>
        <v>3.1499702339993658</v>
      </c>
      <c r="I1394" s="623">
        <f t="shared" si="85"/>
        <v>2.2248684705341595</v>
      </c>
    </row>
    <row r="1395" spans="1:9" x14ac:dyDescent="0.2">
      <c r="A1395" s="688">
        <v>1290</v>
      </c>
      <c r="B1395" s="688">
        <v>12</v>
      </c>
      <c r="C1395" s="689">
        <v>3</v>
      </c>
      <c r="D1395" s="689">
        <v>320</v>
      </c>
      <c r="E1395" s="623">
        <f t="shared" si="86"/>
        <v>28.8</v>
      </c>
      <c r="F1395" s="689">
        <v>1188</v>
      </c>
      <c r="G1395" s="623">
        <f t="shared" si="87"/>
        <v>3.5829235895660871</v>
      </c>
      <c r="H1395" s="623">
        <f t="shared" si="84"/>
        <v>3.5829235895660871</v>
      </c>
      <c r="I1395" s="623">
        <f t="shared" si="85"/>
        <v>2.2258637270868169</v>
      </c>
    </row>
    <row r="1396" spans="1:9" x14ac:dyDescent="0.2">
      <c r="A1396" s="688">
        <v>1291</v>
      </c>
      <c r="B1396" s="688">
        <v>19</v>
      </c>
      <c r="C1396" s="689">
        <v>3</v>
      </c>
      <c r="D1396" s="689">
        <v>320</v>
      </c>
      <c r="E1396" s="623">
        <f t="shared" si="86"/>
        <v>51.2</v>
      </c>
      <c r="F1396" s="689">
        <v>1193</v>
      </c>
      <c r="G1396" s="623">
        <f t="shared" si="87"/>
        <v>6.3964501943170102</v>
      </c>
      <c r="H1396" s="623">
        <f t="shared" si="84"/>
        <v>6.3964501943170102</v>
      </c>
      <c r="I1396" s="623">
        <f t="shared" si="85"/>
        <v>2.2276405188074606</v>
      </c>
    </row>
    <row r="1397" spans="1:9" x14ac:dyDescent="0.2">
      <c r="A1397" s="688">
        <v>1291</v>
      </c>
      <c r="B1397" s="688">
        <v>10</v>
      </c>
      <c r="C1397" s="689">
        <v>3</v>
      </c>
      <c r="D1397" s="689">
        <v>320</v>
      </c>
      <c r="E1397" s="623">
        <f t="shared" si="86"/>
        <v>22.4</v>
      </c>
      <c r="F1397" s="689">
        <v>1187</v>
      </c>
      <c r="G1397" s="623">
        <f t="shared" si="87"/>
        <v>2.7843726249256098</v>
      </c>
      <c r="H1397" s="623">
        <f t="shared" si="84"/>
        <v>2.7843726249256098</v>
      </c>
      <c r="I1397" s="623">
        <f t="shared" si="85"/>
        <v>2.2284139556477176</v>
      </c>
    </row>
    <row r="1398" spans="1:9" x14ac:dyDescent="0.2">
      <c r="A1398" s="688">
        <v>1292</v>
      </c>
      <c r="B1398" s="688">
        <v>19</v>
      </c>
      <c r="C1398" s="689">
        <v>3</v>
      </c>
      <c r="D1398" s="689">
        <v>320</v>
      </c>
      <c r="E1398" s="623">
        <f t="shared" si="86"/>
        <v>51.2</v>
      </c>
      <c r="F1398" s="689">
        <v>1215</v>
      </c>
      <c r="G1398" s="623">
        <f t="shared" si="87"/>
        <v>6.5144065264837954</v>
      </c>
      <c r="H1398" s="623">
        <f t="shared" si="84"/>
        <v>6.5144065264837954</v>
      </c>
      <c r="I1398" s="623">
        <f t="shared" si="85"/>
        <v>2.2302235130161852</v>
      </c>
    </row>
    <row r="1399" spans="1:9" x14ac:dyDescent="0.2">
      <c r="A1399" s="688">
        <v>1293</v>
      </c>
      <c r="B1399" s="688">
        <v>19</v>
      </c>
      <c r="C1399" s="689">
        <v>3</v>
      </c>
      <c r="D1399" s="689">
        <v>320</v>
      </c>
      <c r="E1399" s="623">
        <f t="shared" si="86"/>
        <v>51.2</v>
      </c>
      <c r="F1399" s="689">
        <v>1221</v>
      </c>
      <c r="G1399" s="623">
        <f t="shared" si="87"/>
        <v>6.5465764352565552</v>
      </c>
      <c r="H1399" s="623">
        <f t="shared" si="84"/>
        <v>6.5465764352565552</v>
      </c>
      <c r="I1399" s="623">
        <f t="shared" si="85"/>
        <v>2.2320420064704232</v>
      </c>
    </row>
    <row r="1400" spans="1:9" x14ac:dyDescent="0.2">
      <c r="A1400" s="688">
        <v>1294</v>
      </c>
      <c r="B1400" s="688">
        <v>19</v>
      </c>
      <c r="C1400" s="689">
        <v>3</v>
      </c>
      <c r="D1400" s="689">
        <v>320</v>
      </c>
      <c r="E1400" s="623">
        <f t="shared" si="86"/>
        <v>51.2</v>
      </c>
      <c r="F1400" s="689">
        <v>1240</v>
      </c>
      <c r="G1400" s="623">
        <f t="shared" si="87"/>
        <v>6.6484478130369586</v>
      </c>
      <c r="H1400" s="623">
        <f t="shared" si="84"/>
        <v>6.6484478130369586</v>
      </c>
      <c r="I1400" s="623">
        <f t="shared" si="85"/>
        <v>2.2338887975296</v>
      </c>
    </row>
    <row r="1401" spans="1:9" x14ac:dyDescent="0.2">
      <c r="A1401" s="688">
        <v>1295</v>
      </c>
      <c r="B1401" s="688">
        <v>15</v>
      </c>
      <c r="C1401" s="689">
        <v>3</v>
      </c>
      <c r="D1401" s="689">
        <v>320</v>
      </c>
      <c r="E1401" s="623">
        <f t="shared" si="86"/>
        <v>38.4</v>
      </c>
      <c r="F1401" s="689">
        <v>1257</v>
      </c>
      <c r="G1401" s="623">
        <f t="shared" si="87"/>
        <v>5.0546969159198332</v>
      </c>
      <c r="H1401" s="623">
        <f t="shared" si="84"/>
        <v>5.0546969159198332</v>
      </c>
      <c r="I1401" s="623">
        <f t="shared" si="85"/>
        <v>2.2352928800062446</v>
      </c>
    </row>
    <row r="1402" spans="1:9" x14ac:dyDescent="0.2">
      <c r="A1402" s="688">
        <v>1296</v>
      </c>
      <c r="B1402" s="688">
        <v>13</v>
      </c>
      <c r="C1402" s="689">
        <v>3</v>
      </c>
      <c r="D1402" s="689">
        <v>320</v>
      </c>
      <c r="E1402" s="623">
        <f t="shared" si="86"/>
        <v>32</v>
      </c>
      <c r="F1402" s="689">
        <v>1268</v>
      </c>
      <c r="G1402" s="623">
        <f t="shared" si="87"/>
        <v>4.2491087837353154</v>
      </c>
      <c r="H1402" s="623">
        <f t="shared" si="84"/>
        <v>4.2491087837353154</v>
      </c>
      <c r="I1402" s="623">
        <f t="shared" si="85"/>
        <v>2.2364731880017268</v>
      </c>
    </row>
    <row r="1403" spans="1:9" x14ac:dyDescent="0.2">
      <c r="A1403" s="688">
        <v>1297</v>
      </c>
      <c r="B1403" s="688">
        <v>13</v>
      </c>
      <c r="C1403" s="689">
        <v>3</v>
      </c>
      <c r="D1403" s="689">
        <v>320</v>
      </c>
      <c r="E1403" s="623">
        <f t="shared" si="86"/>
        <v>32</v>
      </c>
      <c r="F1403" s="689">
        <v>1277</v>
      </c>
      <c r="G1403" s="623">
        <f t="shared" si="87"/>
        <v>4.279268073209777</v>
      </c>
      <c r="H1403" s="623">
        <f t="shared" si="84"/>
        <v>4.279268073209777</v>
      </c>
      <c r="I1403" s="623">
        <f t="shared" si="85"/>
        <v>2.2376618735776184</v>
      </c>
    </row>
    <row r="1404" spans="1:9" x14ac:dyDescent="0.2">
      <c r="A1404" s="688">
        <v>1298</v>
      </c>
      <c r="B1404" s="688">
        <v>13</v>
      </c>
      <c r="C1404" s="689">
        <v>3</v>
      </c>
      <c r="D1404" s="689">
        <v>320</v>
      </c>
      <c r="E1404" s="623">
        <f t="shared" si="86"/>
        <v>32</v>
      </c>
      <c r="F1404" s="689">
        <v>1285</v>
      </c>
      <c r="G1404" s="623">
        <f t="shared" si="87"/>
        <v>4.3060763305204102</v>
      </c>
      <c r="H1404" s="623">
        <f t="shared" si="84"/>
        <v>4.3060763305204102</v>
      </c>
      <c r="I1404" s="623">
        <f t="shared" si="85"/>
        <v>2.2388580058916516</v>
      </c>
    </row>
    <row r="1405" spans="1:9" x14ac:dyDescent="0.2">
      <c r="A1405" s="688">
        <v>1299</v>
      </c>
      <c r="B1405" s="688">
        <v>13</v>
      </c>
      <c r="C1405" s="689">
        <v>3</v>
      </c>
      <c r="D1405" s="689">
        <v>320</v>
      </c>
      <c r="E1405" s="623">
        <f t="shared" si="86"/>
        <v>32</v>
      </c>
      <c r="F1405" s="689">
        <v>1292</v>
      </c>
      <c r="G1405" s="623">
        <f t="shared" si="87"/>
        <v>4.3295335556672132</v>
      </c>
      <c r="H1405" s="623">
        <f t="shared" si="84"/>
        <v>4.3295335556672132</v>
      </c>
      <c r="I1405" s="623">
        <f t="shared" si="85"/>
        <v>2.2400606541015593</v>
      </c>
    </row>
    <row r="1406" spans="1:9" x14ac:dyDescent="0.2">
      <c r="A1406" s="688">
        <v>1300</v>
      </c>
      <c r="B1406" s="688">
        <v>29</v>
      </c>
      <c r="C1406" s="689">
        <v>3</v>
      </c>
      <c r="D1406" s="689">
        <v>320</v>
      </c>
      <c r="E1406" s="623">
        <f t="shared" si="86"/>
        <v>83.2</v>
      </c>
      <c r="F1406" s="689">
        <v>1317</v>
      </c>
      <c r="G1406" s="623">
        <f t="shared" si="87"/>
        <v>11.474604335383649</v>
      </c>
      <c r="H1406" s="623">
        <f t="shared" si="84"/>
        <v>11.474604335383649</v>
      </c>
      <c r="I1406" s="623">
        <f t="shared" si="85"/>
        <v>2.2432480441947216</v>
      </c>
    </row>
    <row r="1407" spans="1:9" x14ac:dyDescent="0.2">
      <c r="A1407" s="688">
        <v>1301</v>
      </c>
      <c r="B1407" s="688">
        <v>30</v>
      </c>
      <c r="C1407" s="689">
        <v>3</v>
      </c>
      <c r="D1407" s="689">
        <v>320</v>
      </c>
      <c r="E1407" s="623">
        <f t="shared" si="86"/>
        <v>86.4</v>
      </c>
      <c r="F1407" s="689">
        <v>1336</v>
      </c>
      <c r="G1407" s="623">
        <f t="shared" si="87"/>
        <v>12.087843221364375</v>
      </c>
      <c r="H1407" s="623">
        <f t="shared" si="84"/>
        <v>12.087843221364375</v>
      </c>
      <c r="I1407" s="623">
        <f t="shared" si="85"/>
        <v>2.2466057784228783</v>
      </c>
    </row>
    <row r="1408" spans="1:9" x14ac:dyDescent="0.2">
      <c r="A1408" s="688">
        <v>1302</v>
      </c>
      <c r="B1408" s="688">
        <v>29</v>
      </c>
      <c r="C1408" s="689">
        <v>3</v>
      </c>
      <c r="D1408" s="689">
        <v>320</v>
      </c>
      <c r="E1408" s="623">
        <f t="shared" si="86"/>
        <v>83.2</v>
      </c>
      <c r="F1408" s="689">
        <v>1374</v>
      </c>
      <c r="G1408" s="623">
        <f t="shared" si="87"/>
        <v>11.971227302063122</v>
      </c>
      <c r="H1408" s="623">
        <f t="shared" si="84"/>
        <v>11.971227302063122</v>
      </c>
      <c r="I1408" s="623">
        <f t="shared" si="85"/>
        <v>2.2499311193401179</v>
      </c>
    </row>
    <row r="1409" spans="1:9" x14ac:dyDescent="0.2">
      <c r="A1409" s="688">
        <v>1303</v>
      </c>
      <c r="B1409" s="688">
        <v>27</v>
      </c>
      <c r="C1409" s="689">
        <v>3</v>
      </c>
      <c r="D1409" s="689">
        <v>320</v>
      </c>
      <c r="E1409" s="623">
        <f t="shared" si="86"/>
        <v>76.8</v>
      </c>
      <c r="F1409" s="689">
        <v>1405</v>
      </c>
      <c r="G1409" s="623">
        <f t="shared" si="87"/>
        <v>11.299680456431767</v>
      </c>
      <c r="H1409" s="623">
        <f t="shared" si="84"/>
        <v>11.299680456431767</v>
      </c>
      <c r="I1409" s="623">
        <f t="shared" si="85"/>
        <v>2.2530699194669044</v>
      </c>
    </row>
    <row r="1410" spans="1:9" x14ac:dyDescent="0.2">
      <c r="A1410" s="688">
        <v>1303</v>
      </c>
      <c r="B1410" s="688">
        <v>15</v>
      </c>
      <c r="C1410" s="689">
        <v>3</v>
      </c>
      <c r="D1410" s="689">
        <v>320</v>
      </c>
      <c r="E1410" s="623">
        <f t="shared" si="86"/>
        <v>38.4</v>
      </c>
      <c r="F1410" s="689">
        <v>1432</v>
      </c>
      <c r="G1410" s="623">
        <f t="shared" si="87"/>
        <v>5.7584136703239475</v>
      </c>
      <c r="H1410" s="623">
        <f t="shared" si="84"/>
        <v>5.7584136703239475</v>
      </c>
      <c r="I1410" s="623">
        <f t="shared" si="85"/>
        <v>2.2546694788197721</v>
      </c>
    </row>
    <row r="1411" spans="1:9" x14ac:dyDescent="0.2">
      <c r="A1411" s="688">
        <v>1304</v>
      </c>
      <c r="B1411" s="688">
        <v>7</v>
      </c>
      <c r="C1411" s="689">
        <v>3</v>
      </c>
      <c r="D1411" s="689">
        <v>320</v>
      </c>
      <c r="E1411" s="623">
        <f t="shared" si="86"/>
        <v>12.8</v>
      </c>
      <c r="F1411" s="689">
        <v>1441</v>
      </c>
      <c r="G1411" s="623">
        <f t="shared" si="87"/>
        <v>1.9315349392311005</v>
      </c>
      <c r="H1411" s="623">
        <f t="shared" si="84"/>
        <v>1.9315349392311005</v>
      </c>
      <c r="I1411" s="623">
        <f t="shared" si="85"/>
        <v>2.2552060163028917</v>
      </c>
    </row>
    <row r="1412" spans="1:9" x14ac:dyDescent="0.2">
      <c r="A1412" s="688">
        <v>1305</v>
      </c>
      <c r="B1412" s="688">
        <v>1</v>
      </c>
      <c r="C1412" s="689">
        <v>3</v>
      </c>
      <c r="D1412" s="689">
        <v>320</v>
      </c>
      <c r="E1412" s="623">
        <f t="shared" si="86"/>
        <v>0</v>
      </c>
      <c r="F1412" s="689">
        <v>1422</v>
      </c>
      <c r="G1412" s="623">
        <f t="shared" si="87"/>
        <v>0</v>
      </c>
      <c r="H1412" s="623">
        <f t="shared" si="84"/>
        <v>0</v>
      </c>
      <c r="I1412" s="623">
        <f t="shared" si="85"/>
        <v>2.2552060163028917</v>
      </c>
    </row>
    <row r="1413" spans="1:9" x14ac:dyDescent="0.2">
      <c r="A1413" s="688">
        <v>1306</v>
      </c>
      <c r="B1413" s="688">
        <v>1</v>
      </c>
      <c r="C1413" s="689">
        <v>3</v>
      </c>
      <c r="D1413" s="689">
        <v>320</v>
      </c>
      <c r="E1413" s="623">
        <f t="shared" si="86"/>
        <v>0</v>
      </c>
      <c r="F1413" s="689">
        <v>1387</v>
      </c>
      <c r="G1413" s="623">
        <f t="shared" si="87"/>
        <v>0</v>
      </c>
      <c r="H1413" s="623">
        <f t="shared" si="84"/>
        <v>0</v>
      </c>
      <c r="I1413" s="623">
        <f t="shared" si="85"/>
        <v>2.2552060163028917</v>
      </c>
    </row>
    <row r="1414" spans="1:9" x14ac:dyDescent="0.2">
      <c r="A1414" s="688">
        <v>1307</v>
      </c>
      <c r="B1414" s="688">
        <v>1</v>
      </c>
      <c r="C1414" s="689">
        <v>3</v>
      </c>
      <c r="D1414" s="689">
        <v>320</v>
      </c>
      <c r="E1414" s="623">
        <f t="shared" si="86"/>
        <v>0</v>
      </c>
      <c r="F1414" s="689">
        <v>1293</v>
      </c>
      <c r="G1414" s="623">
        <f t="shared" si="87"/>
        <v>0</v>
      </c>
      <c r="H1414" s="623">
        <f t="shared" si="84"/>
        <v>0</v>
      </c>
      <c r="I1414" s="623">
        <f t="shared" si="85"/>
        <v>2.2552060163028917</v>
      </c>
    </row>
    <row r="1415" spans="1:9" x14ac:dyDescent="0.2">
      <c r="A1415" s="688">
        <v>1308</v>
      </c>
      <c r="B1415" s="688">
        <v>1</v>
      </c>
      <c r="C1415" s="689">
        <v>3</v>
      </c>
      <c r="D1415" s="689">
        <v>320</v>
      </c>
      <c r="E1415" s="623">
        <f t="shared" si="86"/>
        <v>0</v>
      </c>
      <c r="F1415" s="689">
        <v>1165</v>
      </c>
      <c r="G1415" s="623">
        <f t="shared" si="87"/>
        <v>0</v>
      </c>
      <c r="H1415" s="623">
        <f t="shared" ref="H1415:H1478" si="88">G1415*1</f>
        <v>0</v>
      </c>
      <c r="I1415" s="623">
        <f t="shared" si="85"/>
        <v>2.2552060163028917</v>
      </c>
    </row>
    <row r="1416" spans="1:9" x14ac:dyDescent="0.2">
      <c r="A1416" s="688">
        <v>1309</v>
      </c>
      <c r="B1416" s="688">
        <v>1</v>
      </c>
      <c r="C1416" s="689">
        <v>3</v>
      </c>
      <c r="D1416" s="689">
        <v>320</v>
      </c>
      <c r="E1416" s="623">
        <f t="shared" si="86"/>
        <v>0</v>
      </c>
      <c r="F1416" s="689">
        <v>1293</v>
      </c>
      <c r="G1416" s="623">
        <f t="shared" si="87"/>
        <v>0</v>
      </c>
      <c r="H1416" s="623">
        <f t="shared" si="88"/>
        <v>0</v>
      </c>
      <c r="I1416" s="623">
        <f t="shared" ref="I1416:I1479" si="89">(H1416/3600)+I1415</f>
        <v>2.2552060163028917</v>
      </c>
    </row>
    <row r="1417" spans="1:9" x14ac:dyDescent="0.2">
      <c r="A1417" s="688">
        <v>1310</v>
      </c>
      <c r="B1417" s="688">
        <v>1</v>
      </c>
      <c r="C1417" s="689">
        <v>3</v>
      </c>
      <c r="D1417" s="689">
        <v>320</v>
      </c>
      <c r="E1417" s="623">
        <f t="shared" si="86"/>
        <v>0</v>
      </c>
      <c r="F1417" s="689">
        <v>1172</v>
      </c>
      <c r="G1417" s="623">
        <f t="shared" si="87"/>
        <v>0</v>
      </c>
      <c r="H1417" s="623">
        <f t="shared" si="88"/>
        <v>0</v>
      </c>
      <c r="I1417" s="623">
        <f t="shared" si="89"/>
        <v>2.2552060163028917</v>
      </c>
    </row>
    <row r="1418" spans="1:9" x14ac:dyDescent="0.2">
      <c r="A1418" s="688">
        <v>1311</v>
      </c>
      <c r="B1418" s="688">
        <v>1</v>
      </c>
      <c r="C1418" s="689">
        <v>3</v>
      </c>
      <c r="D1418" s="689">
        <v>320</v>
      </c>
      <c r="E1418" s="623">
        <f t="shared" ref="E1418:E1481" si="90">IF(B1418&gt;C1418,(B1418-C1418)*D1418/100,0)</f>
        <v>0</v>
      </c>
      <c r="F1418" s="689">
        <v>1007</v>
      </c>
      <c r="G1418" s="623">
        <f t="shared" ref="G1418:G1481" si="91">(2*PI()*E1418*F1418/60)/1000</f>
        <v>0</v>
      </c>
      <c r="H1418" s="623">
        <f t="shared" si="88"/>
        <v>0</v>
      </c>
      <c r="I1418" s="623">
        <f t="shared" si="89"/>
        <v>2.2552060163028917</v>
      </c>
    </row>
    <row r="1419" spans="1:9" x14ac:dyDescent="0.2">
      <c r="A1419" s="688">
        <v>1312</v>
      </c>
      <c r="B1419" s="688">
        <v>2</v>
      </c>
      <c r="C1419" s="689">
        <v>2</v>
      </c>
      <c r="D1419" s="689">
        <v>320</v>
      </c>
      <c r="E1419" s="623">
        <f t="shared" si="90"/>
        <v>0</v>
      </c>
      <c r="F1419" s="689">
        <v>994</v>
      </c>
      <c r="G1419" s="623">
        <f t="shared" si="91"/>
        <v>0</v>
      </c>
      <c r="H1419" s="623">
        <f t="shared" si="88"/>
        <v>0</v>
      </c>
      <c r="I1419" s="623">
        <f t="shared" si="89"/>
        <v>2.2552060163028917</v>
      </c>
    </row>
    <row r="1420" spans="1:9" x14ac:dyDescent="0.2">
      <c r="A1420" s="688">
        <v>1313</v>
      </c>
      <c r="B1420" s="688">
        <v>5</v>
      </c>
      <c r="C1420" s="689">
        <v>2</v>
      </c>
      <c r="D1420" s="689">
        <v>320</v>
      </c>
      <c r="E1420" s="623">
        <f t="shared" si="90"/>
        <v>9.6</v>
      </c>
      <c r="F1420" s="689">
        <v>864</v>
      </c>
      <c r="G1420" s="623">
        <f t="shared" si="91"/>
        <v>0.86858753686450607</v>
      </c>
      <c r="H1420" s="623">
        <f t="shared" si="88"/>
        <v>0.86858753686450607</v>
      </c>
      <c r="I1420" s="623">
        <f t="shared" si="89"/>
        <v>2.2554472906186875</v>
      </c>
    </row>
    <row r="1421" spans="1:9" x14ac:dyDescent="0.2">
      <c r="A1421" s="688">
        <v>1314</v>
      </c>
      <c r="B1421" s="688">
        <v>3</v>
      </c>
      <c r="C1421" s="689">
        <v>2</v>
      </c>
      <c r="D1421" s="689">
        <v>320</v>
      </c>
      <c r="E1421" s="623">
        <f t="shared" si="90"/>
        <v>3.2</v>
      </c>
      <c r="F1421" s="689">
        <v>901</v>
      </c>
      <c r="G1421" s="623">
        <f t="shared" si="91"/>
        <v>0.301927997961003</v>
      </c>
      <c r="H1421" s="623">
        <f t="shared" si="88"/>
        <v>0.301927997961003</v>
      </c>
      <c r="I1421" s="623">
        <f t="shared" si="89"/>
        <v>2.2555311595070102</v>
      </c>
    </row>
    <row r="1422" spans="1:9" x14ac:dyDescent="0.2">
      <c r="A1422" s="688">
        <v>1315</v>
      </c>
      <c r="B1422" s="688">
        <v>4</v>
      </c>
      <c r="C1422" s="689">
        <v>2</v>
      </c>
      <c r="D1422" s="689">
        <v>320</v>
      </c>
      <c r="E1422" s="623">
        <f t="shared" si="90"/>
        <v>6.4</v>
      </c>
      <c r="F1422" s="689">
        <v>896</v>
      </c>
      <c r="G1422" s="623">
        <f t="shared" si="91"/>
        <v>0.60050496375817708</v>
      </c>
      <c r="H1422" s="623">
        <f t="shared" si="88"/>
        <v>0.60050496375817708</v>
      </c>
      <c r="I1422" s="623">
        <f t="shared" si="89"/>
        <v>2.2556979664413874</v>
      </c>
    </row>
    <row r="1423" spans="1:9" x14ac:dyDescent="0.2">
      <c r="A1423" s="688">
        <v>1316</v>
      </c>
      <c r="B1423" s="688">
        <v>4</v>
      </c>
      <c r="C1423" s="689">
        <v>2</v>
      </c>
      <c r="D1423" s="689">
        <v>320</v>
      </c>
      <c r="E1423" s="623">
        <f t="shared" si="90"/>
        <v>6.4</v>
      </c>
      <c r="F1423" s="689">
        <v>836</v>
      </c>
      <c r="G1423" s="623">
        <f t="shared" si="91"/>
        <v>0.56029257779222774</v>
      </c>
      <c r="H1423" s="623">
        <f t="shared" si="88"/>
        <v>0.56029257779222774</v>
      </c>
      <c r="I1423" s="623">
        <f t="shared" si="89"/>
        <v>2.2558536032685521</v>
      </c>
    </row>
    <row r="1424" spans="1:9" x14ac:dyDescent="0.2">
      <c r="A1424" s="688">
        <v>1316</v>
      </c>
      <c r="B1424" s="688">
        <v>4</v>
      </c>
      <c r="C1424" s="689">
        <v>2</v>
      </c>
      <c r="D1424" s="689">
        <v>320</v>
      </c>
      <c r="E1424" s="623">
        <f t="shared" si="90"/>
        <v>6.4</v>
      </c>
      <c r="F1424" s="689">
        <v>830</v>
      </c>
      <c r="G1424" s="623">
        <f t="shared" si="91"/>
        <v>0.55627133919563276</v>
      </c>
      <c r="H1424" s="623">
        <f t="shared" si="88"/>
        <v>0.55627133919563276</v>
      </c>
      <c r="I1424" s="623">
        <f t="shared" si="89"/>
        <v>2.2560081230849955</v>
      </c>
    </row>
    <row r="1425" spans="1:9" x14ac:dyDescent="0.2">
      <c r="A1425" s="688">
        <v>1317</v>
      </c>
      <c r="B1425" s="688">
        <v>4</v>
      </c>
      <c r="C1425" s="689">
        <v>2</v>
      </c>
      <c r="D1425" s="689">
        <v>320</v>
      </c>
      <c r="E1425" s="623">
        <f t="shared" si="90"/>
        <v>6.4</v>
      </c>
      <c r="F1425" s="689">
        <v>829</v>
      </c>
      <c r="G1425" s="623">
        <f t="shared" si="91"/>
        <v>0.55560113276286693</v>
      </c>
      <c r="H1425" s="623">
        <f t="shared" si="88"/>
        <v>0.55560113276286693</v>
      </c>
      <c r="I1425" s="623">
        <f t="shared" si="89"/>
        <v>2.2561624567329854</v>
      </c>
    </row>
    <row r="1426" spans="1:9" x14ac:dyDescent="0.2">
      <c r="A1426" s="688">
        <v>1318</v>
      </c>
      <c r="B1426" s="688">
        <v>4</v>
      </c>
      <c r="C1426" s="689">
        <v>2</v>
      </c>
      <c r="D1426" s="689">
        <v>320</v>
      </c>
      <c r="E1426" s="623">
        <f t="shared" si="90"/>
        <v>6.4</v>
      </c>
      <c r="F1426" s="689">
        <v>831</v>
      </c>
      <c r="G1426" s="623">
        <f t="shared" si="91"/>
        <v>0.55694154562839859</v>
      </c>
      <c r="H1426" s="623">
        <f t="shared" si="88"/>
        <v>0.55694154562839859</v>
      </c>
      <c r="I1426" s="623">
        <f t="shared" si="89"/>
        <v>2.2563171627178824</v>
      </c>
    </row>
    <row r="1427" spans="1:9" x14ac:dyDescent="0.2">
      <c r="A1427" s="688">
        <v>1319</v>
      </c>
      <c r="B1427" s="688">
        <v>4</v>
      </c>
      <c r="C1427" s="689">
        <v>2</v>
      </c>
      <c r="D1427" s="689">
        <v>320</v>
      </c>
      <c r="E1427" s="623">
        <f t="shared" si="90"/>
        <v>6.4</v>
      </c>
      <c r="F1427" s="689">
        <v>829</v>
      </c>
      <c r="G1427" s="623">
        <f t="shared" si="91"/>
        <v>0.55560113276286693</v>
      </c>
      <c r="H1427" s="623">
        <f t="shared" si="88"/>
        <v>0.55560113276286693</v>
      </c>
      <c r="I1427" s="623">
        <f t="shared" si="89"/>
        <v>2.2564714963658723</v>
      </c>
    </row>
    <row r="1428" spans="1:9" x14ac:dyDescent="0.2">
      <c r="A1428" s="688">
        <v>1320</v>
      </c>
      <c r="B1428" s="688">
        <v>4</v>
      </c>
      <c r="C1428" s="689">
        <v>2</v>
      </c>
      <c r="D1428" s="689">
        <v>320</v>
      </c>
      <c r="E1428" s="623">
        <f t="shared" si="90"/>
        <v>6.4</v>
      </c>
      <c r="F1428" s="689">
        <v>830</v>
      </c>
      <c r="G1428" s="623">
        <f t="shared" si="91"/>
        <v>0.55627133919563276</v>
      </c>
      <c r="H1428" s="623">
        <f t="shared" si="88"/>
        <v>0.55627133919563276</v>
      </c>
      <c r="I1428" s="623">
        <f t="shared" si="89"/>
        <v>2.2566260161823157</v>
      </c>
    </row>
    <row r="1429" spans="1:9" x14ac:dyDescent="0.2">
      <c r="A1429" s="688">
        <v>1321</v>
      </c>
      <c r="B1429" s="688">
        <v>4</v>
      </c>
      <c r="C1429" s="689">
        <v>2</v>
      </c>
      <c r="D1429" s="689">
        <v>320</v>
      </c>
      <c r="E1429" s="623">
        <f t="shared" si="90"/>
        <v>6.4</v>
      </c>
      <c r="F1429" s="689">
        <v>829</v>
      </c>
      <c r="G1429" s="623">
        <f t="shared" si="91"/>
        <v>0.55560113276286693</v>
      </c>
      <c r="H1429" s="623">
        <f t="shared" si="88"/>
        <v>0.55560113276286693</v>
      </c>
      <c r="I1429" s="623">
        <f t="shared" si="89"/>
        <v>2.2567803498303056</v>
      </c>
    </row>
    <row r="1430" spans="1:9" x14ac:dyDescent="0.2">
      <c r="A1430" s="688">
        <v>1322</v>
      </c>
      <c r="B1430" s="688">
        <v>4</v>
      </c>
      <c r="C1430" s="689">
        <v>2</v>
      </c>
      <c r="D1430" s="689">
        <v>320</v>
      </c>
      <c r="E1430" s="623">
        <f t="shared" si="90"/>
        <v>6.4</v>
      </c>
      <c r="F1430" s="689">
        <v>829</v>
      </c>
      <c r="G1430" s="623">
        <f t="shared" si="91"/>
        <v>0.55560113276286693</v>
      </c>
      <c r="H1430" s="623">
        <f t="shared" si="88"/>
        <v>0.55560113276286693</v>
      </c>
      <c r="I1430" s="623">
        <f t="shared" si="89"/>
        <v>2.2569346834782955</v>
      </c>
    </row>
    <row r="1431" spans="1:9" x14ac:dyDescent="0.2">
      <c r="A1431" s="688">
        <v>1323</v>
      </c>
      <c r="B1431" s="688">
        <v>4</v>
      </c>
      <c r="C1431" s="689">
        <v>2</v>
      </c>
      <c r="D1431" s="689">
        <v>320</v>
      </c>
      <c r="E1431" s="623">
        <f t="shared" si="90"/>
        <v>6.4</v>
      </c>
      <c r="F1431" s="689">
        <v>831</v>
      </c>
      <c r="G1431" s="623">
        <f t="shared" si="91"/>
        <v>0.55694154562839859</v>
      </c>
      <c r="H1431" s="623">
        <f t="shared" si="88"/>
        <v>0.55694154562839859</v>
      </c>
      <c r="I1431" s="623">
        <f t="shared" si="89"/>
        <v>2.2570893894631925</v>
      </c>
    </row>
    <row r="1432" spans="1:9" x14ac:dyDescent="0.2">
      <c r="A1432" s="688">
        <v>1324</v>
      </c>
      <c r="B1432" s="688">
        <v>4</v>
      </c>
      <c r="C1432" s="689">
        <v>2</v>
      </c>
      <c r="D1432" s="689">
        <v>320</v>
      </c>
      <c r="E1432" s="623">
        <f t="shared" si="90"/>
        <v>6.4</v>
      </c>
      <c r="F1432" s="689">
        <v>832</v>
      </c>
      <c r="G1432" s="623">
        <f t="shared" si="91"/>
        <v>0.55761175206116431</v>
      </c>
      <c r="H1432" s="623">
        <f t="shared" si="88"/>
        <v>0.55761175206116431</v>
      </c>
      <c r="I1432" s="623">
        <f t="shared" si="89"/>
        <v>2.257244281616543</v>
      </c>
    </row>
    <row r="1433" spans="1:9" x14ac:dyDescent="0.2">
      <c r="A1433" s="688">
        <v>1325</v>
      </c>
      <c r="B1433" s="688">
        <v>4</v>
      </c>
      <c r="C1433" s="689">
        <v>2</v>
      </c>
      <c r="D1433" s="689">
        <v>320</v>
      </c>
      <c r="E1433" s="623">
        <f t="shared" si="90"/>
        <v>6.4</v>
      </c>
      <c r="F1433" s="689">
        <v>830</v>
      </c>
      <c r="G1433" s="623">
        <f t="shared" si="91"/>
        <v>0.55627133919563276</v>
      </c>
      <c r="H1433" s="623">
        <f t="shared" si="88"/>
        <v>0.55627133919563276</v>
      </c>
      <c r="I1433" s="623">
        <f t="shared" si="89"/>
        <v>2.2573988014329864</v>
      </c>
    </row>
    <row r="1434" spans="1:9" x14ac:dyDescent="0.2">
      <c r="A1434" s="688">
        <v>1326</v>
      </c>
      <c r="B1434" s="688">
        <v>4</v>
      </c>
      <c r="C1434" s="689">
        <v>2</v>
      </c>
      <c r="D1434" s="689">
        <v>320</v>
      </c>
      <c r="E1434" s="623">
        <f t="shared" si="90"/>
        <v>6.4</v>
      </c>
      <c r="F1434" s="689">
        <v>830</v>
      </c>
      <c r="G1434" s="623">
        <f t="shared" si="91"/>
        <v>0.55627133919563276</v>
      </c>
      <c r="H1434" s="623">
        <f t="shared" si="88"/>
        <v>0.55627133919563276</v>
      </c>
      <c r="I1434" s="623">
        <f t="shared" si="89"/>
        <v>2.2575533212494299</v>
      </c>
    </row>
    <row r="1435" spans="1:9" x14ac:dyDescent="0.2">
      <c r="A1435" s="688">
        <v>1327</v>
      </c>
      <c r="B1435" s="688">
        <v>4</v>
      </c>
      <c r="C1435" s="689">
        <v>2</v>
      </c>
      <c r="D1435" s="689">
        <v>320</v>
      </c>
      <c r="E1435" s="623">
        <f t="shared" si="90"/>
        <v>6.4</v>
      </c>
      <c r="F1435" s="689">
        <v>830</v>
      </c>
      <c r="G1435" s="623">
        <f t="shared" si="91"/>
        <v>0.55627133919563276</v>
      </c>
      <c r="H1435" s="623">
        <f t="shared" si="88"/>
        <v>0.55627133919563276</v>
      </c>
      <c r="I1435" s="623">
        <f t="shared" si="89"/>
        <v>2.2577078410658733</v>
      </c>
    </row>
    <row r="1436" spans="1:9" x14ac:dyDescent="0.2">
      <c r="A1436" s="688">
        <v>1328</v>
      </c>
      <c r="B1436" s="688">
        <v>4</v>
      </c>
      <c r="C1436" s="689">
        <v>2</v>
      </c>
      <c r="D1436" s="689">
        <v>320</v>
      </c>
      <c r="E1436" s="623">
        <f t="shared" si="90"/>
        <v>6.4</v>
      </c>
      <c r="F1436" s="689">
        <v>831</v>
      </c>
      <c r="G1436" s="623">
        <f t="shared" si="91"/>
        <v>0.55694154562839859</v>
      </c>
      <c r="H1436" s="623">
        <f t="shared" si="88"/>
        <v>0.55694154562839859</v>
      </c>
      <c r="I1436" s="623">
        <f t="shared" si="89"/>
        <v>2.2578625470507703</v>
      </c>
    </row>
    <row r="1437" spans="1:9" x14ac:dyDescent="0.2">
      <c r="A1437" s="688">
        <v>1328</v>
      </c>
      <c r="B1437" s="688">
        <v>4</v>
      </c>
      <c r="C1437" s="689">
        <v>2</v>
      </c>
      <c r="D1437" s="689">
        <v>320</v>
      </c>
      <c r="E1437" s="623">
        <f t="shared" si="90"/>
        <v>6.4</v>
      </c>
      <c r="F1437" s="689">
        <v>831</v>
      </c>
      <c r="G1437" s="623">
        <f t="shared" si="91"/>
        <v>0.55694154562839859</v>
      </c>
      <c r="H1437" s="623">
        <f t="shared" si="88"/>
        <v>0.55694154562839859</v>
      </c>
      <c r="I1437" s="623">
        <f t="shared" si="89"/>
        <v>2.2580172530356672</v>
      </c>
    </row>
    <row r="1438" spans="1:9" x14ac:dyDescent="0.2">
      <c r="A1438" s="688">
        <v>1329</v>
      </c>
      <c r="B1438" s="688">
        <v>4</v>
      </c>
      <c r="C1438" s="689">
        <v>2</v>
      </c>
      <c r="D1438" s="689">
        <v>320</v>
      </c>
      <c r="E1438" s="623">
        <f t="shared" si="90"/>
        <v>6.4</v>
      </c>
      <c r="F1438" s="689">
        <v>831</v>
      </c>
      <c r="G1438" s="623">
        <f t="shared" si="91"/>
        <v>0.55694154562839859</v>
      </c>
      <c r="H1438" s="623">
        <f t="shared" si="88"/>
        <v>0.55694154562839859</v>
      </c>
      <c r="I1438" s="623">
        <f t="shared" si="89"/>
        <v>2.2581719590205642</v>
      </c>
    </row>
    <row r="1439" spans="1:9" x14ac:dyDescent="0.2">
      <c r="A1439" s="688">
        <v>1330</v>
      </c>
      <c r="B1439" s="688">
        <v>4</v>
      </c>
      <c r="C1439" s="689">
        <v>2</v>
      </c>
      <c r="D1439" s="689">
        <v>320</v>
      </c>
      <c r="E1439" s="623">
        <f t="shared" si="90"/>
        <v>6.4</v>
      </c>
      <c r="F1439" s="689">
        <v>829</v>
      </c>
      <c r="G1439" s="623">
        <f t="shared" si="91"/>
        <v>0.55560113276286693</v>
      </c>
      <c r="H1439" s="623">
        <f t="shared" si="88"/>
        <v>0.55560113276286693</v>
      </c>
      <c r="I1439" s="623">
        <f t="shared" si="89"/>
        <v>2.2583262926685541</v>
      </c>
    </row>
    <row r="1440" spans="1:9" x14ac:dyDescent="0.2">
      <c r="A1440" s="688">
        <v>1331</v>
      </c>
      <c r="B1440" s="688">
        <v>4</v>
      </c>
      <c r="C1440" s="689">
        <v>2</v>
      </c>
      <c r="D1440" s="689">
        <v>320</v>
      </c>
      <c r="E1440" s="623">
        <f t="shared" si="90"/>
        <v>6.4</v>
      </c>
      <c r="F1440" s="689">
        <v>829</v>
      </c>
      <c r="G1440" s="623">
        <f t="shared" si="91"/>
        <v>0.55560113276286693</v>
      </c>
      <c r="H1440" s="623">
        <f t="shared" si="88"/>
        <v>0.55560113276286693</v>
      </c>
      <c r="I1440" s="623">
        <f t="shared" si="89"/>
        <v>2.258480626316544</v>
      </c>
    </row>
    <row r="1441" spans="1:9" x14ac:dyDescent="0.2">
      <c r="A1441" s="688">
        <v>1332</v>
      </c>
      <c r="B1441" s="688">
        <v>4</v>
      </c>
      <c r="C1441" s="689">
        <v>2</v>
      </c>
      <c r="D1441" s="689">
        <v>320</v>
      </c>
      <c r="E1441" s="623">
        <f t="shared" si="90"/>
        <v>6.4</v>
      </c>
      <c r="F1441" s="689">
        <v>831</v>
      </c>
      <c r="G1441" s="623">
        <f t="shared" si="91"/>
        <v>0.55694154562839859</v>
      </c>
      <c r="H1441" s="623">
        <f t="shared" si="88"/>
        <v>0.55694154562839859</v>
      </c>
      <c r="I1441" s="623">
        <f t="shared" si="89"/>
        <v>2.258635332301441</v>
      </c>
    </row>
    <row r="1442" spans="1:9" x14ac:dyDescent="0.2">
      <c r="A1442" s="688">
        <v>1333</v>
      </c>
      <c r="B1442" s="688">
        <v>4</v>
      </c>
      <c r="C1442" s="689">
        <v>2</v>
      </c>
      <c r="D1442" s="689">
        <v>320</v>
      </c>
      <c r="E1442" s="623">
        <f t="shared" si="90"/>
        <v>6.4</v>
      </c>
      <c r="F1442" s="689">
        <v>829</v>
      </c>
      <c r="G1442" s="623">
        <f t="shared" si="91"/>
        <v>0.55560113276286693</v>
      </c>
      <c r="H1442" s="623">
        <f t="shared" si="88"/>
        <v>0.55560113276286693</v>
      </c>
      <c r="I1442" s="623">
        <f t="shared" si="89"/>
        <v>2.2587896659494309</v>
      </c>
    </row>
    <row r="1443" spans="1:9" x14ac:dyDescent="0.2">
      <c r="A1443" s="688">
        <v>1334</v>
      </c>
      <c r="B1443" s="688">
        <v>4</v>
      </c>
      <c r="C1443" s="689">
        <v>2</v>
      </c>
      <c r="D1443" s="689">
        <v>320</v>
      </c>
      <c r="E1443" s="623">
        <f t="shared" si="90"/>
        <v>6.4</v>
      </c>
      <c r="F1443" s="689">
        <v>828</v>
      </c>
      <c r="G1443" s="623">
        <f t="shared" si="91"/>
        <v>0.55493092633010099</v>
      </c>
      <c r="H1443" s="623">
        <f t="shared" si="88"/>
        <v>0.55493092633010099</v>
      </c>
      <c r="I1443" s="623">
        <f t="shared" si="89"/>
        <v>2.2589438134289672</v>
      </c>
    </row>
    <row r="1444" spans="1:9" x14ac:dyDescent="0.2">
      <c r="A1444" s="688">
        <v>1335</v>
      </c>
      <c r="B1444" s="688">
        <v>5</v>
      </c>
      <c r="C1444" s="689">
        <v>2</v>
      </c>
      <c r="D1444" s="689">
        <v>320</v>
      </c>
      <c r="E1444" s="623">
        <f t="shared" si="90"/>
        <v>9.6</v>
      </c>
      <c r="F1444" s="689">
        <v>829</v>
      </c>
      <c r="G1444" s="623">
        <f t="shared" si="91"/>
        <v>0.83340169914430029</v>
      </c>
      <c r="H1444" s="623">
        <f t="shared" si="88"/>
        <v>0.83340169914430029</v>
      </c>
      <c r="I1444" s="623">
        <f t="shared" si="89"/>
        <v>2.2591753139009518</v>
      </c>
    </row>
    <row r="1445" spans="1:9" x14ac:dyDescent="0.2">
      <c r="A1445" s="688">
        <v>1336</v>
      </c>
      <c r="B1445" s="688">
        <v>5</v>
      </c>
      <c r="C1445" s="689">
        <v>2</v>
      </c>
      <c r="D1445" s="689">
        <v>320</v>
      </c>
      <c r="E1445" s="623">
        <f t="shared" si="90"/>
        <v>9.6</v>
      </c>
      <c r="F1445" s="689">
        <v>831</v>
      </c>
      <c r="G1445" s="623">
        <f t="shared" si="91"/>
        <v>0.83541231844259778</v>
      </c>
      <c r="H1445" s="623">
        <f t="shared" si="88"/>
        <v>0.83541231844259778</v>
      </c>
      <c r="I1445" s="623">
        <f t="shared" si="89"/>
        <v>2.2594073728782971</v>
      </c>
    </row>
    <row r="1446" spans="1:9" x14ac:dyDescent="0.2">
      <c r="A1446" s="688">
        <v>1337</v>
      </c>
      <c r="B1446" s="688">
        <v>5</v>
      </c>
      <c r="C1446" s="689">
        <v>2</v>
      </c>
      <c r="D1446" s="689">
        <v>320</v>
      </c>
      <c r="E1446" s="623">
        <f t="shared" si="90"/>
        <v>9.6</v>
      </c>
      <c r="F1446" s="689">
        <v>831</v>
      </c>
      <c r="G1446" s="623">
        <f t="shared" si="91"/>
        <v>0.83541231844259778</v>
      </c>
      <c r="H1446" s="623">
        <f t="shared" si="88"/>
        <v>0.83541231844259778</v>
      </c>
      <c r="I1446" s="623">
        <f t="shared" si="89"/>
        <v>2.2596394318556423</v>
      </c>
    </row>
    <row r="1447" spans="1:9" x14ac:dyDescent="0.2">
      <c r="A1447" s="688">
        <v>1338</v>
      </c>
      <c r="B1447" s="688">
        <v>5</v>
      </c>
      <c r="C1447" s="689">
        <v>2</v>
      </c>
      <c r="D1447" s="689">
        <v>320</v>
      </c>
      <c r="E1447" s="623">
        <f t="shared" si="90"/>
        <v>9.6</v>
      </c>
      <c r="F1447" s="689">
        <v>832</v>
      </c>
      <c r="G1447" s="623">
        <f t="shared" si="91"/>
        <v>0.83641762809174658</v>
      </c>
      <c r="H1447" s="623">
        <f t="shared" si="88"/>
        <v>0.83641762809174658</v>
      </c>
      <c r="I1447" s="623">
        <f t="shared" si="89"/>
        <v>2.2598717700856676</v>
      </c>
    </row>
    <row r="1448" spans="1:9" x14ac:dyDescent="0.2">
      <c r="A1448" s="688">
        <v>1339</v>
      </c>
      <c r="B1448" s="688">
        <v>5</v>
      </c>
      <c r="C1448" s="689">
        <v>2</v>
      </c>
      <c r="D1448" s="689">
        <v>320</v>
      </c>
      <c r="E1448" s="623">
        <f t="shared" si="90"/>
        <v>9.6</v>
      </c>
      <c r="F1448" s="689">
        <v>831</v>
      </c>
      <c r="G1448" s="623">
        <f t="shared" si="91"/>
        <v>0.83541231844259778</v>
      </c>
      <c r="H1448" s="623">
        <f t="shared" si="88"/>
        <v>0.83541231844259778</v>
      </c>
      <c r="I1448" s="623">
        <f t="shared" si="89"/>
        <v>2.2601038290630129</v>
      </c>
    </row>
    <row r="1449" spans="1:9" x14ac:dyDescent="0.2">
      <c r="A1449" s="688">
        <v>1340</v>
      </c>
      <c r="B1449" s="688">
        <v>18</v>
      </c>
      <c r="C1449" s="689">
        <v>2</v>
      </c>
      <c r="D1449" s="689">
        <v>320</v>
      </c>
      <c r="E1449" s="623">
        <f t="shared" si="90"/>
        <v>51.2</v>
      </c>
      <c r="F1449" s="689">
        <v>837</v>
      </c>
      <c r="G1449" s="623">
        <f t="shared" si="91"/>
        <v>4.4877022737999477</v>
      </c>
      <c r="H1449" s="623">
        <f t="shared" si="88"/>
        <v>4.4877022737999477</v>
      </c>
      <c r="I1449" s="623">
        <f t="shared" si="89"/>
        <v>2.2613504130279574</v>
      </c>
    </row>
    <row r="1450" spans="1:9" x14ac:dyDescent="0.2">
      <c r="A1450" s="688">
        <v>1340</v>
      </c>
      <c r="B1450" s="688">
        <v>25</v>
      </c>
      <c r="C1450" s="689">
        <v>2</v>
      </c>
      <c r="D1450" s="689">
        <v>320</v>
      </c>
      <c r="E1450" s="623">
        <f t="shared" si="90"/>
        <v>73.599999999999994</v>
      </c>
      <c r="F1450" s="689">
        <v>969</v>
      </c>
      <c r="G1450" s="623">
        <f t="shared" si="91"/>
        <v>7.4684453835259426</v>
      </c>
      <c r="H1450" s="623">
        <f t="shared" si="88"/>
        <v>7.4684453835259426</v>
      </c>
      <c r="I1450" s="623">
        <f t="shared" si="89"/>
        <v>2.263424981190048</v>
      </c>
    </row>
    <row r="1451" spans="1:9" x14ac:dyDescent="0.2">
      <c r="A1451" s="688">
        <v>1341</v>
      </c>
      <c r="B1451" s="688">
        <v>37</v>
      </c>
      <c r="C1451" s="689">
        <v>3</v>
      </c>
      <c r="D1451" s="689">
        <v>320</v>
      </c>
      <c r="E1451" s="623">
        <f t="shared" si="90"/>
        <v>108.8</v>
      </c>
      <c r="F1451" s="689">
        <v>1358</v>
      </c>
      <c r="G1451" s="623">
        <f t="shared" si="91"/>
        <v>15.47238570683178</v>
      </c>
      <c r="H1451" s="623">
        <f t="shared" si="88"/>
        <v>15.47238570683178</v>
      </c>
      <c r="I1451" s="623">
        <f t="shared" si="89"/>
        <v>2.2677228661086124</v>
      </c>
    </row>
    <row r="1452" spans="1:9" x14ac:dyDescent="0.2">
      <c r="A1452" s="688">
        <v>1342</v>
      </c>
      <c r="B1452" s="688">
        <v>17</v>
      </c>
      <c r="C1452" s="689">
        <v>4</v>
      </c>
      <c r="D1452" s="689">
        <v>320</v>
      </c>
      <c r="E1452" s="623">
        <f t="shared" si="90"/>
        <v>41.6</v>
      </c>
      <c r="F1452" s="689">
        <v>1561</v>
      </c>
      <c r="G1452" s="623">
        <f t="shared" si="91"/>
        <v>6.8002495700584173</v>
      </c>
      <c r="H1452" s="623">
        <f t="shared" si="88"/>
        <v>6.8002495700584173</v>
      </c>
      <c r="I1452" s="623">
        <f t="shared" si="89"/>
        <v>2.2696118243225176</v>
      </c>
    </row>
    <row r="1453" spans="1:9" x14ac:dyDescent="0.2">
      <c r="A1453" s="688">
        <v>1343</v>
      </c>
      <c r="B1453" s="688">
        <v>19</v>
      </c>
      <c r="C1453" s="689">
        <v>4</v>
      </c>
      <c r="D1453" s="689">
        <v>320</v>
      </c>
      <c r="E1453" s="623">
        <f t="shared" si="90"/>
        <v>48</v>
      </c>
      <c r="F1453" s="689">
        <v>1721</v>
      </c>
      <c r="G1453" s="623">
        <f t="shared" si="91"/>
        <v>8.6506895309248542</v>
      </c>
      <c r="H1453" s="623">
        <f t="shared" si="88"/>
        <v>8.6506895309248542</v>
      </c>
      <c r="I1453" s="623">
        <f t="shared" si="89"/>
        <v>2.2720147936366635</v>
      </c>
    </row>
    <row r="1454" spans="1:9" x14ac:dyDescent="0.2">
      <c r="A1454" s="688">
        <v>1344</v>
      </c>
      <c r="B1454" s="688">
        <v>49</v>
      </c>
      <c r="C1454" s="689">
        <v>3</v>
      </c>
      <c r="D1454" s="689">
        <v>320</v>
      </c>
      <c r="E1454" s="623">
        <f t="shared" si="90"/>
        <v>147.19999999999999</v>
      </c>
      <c r="F1454" s="689">
        <v>1396</v>
      </c>
      <c r="G1454" s="623">
        <f t="shared" si="91"/>
        <v>21.518988143245029</v>
      </c>
      <c r="H1454" s="623">
        <f t="shared" si="88"/>
        <v>21.518988143245029</v>
      </c>
      <c r="I1454" s="623">
        <f t="shared" si="89"/>
        <v>2.2779922903431205</v>
      </c>
    </row>
    <row r="1455" spans="1:9" x14ac:dyDescent="0.2">
      <c r="A1455" s="688">
        <v>1345</v>
      </c>
      <c r="B1455" s="688">
        <v>15</v>
      </c>
      <c r="C1455" s="689">
        <v>4</v>
      </c>
      <c r="D1455" s="689">
        <v>320</v>
      </c>
      <c r="E1455" s="623">
        <f t="shared" si="90"/>
        <v>35.200000000000003</v>
      </c>
      <c r="F1455" s="689">
        <v>1678</v>
      </c>
      <c r="G1455" s="623">
        <f t="shared" si="91"/>
        <v>6.1853351679957767</v>
      </c>
      <c r="H1455" s="623">
        <f t="shared" si="88"/>
        <v>6.1853351679957767</v>
      </c>
      <c r="I1455" s="623">
        <f t="shared" si="89"/>
        <v>2.2797104390008971</v>
      </c>
    </row>
    <row r="1456" spans="1:9" x14ac:dyDescent="0.2">
      <c r="A1456" s="688">
        <v>1346</v>
      </c>
      <c r="B1456" s="688">
        <v>59</v>
      </c>
      <c r="C1456" s="689">
        <v>4</v>
      </c>
      <c r="D1456" s="689">
        <v>320</v>
      </c>
      <c r="E1456" s="623">
        <f t="shared" si="90"/>
        <v>176</v>
      </c>
      <c r="F1456" s="689">
        <v>1745</v>
      </c>
      <c r="G1456" s="623">
        <f t="shared" si="91"/>
        <v>32.161531192349905</v>
      </c>
      <c r="H1456" s="623">
        <f t="shared" si="88"/>
        <v>32.161531192349905</v>
      </c>
      <c r="I1456" s="623">
        <f t="shared" si="89"/>
        <v>2.2886441976654388</v>
      </c>
    </row>
    <row r="1457" spans="1:9" x14ac:dyDescent="0.2">
      <c r="A1457" s="688">
        <v>1347</v>
      </c>
      <c r="B1457" s="688">
        <v>2</v>
      </c>
      <c r="C1457" s="689">
        <v>5</v>
      </c>
      <c r="D1457" s="689">
        <v>320</v>
      </c>
      <c r="E1457" s="623">
        <f t="shared" si="90"/>
        <v>0</v>
      </c>
      <c r="F1457" s="689">
        <v>2053</v>
      </c>
      <c r="G1457" s="623">
        <f t="shared" si="91"/>
        <v>0</v>
      </c>
      <c r="H1457" s="623">
        <f t="shared" si="88"/>
        <v>0</v>
      </c>
      <c r="I1457" s="623">
        <f t="shared" si="89"/>
        <v>2.2886441976654388</v>
      </c>
    </row>
    <row r="1458" spans="1:9" x14ac:dyDescent="0.2">
      <c r="A1458" s="688">
        <v>1348</v>
      </c>
      <c r="B1458" s="688">
        <v>4</v>
      </c>
      <c r="C1458" s="689">
        <v>4</v>
      </c>
      <c r="D1458" s="689">
        <v>320</v>
      </c>
      <c r="E1458" s="623">
        <f t="shared" si="90"/>
        <v>0</v>
      </c>
      <c r="F1458" s="689">
        <v>1813</v>
      </c>
      <c r="G1458" s="623">
        <f t="shared" si="91"/>
        <v>0</v>
      </c>
      <c r="H1458" s="623">
        <f t="shared" si="88"/>
        <v>0</v>
      </c>
      <c r="I1458" s="623">
        <f t="shared" si="89"/>
        <v>2.2886441976654388</v>
      </c>
    </row>
    <row r="1459" spans="1:9" x14ac:dyDescent="0.2">
      <c r="A1459" s="688">
        <v>1349</v>
      </c>
      <c r="B1459" s="688">
        <v>52</v>
      </c>
      <c r="C1459" s="689">
        <v>3</v>
      </c>
      <c r="D1459" s="689">
        <v>320</v>
      </c>
      <c r="E1459" s="623">
        <f t="shared" si="90"/>
        <v>156.80000000000001</v>
      </c>
      <c r="F1459" s="689">
        <v>1389</v>
      </c>
      <c r="G1459" s="623">
        <f t="shared" si="91"/>
        <v>22.807460010237325</v>
      </c>
      <c r="H1459" s="623">
        <f t="shared" si="88"/>
        <v>22.807460010237325</v>
      </c>
      <c r="I1459" s="623">
        <f t="shared" si="89"/>
        <v>2.2949796032238381</v>
      </c>
    </row>
    <row r="1460" spans="1:9" x14ac:dyDescent="0.2">
      <c r="A1460" s="688">
        <v>1350</v>
      </c>
      <c r="B1460" s="688">
        <v>5</v>
      </c>
      <c r="C1460" s="689">
        <v>4</v>
      </c>
      <c r="D1460" s="689">
        <v>320</v>
      </c>
      <c r="E1460" s="623">
        <f t="shared" si="90"/>
        <v>3.2</v>
      </c>
      <c r="F1460" s="689">
        <v>1535</v>
      </c>
      <c r="G1460" s="623">
        <f t="shared" si="91"/>
        <v>0.51438343714776891</v>
      </c>
      <c r="H1460" s="623">
        <f t="shared" si="88"/>
        <v>0.51438343714776891</v>
      </c>
      <c r="I1460" s="623">
        <f t="shared" si="89"/>
        <v>2.2951224875119345</v>
      </c>
    </row>
    <row r="1461" spans="1:9" x14ac:dyDescent="0.2">
      <c r="A1461" s="688">
        <v>1351</v>
      </c>
      <c r="B1461" s="688">
        <v>20</v>
      </c>
      <c r="C1461" s="689">
        <v>4</v>
      </c>
      <c r="D1461" s="689">
        <v>320</v>
      </c>
      <c r="E1461" s="623">
        <f t="shared" si="90"/>
        <v>51.2</v>
      </c>
      <c r="F1461" s="689">
        <v>1524</v>
      </c>
      <c r="G1461" s="623">
        <f t="shared" si="91"/>
        <v>8.1711568282809068</v>
      </c>
      <c r="H1461" s="623">
        <f t="shared" si="88"/>
        <v>8.1711568282809068</v>
      </c>
      <c r="I1461" s="623">
        <f t="shared" si="89"/>
        <v>2.2973922532975681</v>
      </c>
    </row>
    <row r="1462" spans="1:9" x14ac:dyDescent="0.2">
      <c r="A1462" s="688">
        <v>1352</v>
      </c>
      <c r="B1462" s="688">
        <v>10</v>
      </c>
      <c r="C1462" s="689">
        <v>4</v>
      </c>
      <c r="D1462" s="689">
        <v>320</v>
      </c>
      <c r="E1462" s="623">
        <f t="shared" si="90"/>
        <v>19.2</v>
      </c>
      <c r="F1462" s="689">
        <v>1559</v>
      </c>
      <c r="G1462" s="623">
        <f t="shared" si="91"/>
        <v>3.1345554860457518</v>
      </c>
      <c r="H1462" s="623">
        <f t="shared" si="88"/>
        <v>3.1345554860457518</v>
      </c>
      <c r="I1462" s="623">
        <f t="shared" si="89"/>
        <v>2.2982629631548033</v>
      </c>
    </row>
    <row r="1463" spans="1:9" x14ac:dyDescent="0.2">
      <c r="A1463" s="688">
        <v>1352</v>
      </c>
      <c r="B1463" s="688">
        <v>9</v>
      </c>
      <c r="C1463" s="689">
        <v>4</v>
      </c>
      <c r="D1463" s="689">
        <v>320</v>
      </c>
      <c r="E1463" s="623">
        <f t="shared" si="90"/>
        <v>16</v>
      </c>
      <c r="F1463" s="689">
        <v>1576</v>
      </c>
      <c r="G1463" s="623">
        <f t="shared" si="91"/>
        <v>2.6406133450973406</v>
      </c>
      <c r="H1463" s="623">
        <f t="shared" si="88"/>
        <v>2.6406133450973406</v>
      </c>
      <c r="I1463" s="623">
        <f t="shared" si="89"/>
        <v>2.2989964668617748</v>
      </c>
    </row>
    <row r="1464" spans="1:9" x14ac:dyDescent="0.2">
      <c r="A1464" s="688">
        <v>1353</v>
      </c>
      <c r="B1464" s="688">
        <v>7</v>
      </c>
      <c r="C1464" s="689">
        <v>4</v>
      </c>
      <c r="D1464" s="689">
        <v>320</v>
      </c>
      <c r="E1464" s="623">
        <f t="shared" si="90"/>
        <v>9.6</v>
      </c>
      <c r="F1464" s="689">
        <v>1591</v>
      </c>
      <c r="G1464" s="623">
        <f t="shared" si="91"/>
        <v>1.5994476517956355</v>
      </c>
      <c r="H1464" s="623">
        <f t="shared" si="88"/>
        <v>1.5994476517956355</v>
      </c>
      <c r="I1464" s="623">
        <f t="shared" si="89"/>
        <v>2.2994407578761624</v>
      </c>
    </row>
    <row r="1465" spans="1:9" x14ac:dyDescent="0.2">
      <c r="A1465" s="688">
        <v>1354</v>
      </c>
      <c r="B1465" s="688">
        <v>3</v>
      </c>
      <c r="C1465" s="689">
        <v>4</v>
      </c>
      <c r="D1465" s="689">
        <v>320</v>
      </c>
      <c r="E1465" s="623">
        <f t="shared" si="90"/>
        <v>0</v>
      </c>
      <c r="F1465" s="689">
        <v>1577</v>
      </c>
      <c r="G1465" s="623">
        <f t="shared" si="91"/>
        <v>0</v>
      </c>
      <c r="H1465" s="623">
        <f t="shared" si="88"/>
        <v>0</v>
      </c>
      <c r="I1465" s="623">
        <f t="shared" si="89"/>
        <v>2.2994407578761624</v>
      </c>
    </row>
    <row r="1466" spans="1:9" x14ac:dyDescent="0.2">
      <c r="A1466" s="688">
        <v>1355</v>
      </c>
      <c r="B1466" s="688">
        <v>1</v>
      </c>
      <c r="C1466" s="689">
        <v>4</v>
      </c>
      <c r="D1466" s="689">
        <v>320</v>
      </c>
      <c r="E1466" s="623">
        <f t="shared" si="90"/>
        <v>0</v>
      </c>
      <c r="F1466" s="689">
        <v>1552</v>
      </c>
      <c r="G1466" s="623">
        <f t="shared" si="91"/>
        <v>0</v>
      </c>
      <c r="H1466" s="623">
        <f t="shared" si="88"/>
        <v>0</v>
      </c>
      <c r="I1466" s="623">
        <f t="shared" si="89"/>
        <v>2.2994407578761624</v>
      </c>
    </row>
    <row r="1467" spans="1:9" x14ac:dyDescent="0.2">
      <c r="A1467" s="688">
        <v>1356</v>
      </c>
      <c r="B1467" s="688">
        <v>1</v>
      </c>
      <c r="C1467" s="689">
        <v>4</v>
      </c>
      <c r="D1467" s="689">
        <v>320</v>
      </c>
      <c r="E1467" s="623">
        <f t="shared" si="90"/>
        <v>0</v>
      </c>
      <c r="F1467" s="689">
        <v>1510</v>
      </c>
      <c r="G1467" s="623">
        <f t="shared" si="91"/>
        <v>0</v>
      </c>
      <c r="H1467" s="623">
        <f t="shared" si="88"/>
        <v>0</v>
      </c>
      <c r="I1467" s="623">
        <f t="shared" si="89"/>
        <v>2.2994407578761624</v>
      </c>
    </row>
    <row r="1468" spans="1:9" x14ac:dyDescent="0.2">
      <c r="A1468" s="688">
        <v>1357</v>
      </c>
      <c r="B1468" s="688">
        <v>1</v>
      </c>
      <c r="C1468" s="689">
        <v>3</v>
      </c>
      <c r="D1468" s="689">
        <v>320</v>
      </c>
      <c r="E1468" s="623">
        <f t="shared" si="90"/>
        <v>0</v>
      </c>
      <c r="F1468" s="689">
        <v>1466</v>
      </c>
      <c r="G1468" s="623">
        <f t="shared" si="91"/>
        <v>0</v>
      </c>
      <c r="H1468" s="623">
        <f t="shared" si="88"/>
        <v>0</v>
      </c>
      <c r="I1468" s="623">
        <f t="shared" si="89"/>
        <v>2.2994407578761624</v>
      </c>
    </row>
    <row r="1469" spans="1:9" x14ac:dyDescent="0.2">
      <c r="A1469" s="688">
        <v>1358</v>
      </c>
      <c r="B1469" s="688">
        <v>1</v>
      </c>
      <c r="C1469" s="689">
        <v>3</v>
      </c>
      <c r="D1469" s="689">
        <v>320</v>
      </c>
      <c r="E1469" s="623">
        <f t="shared" si="90"/>
        <v>0</v>
      </c>
      <c r="F1469" s="689">
        <v>1425</v>
      </c>
      <c r="G1469" s="623">
        <f t="shared" si="91"/>
        <v>0</v>
      </c>
      <c r="H1469" s="623">
        <f t="shared" si="88"/>
        <v>0</v>
      </c>
      <c r="I1469" s="623">
        <f t="shared" si="89"/>
        <v>2.2994407578761624</v>
      </c>
    </row>
    <row r="1470" spans="1:9" x14ac:dyDescent="0.2">
      <c r="A1470" s="688">
        <v>1359</v>
      </c>
      <c r="B1470" s="688">
        <v>1</v>
      </c>
      <c r="C1470" s="689">
        <v>3</v>
      </c>
      <c r="D1470" s="689">
        <v>320</v>
      </c>
      <c r="E1470" s="623">
        <f t="shared" si="90"/>
        <v>0</v>
      </c>
      <c r="F1470" s="689">
        <v>1392</v>
      </c>
      <c r="G1470" s="623">
        <f t="shared" si="91"/>
        <v>0</v>
      </c>
      <c r="H1470" s="623">
        <f t="shared" si="88"/>
        <v>0</v>
      </c>
      <c r="I1470" s="623">
        <f t="shared" si="89"/>
        <v>2.2994407578761624</v>
      </c>
    </row>
    <row r="1471" spans="1:9" x14ac:dyDescent="0.2">
      <c r="A1471" s="688">
        <v>1360</v>
      </c>
      <c r="B1471" s="688">
        <v>1</v>
      </c>
      <c r="C1471" s="689">
        <v>3</v>
      </c>
      <c r="D1471" s="689">
        <v>320</v>
      </c>
      <c r="E1471" s="623">
        <f t="shared" si="90"/>
        <v>0</v>
      </c>
      <c r="F1471" s="689">
        <v>1356</v>
      </c>
      <c r="G1471" s="623">
        <f t="shared" si="91"/>
        <v>0</v>
      </c>
      <c r="H1471" s="623">
        <f t="shared" si="88"/>
        <v>0</v>
      </c>
      <c r="I1471" s="623">
        <f t="shared" si="89"/>
        <v>2.2994407578761624</v>
      </c>
    </row>
    <row r="1472" spans="1:9" x14ac:dyDescent="0.2">
      <c r="A1472" s="688">
        <v>1361</v>
      </c>
      <c r="B1472" s="688">
        <v>1</v>
      </c>
      <c r="C1472" s="689">
        <v>3</v>
      </c>
      <c r="D1472" s="689">
        <v>320</v>
      </c>
      <c r="E1472" s="623">
        <f t="shared" si="90"/>
        <v>0</v>
      </c>
      <c r="F1472" s="689">
        <v>1297</v>
      </c>
      <c r="G1472" s="623">
        <f t="shared" si="91"/>
        <v>0</v>
      </c>
      <c r="H1472" s="623">
        <f t="shared" si="88"/>
        <v>0</v>
      </c>
      <c r="I1472" s="623">
        <f t="shared" si="89"/>
        <v>2.2994407578761624</v>
      </c>
    </row>
    <row r="1473" spans="1:9" x14ac:dyDescent="0.2">
      <c r="A1473" s="688">
        <v>1362</v>
      </c>
      <c r="B1473" s="688">
        <v>1</v>
      </c>
      <c r="C1473" s="689">
        <v>3</v>
      </c>
      <c r="D1473" s="689">
        <v>320</v>
      </c>
      <c r="E1473" s="623">
        <f t="shared" si="90"/>
        <v>0</v>
      </c>
      <c r="F1473" s="689">
        <v>1257</v>
      </c>
      <c r="G1473" s="623">
        <f t="shared" si="91"/>
        <v>0</v>
      </c>
      <c r="H1473" s="623">
        <f t="shared" si="88"/>
        <v>0</v>
      </c>
      <c r="I1473" s="623">
        <f t="shared" si="89"/>
        <v>2.2994407578761624</v>
      </c>
    </row>
    <row r="1474" spans="1:9" x14ac:dyDescent="0.2">
      <c r="A1474" s="688">
        <v>1363</v>
      </c>
      <c r="B1474" s="688">
        <v>1</v>
      </c>
      <c r="C1474" s="689">
        <v>3</v>
      </c>
      <c r="D1474" s="689">
        <v>320</v>
      </c>
      <c r="E1474" s="623">
        <f t="shared" si="90"/>
        <v>0</v>
      </c>
      <c r="F1474" s="689">
        <v>1187</v>
      </c>
      <c r="G1474" s="623">
        <f t="shared" si="91"/>
        <v>0</v>
      </c>
      <c r="H1474" s="623">
        <f t="shared" si="88"/>
        <v>0</v>
      </c>
      <c r="I1474" s="623">
        <f t="shared" si="89"/>
        <v>2.2994407578761624</v>
      </c>
    </row>
    <row r="1475" spans="1:9" x14ac:dyDescent="0.2">
      <c r="A1475" s="688">
        <v>1364</v>
      </c>
      <c r="B1475" s="688">
        <v>1</v>
      </c>
      <c r="C1475" s="689">
        <v>3</v>
      </c>
      <c r="D1475" s="689">
        <v>320</v>
      </c>
      <c r="E1475" s="623">
        <f t="shared" si="90"/>
        <v>0</v>
      </c>
      <c r="F1475" s="689">
        <v>1123</v>
      </c>
      <c r="G1475" s="623">
        <f t="shared" si="91"/>
        <v>0</v>
      </c>
      <c r="H1475" s="623">
        <f t="shared" si="88"/>
        <v>0</v>
      </c>
      <c r="I1475" s="623">
        <f t="shared" si="89"/>
        <v>2.2994407578761624</v>
      </c>
    </row>
    <row r="1476" spans="1:9" x14ac:dyDescent="0.2">
      <c r="A1476" s="688">
        <v>1364</v>
      </c>
      <c r="B1476" s="688">
        <v>1</v>
      </c>
      <c r="C1476" s="689">
        <v>2</v>
      </c>
      <c r="D1476" s="689">
        <v>320</v>
      </c>
      <c r="E1476" s="623">
        <f t="shared" si="90"/>
        <v>0</v>
      </c>
      <c r="F1476" s="689">
        <v>977</v>
      </c>
      <c r="G1476" s="623">
        <f t="shared" si="91"/>
        <v>0</v>
      </c>
      <c r="H1476" s="623">
        <f t="shared" si="88"/>
        <v>0</v>
      </c>
      <c r="I1476" s="623">
        <f t="shared" si="89"/>
        <v>2.2994407578761624</v>
      </c>
    </row>
    <row r="1477" spans="1:9" x14ac:dyDescent="0.2">
      <c r="A1477" s="688">
        <v>1365</v>
      </c>
      <c r="B1477" s="688">
        <v>3</v>
      </c>
      <c r="C1477" s="689">
        <v>2</v>
      </c>
      <c r="D1477" s="689">
        <v>320</v>
      </c>
      <c r="E1477" s="623">
        <f t="shared" si="90"/>
        <v>3.2</v>
      </c>
      <c r="F1477" s="689">
        <v>852</v>
      </c>
      <c r="G1477" s="623">
        <f t="shared" si="91"/>
        <v>0.2855079403582404</v>
      </c>
      <c r="H1477" s="623">
        <f t="shared" si="88"/>
        <v>0.2855079403582404</v>
      </c>
      <c r="I1477" s="623">
        <f t="shared" si="89"/>
        <v>2.2995200656373731</v>
      </c>
    </row>
    <row r="1478" spans="1:9" x14ac:dyDescent="0.2">
      <c r="A1478" s="688">
        <v>1366</v>
      </c>
      <c r="B1478" s="688">
        <v>2</v>
      </c>
      <c r="C1478" s="689">
        <v>2</v>
      </c>
      <c r="D1478" s="689">
        <v>320</v>
      </c>
      <c r="E1478" s="623">
        <f t="shared" si="90"/>
        <v>0</v>
      </c>
      <c r="F1478" s="689">
        <v>906</v>
      </c>
      <c r="G1478" s="623">
        <f t="shared" si="91"/>
        <v>0</v>
      </c>
      <c r="H1478" s="623">
        <f t="shared" si="88"/>
        <v>0</v>
      </c>
      <c r="I1478" s="623">
        <f t="shared" si="89"/>
        <v>2.2995200656373731</v>
      </c>
    </row>
    <row r="1479" spans="1:9" x14ac:dyDescent="0.2">
      <c r="A1479" s="688">
        <v>1367</v>
      </c>
      <c r="B1479" s="688">
        <v>5</v>
      </c>
      <c r="C1479" s="689">
        <v>2</v>
      </c>
      <c r="D1479" s="689">
        <v>320</v>
      </c>
      <c r="E1479" s="623">
        <f t="shared" si="90"/>
        <v>9.6</v>
      </c>
      <c r="F1479" s="689">
        <v>869</v>
      </c>
      <c r="G1479" s="623">
        <f t="shared" si="91"/>
        <v>0.87361408511024963</v>
      </c>
      <c r="H1479" s="623">
        <f t="shared" ref="H1479:H1492" si="92">G1479*1</f>
        <v>0.87361408511024963</v>
      </c>
      <c r="I1479" s="623">
        <f t="shared" si="89"/>
        <v>2.2997627362165702</v>
      </c>
    </row>
    <row r="1480" spans="1:9" x14ac:dyDescent="0.2">
      <c r="A1480" s="688">
        <v>1368</v>
      </c>
      <c r="B1480" s="688">
        <v>3</v>
      </c>
      <c r="C1480" s="689">
        <v>2</v>
      </c>
      <c r="D1480" s="689">
        <v>320</v>
      </c>
      <c r="E1480" s="623">
        <f t="shared" si="90"/>
        <v>3.2</v>
      </c>
      <c r="F1480" s="689">
        <v>898</v>
      </c>
      <c r="G1480" s="623">
        <f t="shared" si="91"/>
        <v>0.30092268831185431</v>
      </c>
      <c r="H1480" s="623">
        <f t="shared" si="92"/>
        <v>0.30092268831185431</v>
      </c>
      <c r="I1480" s="623">
        <f t="shared" ref="I1480:I1492" si="93">(H1480/3600)+I1479</f>
        <v>2.2998463258522124</v>
      </c>
    </row>
    <row r="1481" spans="1:9" x14ac:dyDescent="0.2">
      <c r="A1481" s="688">
        <v>1369</v>
      </c>
      <c r="B1481" s="688">
        <v>4</v>
      </c>
      <c r="C1481" s="689">
        <v>2</v>
      </c>
      <c r="D1481" s="689">
        <v>320</v>
      </c>
      <c r="E1481" s="623">
        <f t="shared" si="90"/>
        <v>6.4</v>
      </c>
      <c r="F1481" s="689">
        <v>894</v>
      </c>
      <c r="G1481" s="623">
        <f t="shared" si="91"/>
        <v>0.59916455089264542</v>
      </c>
      <c r="H1481" s="623">
        <f t="shared" si="92"/>
        <v>0.59916455089264542</v>
      </c>
      <c r="I1481" s="623">
        <f t="shared" si="93"/>
        <v>2.3000127604496825</v>
      </c>
    </row>
    <row r="1482" spans="1:9" x14ac:dyDescent="0.2">
      <c r="A1482" s="688">
        <v>1370</v>
      </c>
      <c r="B1482" s="688">
        <v>5</v>
      </c>
      <c r="C1482" s="689">
        <v>2</v>
      </c>
      <c r="D1482" s="689">
        <v>320</v>
      </c>
      <c r="E1482" s="623">
        <f t="shared" ref="E1482:E1492" si="94">IF(B1482&gt;C1482,(B1482-C1482)*D1482/100,0)</f>
        <v>9.6</v>
      </c>
      <c r="F1482" s="689">
        <v>815</v>
      </c>
      <c r="G1482" s="623">
        <f t="shared" ref="G1482:G1492" si="95">(2*PI()*E1482*F1482/60)/1000</f>
        <v>0.81932736405621798</v>
      </c>
      <c r="H1482" s="623">
        <f t="shared" si="92"/>
        <v>0.81932736405621798</v>
      </c>
      <c r="I1482" s="623">
        <f t="shared" si="93"/>
        <v>2.3002403513841427</v>
      </c>
    </row>
    <row r="1483" spans="1:9" x14ac:dyDescent="0.2">
      <c r="A1483" s="688">
        <v>1371</v>
      </c>
      <c r="B1483" s="688">
        <v>4</v>
      </c>
      <c r="C1483" s="689">
        <v>2</v>
      </c>
      <c r="D1483" s="689">
        <v>320</v>
      </c>
      <c r="E1483" s="623">
        <f t="shared" si="94"/>
        <v>6.4</v>
      </c>
      <c r="F1483" s="689">
        <v>829</v>
      </c>
      <c r="G1483" s="623">
        <f t="shared" si="95"/>
        <v>0.55560113276286693</v>
      </c>
      <c r="H1483" s="623">
        <f t="shared" si="92"/>
        <v>0.55560113276286693</v>
      </c>
      <c r="I1483" s="623">
        <f t="shared" si="93"/>
        <v>2.3003946850321326</v>
      </c>
    </row>
    <row r="1484" spans="1:9" x14ac:dyDescent="0.2">
      <c r="A1484" s="688">
        <v>1372</v>
      </c>
      <c r="B1484" s="688">
        <v>4</v>
      </c>
      <c r="C1484" s="689">
        <v>2</v>
      </c>
      <c r="D1484" s="689">
        <v>320</v>
      </c>
      <c r="E1484" s="623">
        <f t="shared" si="94"/>
        <v>6.4</v>
      </c>
      <c r="F1484" s="689">
        <v>831</v>
      </c>
      <c r="G1484" s="623">
        <f t="shared" si="95"/>
        <v>0.55694154562839859</v>
      </c>
      <c r="H1484" s="623">
        <f t="shared" si="92"/>
        <v>0.55694154562839859</v>
      </c>
      <c r="I1484" s="623">
        <f t="shared" si="93"/>
        <v>2.3005493910170296</v>
      </c>
    </row>
    <row r="1485" spans="1:9" x14ac:dyDescent="0.2">
      <c r="A1485" s="688">
        <v>1373</v>
      </c>
      <c r="B1485" s="688">
        <v>4</v>
      </c>
      <c r="C1485" s="689">
        <v>2</v>
      </c>
      <c r="D1485" s="689">
        <v>320</v>
      </c>
      <c r="E1485" s="623">
        <f t="shared" si="94"/>
        <v>6.4</v>
      </c>
      <c r="F1485" s="689">
        <v>830</v>
      </c>
      <c r="G1485" s="623">
        <f t="shared" si="95"/>
        <v>0.55627133919563276</v>
      </c>
      <c r="H1485" s="623">
        <f t="shared" si="92"/>
        <v>0.55627133919563276</v>
      </c>
      <c r="I1485" s="623">
        <f t="shared" si="93"/>
        <v>2.300703910833473</v>
      </c>
    </row>
    <row r="1486" spans="1:9" x14ac:dyDescent="0.2">
      <c r="A1486" s="688">
        <v>1374</v>
      </c>
      <c r="B1486" s="688">
        <v>4</v>
      </c>
      <c r="C1486" s="689">
        <v>2</v>
      </c>
      <c r="D1486" s="689">
        <v>320</v>
      </c>
      <c r="E1486" s="623">
        <f t="shared" si="94"/>
        <v>6.4</v>
      </c>
      <c r="F1486" s="689">
        <v>829</v>
      </c>
      <c r="G1486" s="623">
        <f t="shared" si="95"/>
        <v>0.55560113276286693</v>
      </c>
      <c r="H1486" s="623">
        <f t="shared" si="92"/>
        <v>0.55560113276286693</v>
      </c>
      <c r="I1486" s="623">
        <f t="shared" si="93"/>
        <v>2.3008582444814629</v>
      </c>
    </row>
    <row r="1487" spans="1:9" x14ac:dyDescent="0.2">
      <c r="A1487" s="688">
        <v>1375</v>
      </c>
      <c r="B1487" s="688">
        <v>4</v>
      </c>
      <c r="C1487" s="689">
        <v>2</v>
      </c>
      <c r="D1487" s="689">
        <v>320</v>
      </c>
      <c r="E1487" s="623">
        <f t="shared" si="94"/>
        <v>6.4</v>
      </c>
      <c r="F1487" s="689">
        <v>831</v>
      </c>
      <c r="G1487" s="623">
        <f t="shared" si="95"/>
        <v>0.55694154562839859</v>
      </c>
      <c r="H1487" s="623">
        <f t="shared" si="92"/>
        <v>0.55694154562839859</v>
      </c>
      <c r="I1487" s="623">
        <f t="shared" si="93"/>
        <v>2.3010129504663599</v>
      </c>
    </row>
    <row r="1488" spans="1:9" x14ac:dyDescent="0.2">
      <c r="A1488" s="688">
        <v>1376</v>
      </c>
      <c r="B1488" s="688">
        <v>4</v>
      </c>
      <c r="C1488" s="689">
        <v>2</v>
      </c>
      <c r="D1488" s="689">
        <v>320</v>
      </c>
      <c r="E1488" s="623">
        <f t="shared" si="94"/>
        <v>6.4</v>
      </c>
      <c r="F1488" s="689">
        <v>831</v>
      </c>
      <c r="G1488" s="623">
        <f t="shared" si="95"/>
        <v>0.55694154562839859</v>
      </c>
      <c r="H1488" s="623">
        <f t="shared" si="92"/>
        <v>0.55694154562839859</v>
      </c>
      <c r="I1488" s="623">
        <f t="shared" si="93"/>
        <v>2.3011676564512569</v>
      </c>
    </row>
    <row r="1489" spans="1:9" x14ac:dyDescent="0.2">
      <c r="A1489" s="688">
        <v>1377</v>
      </c>
      <c r="B1489" s="688">
        <v>4</v>
      </c>
      <c r="C1489" s="689">
        <v>2</v>
      </c>
      <c r="D1489" s="689">
        <v>320</v>
      </c>
      <c r="E1489" s="623">
        <f t="shared" si="94"/>
        <v>6.4</v>
      </c>
      <c r="F1489" s="689">
        <v>829</v>
      </c>
      <c r="G1489" s="623">
        <f t="shared" si="95"/>
        <v>0.55560113276286693</v>
      </c>
      <c r="H1489" s="623">
        <f t="shared" si="92"/>
        <v>0.55560113276286693</v>
      </c>
      <c r="I1489" s="623">
        <f t="shared" si="93"/>
        <v>2.3013219900992468</v>
      </c>
    </row>
    <row r="1490" spans="1:9" x14ac:dyDescent="0.2">
      <c r="A1490" s="688">
        <v>1377</v>
      </c>
      <c r="B1490" s="688">
        <v>3</v>
      </c>
      <c r="C1490" s="689">
        <v>2</v>
      </c>
      <c r="D1490" s="689">
        <v>320</v>
      </c>
      <c r="E1490" s="623">
        <f t="shared" si="94"/>
        <v>3.2</v>
      </c>
      <c r="F1490" s="689">
        <v>829</v>
      </c>
      <c r="G1490" s="623">
        <f t="shared" si="95"/>
        <v>0.27780056638143347</v>
      </c>
      <c r="H1490" s="623">
        <f t="shared" si="92"/>
        <v>0.27780056638143347</v>
      </c>
      <c r="I1490" s="623">
        <f t="shared" si="93"/>
        <v>2.3013991569232415</v>
      </c>
    </row>
    <row r="1491" spans="1:9" x14ac:dyDescent="0.2">
      <c r="A1491" s="688">
        <v>1378</v>
      </c>
      <c r="B1491" s="688">
        <v>3</v>
      </c>
      <c r="C1491" s="689">
        <v>2</v>
      </c>
      <c r="D1491" s="689">
        <v>320</v>
      </c>
      <c r="E1491" s="623">
        <f t="shared" si="94"/>
        <v>3.2</v>
      </c>
      <c r="F1491" s="689">
        <v>852</v>
      </c>
      <c r="G1491" s="623">
        <f t="shared" si="95"/>
        <v>0.2855079403582404</v>
      </c>
      <c r="H1491" s="623">
        <f t="shared" si="92"/>
        <v>0.2855079403582404</v>
      </c>
      <c r="I1491" s="623">
        <f t="shared" si="93"/>
        <v>2.3014784646844522</v>
      </c>
    </row>
    <row r="1492" spans="1:9" x14ac:dyDescent="0.2">
      <c r="A1492" s="688">
        <v>1379</v>
      </c>
      <c r="B1492" s="688">
        <v>3</v>
      </c>
      <c r="C1492" s="689">
        <v>2</v>
      </c>
      <c r="D1492" s="689">
        <v>320</v>
      </c>
      <c r="E1492" s="623">
        <f t="shared" si="94"/>
        <v>3.2</v>
      </c>
      <c r="F1492" s="689">
        <v>840</v>
      </c>
      <c r="G1492" s="623">
        <f t="shared" si="95"/>
        <v>0.28148670176164547</v>
      </c>
      <c r="H1492" s="623">
        <f t="shared" si="92"/>
        <v>0.28148670176164547</v>
      </c>
      <c r="I1492" s="623">
        <f t="shared" si="93"/>
        <v>2.3015566554349416</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9"/>
  <sheetViews>
    <sheetView topLeftCell="A11" workbookViewId="0">
      <selection activeCell="A20" sqref="A20"/>
    </sheetView>
  </sheetViews>
  <sheetFormatPr defaultRowHeight="12.75" x14ac:dyDescent="0.2"/>
  <cols>
    <col min="1" max="1" width="195.85546875" style="705" customWidth="1"/>
    <col min="2" max="2" width="9.140625" style="706"/>
    <col min="3" max="3" width="41.42578125" style="706" customWidth="1"/>
    <col min="4" max="4" width="37.85546875" style="721" customWidth="1"/>
    <col min="5" max="5" width="17.42578125" style="721" customWidth="1"/>
    <col min="6" max="6" width="13.7109375" style="706" customWidth="1"/>
    <col min="7" max="7" width="41.42578125" style="721" customWidth="1"/>
    <col min="8" max="8" width="38" style="706" customWidth="1"/>
    <col min="9" max="9" width="17.5703125" style="706" customWidth="1"/>
    <col min="10" max="16384" width="9.140625" style="706"/>
  </cols>
  <sheetData>
    <row r="2" spans="1:9" x14ac:dyDescent="0.2">
      <c r="A2" s="709" t="s">
        <v>5119</v>
      </c>
      <c r="C2" s="712" t="s">
        <v>5103</v>
      </c>
      <c r="G2" s="715" t="s">
        <v>5104</v>
      </c>
    </row>
    <row r="3" spans="1:9" ht="22.5" x14ac:dyDescent="0.2">
      <c r="A3" s="725" t="s">
        <v>5134</v>
      </c>
      <c r="C3" s="716" t="s">
        <v>1139</v>
      </c>
      <c r="D3" s="716" t="s">
        <v>540</v>
      </c>
      <c r="E3" s="714" t="s">
        <v>1768</v>
      </c>
      <c r="F3" s="717" t="s">
        <v>1379</v>
      </c>
      <c r="G3" s="713" t="s">
        <v>1139</v>
      </c>
      <c r="H3" s="713" t="s">
        <v>540</v>
      </c>
      <c r="I3" s="708" t="s">
        <v>1768</v>
      </c>
    </row>
    <row r="4" spans="1:9" ht="22.5" x14ac:dyDescent="0.2">
      <c r="A4" s="707" t="s">
        <v>5068</v>
      </c>
      <c r="C4" s="716" t="s">
        <v>1140</v>
      </c>
      <c r="D4" s="716" t="s">
        <v>541</v>
      </c>
      <c r="E4" s="714" t="s">
        <v>1769</v>
      </c>
      <c r="F4" s="717" t="s">
        <v>1380</v>
      </c>
      <c r="G4" s="713" t="s">
        <v>1140</v>
      </c>
      <c r="H4" s="713" t="s">
        <v>541</v>
      </c>
      <c r="I4" s="708" t="s">
        <v>1769</v>
      </c>
    </row>
    <row r="5" spans="1:9" ht="22.5" x14ac:dyDescent="0.2">
      <c r="A5" s="711" t="s">
        <v>5069</v>
      </c>
      <c r="C5" s="716" t="s">
        <v>1179</v>
      </c>
      <c r="D5" s="716" t="s">
        <v>2203</v>
      </c>
      <c r="E5" s="714" t="s">
        <v>1770</v>
      </c>
      <c r="F5" s="717" t="s">
        <v>1382</v>
      </c>
      <c r="G5" s="713" t="s">
        <v>1179</v>
      </c>
      <c r="H5" s="713" t="s">
        <v>2203</v>
      </c>
      <c r="I5" s="708" t="s">
        <v>1770</v>
      </c>
    </row>
    <row r="6" spans="1:9" ht="25.5" x14ac:dyDescent="0.2">
      <c r="A6" s="707" t="s">
        <v>5070</v>
      </c>
      <c r="C6" s="719" t="s">
        <v>1601</v>
      </c>
      <c r="D6" s="719" t="s">
        <v>1015</v>
      </c>
      <c r="E6" s="720" t="s">
        <v>1603</v>
      </c>
      <c r="F6" s="717" t="s">
        <v>1404</v>
      </c>
      <c r="G6" s="719" t="s">
        <v>1601</v>
      </c>
      <c r="H6" s="719" t="s">
        <v>1015</v>
      </c>
      <c r="I6" s="720" t="s">
        <v>1603</v>
      </c>
    </row>
    <row r="7" spans="1:9" ht="22.5" x14ac:dyDescent="0.2">
      <c r="A7" s="707" t="s">
        <v>5071</v>
      </c>
      <c r="C7" s="716" t="s">
        <v>1552</v>
      </c>
      <c r="D7" s="716" t="s">
        <v>2204</v>
      </c>
      <c r="E7" s="714" t="s">
        <v>1771</v>
      </c>
      <c r="F7" s="717" t="s">
        <v>1381</v>
      </c>
      <c r="G7" s="713" t="s">
        <v>1552</v>
      </c>
      <c r="H7" s="713" t="s">
        <v>2204</v>
      </c>
      <c r="I7" s="708" t="s">
        <v>1771</v>
      </c>
    </row>
    <row r="8" spans="1:9" ht="38.25" x14ac:dyDescent="0.2">
      <c r="A8" s="707" t="s">
        <v>5072</v>
      </c>
      <c r="C8" s="716" t="s">
        <v>2191</v>
      </c>
      <c r="D8" s="716" t="s">
        <v>2607</v>
      </c>
      <c r="E8" s="714" t="s">
        <v>2021</v>
      </c>
      <c r="F8" s="717" t="s">
        <v>1383</v>
      </c>
      <c r="G8" s="713" t="s">
        <v>2191</v>
      </c>
      <c r="H8" s="713" t="s">
        <v>2607</v>
      </c>
      <c r="I8" s="708" t="s">
        <v>2021</v>
      </c>
    </row>
    <row r="9" spans="1:9" ht="22.5" x14ac:dyDescent="0.2">
      <c r="A9" s="707" t="s">
        <v>5073</v>
      </c>
      <c r="C9" s="716" t="s">
        <v>2192</v>
      </c>
      <c r="D9" s="716" t="s">
        <v>2608</v>
      </c>
      <c r="E9" s="714" t="s">
        <v>2022</v>
      </c>
      <c r="F9" s="717" t="s">
        <v>1384</v>
      </c>
      <c r="G9" s="713" t="s">
        <v>2192</v>
      </c>
      <c r="H9" s="713" t="s">
        <v>2608</v>
      </c>
      <c r="I9" s="708" t="s">
        <v>2022</v>
      </c>
    </row>
    <row r="10" spans="1:9" ht="25.5" x14ac:dyDescent="0.2">
      <c r="A10" s="707" t="s">
        <v>5074</v>
      </c>
      <c r="C10" s="719" t="s">
        <v>2304</v>
      </c>
      <c r="D10" s="719" t="s">
        <v>2304</v>
      </c>
      <c r="E10" s="720"/>
      <c r="F10" s="718" t="s">
        <v>1430</v>
      </c>
      <c r="G10" s="719" t="s">
        <v>2304</v>
      </c>
      <c r="H10" s="719" t="s">
        <v>2304</v>
      </c>
      <c r="I10" s="720"/>
    </row>
    <row r="11" spans="1:9" ht="25.5" x14ac:dyDescent="0.2">
      <c r="A11" s="707" t="s">
        <v>5075</v>
      </c>
      <c r="C11" s="716" t="s">
        <v>2290</v>
      </c>
      <c r="D11" s="716" t="s">
        <v>2609</v>
      </c>
      <c r="E11" s="714" t="s">
        <v>1773</v>
      </c>
      <c r="F11" s="717" t="s">
        <v>1385</v>
      </c>
      <c r="G11" s="713" t="s">
        <v>1604</v>
      </c>
      <c r="H11" s="713" t="s">
        <v>1605</v>
      </c>
      <c r="I11" s="708" t="s">
        <v>2023</v>
      </c>
    </row>
    <row r="12" spans="1:9" s="721" customFormat="1" x14ac:dyDescent="0.2">
      <c r="A12" s="726" t="s">
        <v>5135</v>
      </c>
      <c r="C12" s="716"/>
      <c r="D12" s="716"/>
      <c r="E12" s="714"/>
      <c r="F12" s="717"/>
      <c r="G12" s="713"/>
      <c r="H12" s="713"/>
      <c r="I12" s="708"/>
    </row>
    <row r="13" spans="1:9" ht="25.5" x14ac:dyDescent="0.2">
      <c r="A13" s="710" t="s">
        <v>5076</v>
      </c>
      <c r="C13" s="716" t="s">
        <v>2291</v>
      </c>
      <c r="D13" s="716" t="s">
        <v>2610</v>
      </c>
      <c r="E13" s="714" t="s">
        <v>1774</v>
      </c>
      <c r="F13" s="717" t="s">
        <v>1386</v>
      </c>
      <c r="G13" s="713" t="s">
        <v>837</v>
      </c>
      <c r="H13" s="713" t="s">
        <v>1237</v>
      </c>
      <c r="I13" s="708" t="s">
        <v>1606</v>
      </c>
    </row>
    <row r="14" spans="1:9" ht="67.5" x14ac:dyDescent="0.2">
      <c r="A14" s="710" t="s">
        <v>5077</v>
      </c>
      <c r="C14" s="716" t="s">
        <v>3626</v>
      </c>
      <c r="D14" s="716" t="s">
        <v>1052</v>
      </c>
      <c r="E14" s="714" t="s">
        <v>1775</v>
      </c>
      <c r="F14" s="717" t="s">
        <v>1387</v>
      </c>
      <c r="G14" s="719" t="s">
        <v>904</v>
      </c>
      <c r="H14" s="719" t="s">
        <v>2304</v>
      </c>
      <c r="I14" s="720"/>
    </row>
    <row r="15" spans="1:9" ht="25.5" x14ac:dyDescent="0.2">
      <c r="A15" s="724" t="s">
        <v>5078</v>
      </c>
      <c r="C15" s="716" t="s">
        <v>2292</v>
      </c>
      <c r="D15" s="716" t="s">
        <v>2414</v>
      </c>
      <c r="E15" s="714" t="s">
        <v>1206</v>
      </c>
      <c r="F15" s="717" t="s">
        <v>1388</v>
      </c>
      <c r="G15" s="713" t="s">
        <v>1550</v>
      </c>
      <c r="H15" s="713" t="s">
        <v>2415</v>
      </c>
      <c r="I15" s="708" t="s">
        <v>2416</v>
      </c>
    </row>
    <row r="16" spans="1:9" ht="22.5" x14ac:dyDescent="0.2">
      <c r="A16" s="710" t="s">
        <v>5079</v>
      </c>
      <c r="C16" s="719" t="s">
        <v>903</v>
      </c>
      <c r="D16" s="719" t="s">
        <v>2304</v>
      </c>
      <c r="E16" s="720"/>
      <c r="F16" s="718" t="s">
        <v>1389</v>
      </c>
      <c r="G16" s="719" t="s">
        <v>903</v>
      </c>
      <c r="H16" s="719" t="s">
        <v>2304</v>
      </c>
      <c r="I16" s="720"/>
    </row>
    <row r="17" spans="1:9" ht="22.5" x14ac:dyDescent="0.2">
      <c r="A17" s="710" t="s">
        <v>5080</v>
      </c>
      <c r="C17" s="716" t="s">
        <v>1790</v>
      </c>
      <c r="D17" s="716" t="s">
        <v>1791</v>
      </c>
      <c r="E17" s="714" t="s">
        <v>1207</v>
      </c>
      <c r="F17" s="717" t="s">
        <v>1390</v>
      </c>
      <c r="G17" s="713" t="s">
        <v>1789</v>
      </c>
      <c r="H17" s="713" t="s">
        <v>2417</v>
      </c>
      <c r="I17" s="708" t="s">
        <v>2418</v>
      </c>
    </row>
    <row r="18" spans="1:9" ht="22.5" x14ac:dyDescent="0.2">
      <c r="A18" s="710" t="s">
        <v>5081</v>
      </c>
      <c r="C18" s="716" t="s">
        <v>1551</v>
      </c>
      <c r="D18" s="716" t="s">
        <v>537</v>
      </c>
      <c r="E18" s="714" t="s">
        <v>1208</v>
      </c>
      <c r="F18" s="717" t="s">
        <v>2419</v>
      </c>
      <c r="G18" s="713" t="s">
        <v>1016</v>
      </c>
      <c r="H18" s="713" t="s">
        <v>538</v>
      </c>
      <c r="I18" s="708" t="s">
        <v>539</v>
      </c>
    </row>
    <row r="19" spans="1:9" ht="22.5" x14ac:dyDescent="0.2">
      <c r="A19" s="710" t="s">
        <v>5082</v>
      </c>
      <c r="C19" s="716" t="s">
        <v>256</v>
      </c>
      <c r="D19" s="716" t="s">
        <v>255</v>
      </c>
      <c r="E19" s="714" t="s">
        <v>1209</v>
      </c>
      <c r="F19" s="717" t="s">
        <v>1391</v>
      </c>
      <c r="G19" s="713" t="s">
        <v>256</v>
      </c>
      <c r="H19" s="713" t="s">
        <v>255</v>
      </c>
      <c r="I19" s="708" t="s">
        <v>1209</v>
      </c>
    </row>
    <row r="20" spans="1:9" ht="33.75" x14ac:dyDescent="0.2">
      <c r="A20" s="763" t="s">
        <v>5559</v>
      </c>
      <c r="C20" s="716" t="s">
        <v>2193</v>
      </c>
      <c r="D20" s="716" t="s">
        <v>2637</v>
      </c>
      <c r="E20" s="714" t="s">
        <v>2936</v>
      </c>
      <c r="F20" s="717" t="s">
        <v>1392</v>
      </c>
      <c r="G20" s="713" t="s">
        <v>2194</v>
      </c>
      <c r="H20" s="713" t="s">
        <v>2637</v>
      </c>
      <c r="I20" s="708" t="s">
        <v>2937</v>
      </c>
    </row>
    <row r="21" spans="1:9" ht="33.75" x14ac:dyDescent="0.2">
      <c r="A21" s="710" t="s">
        <v>5083</v>
      </c>
      <c r="C21" s="716" t="s">
        <v>2195</v>
      </c>
      <c r="D21" s="716" t="s">
        <v>2948</v>
      </c>
      <c r="E21" s="714" t="s">
        <v>2938</v>
      </c>
      <c r="F21" s="717" t="s">
        <v>1393</v>
      </c>
      <c r="G21" s="713" t="s">
        <v>1238</v>
      </c>
      <c r="H21" s="713" t="s">
        <v>2637</v>
      </c>
      <c r="I21" s="708" t="s">
        <v>2939</v>
      </c>
    </row>
    <row r="22" spans="1:9" ht="33.75" x14ac:dyDescent="0.2">
      <c r="A22" s="710" t="s">
        <v>5084</v>
      </c>
      <c r="C22" s="716" t="s">
        <v>2196</v>
      </c>
      <c r="D22" s="716" t="s">
        <v>2637</v>
      </c>
      <c r="E22" s="714" t="s">
        <v>2940</v>
      </c>
      <c r="F22" s="717" t="s">
        <v>1394</v>
      </c>
      <c r="G22" s="719" t="s">
        <v>1239</v>
      </c>
      <c r="H22" s="719" t="s">
        <v>1602</v>
      </c>
      <c r="I22" s="720"/>
    </row>
    <row r="23" spans="1:9" ht="33.75" x14ac:dyDescent="0.2">
      <c r="A23" s="710" t="s">
        <v>5085</v>
      </c>
      <c r="C23" s="716" t="s">
        <v>2197</v>
      </c>
      <c r="D23" s="716" t="s">
        <v>2949</v>
      </c>
      <c r="E23" s="714" t="s">
        <v>2941</v>
      </c>
      <c r="F23" s="717" t="s">
        <v>1395</v>
      </c>
      <c r="G23" s="713" t="s">
        <v>871</v>
      </c>
      <c r="H23" s="713" t="s">
        <v>2637</v>
      </c>
      <c r="I23" s="708" t="s">
        <v>2942</v>
      </c>
    </row>
    <row r="24" spans="1:9" ht="22.5" x14ac:dyDescent="0.2">
      <c r="A24" s="710" t="s">
        <v>5086</v>
      </c>
      <c r="C24" s="719" t="s">
        <v>1017</v>
      </c>
      <c r="D24" s="719" t="s">
        <v>1602</v>
      </c>
      <c r="E24" s="720"/>
      <c r="F24" s="718" t="s">
        <v>1396</v>
      </c>
      <c r="G24" s="719" t="s">
        <v>1017</v>
      </c>
      <c r="H24" s="719" t="s">
        <v>1602</v>
      </c>
      <c r="I24" s="720"/>
    </row>
    <row r="25" spans="1:9" ht="33.75" x14ac:dyDescent="0.2">
      <c r="A25" s="710" t="s">
        <v>5087</v>
      </c>
      <c r="C25" s="716" t="s">
        <v>1792</v>
      </c>
      <c r="D25" s="716" t="s">
        <v>2637</v>
      </c>
      <c r="E25" s="714" t="s">
        <v>2943</v>
      </c>
      <c r="F25" s="717" t="s">
        <v>1397</v>
      </c>
      <c r="G25" s="713" t="s">
        <v>1793</v>
      </c>
      <c r="H25" s="713" t="s">
        <v>2637</v>
      </c>
      <c r="I25" s="708" t="s">
        <v>2944</v>
      </c>
    </row>
    <row r="26" spans="1:9" ht="33.75" x14ac:dyDescent="0.2">
      <c r="A26" s="710" t="s">
        <v>5088</v>
      </c>
      <c r="C26" s="716" t="s">
        <v>872</v>
      </c>
      <c r="D26" s="716" t="s">
        <v>2637</v>
      </c>
      <c r="E26" s="714" t="s">
        <v>2945</v>
      </c>
      <c r="F26" s="717" t="s">
        <v>2076</v>
      </c>
      <c r="G26" s="713" t="s">
        <v>1018</v>
      </c>
      <c r="H26" s="713" t="s">
        <v>2637</v>
      </c>
      <c r="I26" s="708" t="s">
        <v>2946</v>
      </c>
    </row>
    <row r="27" spans="1:9" ht="33.75" x14ac:dyDescent="0.2">
      <c r="A27" s="710" t="s">
        <v>5089</v>
      </c>
      <c r="C27" s="716" t="s">
        <v>257</v>
      </c>
      <c r="D27" s="716" t="s">
        <v>2637</v>
      </c>
      <c r="E27" s="714" t="s">
        <v>2947</v>
      </c>
      <c r="F27" s="717" t="s">
        <v>1398</v>
      </c>
      <c r="G27" s="713" t="s">
        <v>257</v>
      </c>
      <c r="H27" s="713" t="s">
        <v>2637</v>
      </c>
      <c r="I27" s="708" t="s">
        <v>2947</v>
      </c>
    </row>
    <row r="28" spans="1:9" x14ac:dyDescent="0.2">
      <c r="A28" s="710" t="s">
        <v>5090</v>
      </c>
    </row>
    <row r="29" spans="1:9" x14ac:dyDescent="0.2">
      <c r="A29" s="710" t="s">
        <v>5091</v>
      </c>
    </row>
    <row r="30" spans="1:9" x14ac:dyDescent="0.2">
      <c r="A30" s="710" t="s">
        <v>5092</v>
      </c>
    </row>
    <row r="31" spans="1:9" ht="41.25" customHeight="1" x14ac:dyDescent="0.2">
      <c r="A31" s="710" t="s">
        <v>5093</v>
      </c>
    </row>
    <row r="32" spans="1:9" ht="39.75" customHeight="1" x14ac:dyDescent="0.2">
      <c r="A32" s="710" t="s">
        <v>5094</v>
      </c>
    </row>
    <row r="33" spans="1:1" ht="25.5" x14ac:dyDescent="0.2">
      <c r="A33" s="710" t="s">
        <v>5095</v>
      </c>
    </row>
    <row r="34" spans="1:1" ht="38.25" x14ac:dyDescent="0.2">
      <c r="A34" s="710" t="s">
        <v>5096</v>
      </c>
    </row>
    <row r="35" spans="1:1" x14ac:dyDescent="0.2">
      <c r="A35" s="710" t="s">
        <v>5097</v>
      </c>
    </row>
    <row r="36" spans="1:1" x14ac:dyDescent="0.2">
      <c r="A36" s="710" t="s">
        <v>5098</v>
      </c>
    </row>
    <row r="37" spans="1:1" x14ac:dyDescent="0.2">
      <c r="A37" s="710" t="s">
        <v>5099</v>
      </c>
    </row>
    <row r="38" spans="1:1" x14ac:dyDescent="0.2">
      <c r="A38" s="710" t="s">
        <v>5100</v>
      </c>
    </row>
    <row r="39" spans="1:1" x14ac:dyDescent="0.2">
      <c r="A39" s="710" t="s">
        <v>5101</v>
      </c>
    </row>
    <row r="40" spans="1:1" x14ac:dyDescent="0.2">
      <c r="A40" s="710" t="s">
        <v>5102</v>
      </c>
    </row>
    <row r="41" spans="1:1" s="721" customFormat="1" x14ac:dyDescent="0.2">
      <c r="A41" s="705"/>
    </row>
    <row r="42" spans="1:1" s="721" customFormat="1" x14ac:dyDescent="0.2">
      <c r="A42" s="709" t="s">
        <v>5133</v>
      </c>
    </row>
    <row r="43" spans="1:1" s="721" customFormat="1" ht="25.5" x14ac:dyDescent="0.2">
      <c r="A43" s="722" t="s">
        <v>5120</v>
      </c>
    </row>
    <row r="44" spans="1:1" s="721" customFormat="1" x14ac:dyDescent="0.2">
      <c r="A44" s="722" t="s">
        <v>5121</v>
      </c>
    </row>
    <row r="45" spans="1:1" s="721" customFormat="1" ht="38.25" x14ac:dyDescent="0.2">
      <c r="A45" s="722" t="s">
        <v>5122</v>
      </c>
    </row>
    <row r="46" spans="1:1" s="721" customFormat="1" x14ac:dyDescent="0.2">
      <c r="A46" s="722" t="s">
        <v>5123</v>
      </c>
    </row>
    <row r="47" spans="1:1" s="721" customFormat="1" ht="25.5" x14ac:dyDescent="0.2">
      <c r="A47" s="722" t="s">
        <v>5124</v>
      </c>
    </row>
    <row r="48" spans="1:1" s="721" customFormat="1" x14ac:dyDescent="0.2">
      <c r="A48" s="722" t="s">
        <v>5125</v>
      </c>
    </row>
    <row r="49" spans="1:1" s="721" customFormat="1" x14ac:dyDescent="0.2">
      <c r="A49" s="722" t="s">
        <v>5126</v>
      </c>
    </row>
    <row r="50" spans="1:1" s="721" customFormat="1" x14ac:dyDescent="0.2">
      <c r="A50" s="722" t="s">
        <v>5127</v>
      </c>
    </row>
    <row r="51" spans="1:1" s="721" customFormat="1" x14ac:dyDescent="0.2">
      <c r="A51" s="722" t="s">
        <v>5128</v>
      </c>
    </row>
    <row r="52" spans="1:1" s="721" customFormat="1" x14ac:dyDescent="0.2">
      <c r="A52" s="722" t="s">
        <v>5129</v>
      </c>
    </row>
    <row r="53" spans="1:1" s="721" customFormat="1" x14ac:dyDescent="0.2">
      <c r="A53" s="722" t="s">
        <v>5130</v>
      </c>
    </row>
    <row r="54" spans="1:1" s="721" customFormat="1" x14ac:dyDescent="0.2">
      <c r="A54" s="722" t="s">
        <v>5131</v>
      </c>
    </row>
    <row r="55" spans="1:1" s="721" customFormat="1" x14ac:dyDescent="0.2">
      <c r="A55" s="722" t="s">
        <v>5132</v>
      </c>
    </row>
    <row r="57" spans="1:1" x14ac:dyDescent="0.2">
      <c r="A57" s="709" t="s">
        <v>5113</v>
      </c>
    </row>
    <row r="58" spans="1:1" ht="89.25" x14ac:dyDescent="0.2">
      <c r="A58" s="762" t="s">
        <v>5557</v>
      </c>
    </row>
    <row r="59" spans="1:1" ht="63.75" x14ac:dyDescent="0.2">
      <c r="A59" s="705" t="s">
        <v>5109</v>
      </c>
    </row>
    <row r="60" spans="1:1" ht="51" x14ac:dyDescent="0.2">
      <c r="A60" s="705" t="s">
        <v>5112</v>
      </c>
    </row>
    <row r="61" spans="1:1" ht="25.5" x14ac:dyDescent="0.2">
      <c r="A61" s="705" t="s">
        <v>5110</v>
      </c>
    </row>
    <row r="62" spans="1:1" ht="38.25" x14ac:dyDescent="0.2">
      <c r="A62" s="705" t="s">
        <v>5111</v>
      </c>
    </row>
    <row r="64" spans="1:1" x14ac:dyDescent="0.2">
      <c r="A64" s="709" t="s">
        <v>5114</v>
      </c>
    </row>
    <row r="65" spans="1:1" ht="178.5" x14ac:dyDescent="0.2">
      <c r="A65" s="723" t="s">
        <v>5118</v>
      </c>
    </row>
    <row r="66" spans="1:1" x14ac:dyDescent="0.2">
      <c r="A66" s="762" t="s">
        <v>5558</v>
      </c>
    </row>
    <row r="67" spans="1:1" ht="27.75" customHeight="1" x14ac:dyDescent="0.2">
      <c r="A67" s="705" t="s">
        <v>5115</v>
      </c>
    </row>
    <row r="68" spans="1:1" ht="38.25" x14ac:dyDescent="0.2">
      <c r="A68" s="705" t="s">
        <v>5116</v>
      </c>
    </row>
    <row r="69" spans="1:1" ht="38.25" x14ac:dyDescent="0.2">
      <c r="A69" s="705" t="s">
        <v>5117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22</vt:i4>
      </vt:variant>
    </vt:vector>
  </HeadingPairs>
  <TitlesOfParts>
    <vt:vector size="36" baseType="lpstr">
      <vt:lpstr>Definitions</vt:lpstr>
      <vt:lpstr>Annex A - Supported IDs</vt:lpstr>
      <vt:lpstr>Annex B - Parameter IDs</vt:lpstr>
      <vt:lpstr>Annex C - Test IDs</vt:lpstr>
      <vt:lpstr>Annex D - Monitor IDs</vt:lpstr>
      <vt:lpstr>Annex E - Units and Scaling</vt:lpstr>
      <vt:lpstr>Annex F - Test-Routine IDs</vt:lpstr>
      <vt:lpstr>Annex G - InfoType IDs</vt:lpstr>
      <vt:lpstr>Data B for PID $06 to $09</vt:lpstr>
      <vt:lpstr>Usage Notes</vt:lpstr>
      <vt:lpstr>PKE Calc</vt:lpstr>
      <vt:lpstr>EOE Calc</vt:lpstr>
      <vt:lpstr>IM Readiness</vt:lpstr>
      <vt:lpstr>Sheet1</vt:lpstr>
      <vt:lpstr>Definitions!_Ref135208233</vt:lpstr>
      <vt:lpstr>'Usage Notes'!_Toc427156550</vt:lpstr>
      <vt:lpstr>'Usage Notes'!_Toc427156551</vt:lpstr>
      <vt:lpstr>'Usage Notes'!_Toc427156552</vt:lpstr>
      <vt:lpstr>'Usage Notes'!_Toc427156553</vt:lpstr>
      <vt:lpstr>'Usage Notes'!_Toc427156554</vt:lpstr>
      <vt:lpstr>'Usage Notes'!_Toc427156555</vt:lpstr>
      <vt:lpstr>'Usage Notes'!_Toc427156556</vt:lpstr>
      <vt:lpstr>'Usage Notes'!_Toc427156557</vt:lpstr>
      <vt:lpstr>'Usage Notes'!_Toc427156558</vt:lpstr>
      <vt:lpstr>'Usage Notes'!_Toc427156559</vt:lpstr>
      <vt:lpstr>Definitions!_Toc90447598</vt:lpstr>
      <vt:lpstr>Definitions!_Toc90447599</vt:lpstr>
      <vt:lpstr>'Annex B - Parameter IDs'!Print_Area</vt:lpstr>
      <vt:lpstr>'Annex C - Test IDs'!Print_Area</vt:lpstr>
      <vt:lpstr>'Annex D - Monitor IDs'!Print_Area</vt:lpstr>
      <vt:lpstr>'Annex G - InfoType IDs'!Print_Area</vt:lpstr>
      <vt:lpstr>'Data B for PID $06 to $09'!Print_Area</vt:lpstr>
      <vt:lpstr>'Annex B - Parameter IDs'!Print_Titles</vt:lpstr>
      <vt:lpstr>'Annex C - Test IDs'!Print_Titles</vt:lpstr>
      <vt:lpstr>'Annex D - Monitor IDs'!Print_Titles</vt:lpstr>
      <vt:lpstr>'Annex G - InfoType IDs'!Print_Titles</vt:lpstr>
    </vt:vector>
  </TitlesOfParts>
  <Company>Ford Motor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Lorie Featherstone</cp:lastModifiedBy>
  <cp:lastPrinted>2006-07-12T15:17:55Z</cp:lastPrinted>
  <dcterms:created xsi:type="dcterms:W3CDTF">2006-03-06T14:18:19Z</dcterms:created>
  <dcterms:modified xsi:type="dcterms:W3CDTF">2017-02-16T11:37:13Z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