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
<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workbookProtection workbookAlgorithmName="SHA-512" workbookHashValue="HuzUiLUD3BKXJTwlzUWUJ5Lf5Xg9uiq2zA5FlltFOnAYqeWwG7FLJ3XfiOEidYrzi+mm3qVQTcxWKcqlb7a2Xg==" workbookSaltValue="INhiO9Bq8rOvrU8HQECjMA==" workbookSpinCount="100000" lockStructure="true"/>
  <bookViews>
    <workbookView xWindow="0" yWindow="0" windowWidth="16380" windowHeight="8190" tabRatio="808"/>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45621"/>
  <extLst>
    <ext xmlns:loext="http://schemas.libreoffice.org/" uri="{7626C862-2A13-11E5-B345-FEFF819CDC9F}">
      <loext:extCalcPr stringRefSyntax="CalcA1ExcelA1"/>
    </ext>
  </extLst>
</workbook>
</file>

<file path=xl/calcChain.xml><?xml version="1.0" encoding="utf-8"?>
<calcChain xmlns="http://schemas.openxmlformats.org/spreadsheetml/2006/main">
  <c r="W95" i="9" l="1"/>
  <c r="V95" i="9"/>
  <c r="U95" i="9"/>
  <c r="T95" i="9"/>
  <c r="S95" i="9"/>
  <c r="R95" i="9"/>
  <c r="Q95" i="9"/>
  <c r="P95" i="9"/>
  <c r="O95" i="9"/>
  <c r="N95" i="9"/>
  <c r="M95" i="9"/>
  <c r="L95" i="9"/>
  <c r="K95" i="9"/>
  <c r="J95" i="9"/>
  <c r="I95" i="9"/>
  <c r="H95" i="9"/>
  <c r="G95" i="9"/>
  <c r="F95" i="9"/>
  <c r="E95" i="9"/>
  <c r="AG54" i="9"/>
  <c r="AF54" i="9"/>
  <c r="AE54" i="9"/>
  <c r="AD54" i="9"/>
  <c r="AC54" i="9"/>
  <c r="AB54" i="9"/>
  <c r="AA54" i="9"/>
  <c r="Z54" i="9"/>
  <c r="Y54" i="9"/>
  <c r="X54" i="9"/>
  <c r="W54" i="9"/>
  <c r="V54" i="9"/>
  <c r="U54" i="9"/>
  <c r="T54" i="9"/>
  <c r="S54" i="9"/>
  <c r="R54" i="9"/>
  <c r="Q54" i="9"/>
  <c r="P54" i="9"/>
  <c r="O54" i="9"/>
  <c r="N54" i="9"/>
  <c r="M54" i="9"/>
  <c r="L54" i="9"/>
  <c r="K54" i="9"/>
  <c r="J54" i="9"/>
  <c r="H54" i="9"/>
  <c r="G54" i="9"/>
  <c r="F54" i="9"/>
  <c r="E54" i="9"/>
  <c r="D54" i="9"/>
  <c r="C623" i="6" l="1"/>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D95" i="9" l="1"/>
  <c r="I54" i="9"/>
  <c r="C50" i="11" l="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s="1"/>
  <c r="B94" i="9"/>
  <c r="AI22" i="11" s="1"/>
  <c r="C93" i="9"/>
  <c r="B93" i="9"/>
  <c r="C92" i="9"/>
  <c r="B92" i="9"/>
  <c r="C91" i="9"/>
  <c r="B91" i="9"/>
  <c r="C90" i="9"/>
  <c r="B90" i="9"/>
  <c r="C89" i="9"/>
  <c r="B89" i="9"/>
  <c r="C88" i="9"/>
  <c r="AJ20" i="11" s="1"/>
  <c r="B88" i="9"/>
  <c r="AI20" i="11" s="1"/>
  <c r="C87" i="9"/>
  <c r="AJ19" i="11" s="1"/>
  <c r="B87" i="9"/>
  <c r="AI19" i="11" s="1"/>
  <c r="C86" i="9"/>
  <c r="AJ18" i="11" s="1"/>
  <c r="B86" i="9"/>
  <c r="AI18" i="11" s="1"/>
  <c r="C85" i="9"/>
  <c r="AJ17" i="11" s="1"/>
  <c r="B85" i="9"/>
  <c r="AI17" i="11" s="1"/>
  <c r="C84" i="9"/>
  <c r="AJ16" i="11" s="1"/>
  <c r="B84" i="9"/>
  <c r="AI16" i="11" s="1"/>
  <c r="C83" i="9"/>
  <c r="AJ15" i="11" s="1"/>
  <c r="B83" i="9"/>
  <c r="AI15" i="11" s="1"/>
  <c r="C82" i="9"/>
  <c r="B82" i="9"/>
  <c r="C81" i="9"/>
  <c r="B81" i="9"/>
  <c r="C80" i="9"/>
  <c r="B80" i="9"/>
  <c r="C79" i="9"/>
  <c r="B79" i="9"/>
  <c r="C78" i="9"/>
  <c r="B78" i="9"/>
  <c r="C77" i="9"/>
  <c r="B77" i="9"/>
  <c r="C76" i="9"/>
  <c r="B76" i="9"/>
  <c r="C75" i="9"/>
  <c r="B75" i="9"/>
  <c r="C74" i="9"/>
  <c r="B74" i="9"/>
  <c r="C73" i="9"/>
  <c r="B73" i="9"/>
  <c r="C72" i="9"/>
  <c r="B72" i="9"/>
  <c r="C71" i="9"/>
  <c r="AJ14" i="11" s="1"/>
  <c r="B71" i="9"/>
  <c r="AI14" i="11" s="1"/>
  <c r="C70" i="9"/>
  <c r="AJ13" i="11" s="1"/>
  <c r="B70" i="9"/>
  <c r="AI13" i="11" s="1"/>
  <c r="C69" i="9"/>
  <c r="AJ12" i="11" s="1"/>
  <c r="B69" i="9"/>
  <c r="AI12" i="11" s="1"/>
  <c r="C68" i="9"/>
  <c r="AJ11" i="11" s="1"/>
  <c r="B68" i="9"/>
  <c r="AI11" i="11" s="1"/>
  <c r="C67" i="9"/>
  <c r="AJ10" i="11" s="1"/>
  <c r="B67" i="9"/>
  <c r="AI10" i="11" s="1"/>
  <c r="C66" i="9"/>
  <c r="AJ9" i="11" s="1"/>
  <c r="B66" i="9"/>
  <c r="AI9" i="11" s="1"/>
  <c r="C65" i="9"/>
  <c r="AJ8" i="11" s="1"/>
  <c r="B65" i="9"/>
  <c r="AI8" i="11" s="1"/>
  <c r="C64" i="9"/>
  <c r="AJ7" i="11" s="1"/>
  <c r="B64" i="9"/>
  <c r="AI7" i="11" s="1"/>
  <c r="C63" i="9"/>
  <c r="AJ6" i="11" s="1"/>
  <c r="B63" i="9"/>
  <c r="AI6" i="11" s="1"/>
  <c r="C62" i="9"/>
  <c r="AJ5" i="11" s="1"/>
  <c r="B62" i="9"/>
  <c r="AI5" i="11" s="1"/>
  <c r="C61" i="9"/>
  <c r="AJ4" i="11" s="1"/>
  <c r="B61" i="9"/>
  <c r="AI4" i="11" s="1"/>
  <c r="C60" i="9"/>
  <c r="B60" i="9"/>
  <c r="AI3" i="11" s="1"/>
  <c r="C53" i="9"/>
  <c r="B22" i="11" s="1"/>
  <c r="B53" i="9"/>
  <c r="A22" i="11" s="1"/>
  <c r="C52" i="9"/>
  <c r="B52" i="9"/>
  <c r="C51" i="9"/>
  <c r="B51" i="9"/>
  <c r="C50" i="9"/>
  <c r="B50" i="9"/>
  <c r="C49" i="9"/>
  <c r="B49" i="9"/>
  <c r="C48" i="9"/>
  <c r="B48" i="9"/>
  <c r="C47" i="9"/>
  <c r="B47" i="9"/>
  <c r="C46" i="9"/>
  <c r="B19" i="11" s="1"/>
  <c r="B46" i="9"/>
  <c r="A19" i="11" s="1"/>
  <c r="C45" i="9"/>
  <c r="B18" i="11" s="1"/>
  <c r="B45" i="9"/>
  <c r="A18" i="11" s="1"/>
  <c r="C44" i="9"/>
  <c r="B17" i="11" s="1"/>
  <c r="B44" i="9"/>
  <c r="A17" i="11" s="1"/>
  <c r="C43" i="9"/>
  <c r="B16" i="11" s="1"/>
  <c r="B43" i="9"/>
  <c r="A16" i="11" s="1"/>
  <c r="C42" i="9"/>
  <c r="B15" i="11" s="1"/>
  <c r="B42" i="9"/>
  <c r="A15" i="11" s="1"/>
  <c r="C41" i="9"/>
  <c r="B41" i="9"/>
  <c r="C40" i="9"/>
  <c r="B40" i="9"/>
  <c r="C39" i="9"/>
  <c r="B39" i="9"/>
  <c r="C38" i="9"/>
  <c r="B38" i="9"/>
  <c r="C37" i="9"/>
  <c r="B37" i="9"/>
  <c r="C36" i="9"/>
  <c r="B36" i="9"/>
  <c r="C35" i="9"/>
  <c r="B35" i="9"/>
  <c r="C34" i="9"/>
  <c r="B34" i="9"/>
  <c r="C33" i="9"/>
  <c r="B33" i="9"/>
  <c r="C32" i="9"/>
  <c r="B32" i="9"/>
  <c r="C31" i="9"/>
  <c r="B31" i="9"/>
  <c r="C30" i="9"/>
  <c r="B14" i="11" s="1"/>
  <c r="B30" i="9"/>
  <c r="A14" i="11" s="1"/>
  <c r="C29" i="9"/>
  <c r="B13" i="11" s="1"/>
  <c r="B29" i="9"/>
  <c r="A13" i="11" s="1"/>
  <c r="C28" i="9"/>
  <c r="B12" i="11" s="1"/>
  <c r="B28" i="9"/>
  <c r="A12" i="11" s="1"/>
  <c r="C27" i="9"/>
  <c r="B11" i="11" s="1"/>
  <c r="B27" i="9"/>
  <c r="A11" i="11" s="1"/>
  <c r="C26" i="9"/>
  <c r="B10" i="11" s="1"/>
  <c r="B26" i="9"/>
  <c r="A10" i="11" s="1"/>
  <c r="C25" i="9"/>
  <c r="B9" i="11" s="1"/>
  <c r="B25" i="9"/>
  <c r="A9" i="11" s="1"/>
  <c r="C24" i="9"/>
  <c r="B8" i="11" s="1"/>
  <c r="B24" i="9"/>
  <c r="A8" i="11" s="1"/>
  <c r="C23" i="9"/>
  <c r="B7" i="11" s="1"/>
  <c r="B23" i="9"/>
  <c r="A7" i="11" s="1"/>
  <c r="C22" i="9"/>
  <c r="B6" i="11" s="1"/>
  <c r="B22" i="9"/>
  <c r="A6" i="11" s="1"/>
  <c r="C21" i="9"/>
  <c r="B5" i="11" s="1"/>
  <c r="B21" i="9"/>
  <c r="A5" i="11" s="1"/>
  <c r="C20" i="9"/>
  <c r="B4" i="11" s="1"/>
  <c r="B20" i="9"/>
  <c r="A4" i="11" s="1"/>
  <c r="C19" i="9"/>
  <c r="B19" i="9"/>
  <c r="A3" i="11" s="1"/>
  <c r="C129" i="8"/>
  <c r="B129" i="8"/>
  <c r="C128" i="8"/>
  <c r="B128" i="8"/>
  <c r="C127" i="8"/>
  <c r="B127" i="8"/>
  <c r="C126" i="8"/>
  <c r="B126" i="8"/>
  <c r="C125" i="8"/>
  <c r="B125" i="8"/>
  <c r="C124" i="8"/>
  <c r="B124" i="8"/>
  <c r="C123" i="8"/>
  <c r="B123" i="8"/>
  <c r="C122" i="8"/>
  <c r="B122" i="8"/>
  <c r="C121" i="8"/>
  <c r="B121" i="8"/>
  <c r="C120" i="8"/>
  <c r="B120" i="8"/>
  <c r="C119" i="8"/>
  <c r="B119" i="8"/>
  <c r="C118" i="8"/>
  <c r="B118" i="8"/>
  <c r="C117" i="8"/>
  <c r="B117" i="8"/>
  <c r="C116" i="8"/>
  <c r="B116" i="8"/>
  <c r="C115" i="8"/>
  <c r="B115" i="8"/>
  <c r="C114" i="8"/>
  <c r="B114" i="8"/>
  <c r="C113" i="8"/>
  <c r="B113" i="8"/>
  <c r="C112" i="8"/>
  <c r="B112" i="8"/>
  <c r="C111" i="8"/>
  <c r="B111" i="8"/>
  <c r="C110" i="8"/>
  <c r="B110" i="8"/>
  <c r="C109" i="8"/>
  <c r="B109" i="8"/>
  <c r="C108" i="8"/>
  <c r="B108" i="8"/>
  <c r="C107" i="8"/>
  <c r="B107" i="8"/>
  <c r="C106" i="8"/>
  <c r="B106" i="8"/>
  <c r="C105" i="8"/>
  <c r="B105" i="8"/>
  <c r="C104" i="8"/>
  <c r="B104" i="8"/>
  <c r="C103" i="8"/>
  <c r="B103" i="8"/>
  <c r="C102" i="8"/>
  <c r="B102" i="8"/>
  <c r="C101" i="8"/>
  <c r="B101" i="8"/>
  <c r="C100" i="8"/>
  <c r="B100" i="8"/>
  <c r="C99" i="8"/>
  <c r="B99" i="8"/>
  <c r="C98" i="8"/>
  <c r="B98" i="8"/>
  <c r="C97" i="8"/>
  <c r="B97" i="8"/>
  <c r="W61" i="9" s="1"/>
  <c r="BD4" i="11" s="1"/>
  <c r="C96" i="8"/>
  <c r="B96" i="8"/>
  <c r="C95" i="8"/>
  <c r="B95"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C58" i="8"/>
  <c r="B58" i="8"/>
  <c r="C57" i="8"/>
  <c r="B57" i="8"/>
  <c r="C53" i="8"/>
  <c r="B53" i="8"/>
  <c r="C52" i="8"/>
  <c r="B52" i="8"/>
  <c r="C51" i="8"/>
  <c r="B51" i="8"/>
  <c r="C50" i="8"/>
  <c r="B50" i="8"/>
  <c r="C49" i="8"/>
  <c r="B49" i="8"/>
  <c r="C48" i="8"/>
  <c r="B48" i="8"/>
  <c r="C47" i="8"/>
  <c r="B47" i="8"/>
  <c r="C46" i="8"/>
  <c r="B46" i="8"/>
  <c r="C45" i="8"/>
  <c r="B45" i="8"/>
  <c r="C44" i="8"/>
  <c r="B44" i="8"/>
  <c r="C43" i="8"/>
  <c r="B43" i="8"/>
  <c r="C42" i="8"/>
  <c r="B42" i="8"/>
  <c r="C41" i="8"/>
  <c r="B41" i="8"/>
  <c r="C40" i="8"/>
  <c r="B40" i="8"/>
  <c r="C39" i="8"/>
  <c r="B39" i="8"/>
  <c r="C38" i="8"/>
  <c r="B38" i="8"/>
  <c r="C37" i="8"/>
  <c r="B37" i="8"/>
  <c r="C36" i="8"/>
  <c r="B36" i="8"/>
  <c r="C35" i="8"/>
  <c r="B35" i="8"/>
  <c r="C34" i="8"/>
  <c r="B34" i="8"/>
  <c r="C33" i="8"/>
  <c r="B33" i="8"/>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4" i="8"/>
  <c r="C395" i="7"/>
  <c r="B395" i="7"/>
  <c r="C394" i="7"/>
  <c r="B394" i="7"/>
  <c r="C393" i="7"/>
  <c r="B393" i="7"/>
  <c r="C392" i="7"/>
  <c r="B392" i="7"/>
  <c r="C391" i="7"/>
  <c r="B391" i="7"/>
  <c r="C390" i="7"/>
  <c r="B390" i="7"/>
  <c r="C389" i="7"/>
  <c r="B389" i="7"/>
  <c r="C388" i="7"/>
  <c r="B388" i="7"/>
  <c r="C387" i="7"/>
  <c r="B387" i="7"/>
  <c r="C386" i="7"/>
  <c r="B386" i="7"/>
  <c r="C385" i="7"/>
  <c r="B385" i="7"/>
  <c r="C384" i="7"/>
  <c r="B384" i="7"/>
  <c r="C383" i="7"/>
  <c r="B383" i="7"/>
  <c r="C382" i="7"/>
  <c r="B382" i="7"/>
  <c r="C381" i="7"/>
  <c r="B381" i="7"/>
  <c r="C380" i="7"/>
  <c r="B380" i="7"/>
  <c r="C379" i="7"/>
  <c r="B379" i="7"/>
  <c r="C378" i="7"/>
  <c r="B378" i="7"/>
  <c r="C377" i="7"/>
  <c r="B377" i="7"/>
  <c r="C376" i="7"/>
  <c r="B376" i="7"/>
  <c r="C375" i="7"/>
  <c r="B375" i="7"/>
  <c r="C374" i="7"/>
  <c r="B374" i="7"/>
  <c r="C373" i="7"/>
  <c r="B373" i="7"/>
  <c r="C372" i="7"/>
  <c r="B372" i="7"/>
  <c r="C371" i="7"/>
  <c r="B371" i="7"/>
  <c r="C370" i="7"/>
  <c r="B370" i="7"/>
  <c r="C369" i="7"/>
  <c r="B369" i="7"/>
  <c r="C368" i="7"/>
  <c r="B368" i="7"/>
  <c r="C367" i="7"/>
  <c r="B367" i="7"/>
  <c r="C366" i="7"/>
  <c r="B366" i="7"/>
  <c r="C365" i="7"/>
  <c r="B365" i="7"/>
  <c r="C364" i="7"/>
  <c r="B364" i="7"/>
  <c r="C363" i="7"/>
  <c r="B363" i="7"/>
  <c r="C362" i="7"/>
  <c r="B362" i="7"/>
  <c r="C361" i="7"/>
  <c r="B361" i="7"/>
  <c r="C357" i="7"/>
  <c r="B357" i="7"/>
  <c r="C356" i="7"/>
  <c r="B356" i="7"/>
  <c r="C355" i="7"/>
  <c r="B355" i="7"/>
  <c r="C354" i="7"/>
  <c r="B354" i="7"/>
  <c r="C353" i="7"/>
  <c r="B353" i="7"/>
  <c r="C352" i="7"/>
  <c r="B352" i="7"/>
  <c r="C351" i="7"/>
  <c r="B351" i="7"/>
  <c r="C350" i="7"/>
  <c r="B350" i="7"/>
  <c r="C349" i="7"/>
  <c r="B349" i="7"/>
  <c r="C348" i="7"/>
  <c r="B348" i="7"/>
  <c r="C347" i="7"/>
  <c r="B347" i="7"/>
  <c r="C346" i="7"/>
  <c r="B346" i="7"/>
  <c r="C345" i="7"/>
  <c r="B345" i="7"/>
  <c r="C344" i="7"/>
  <c r="B344" i="7"/>
  <c r="C343" i="7"/>
  <c r="B343" i="7"/>
  <c r="C342" i="7"/>
  <c r="B342" i="7"/>
  <c r="C341" i="7"/>
  <c r="B341" i="7"/>
  <c r="C340" i="7"/>
  <c r="B340" i="7"/>
  <c r="E339" i="7"/>
  <c r="U76" i="9" s="1"/>
  <c r="C339" i="7"/>
  <c r="B339" i="7"/>
  <c r="E338" i="7"/>
  <c r="U75" i="9" s="1"/>
  <c r="C338" i="7"/>
  <c r="B338" i="7"/>
  <c r="E337" i="7"/>
  <c r="U74" i="9" s="1"/>
  <c r="C337" i="7"/>
  <c r="B337" i="7"/>
  <c r="E336" i="7"/>
  <c r="U73" i="9" s="1"/>
  <c r="C336" i="7"/>
  <c r="B336" i="7"/>
  <c r="E335" i="7"/>
  <c r="U72" i="9" s="1"/>
  <c r="C335" i="7"/>
  <c r="B335" i="7"/>
  <c r="E334" i="7"/>
  <c r="U71" i="9" s="1"/>
  <c r="BB14" i="11" s="1"/>
  <c r="C334" i="7"/>
  <c r="B334" i="7"/>
  <c r="E333" i="7"/>
  <c r="U70" i="9" s="1"/>
  <c r="BB13" i="11" s="1"/>
  <c r="C333" i="7"/>
  <c r="B333" i="7"/>
  <c r="E332" i="7"/>
  <c r="U69" i="9" s="1"/>
  <c r="BB12" i="11" s="1"/>
  <c r="C332" i="7"/>
  <c r="B332" i="7"/>
  <c r="E331" i="7"/>
  <c r="U68" i="9" s="1"/>
  <c r="BB11" i="11" s="1"/>
  <c r="C331" i="7"/>
  <c r="B331" i="7"/>
  <c r="E330" i="7"/>
  <c r="U67" i="9" s="1"/>
  <c r="BB10" i="11" s="1"/>
  <c r="C330" i="7"/>
  <c r="B330" i="7"/>
  <c r="E329" i="7"/>
  <c r="U66" i="9" s="1"/>
  <c r="BB9" i="11" s="1"/>
  <c r="C329" i="7"/>
  <c r="B329" i="7"/>
  <c r="E328" i="7"/>
  <c r="U65" i="9" s="1"/>
  <c r="BB8" i="11" s="1"/>
  <c r="C328" i="7"/>
  <c r="B328" i="7"/>
  <c r="E327" i="7"/>
  <c r="U64" i="9" s="1"/>
  <c r="BB7" i="11" s="1"/>
  <c r="C327" i="7"/>
  <c r="B327" i="7"/>
  <c r="E326" i="7"/>
  <c r="U63" i="9" s="1"/>
  <c r="BB6" i="11" s="1"/>
  <c r="C326" i="7"/>
  <c r="B326" i="7"/>
  <c r="C325" i="7"/>
  <c r="B325" i="7"/>
  <c r="U62" i="9" s="1"/>
  <c r="BB5" i="11" s="1"/>
  <c r="C324" i="7"/>
  <c r="B324" i="7"/>
  <c r="C323" i="7"/>
  <c r="B323" i="7"/>
  <c r="C319" i="7"/>
  <c r="B319" i="7"/>
  <c r="C318" i="7"/>
  <c r="B318" i="7"/>
  <c r="C317" i="7"/>
  <c r="B317" i="7"/>
  <c r="C316" i="7"/>
  <c r="B316" i="7"/>
  <c r="C315" i="7"/>
  <c r="B315" i="7"/>
  <c r="C314" i="7"/>
  <c r="B314" i="7"/>
  <c r="C313" i="7"/>
  <c r="B313" i="7"/>
  <c r="C312" i="7"/>
  <c r="B312" i="7"/>
  <c r="C311" i="7"/>
  <c r="B311" i="7"/>
  <c r="C310" i="7"/>
  <c r="B310" i="7"/>
  <c r="C309" i="7"/>
  <c r="B309" i="7"/>
  <c r="C308" i="7"/>
  <c r="B308" i="7"/>
  <c r="C307" i="7"/>
  <c r="B307" i="7"/>
  <c r="C306" i="7"/>
  <c r="B306" i="7"/>
  <c r="C305" i="7"/>
  <c r="B305" i="7"/>
  <c r="C304" i="7"/>
  <c r="B304" i="7"/>
  <c r="C303" i="7"/>
  <c r="B303" i="7"/>
  <c r="C302" i="7"/>
  <c r="B302" i="7"/>
  <c r="C301" i="7"/>
  <c r="B301" i="7"/>
  <c r="C300" i="7"/>
  <c r="B300" i="7"/>
  <c r="C299" i="7"/>
  <c r="B299" i="7"/>
  <c r="C298" i="7"/>
  <c r="B298" i="7"/>
  <c r="C297" i="7"/>
  <c r="B297" i="7"/>
  <c r="C296" i="7"/>
  <c r="B296" i="7"/>
  <c r="C295" i="7"/>
  <c r="B295" i="7"/>
  <c r="C294" i="7"/>
  <c r="B294" i="7"/>
  <c r="C293" i="7"/>
  <c r="B293" i="7"/>
  <c r="C292" i="7"/>
  <c r="B292" i="7"/>
  <c r="C291" i="7"/>
  <c r="B291" i="7"/>
  <c r="C290" i="7"/>
  <c r="B290" i="7"/>
  <c r="C289" i="7"/>
  <c r="B289" i="7"/>
  <c r="C288" i="7"/>
  <c r="B288" i="7"/>
  <c r="C287" i="7"/>
  <c r="B287" i="7"/>
  <c r="C286" i="7"/>
  <c r="B286" i="7"/>
  <c r="C285" i="7"/>
  <c r="B285" i="7"/>
  <c r="C281" i="7"/>
  <c r="B281" i="7"/>
  <c r="C280" i="7"/>
  <c r="B280" i="7"/>
  <c r="C279" i="7"/>
  <c r="B279" i="7"/>
  <c r="C278" i="7"/>
  <c r="B278" i="7"/>
  <c r="C277" i="7"/>
  <c r="B277" i="7"/>
  <c r="C276" i="7"/>
  <c r="B276" i="7"/>
  <c r="C275" i="7"/>
  <c r="B275" i="7"/>
  <c r="C274" i="7"/>
  <c r="B274" i="7"/>
  <c r="C273" i="7"/>
  <c r="B273" i="7"/>
  <c r="C272" i="7"/>
  <c r="B272" i="7"/>
  <c r="C271" i="7"/>
  <c r="B271" i="7"/>
  <c r="C270" i="7"/>
  <c r="B270" i="7"/>
  <c r="C269" i="7"/>
  <c r="B269" i="7"/>
  <c r="C268" i="7"/>
  <c r="B268" i="7"/>
  <c r="C267" i="7"/>
  <c r="B267" i="7"/>
  <c r="C266" i="7"/>
  <c r="B266" i="7"/>
  <c r="C265" i="7"/>
  <c r="B265" i="7"/>
  <c r="C264" i="7"/>
  <c r="B264" i="7"/>
  <c r="C263" i="7"/>
  <c r="B263" i="7"/>
  <c r="C262" i="7"/>
  <c r="B262" i="7"/>
  <c r="C261" i="7"/>
  <c r="B261" i="7"/>
  <c r="C260" i="7"/>
  <c r="B260" i="7"/>
  <c r="C259" i="7"/>
  <c r="B259" i="7"/>
  <c r="C258" i="7"/>
  <c r="B258" i="7"/>
  <c r="C257" i="7"/>
  <c r="B257" i="7"/>
  <c r="C256" i="7"/>
  <c r="B256" i="7"/>
  <c r="C255" i="7"/>
  <c r="B255" i="7"/>
  <c r="C254" i="7"/>
  <c r="B254" i="7"/>
  <c r="C253" i="7"/>
  <c r="B253" i="7"/>
  <c r="C252" i="7"/>
  <c r="B252" i="7"/>
  <c r="C251" i="7"/>
  <c r="B251" i="7"/>
  <c r="C250" i="7"/>
  <c r="B250" i="7"/>
  <c r="C249" i="7"/>
  <c r="B249" i="7"/>
  <c r="C248" i="7"/>
  <c r="B248" i="7"/>
  <c r="AD19" i="9" s="1"/>
  <c r="AC3" i="11" s="1"/>
  <c r="C247" i="7"/>
  <c r="B247" i="7"/>
  <c r="T94" i="9" s="1"/>
  <c r="BA22" i="11" s="1"/>
  <c r="C243" i="7"/>
  <c r="B243" i="7"/>
  <c r="T93" i="9" s="1"/>
  <c r="C242" i="7"/>
  <c r="B242" i="7"/>
  <c r="T92" i="9" s="1"/>
  <c r="C241" i="7"/>
  <c r="B241" i="7"/>
  <c r="T91" i="9" s="1"/>
  <c r="C240" i="7"/>
  <c r="B240" i="7"/>
  <c r="T90" i="9" s="1"/>
  <c r="C239" i="7"/>
  <c r="B239" i="7"/>
  <c r="T89" i="9" s="1"/>
  <c r="C238" i="7"/>
  <c r="B238" i="7"/>
  <c r="T88" i="9" s="1"/>
  <c r="BA20" i="11" s="1"/>
  <c r="C237" i="7"/>
  <c r="B237" i="7"/>
  <c r="T87" i="9" s="1"/>
  <c r="BA19" i="11" s="1"/>
  <c r="C236" i="7"/>
  <c r="B236" i="7"/>
  <c r="T86" i="9" s="1"/>
  <c r="BA18" i="11" s="1"/>
  <c r="C235" i="7"/>
  <c r="B235" i="7"/>
  <c r="T85" i="9" s="1"/>
  <c r="BA17" i="11" s="1"/>
  <c r="C234" i="7"/>
  <c r="B234" i="7"/>
  <c r="T84" i="9" s="1"/>
  <c r="BA16" i="11" s="1"/>
  <c r="C233" i="7"/>
  <c r="B233" i="7"/>
  <c r="T83" i="9" s="1"/>
  <c r="BA15" i="11" s="1"/>
  <c r="C232" i="7"/>
  <c r="B232" i="7"/>
  <c r="T82" i="9" s="1"/>
  <c r="C231" i="7"/>
  <c r="B231" i="7"/>
  <c r="T81" i="9" s="1"/>
  <c r="C230" i="7"/>
  <c r="B230" i="7"/>
  <c r="T80" i="9" s="1"/>
  <c r="C229" i="7"/>
  <c r="B229" i="7"/>
  <c r="T79" i="9" s="1"/>
  <c r="C228" i="7"/>
  <c r="B228" i="7"/>
  <c r="T78" i="9" s="1"/>
  <c r="C227" i="7"/>
  <c r="B227" i="7"/>
  <c r="T77" i="9" s="1"/>
  <c r="C226" i="7"/>
  <c r="B226" i="7"/>
  <c r="T76" i="9" s="1"/>
  <c r="C225" i="7"/>
  <c r="B225" i="7"/>
  <c r="T75" i="9" s="1"/>
  <c r="C224" i="7"/>
  <c r="B224" i="7"/>
  <c r="T74" i="9" s="1"/>
  <c r="C223" i="7"/>
  <c r="B223" i="7"/>
  <c r="T73" i="9" s="1"/>
  <c r="C222" i="7"/>
  <c r="B222" i="7"/>
  <c r="T72" i="9" s="1"/>
  <c r="C221" i="7"/>
  <c r="B221" i="7"/>
  <c r="T71" i="9" s="1"/>
  <c r="BA14" i="11" s="1"/>
  <c r="C220" i="7"/>
  <c r="B220" i="7"/>
  <c r="T70" i="9" s="1"/>
  <c r="BA13" i="11" s="1"/>
  <c r="C219" i="7"/>
  <c r="B219" i="7"/>
  <c r="T69" i="9" s="1"/>
  <c r="BA12" i="11" s="1"/>
  <c r="C218" i="7"/>
  <c r="B218" i="7"/>
  <c r="T68" i="9" s="1"/>
  <c r="BA11" i="11" s="1"/>
  <c r="C217" i="7"/>
  <c r="B217" i="7"/>
  <c r="T67" i="9" s="1"/>
  <c r="BA10" i="11" s="1"/>
  <c r="C216" i="7"/>
  <c r="B216" i="7"/>
  <c r="T66" i="9" s="1"/>
  <c r="BA9" i="11" s="1"/>
  <c r="C215" i="7"/>
  <c r="B215" i="7"/>
  <c r="T65" i="9" s="1"/>
  <c r="BA8" i="11" s="1"/>
  <c r="C214" i="7"/>
  <c r="B214" i="7"/>
  <c r="T64" i="9" s="1"/>
  <c r="BA7" i="11" s="1"/>
  <c r="C213" i="7"/>
  <c r="B213" i="7"/>
  <c r="T63" i="9" s="1"/>
  <c r="BA6" i="11" s="1"/>
  <c r="C212" i="7"/>
  <c r="B212" i="7"/>
  <c r="C211" i="7"/>
  <c r="B211" i="7"/>
  <c r="T62" i="9" s="1"/>
  <c r="BA5" i="11" s="1"/>
  <c r="C210" i="7"/>
  <c r="B210" i="7"/>
  <c r="E209" i="7"/>
  <c r="T60" i="9" s="1"/>
  <c r="BA3" i="11" s="1"/>
  <c r="C209" i="7"/>
  <c r="B209" i="7"/>
  <c r="E205" i="7"/>
  <c r="S94" i="9" s="1"/>
  <c r="AZ22" i="11" s="1"/>
  <c r="C205" i="7"/>
  <c r="B205" i="7"/>
  <c r="E204" i="7"/>
  <c r="S93" i="9" s="1"/>
  <c r="C204" i="7"/>
  <c r="B204" i="7"/>
  <c r="E203" i="7"/>
  <c r="S92" i="9" s="1"/>
  <c r="C203" i="7"/>
  <c r="B203" i="7"/>
  <c r="E202" i="7"/>
  <c r="S91" i="9" s="1"/>
  <c r="C202" i="7"/>
  <c r="B202" i="7"/>
  <c r="E201" i="7"/>
  <c r="S90" i="9" s="1"/>
  <c r="C201" i="7"/>
  <c r="B201" i="7"/>
  <c r="E200" i="7"/>
  <c r="S89" i="9" s="1"/>
  <c r="C200" i="7"/>
  <c r="B200" i="7"/>
  <c r="E199" i="7"/>
  <c r="S88" i="9" s="1"/>
  <c r="AZ20" i="11" s="1"/>
  <c r="C199" i="7"/>
  <c r="B199" i="7"/>
  <c r="E198" i="7"/>
  <c r="S87" i="9" s="1"/>
  <c r="AZ19" i="11" s="1"/>
  <c r="C198" i="7"/>
  <c r="B198" i="7"/>
  <c r="E197" i="7"/>
  <c r="S86" i="9" s="1"/>
  <c r="AZ18" i="11" s="1"/>
  <c r="C197" i="7"/>
  <c r="B197" i="7"/>
  <c r="E196" i="7"/>
  <c r="S85" i="9" s="1"/>
  <c r="AZ17" i="11" s="1"/>
  <c r="C196" i="7"/>
  <c r="B196" i="7"/>
  <c r="E195" i="7"/>
  <c r="S84" i="9" s="1"/>
  <c r="AZ16" i="11" s="1"/>
  <c r="C195" i="7"/>
  <c r="B195" i="7"/>
  <c r="E194" i="7"/>
  <c r="S83" i="9" s="1"/>
  <c r="AZ15" i="11" s="1"/>
  <c r="C194" i="7"/>
  <c r="B194" i="7"/>
  <c r="E193" i="7"/>
  <c r="S82" i="9" s="1"/>
  <c r="C193" i="7"/>
  <c r="B193" i="7"/>
  <c r="E192" i="7"/>
  <c r="S81" i="9" s="1"/>
  <c r="C192" i="7"/>
  <c r="B192" i="7"/>
  <c r="E191" i="7"/>
  <c r="S80" i="9" s="1"/>
  <c r="C191" i="7"/>
  <c r="B191" i="7"/>
  <c r="E190" i="7"/>
  <c r="S79" i="9" s="1"/>
  <c r="C190" i="7"/>
  <c r="B190" i="7"/>
  <c r="E189" i="7"/>
  <c r="S78" i="9" s="1"/>
  <c r="C189" i="7"/>
  <c r="B189" i="7"/>
  <c r="E188" i="7"/>
  <c r="S77" i="9" s="1"/>
  <c r="C188" i="7"/>
  <c r="B188" i="7"/>
  <c r="E187" i="7"/>
  <c r="S76" i="9" s="1"/>
  <c r="C187" i="7"/>
  <c r="B187" i="7"/>
  <c r="E186" i="7"/>
  <c r="S75" i="9" s="1"/>
  <c r="C186" i="7"/>
  <c r="B186" i="7"/>
  <c r="E185" i="7"/>
  <c r="S74" i="9" s="1"/>
  <c r="C185" i="7"/>
  <c r="B185" i="7"/>
  <c r="E184" i="7"/>
  <c r="S73" i="9" s="1"/>
  <c r="C184" i="7"/>
  <c r="B184" i="7"/>
  <c r="E183" i="7"/>
  <c r="S72" i="9" s="1"/>
  <c r="C183" i="7"/>
  <c r="B183" i="7"/>
  <c r="E182" i="7"/>
  <c r="S71" i="9" s="1"/>
  <c r="AZ14" i="11" s="1"/>
  <c r="C182" i="7"/>
  <c r="B182" i="7"/>
  <c r="E181" i="7"/>
  <c r="S70" i="9" s="1"/>
  <c r="AZ13" i="11" s="1"/>
  <c r="C181" i="7"/>
  <c r="B181" i="7"/>
  <c r="E180" i="7"/>
  <c r="S69" i="9" s="1"/>
  <c r="AZ12" i="11" s="1"/>
  <c r="C180" i="7"/>
  <c r="B180" i="7"/>
  <c r="E179" i="7"/>
  <c r="S68" i="9" s="1"/>
  <c r="AZ11" i="11" s="1"/>
  <c r="C179" i="7"/>
  <c r="B179" i="7"/>
  <c r="E178" i="7"/>
  <c r="S67" i="9" s="1"/>
  <c r="AZ10" i="11" s="1"/>
  <c r="C178" i="7"/>
  <c r="B178" i="7"/>
  <c r="E177" i="7"/>
  <c r="S66" i="9" s="1"/>
  <c r="AZ9" i="11" s="1"/>
  <c r="C177" i="7"/>
  <c r="B177" i="7"/>
  <c r="E176" i="7"/>
  <c r="S65" i="9" s="1"/>
  <c r="AZ8" i="11" s="1"/>
  <c r="C176" i="7"/>
  <c r="B176" i="7"/>
  <c r="E175" i="7"/>
  <c r="S64" i="9" s="1"/>
  <c r="AZ7" i="11" s="1"/>
  <c r="C175" i="7"/>
  <c r="B175" i="7"/>
  <c r="E174" i="7"/>
  <c r="S63" i="9" s="1"/>
  <c r="AZ6" i="11" s="1"/>
  <c r="C174" i="7"/>
  <c r="B174" i="7"/>
  <c r="C173" i="7"/>
  <c r="B173" i="7"/>
  <c r="S62" i="9" s="1"/>
  <c r="AZ5" i="11" s="1"/>
  <c r="C172" i="7"/>
  <c r="B172" i="7"/>
  <c r="C171" i="7"/>
  <c r="B171" i="7"/>
  <c r="C167" i="7"/>
  <c r="B167" i="7"/>
  <c r="C166" i="7"/>
  <c r="B166" i="7"/>
  <c r="C165" i="7"/>
  <c r="B165" i="7"/>
  <c r="C164" i="7"/>
  <c r="B164" i="7"/>
  <c r="C163" i="7"/>
  <c r="B163" i="7"/>
  <c r="C162" i="7"/>
  <c r="B162" i="7"/>
  <c r="C161" i="7"/>
  <c r="B161" i="7"/>
  <c r="C160" i="7"/>
  <c r="B160" i="7"/>
  <c r="C159" i="7"/>
  <c r="B159" i="7"/>
  <c r="C158" i="7"/>
  <c r="B158" i="7"/>
  <c r="C157" i="7"/>
  <c r="B157" i="7"/>
  <c r="C156" i="7"/>
  <c r="B156" i="7"/>
  <c r="C155" i="7"/>
  <c r="B155" i="7"/>
  <c r="C154" i="7"/>
  <c r="B154" i="7"/>
  <c r="C153" i="7"/>
  <c r="B153" i="7"/>
  <c r="C152" i="7"/>
  <c r="B152" i="7"/>
  <c r="C151" i="7"/>
  <c r="B151" i="7"/>
  <c r="C150" i="7"/>
  <c r="B150" i="7"/>
  <c r="C149" i="7"/>
  <c r="B149" i="7"/>
  <c r="C148" i="7"/>
  <c r="B148" i="7"/>
  <c r="C147" i="7"/>
  <c r="B147" i="7"/>
  <c r="C146" i="7"/>
  <c r="B146" i="7"/>
  <c r="C145" i="7"/>
  <c r="B145" i="7"/>
  <c r="C144" i="7"/>
  <c r="B144" i="7"/>
  <c r="C143" i="7"/>
  <c r="B143" i="7"/>
  <c r="C142" i="7"/>
  <c r="B142" i="7"/>
  <c r="C141" i="7"/>
  <c r="B141" i="7"/>
  <c r="C140" i="7"/>
  <c r="B140" i="7"/>
  <c r="C139" i="7"/>
  <c r="B139" i="7"/>
  <c r="C138" i="7"/>
  <c r="B138" i="7"/>
  <c r="C137" i="7"/>
  <c r="B137" i="7"/>
  <c r="C136" i="7"/>
  <c r="B136" i="7"/>
  <c r="C135" i="7"/>
  <c r="B135" i="7"/>
  <c r="C134" i="7"/>
  <c r="B134" i="7"/>
  <c r="C133" i="7"/>
  <c r="B133" i="7"/>
  <c r="C129" i="7"/>
  <c r="B129" i="7"/>
  <c r="C128" i="7"/>
  <c r="B128" i="7"/>
  <c r="C127" i="7"/>
  <c r="B127" i="7"/>
  <c r="C126" i="7"/>
  <c r="B126" i="7"/>
  <c r="C125" i="7"/>
  <c r="B125" i="7"/>
  <c r="C124" i="7"/>
  <c r="B124" i="7"/>
  <c r="C123" i="7"/>
  <c r="B123" i="7"/>
  <c r="C122" i="7"/>
  <c r="B122" i="7"/>
  <c r="C121" i="7"/>
  <c r="B121" i="7"/>
  <c r="C120" i="7"/>
  <c r="B120" i="7"/>
  <c r="C119" i="7"/>
  <c r="B119" i="7"/>
  <c r="C118" i="7"/>
  <c r="B118" i="7"/>
  <c r="C117" i="7"/>
  <c r="B117" i="7"/>
  <c r="C116" i="7"/>
  <c r="B116" i="7"/>
  <c r="C115" i="7"/>
  <c r="B115" i="7"/>
  <c r="C114" i="7"/>
  <c r="B114" i="7"/>
  <c r="C113" i="7"/>
  <c r="B113" i="7"/>
  <c r="C112" i="7"/>
  <c r="B112" i="7"/>
  <c r="C111" i="7"/>
  <c r="B111" i="7"/>
  <c r="C110" i="7"/>
  <c r="B110" i="7"/>
  <c r="C109" i="7"/>
  <c r="B109" i="7"/>
  <c r="C108" i="7"/>
  <c r="B108" i="7"/>
  <c r="C107" i="7"/>
  <c r="B107" i="7"/>
  <c r="C106" i="7"/>
  <c r="B106" i="7"/>
  <c r="C105" i="7"/>
  <c r="B105" i="7"/>
  <c r="C104" i="7"/>
  <c r="B104" i="7"/>
  <c r="C103" i="7"/>
  <c r="B103" i="7"/>
  <c r="C102" i="7"/>
  <c r="B102" i="7"/>
  <c r="C101" i="7"/>
  <c r="B101" i="7"/>
  <c r="C100" i="7"/>
  <c r="B100" i="7"/>
  <c r="C99" i="7"/>
  <c r="B99" i="7"/>
  <c r="C98" i="7"/>
  <c r="B98" i="7"/>
  <c r="C97" i="7"/>
  <c r="B97" i="7"/>
  <c r="C96" i="7"/>
  <c r="B96" i="7"/>
  <c r="AB19" i="9" s="1"/>
  <c r="AA3" i="11" s="1"/>
  <c r="C95" i="7"/>
  <c r="B95" i="7"/>
  <c r="R94" i="9" s="1"/>
  <c r="AY22" i="11" s="1"/>
  <c r="C91" i="7"/>
  <c r="B91" i="7"/>
  <c r="R93" i="9" s="1"/>
  <c r="C90" i="7"/>
  <c r="B90" i="7"/>
  <c r="R92" i="9" s="1"/>
  <c r="C89" i="7"/>
  <c r="B89" i="7"/>
  <c r="R91" i="9" s="1"/>
  <c r="C88" i="7"/>
  <c r="B88" i="7"/>
  <c r="R90" i="9" s="1"/>
  <c r="C87" i="7"/>
  <c r="B87" i="7"/>
  <c r="R89" i="9" s="1"/>
  <c r="C86" i="7"/>
  <c r="B86" i="7"/>
  <c r="R88" i="9" s="1"/>
  <c r="AY20" i="11" s="1"/>
  <c r="C85" i="7"/>
  <c r="B85" i="7"/>
  <c r="R87" i="9" s="1"/>
  <c r="AY19" i="11" s="1"/>
  <c r="C84" i="7"/>
  <c r="B84" i="7"/>
  <c r="R86" i="9" s="1"/>
  <c r="AY18" i="11" s="1"/>
  <c r="C83" i="7"/>
  <c r="B83" i="7"/>
  <c r="R85" i="9" s="1"/>
  <c r="AY17" i="11" s="1"/>
  <c r="C82" i="7"/>
  <c r="B82" i="7"/>
  <c r="R84" i="9" s="1"/>
  <c r="AY16" i="11" s="1"/>
  <c r="C81" i="7"/>
  <c r="B81" i="7"/>
  <c r="R83" i="9" s="1"/>
  <c r="AY15" i="11" s="1"/>
  <c r="C80" i="7"/>
  <c r="B80" i="7"/>
  <c r="R82" i="9" s="1"/>
  <c r="C79" i="7"/>
  <c r="B79" i="7"/>
  <c r="R81" i="9" s="1"/>
  <c r="C78" i="7"/>
  <c r="B78" i="7"/>
  <c r="R80" i="9" s="1"/>
  <c r="C77" i="7"/>
  <c r="B77" i="7"/>
  <c r="R79" i="9" s="1"/>
  <c r="C76" i="7"/>
  <c r="B76" i="7"/>
  <c r="R78" i="9" s="1"/>
  <c r="C75" i="7"/>
  <c r="B75" i="7"/>
  <c r="R77" i="9" s="1"/>
  <c r="C74" i="7"/>
  <c r="B74" i="7"/>
  <c r="R76" i="9" s="1"/>
  <c r="C73" i="7"/>
  <c r="B73" i="7"/>
  <c r="R75" i="9" s="1"/>
  <c r="C72" i="7"/>
  <c r="B72" i="7"/>
  <c r="R74" i="9" s="1"/>
  <c r="C71" i="7"/>
  <c r="B71" i="7"/>
  <c r="R73" i="9" s="1"/>
  <c r="C70" i="7"/>
  <c r="B70" i="7"/>
  <c r="C69" i="7"/>
  <c r="B69" i="7"/>
  <c r="C68" i="7"/>
  <c r="B68" i="7"/>
  <c r="C67" i="7"/>
  <c r="B67" i="7"/>
  <c r="C66" i="7"/>
  <c r="B66" i="7"/>
  <c r="C65" i="7"/>
  <c r="B65" i="7"/>
  <c r="C64" i="7"/>
  <c r="B64" i="7"/>
  <c r="C63" i="7"/>
  <c r="B63" i="7"/>
  <c r="C62" i="7"/>
  <c r="B62" i="7"/>
  <c r="C61" i="7"/>
  <c r="B61" i="7"/>
  <c r="C60" i="7"/>
  <c r="B60" i="7"/>
  <c r="C59" i="7"/>
  <c r="B59" i="7"/>
  <c r="C58" i="7"/>
  <c r="B58" i="7"/>
  <c r="E57" i="7"/>
  <c r="R60" i="9" s="1"/>
  <c r="AY3" i="11" s="1"/>
  <c r="C57" i="7"/>
  <c r="B57" i="7"/>
  <c r="E53" i="7"/>
  <c r="AA53" i="9" s="1"/>
  <c r="Z22" i="11" s="1"/>
  <c r="C53" i="7"/>
  <c r="B53" i="7"/>
  <c r="E52" i="7"/>
  <c r="AA52" i="9" s="1"/>
  <c r="C52" i="7"/>
  <c r="B52" i="7"/>
  <c r="E51" i="7"/>
  <c r="AA51" i="9" s="1"/>
  <c r="C51" i="7"/>
  <c r="B51" i="7"/>
  <c r="E50" i="7"/>
  <c r="AA50" i="9" s="1"/>
  <c r="C50" i="7"/>
  <c r="B50" i="7"/>
  <c r="E49" i="7"/>
  <c r="AA49" i="9" s="1"/>
  <c r="C49" i="7"/>
  <c r="B49" i="7"/>
  <c r="E48" i="7"/>
  <c r="AA48" i="9" s="1"/>
  <c r="C48" i="7"/>
  <c r="B48" i="7"/>
  <c r="E47" i="7"/>
  <c r="AA47" i="9" s="1"/>
  <c r="C47" i="7"/>
  <c r="B47" i="7"/>
  <c r="E46" i="7"/>
  <c r="AA46" i="9" s="1"/>
  <c r="Z19" i="11" s="1"/>
  <c r="C46" i="7"/>
  <c r="B46" i="7"/>
  <c r="E45" i="7"/>
  <c r="AA45" i="9" s="1"/>
  <c r="Z18" i="11" s="1"/>
  <c r="C45" i="7"/>
  <c r="B45" i="7"/>
  <c r="E44" i="7"/>
  <c r="AA44" i="9" s="1"/>
  <c r="Z17" i="11" s="1"/>
  <c r="C44" i="7"/>
  <c r="B44" i="7"/>
  <c r="E43" i="7"/>
  <c r="AA43" i="9" s="1"/>
  <c r="Z16" i="11" s="1"/>
  <c r="C43" i="7"/>
  <c r="B43" i="7"/>
  <c r="E42" i="7"/>
  <c r="AA42" i="9" s="1"/>
  <c r="Z15" i="11" s="1"/>
  <c r="C42" i="7"/>
  <c r="B42" i="7"/>
  <c r="E41" i="7"/>
  <c r="AA41" i="9" s="1"/>
  <c r="C41" i="7"/>
  <c r="B41" i="7"/>
  <c r="E40" i="7"/>
  <c r="AA40" i="9" s="1"/>
  <c r="C40" i="7"/>
  <c r="B40" i="7"/>
  <c r="E39" i="7"/>
  <c r="AA39" i="9" s="1"/>
  <c r="C39" i="7"/>
  <c r="B39" i="7"/>
  <c r="E38" i="7"/>
  <c r="AA38" i="9" s="1"/>
  <c r="C38" i="7"/>
  <c r="B38" i="7"/>
  <c r="E37" i="7"/>
  <c r="AA37" i="9" s="1"/>
  <c r="C37" i="7"/>
  <c r="B37" i="7"/>
  <c r="E36" i="7"/>
  <c r="AA36" i="9" s="1"/>
  <c r="C36" i="7"/>
  <c r="B36" i="7"/>
  <c r="E35" i="7"/>
  <c r="AA35" i="9" s="1"/>
  <c r="C35" i="7"/>
  <c r="B35" i="7"/>
  <c r="E34" i="7"/>
  <c r="AA34" i="9" s="1"/>
  <c r="C34" i="7"/>
  <c r="B34" i="7"/>
  <c r="E33" i="7"/>
  <c r="AA33" i="9" s="1"/>
  <c r="C33" i="7"/>
  <c r="B33" i="7"/>
  <c r="E32" i="7"/>
  <c r="AA32" i="9" s="1"/>
  <c r="C32" i="7"/>
  <c r="B32" i="7"/>
  <c r="E31" i="7"/>
  <c r="AA31" i="9" s="1"/>
  <c r="C31" i="7"/>
  <c r="B31" i="7"/>
  <c r="E30" i="7"/>
  <c r="AA30" i="9" s="1"/>
  <c r="Z14" i="11" s="1"/>
  <c r="C30" i="7"/>
  <c r="B30" i="7"/>
  <c r="E29" i="7"/>
  <c r="AA29" i="9" s="1"/>
  <c r="Z13" i="11" s="1"/>
  <c r="C29" i="7"/>
  <c r="B29" i="7"/>
  <c r="E28" i="7"/>
  <c r="AA28" i="9" s="1"/>
  <c r="Z12" i="11" s="1"/>
  <c r="C28" i="7"/>
  <c r="B28" i="7"/>
  <c r="E27" i="7"/>
  <c r="AA27" i="9" s="1"/>
  <c r="Z11" i="11" s="1"/>
  <c r="C27" i="7"/>
  <c r="B27" i="7"/>
  <c r="E26" i="7"/>
  <c r="AA26" i="9" s="1"/>
  <c r="Z10" i="11" s="1"/>
  <c r="C26" i="7"/>
  <c r="B26" i="7"/>
  <c r="E25" i="7"/>
  <c r="AA25" i="9" s="1"/>
  <c r="Z9" i="11" s="1"/>
  <c r="C25" i="7"/>
  <c r="B25" i="7"/>
  <c r="E24" i="7"/>
  <c r="AA24" i="9" s="1"/>
  <c r="Z8" i="11" s="1"/>
  <c r="C24" i="7"/>
  <c r="B24" i="7"/>
  <c r="E23" i="7"/>
  <c r="AA23" i="9" s="1"/>
  <c r="Z7" i="11" s="1"/>
  <c r="C23" i="7"/>
  <c r="B23" i="7"/>
  <c r="E22" i="7"/>
  <c r="AA22" i="9" s="1"/>
  <c r="Z6" i="11" s="1"/>
  <c r="C22" i="7"/>
  <c r="B22" i="7"/>
  <c r="C21" i="7"/>
  <c r="B21" i="7"/>
  <c r="AA21" i="9" s="1"/>
  <c r="Z5" i="11" s="1"/>
  <c r="C20" i="7"/>
  <c r="B20" i="7"/>
  <c r="E19" i="7"/>
  <c r="C19" i="7"/>
  <c r="B19" i="7"/>
  <c r="AA19" i="9" s="1"/>
  <c r="Z3" i="11" s="1"/>
  <c r="C14" i="7"/>
  <c r="C661" i="6"/>
  <c r="B661" i="6"/>
  <c r="C660" i="6"/>
  <c r="B660" i="6"/>
  <c r="C659" i="6"/>
  <c r="B659" i="6"/>
  <c r="C658" i="6"/>
  <c r="B658" i="6"/>
  <c r="C657" i="6"/>
  <c r="B657" i="6"/>
  <c r="C656" i="6"/>
  <c r="B656" i="6"/>
  <c r="C655" i="6"/>
  <c r="B655" i="6"/>
  <c r="C654" i="6"/>
  <c r="B654" i="6"/>
  <c r="C653" i="6"/>
  <c r="B653" i="6"/>
  <c r="C652" i="6"/>
  <c r="B652" i="6"/>
  <c r="C651" i="6"/>
  <c r="B651" i="6"/>
  <c r="C650" i="6"/>
  <c r="B650" i="6"/>
  <c r="C649" i="6"/>
  <c r="B649" i="6"/>
  <c r="C648" i="6"/>
  <c r="B648" i="6"/>
  <c r="C647" i="6"/>
  <c r="B647" i="6"/>
  <c r="C646" i="6"/>
  <c r="B646" i="6"/>
  <c r="C645" i="6"/>
  <c r="B645" i="6"/>
  <c r="C644" i="6"/>
  <c r="B644" i="6"/>
  <c r="C643" i="6"/>
  <c r="B643" i="6"/>
  <c r="C642" i="6"/>
  <c r="B642" i="6"/>
  <c r="C641" i="6"/>
  <c r="B641" i="6"/>
  <c r="C640" i="6"/>
  <c r="B640" i="6"/>
  <c r="C639" i="6"/>
  <c r="B639" i="6"/>
  <c r="C638" i="6"/>
  <c r="B638" i="6"/>
  <c r="C637" i="6"/>
  <c r="B637" i="6"/>
  <c r="C636" i="6"/>
  <c r="B636" i="6"/>
  <c r="C635" i="6"/>
  <c r="B635" i="6"/>
  <c r="C634" i="6"/>
  <c r="B634" i="6"/>
  <c r="C633" i="6"/>
  <c r="B633" i="6"/>
  <c r="C632" i="6"/>
  <c r="B632" i="6"/>
  <c r="C631" i="6"/>
  <c r="B631" i="6"/>
  <c r="C630" i="6"/>
  <c r="B630" i="6"/>
  <c r="C629" i="6"/>
  <c r="B629" i="6"/>
  <c r="E628" i="6"/>
  <c r="Z20" i="9" s="1"/>
  <c r="Y4" i="11" s="1"/>
  <c r="C628" i="6"/>
  <c r="B628" i="6"/>
  <c r="C627" i="6"/>
  <c r="B627" i="6"/>
  <c r="B623" i="6"/>
  <c r="B622" i="6"/>
  <c r="B621" i="6"/>
  <c r="B620" i="6"/>
  <c r="B619" i="6"/>
  <c r="B618" i="6"/>
  <c r="B617" i="6"/>
  <c r="B616" i="6"/>
  <c r="B615" i="6"/>
  <c r="B614" i="6"/>
  <c r="B613" i="6"/>
  <c r="B612" i="6"/>
  <c r="B611" i="6"/>
  <c r="B610" i="6"/>
  <c r="B609" i="6"/>
  <c r="B608" i="6"/>
  <c r="B607" i="6"/>
  <c r="B606" i="6"/>
  <c r="B605" i="6"/>
  <c r="B604" i="6"/>
  <c r="B603" i="6"/>
  <c r="B602" i="6"/>
  <c r="B601" i="6"/>
  <c r="B600" i="6"/>
  <c r="B599" i="6"/>
  <c r="B598" i="6"/>
  <c r="B597" i="6"/>
  <c r="B596" i="6"/>
  <c r="B595" i="6"/>
  <c r="B594" i="6"/>
  <c r="B593" i="6"/>
  <c r="B592" i="6"/>
  <c r="B591" i="6"/>
  <c r="Y20" i="9" s="1"/>
  <c r="X4" i="11" s="1"/>
  <c r="B590" i="6"/>
  <c r="B589" i="6"/>
  <c r="C585" i="6"/>
  <c r="B585" i="6"/>
  <c r="C584" i="6"/>
  <c r="B584" i="6"/>
  <c r="C583" i="6"/>
  <c r="B583" i="6"/>
  <c r="C582" i="6"/>
  <c r="B582" i="6"/>
  <c r="C581" i="6"/>
  <c r="B581" i="6"/>
  <c r="C580" i="6"/>
  <c r="B580" i="6"/>
  <c r="C579" i="6"/>
  <c r="B579" i="6"/>
  <c r="C578" i="6"/>
  <c r="B578" i="6"/>
  <c r="C577" i="6"/>
  <c r="B577" i="6"/>
  <c r="C576" i="6"/>
  <c r="B576" i="6"/>
  <c r="C575" i="6"/>
  <c r="B575" i="6"/>
  <c r="C574" i="6"/>
  <c r="B574" i="6"/>
  <c r="C573" i="6"/>
  <c r="B573" i="6"/>
  <c r="C572" i="6"/>
  <c r="B572" i="6"/>
  <c r="C571" i="6"/>
  <c r="B571" i="6"/>
  <c r="C570" i="6"/>
  <c r="B570" i="6"/>
  <c r="C569" i="6"/>
  <c r="B569" i="6"/>
  <c r="C568" i="6"/>
  <c r="B568" i="6"/>
  <c r="C567" i="6"/>
  <c r="B567" i="6"/>
  <c r="C566" i="6"/>
  <c r="B566" i="6"/>
  <c r="C565" i="6"/>
  <c r="B565" i="6"/>
  <c r="C564" i="6"/>
  <c r="B564" i="6"/>
  <c r="C563" i="6"/>
  <c r="B563" i="6"/>
  <c r="C562" i="6"/>
  <c r="B562" i="6"/>
  <c r="C561" i="6"/>
  <c r="B561" i="6"/>
  <c r="C560" i="6"/>
  <c r="B560" i="6"/>
  <c r="C559" i="6"/>
  <c r="B559" i="6"/>
  <c r="C558" i="6"/>
  <c r="B558" i="6"/>
  <c r="C557" i="6"/>
  <c r="B557" i="6"/>
  <c r="C556" i="6"/>
  <c r="B556" i="6"/>
  <c r="C555" i="6"/>
  <c r="B555" i="6"/>
  <c r="C554" i="6"/>
  <c r="B554" i="6"/>
  <c r="C553" i="6"/>
  <c r="B553" i="6"/>
  <c r="C552" i="6"/>
  <c r="B552" i="6"/>
  <c r="C551" i="6"/>
  <c r="B551" i="6"/>
  <c r="C547" i="6"/>
  <c r="B547" i="6"/>
  <c r="C546" i="6"/>
  <c r="B546" i="6"/>
  <c r="C545" i="6"/>
  <c r="B545" i="6"/>
  <c r="C544" i="6"/>
  <c r="B544" i="6"/>
  <c r="C543" i="6"/>
  <c r="B543" i="6"/>
  <c r="C542" i="6"/>
  <c r="B542" i="6"/>
  <c r="E541" i="6"/>
  <c r="C541" i="6"/>
  <c r="B541" i="6"/>
  <c r="W47" i="9" s="1"/>
  <c r="E540" i="6"/>
  <c r="C540" i="6"/>
  <c r="B540" i="6"/>
  <c r="W46" i="9" s="1"/>
  <c r="V19" i="11" s="1"/>
  <c r="C539" i="6"/>
  <c r="B539" i="6"/>
  <c r="W45" i="9" s="1"/>
  <c r="V18" i="11" s="1"/>
  <c r="C538" i="6"/>
  <c r="B538" i="6"/>
  <c r="W44" i="9" s="1"/>
  <c r="V17" i="11" s="1"/>
  <c r="E537" i="6"/>
  <c r="C537" i="6"/>
  <c r="B537" i="6"/>
  <c r="W43" i="9" s="1"/>
  <c r="V16" i="11" s="1"/>
  <c r="E536" i="6"/>
  <c r="C536" i="6"/>
  <c r="B536" i="6"/>
  <c r="W42" i="9" s="1"/>
  <c r="V15" i="11" s="1"/>
  <c r="C535" i="6"/>
  <c r="B535" i="6"/>
  <c r="W41" i="9" s="1"/>
  <c r="C534" i="6"/>
  <c r="B534" i="6"/>
  <c r="W40" i="9" s="1"/>
  <c r="E533" i="6"/>
  <c r="C533" i="6"/>
  <c r="B533" i="6"/>
  <c r="W39" i="9" s="1"/>
  <c r="E532" i="6"/>
  <c r="C532" i="6"/>
  <c r="B532" i="6"/>
  <c r="W38" i="9" s="1"/>
  <c r="C531" i="6"/>
  <c r="B531" i="6"/>
  <c r="W37" i="9" s="1"/>
  <c r="C530" i="6"/>
  <c r="B530" i="6"/>
  <c r="W36" i="9" s="1"/>
  <c r="E529" i="6"/>
  <c r="C529" i="6"/>
  <c r="B529" i="6"/>
  <c r="W35" i="9" s="1"/>
  <c r="E528" i="6"/>
  <c r="C528" i="6"/>
  <c r="B528" i="6"/>
  <c r="W34" i="9" s="1"/>
  <c r="C527" i="6"/>
  <c r="B527" i="6"/>
  <c r="W33" i="9" s="1"/>
  <c r="C526" i="6"/>
  <c r="B526" i="6"/>
  <c r="W32" i="9" s="1"/>
  <c r="E525" i="6"/>
  <c r="C525" i="6"/>
  <c r="B525" i="6"/>
  <c r="W31" i="9" s="1"/>
  <c r="E524" i="6"/>
  <c r="C524" i="6"/>
  <c r="B524" i="6"/>
  <c r="W30" i="9" s="1"/>
  <c r="V14" i="11" s="1"/>
  <c r="C523" i="6"/>
  <c r="B523" i="6"/>
  <c r="W29" i="9" s="1"/>
  <c r="V13" i="11" s="1"/>
  <c r="C522" i="6"/>
  <c r="B522" i="6"/>
  <c r="W28" i="9" s="1"/>
  <c r="V12" i="11" s="1"/>
  <c r="E521" i="6"/>
  <c r="C521" i="6"/>
  <c r="B521" i="6"/>
  <c r="W27" i="9" s="1"/>
  <c r="V11" i="11" s="1"/>
  <c r="E520" i="6"/>
  <c r="C520" i="6"/>
  <c r="B520" i="6"/>
  <c r="W26" i="9" s="1"/>
  <c r="V10" i="11" s="1"/>
  <c r="C519" i="6"/>
  <c r="B519" i="6"/>
  <c r="W25" i="9" s="1"/>
  <c r="V9" i="11" s="1"/>
  <c r="C518" i="6"/>
  <c r="B518" i="6"/>
  <c r="W24" i="9" s="1"/>
  <c r="V8" i="11" s="1"/>
  <c r="E517" i="6"/>
  <c r="C517" i="6"/>
  <c r="B517" i="6"/>
  <c r="W23" i="9" s="1"/>
  <c r="V7" i="11" s="1"/>
  <c r="E516" i="6"/>
  <c r="C516" i="6"/>
  <c r="B516" i="6"/>
  <c r="W22" i="9" s="1"/>
  <c r="V6" i="11" s="1"/>
  <c r="C515" i="6"/>
  <c r="B515" i="6"/>
  <c r="W21" i="9" s="1"/>
  <c r="V5" i="11" s="1"/>
  <c r="C514" i="6"/>
  <c r="B514" i="6"/>
  <c r="E513" i="6"/>
  <c r="C513" i="6"/>
  <c r="B513" i="6"/>
  <c r="W19" i="9" s="1"/>
  <c r="V3" i="11" s="1"/>
  <c r="E509" i="6"/>
  <c r="C509" i="6"/>
  <c r="B509" i="6"/>
  <c r="Q94" i="9" s="1"/>
  <c r="AX22" i="11" s="1"/>
  <c r="C508" i="6"/>
  <c r="B508" i="6"/>
  <c r="Q93" i="9" s="1"/>
  <c r="C507" i="6"/>
  <c r="B507" i="6"/>
  <c r="Q92" i="9" s="1"/>
  <c r="E506" i="6"/>
  <c r="C506" i="6"/>
  <c r="B506" i="6"/>
  <c r="Q91" i="9" s="1"/>
  <c r="E505" i="6"/>
  <c r="C505" i="6"/>
  <c r="B505" i="6"/>
  <c r="Q90" i="9" s="1"/>
  <c r="C504" i="6"/>
  <c r="B504" i="6"/>
  <c r="Q89" i="9" s="1"/>
  <c r="C503" i="6"/>
  <c r="B503" i="6"/>
  <c r="Q88" i="9" s="1"/>
  <c r="AX20" i="11" s="1"/>
  <c r="E502" i="6"/>
  <c r="C502" i="6"/>
  <c r="B502" i="6"/>
  <c r="Q87" i="9" s="1"/>
  <c r="AX19" i="11" s="1"/>
  <c r="E501" i="6"/>
  <c r="C501" i="6"/>
  <c r="B501" i="6"/>
  <c r="Q86" i="9" s="1"/>
  <c r="AX18" i="11" s="1"/>
  <c r="C500" i="6"/>
  <c r="B500" i="6"/>
  <c r="Q85" i="9" s="1"/>
  <c r="AX17" i="11" s="1"/>
  <c r="C499" i="6"/>
  <c r="B499" i="6"/>
  <c r="Q84" i="9" s="1"/>
  <c r="AX16" i="11" s="1"/>
  <c r="E498" i="6"/>
  <c r="C498" i="6"/>
  <c r="B498" i="6"/>
  <c r="Q83" i="9" s="1"/>
  <c r="AX15" i="11" s="1"/>
  <c r="E497" i="6"/>
  <c r="C497" i="6"/>
  <c r="B497" i="6"/>
  <c r="Q82" i="9" s="1"/>
  <c r="C496" i="6"/>
  <c r="B496" i="6"/>
  <c r="Q81" i="9" s="1"/>
  <c r="C495" i="6"/>
  <c r="B495" i="6"/>
  <c r="Q80" i="9" s="1"/>
  <c r="E494" i="6"/>
  <c r="C494" i="6"/>
  <c r="B494" i="6"/>
  <c r="Q79" i="9" s="1"/>
  <c r="E493" i="6"/>
  <c r="C493" i="6"/>
  <c r="B493" i="6"/>
  <c r="Q78" i="9" s="1"/>
  <c r="C492" i="6"/>
  <c r="B492" i="6"/>
  <c r="Q77" i="9" s="1"/>
  <c r="C491" i="6"/>
  <c r="B491" i="6"/>
  <c r="Q76" i="9" s="1"/>
  <c r="E490" i="6"/>
  <c r="C490" i="6"/>
  <c r="B490" i="6"/>
  <c r="Q75" i="9" s="1"/>
  <c r="E489" i="6"/>
  <c r="C489" i="6"/>
  <c r="B489" i="6"/>
  <c r="Q74" i="9" s="1"/>
  <c r="C488" i="6"/>
  <c r="B488" i="6"/>
  <c r="Q73" i="9" s="1"/>
  <c r="C487" i="6"/>
  <c r="B487" i="6"/>
  <c r="Q72" i="9" s="1"/>
  <c r="E486" i="6"/>
  <c r="C486" i="6"/>
  <c r="B486" i="6"/>
  <c r="Q71" i="9" s="1"/>
  <c r="AX14" i="11" s="1"/>
  <c r="E485" i="6"/>
  <c r="C485" i="6"/>
  <c r="B485" i="6"/>
  <c r="Q70" i="9" s="1"/>
  <c r="AX13" i="11" s="1"/>
  <c r="C484" i="6"/>
  <c r="B484" i="6"/>
  <c r="Q69" i="9" s="1"/>
  <c r="AX12" i="11" s="1"/>
  <c r="C483" i="6"/>
  <c r="B483" i="6"/>
  <c r="Q68" i="9" s="1"/>
  <c r="AX11" i="11" s="1"/>
  <c r="E482" i="6"/>
  <c r="C482" i="6"/>
  <c r="B482" i="6"/>
  <c r="Q67" i="9" s="1"/>
  <c r="AX10" i="11" s="1"/>
  <c r="E481" i="6"/>
  <c r="C481" i="6"/>
  <c r="B481" i="6"/>
  <c r="Q66" i="9" s="1"/>
  <c r="AX9" i="11" s="1"/>
  <c r="C480" i="6"/>
  <c r="B480" i="6"/>
  <c r="Q65" i="9" s="1"/>
  <c r="AX8" i="11" s="1"/>
  <c r="C479" i="6"/>
  <c r="B479" i="6"/>
  <c r="Q64" i="9" s="1"/>
  <c r="AX7" i="11" s="1"/>
  <c r="E478" i="6"/>
  <c r="C478" i="6"/>
  <c r="B478" i="6"/>
  <c r="Q63" i="9" s="1"/>
  <c r="AX6" i="11" s="1"/>
  <c r="C477" i="6"/>
  <c r="B477" i="6"/>
  <c r="Q62" i="9" s="1"/>
  <c r="AX5" i="11" s="1"/>
  <c r="C476" i="6"/>
  <c r="B476" i="6"/>
  <c r="C475" i="6"/>
  <c r="B475" i="6"/>
  <c r="Q60" i="9" s="1"/>
  <c r="AX3" i="11" s="1"/>
  <c r="E471" i="6"/>
  <c r="C471" i="6"/>
  <c r="B471" i="6"/>
  <c r="P94" i="9" s="1"/>
  <c r="AW22" i="11" s="1"/>
  <c r="E470" i="6"/>
  <c r="C470" i="6"/>
  <c r="B470" i="6"/>
  <c r="P93" i="9" s="1"/>
  <c r="C469" i="6"/>
  <c r="B469" i="6"/>
  <c r="P92" i="9" s="1"/>
  <c r="C468" i="6"/>
  <c r="B468" i="6"/>
  <c r="P91" i="9" s="1"/>
  <c r="E467" i="6"/>
  <c r="C467" i="6"/>
  <c r="B467" i="6"/>
  <c r="P90" i="9" s="1"/>
  <c r="E466" i="6"/>
  <c r="C466" i="6"/>
  <c r="B466" i="6"/>
  <c r="P89" i="9" s="1"/>
  <c r="C465" i="6"/>
  <c r="B465" i="6"/>
  <c r="P88" i="9" s="1"/>
  <c r="AW20" i="11" s="1"/>
  <c r="C464" i="6"/>
  <c r="B464" i="6"/>
  <c r="P87" i="9" s="1"/>
  <c r="AW19" i="11" s="1"/>
  <c r="E463" i="6"/>
  <c r="C463" i="6"/>
  <c r="B463" i="6"/>
  <c r="P86" i="9" s="1"/>
  <c r="AW18" i="11" s="1"/>
  <c r="E462" i="6"/>
  <c r="C462" i="6"/>
  <c r="B462" i="6"/>
  <c r="P85" i="9" s="1"/>
  <c r="AW17" i="11" s="1"/>
  <c r="C461" i="6"/>
  <c r="B461" i="6"/>
  <c r="P84" i="9" s="1"/>
  <c r="AW16" i="11" s="1"/>
  <c r="C460" i="6"/>
  <c r="B460" i="6"/>
  <c r="P83" i="9" s="1"/>
  <c r="AW15" i="11" s="1"/>
  <c r="E459" i="6"/>
  <c r="C459" i="6"/>
  <c r="B459" i="6"/>
  <c r="P82" i="9" s="1"/>
  <c r="E458" i="6"/>
  <c r="C458" i="6"/>
  <c r="B458" i="6"/>
  <c r="P81" i="9" s="1"/>
  <c r="C457" i="6"/>
  <c r="B457" i="6"/>
  <c r="P80" i="9" s="1"/>
  <c r="C456" i="6"/>
  <c r="B456" i="6"/>
  <c r="P79" i="9" s="1"/>
  <c r="E455" i="6"/>
  <c r="C455" i="6"/>
  <c r="B455" i="6"/>
  <c r="P78" i="9" s="1"/>
  <c r="E454" i="6"/>
  <c r="C454" i="6"/>
  <c r="B454" i="6"/>
  <c r="P77" i="9" s="1"/>
  <c r="C453" i="6"/>
  <c r="B453" i="6"/>
  <c r="P76" i="9" s="1"/>
  <c r="C452" i="6"/>
  <c r="B452" i="6"/>
  <c r="P75" i="9" s="1"/>
  <c r="E451" i="6"/>
  <c r="C451" i="6"/>
  <c r="B451" i="6"/>
  <c r="P74" i="9" s="1"/>
  <c r="E450" i="6"/>
  <c r="C450" i="6"/>
  <c r="B450" i="6"/>
  <c r="P73" i="9" s="1"/>
  <c r="C449" i="6"/>
  <c r="B449" i="6"/>
  <c r="P72" i="9" s="1"/>
  <c r="C448" i="6"/>
  <c r="B448" i="6"/>
  <c r="P71" i="9" s="1"/>
  <c r="AW14" i="11" s="1"/>
  <c r="E447" i="6"/>
  <c r="C447" i="6"/>
  <c r="B447" i="6"/>
  <c r="P70" i="9" s="1"/>
  <c r="AW13" i="11" s="1"/>
  <c r="E446" i="6"/>
  <c r="C446" i="6"/>
  <c r="B446" i="6"/>
  <c r="P69" i="9" s="1"/>
  <c r="AW12" i="11" s="1"/>
  <c r="C445" i="6"/>
  <c r="B445" i="6"/>
  <c r="P68" i="9" s="1"/>
  <c r="AW11" i="11" s="1"/>
  <c r="C444" i="6"/>
  <c r="B444" i="6"/>
  <c r="P67" i="9" s="1"/>
  <c r="AW10" i="11" s="1"/>
  <c r="E443" i="6"/>
  <c r="C443" i="6"/>
  <c r="B443" i="6"/>
  <c r="P66" i="9" s="1"/>
  <c r="AW9" i="11" s="1"/>
  <c r="E442" i="6"/>
  <c r="C442" i="6"/>
  <c r="B442" i="6"/>
  <c r="P65" i="9" s="1"/>
  <c r="AW8" i="11" s="1"/>
  <c r="C441" i="6"/>
  <c r="B441" i="6"/>
  <c r="P64" i="9" s="1"/>
  <c r="AW7" i="11" s="1"/>
  <c r="C440" i="6"/>
  <c r="B440" i="6"/>
  <c r="P63" i="9" s="1"/>
  <c r="AW6" i="11" s="1"/>
  <c r="C439" i="6"/>
  <c r="B439" i="6"/>
  <c r="P62" i="9" s="1"/>
  <c r="AW5" i="11" s="1"/>
  <c r="C438" i="6"/>
  <c r="B438" i="6"/>
  <c r="C437" i="6"/>
  <c r="B437" i="6"/>
  <c r="P60" i="9" s="1"/>
  <c r="AW3" i="11" s="1"/>
  <c r="E433" i="6"/>
  <c r="C433" i="6"/>
  <c r="B433" i="6"/>
  <c r="O94" i="9" s="1"/>
  <c r="AV22" i="11" s="1"/>
  <c r="E432" i="6"/>
  <c r="C432" i="6"/>
  <c r="B432" i="6"/>
  <c r="O93" i="9" s="1"/>
  <c r="C431" i="6"/>
  <c r="B431" i="6"/>
  <c r="O92" i="9" s="1"/>
  <c r="C430" i="6"/>
  <c r="B430" i="6"/>
  <c r="O91" i="9" s="1"/>
  <c r="E429" i="6"/>
  <c r="C429" i="6"/>
  <c r="B429" i="6"/>
  <c r="O90" i="9" s="1"/>
  <c r="E428" i="6"/>
  <c r="C428" i="6"/>
  <c r="B428" i="6"/>
  <c r="O89" i="9" s="1"/>
  <c r="C427" i="6"/>
  <c r="B427" i="6"/>
  <c r="O88" i="9" s="1"/>
  <c r="AV20" i="11" s="1"/>
  <c r="C426" i="6"/>
  <c r="B426" i="6"/>
  <c r="O87" i="9" s="1"/>
  <c r="AV19" i="11" s="1"/>
  <c r="E425" i="6"/>
  <c r="C425" i="6"/>
  <c r="B425" i="6"/>
  <c r="O86" i="9" s="1"/>
  <c r="AV18" i="11" s="1"/>
  <c r="E424" i="6"/>
  <c r="C424" i="6"/>
  <c r="B424" i="6"/>
  <c r="O85" i="9" s="1"/>
  <c r="AV17" i="11" s="1"/>
  <c r="C423" i="6"/>
  <c r="B423" i="6"/>
  <c r="O84" i="9" s="1"/>
  <c r="AV16" i="11" s="1"/>
  <c r="C422" i="6"/>
  <c r="B422" i="6"/>
  <c r="O83" i="9" s="1"/>
  <c r="AV15" i="11" s="1"/>
  <c r="E421" i="6"/>
  <c r="C421" i="6"/>
  <c r="B421" i="6"/>
  <c r="O82" i="9" s="1"/>
  <c r="E420" i="6"/>
  <c r="C420" i="6"/>
  <c r="B420" i="6"/>
  <c r="O81" i="9" s="1"/>
  <c r="C419" i="6"/>
  <c r="B419" i="6"/>
  <c r="O80" i="9" s="1"/>
  <c r="C418" i="6"/>
  <c r="B418" i="6"/>
  <c r="O79" i="9" s="1"/>
  <c r="E417" i="6"/>
  <c r="C417" i="6"/>
  <c r="B417" i="6"/>
  <c r="O78" i="9" s="1"/>
  <c r="E416" i="6"/>
  <c r="C416" i="6"/>
  <c r="B416" i="6"/>
  <c r="O77" i="9" s="1"/>
  <c r="C415" i="6"/>
  <c r="B415" i="6"/>
  <c r="O76" i="9" s="1"/>
  <c r="C414" i="6"/>
  <c r="B414" i="6"/>
  <c r="O75" i="9" s="1"/>
  <c r="E413" i="6"/>
  <c r="C413" i="6"/>
  <c r="B413" i="6"/>
  <c r="O74" i="9" s="1"/>
  <c r="E412" i="6"/>
  <c r="C412" i="6"/>
  <c r="B412" i="6"/>
  <c r="O73" i="9" s="1"/>
  <c r="C411" i="6"/>
  <c r="B411" i="6"/>
  <c r="O72" i="9" s="1"/>
  <c r="C410" i="6"/>
  <c r="B410" i="6"/>
  <c r="O71" i="9" s="1"/>
  <c r="AV14" i="11" s="1"/>
  <c r="E409" i="6"/>
  <c r="C409" i="6"/>
  <c r="B409" i="6"/>
  <c r="O70" i="9" s="1"/>
  <c r="AV13" i="11" s="1"/>
  <c r="E408" i="6"/>
  <c r="C408" i="6"/>
  <c r="B408" i="6"/>
  <c r="O69" i="9" s="1"/>
  <c r="AV12" i="11" s="1"/>
  <c r="C407" i="6"/>
  <c r="B407" i="6"/>
  <c r="O68" i="9" s="1"/>
  <c r="AV11" i="11" s="1"/>
  <c r="C406" i="6"/>
  <c r="B406" i="6"/>
  <c r="O67" i="9" s="1"/>
  <c r="AV10" i="11" s="1"/>
  <c r="E405" i="6"/>
  <c r="C405" i="6"/>
  <c r="B405" i="6"/>
  <c r="O66" i="9" s="1"/>
  <c r="AV9" i="11" s="1"/>
  <c r="E404" i="6"/>
  <c r="C404" i="6"/>
  <c r="B404" i="6"/>
  <c r="O65" i="9" s="1"/>
  <c r="AV8" i="11" s="1"/>
  <c r="C403" i="6"/>
  <c r="B403" i="6"/>
  <c r="O64" i="9" s="1"/>
  <c r="AV7" i="11" s="1"/>
  <c r="C402" i="6"/>
  <c r="B402" i="6"/>
  <c r="O63" i="9" s="1"/>
  <c r="AV6" i="11" s="1"/>
  <c r="C401" i="6"/>
  <c r="B401" i="6"/>
  <c r="O62" i="9" s="1"/>
  <c r="AV5" i="11" s="1"/>
  <c r="C400" i="6"/>
  <c r="B400" i="6"/>
  <c r="C399" i="6"/>
  <c r="B399" i="6"/>
  <c r="O60" i="9" s="1"/>
  <c r="AV3" i="11" s="1"/>
  <c r="E395" i="6"/>
  <c r="C395" i="6"/>
  <c r="B395" i="6"/>
  <c r="V53" i="9" s="1"/>
  <c r="U22" i="11" s="1"/>
  <c r="E394" i="6"/>
  <c r="C394" i="6"/>
  <c r="B394" i="6"/>
  <c r="V52" i="9" s="1"/>
  <c r="C393" i="6"/>
  <c r="B393" i="6"/>
  <c r="V51" i="9" s="1"/>
  <c r="C392" i="6"/>
  <c r="B392" i="6"/>
  <c r="V50" i="9" s="1"/>
  <c r="E391" i="6"/>
  <c r="C391" i="6"/>
  <c r="B391" i="6"/>
  <c r="V49" i="9" s="1"/>
  <c r="E390" i="6"/>
  <c r="C390" i="6"/>
  <c r="B390" i="6"/>
  <c r="V48" i="9" s="1"/>
  <c r="C389" i="6"/>
  <c r="B389" i="6"/>
  <c r="V47" i="9" s="1"/>
  <c r="C388" i="6"/>
  <c r="B388" i="6"/>
  <c r="V46" i="9" s="1"/>
  <c r="U19" i="11" s="1"/>
  <c r="E387" i="6"/>
  <c r="C387" i="6"/>
  <c r="B387" i="6"/>
  <c r="V45" i="9" s="1"/>
  <c r="U18" i="11" s="1"/>
  <c r="E386" i="6"/>
  <c r="C386" i="6"/>
  <c r="B386" i="6"/>
  <c r="V44" i="9" s="1"/>
  <c r="U17" i="11" s="1"/>
  <c r="C385" i="6"/>
  <c r="B385" i="6"/>
  <c r="V43" i="9" s="1"/>
  <c r="U16" i="11" s="1"/>
  <c r="C384" i="6"/>
  <c r="B384" i="6"/>
  <c r="V42" i="9" s="1"/>
  <c r="U15" i="11" s="1"/>
  <c r="E383" i="6"/>
  <c r="C383" i="6"/>
  <c r="B383" i="6"/>
  <c r="V41" i="9" s="1"/>
  <c r="E382" i="6"/>
  <c r="C382" i="6"/>
  <c r="B382" i="6"/>
  <c r="V40" i="9" s="1"/>
  <c r="C381" i="6"/>
  <c r="B381" i="6"/>
  <c r="V39" i="9" s="1"/>
  <c r="C380" i="6"/>
  <c r="B380" i="6"/>
  <c r="V38" i="9" s="1"/>
  <c r="E379" i="6"/>
  <c r="C379" i="6"/>
  <c r="B379" i="6"/>
  <c r="V37" i="9" s="1"/>
  <c r="E378" i="6"/>
  <c r="C378" i="6"/>
  <c r="B378" i="6"/>
  <c r="V36" i="9" s="1"/>
  <c r="C377" i="6"/>
  <c r="B377" i="6"/>
  <c r="V35" i="9" s="1"/>
  <c r="C376" i="6"/>
  <c r="B376" i="6"/>
  <c r="V34" i="9" s="1"/>
  <c r="E375" i="6"/>
  <c r="C375" i="6"/>
  <c r="B375" i="6"/>
  <c r="V33" i="9" s="1"/>
  <c r="E374" i="6"/>
  <c r="C374" i="6"/>
  <c r="B374" i="6"/>
  <c r="V32" i="9" s="1"/>
  <c r="C373" i="6"/>
  <c r="B373" i="6"/>
  <c r="V31" i="9" s="1"/>
  <c r="C372" i="6"/>
  <c r="B372" i="6"/>
  <c r="V30" i="9" s="1"/>
  <c r="U14" i="11" s="1"/>
  <c r="E371" i="6"/>
  <c r="C371" i="6"/>
  <c r="B371" i="6"/>
  <c r="V29" i="9" s="1"/>
  <c r="U13" i="11" s="1"/>
  <c r="E370" i="6"/>
  <c r="C370" i="6"/>
  <c r="B370" i="6"/>
  <c r="V28" i="9" s="1"/>
  <c r="U12" i="11" s="1"/>
  <c r="C369" i="6"/>
  <c r="B369" i="6"/>
  <c r="V27" i="9" s="1"/>
  <c r="U11" i="11" s="1"/>
  <c r="C368" i="6"/>
  <c r="B368" i="6"/>
  <c r="V26" i="9" s="1"/>
  <c r="U10" i="11" s="1"/>
  <c r="E367" i="6"/>
  <c r="C367" i="6"/>
  <c r="B367" i="6"/>
  <c r="V25" i="9" s="1"/>
  <c r="U9" i="11" s="1"/>
  <c r="E366" i="6"/>
  <c r="C366" i="6"/>
  <c r="B366" i="6"/>
  <c r="V24" i="9" s="1"/>
  <c r="U8" i="11" s="1"/>
  <c r="C365" i="6"/>
  <c r="B365" i="6"/>
  <c r="V23" i="9" s="1"/>
  <c r="U7" i="11" s="1"/>
  <c r="C364" i="6"/>
  <c r="B364" i="6"/>
  <c r="V22" i="9" s="1"/>
  <c r="U6" i="11" s="1"/>
  <c r="C363" i="6"/>
  <c r="B363" i="6"/>
  <c r="V21" i="9" s="1"/>
  <c r="U5" i="11" s="1"/>
  <c r="C362" i="6"/>
  <c r="B362" i="6"/>
  <c r="C361" i="6"/>
  <c r="B361" i="6"/>
  <c r="V19" i="9" s="1"/>
  <c r="U3" i="11" s="1"/>
  <c r="E357" i="6"/>
  <c r="C357" i="6"/>
  <c r="B357" i="6"/>
  <c r="U53" i="9" s="1"/>
  <c r="T22" i="11" s="1"/>
  <c r="E356" i="6"/>
  <c r="C356" i="6"/>
  <c r="B356" i="6"/>
  <c r="U52" i="9" s="1"/>
  <c r="C355" i="6"/>
  <c r="B355" i="6"/>
  <c r="U51" i="9" s="1"/>
  <c r="C354" i="6"/>
  <c r="B354" i="6"/>
  <c r="U50" i="9" s="1"/>
  <c r="E353" i="6"/>
  <c r="C353" i="6"/>
  <c r="B353" i="6"/>
  <c r="U49" i="9" s="1"/>
  <c r="E352" i="6"/>
  <c r="C352" i="6"/>
  <c r="B352" i="6"/>
  <c r="U48" i="9" s="1"/>
  <c r="C351" i="6"/>
  <c r="B351" i="6"/>
  <c r="U47" i="9" s="1"/>
  <c r="C350" i="6"/>
  <c r="B350" i="6"/>
  <c r="U46" i="9" s="1"/>
  <c r="T19" i="11" s="1"/>
  <c r="E349" i="6"/>
  <c r="C349" i="6"/>
  <c r="B349" i="6"/>
  <c r="U45" i="9" s="1"/>
  <c r="T18" i="11" s="1"/>
  <c r="C348" i="6"/>
  <c r="B348" i="6"/>
  <c r="C347" i="6"/>
  <c r="B347" i="6"/>
  <c r="C346" i="6"/>
  <c r="B346" i="6"/>
  <c r="U42" i="9" s="1"/>
  <c r="T15" i="11" s="1"/>
  <c r="E345" i="6"/>
  <c r="C345" i="6"/>
  <c r="B345" i="6"/>
  <c r="U41" i="9" s="1"/>
  <c r="C344" i="6"/>
  <c r="B344" i="6"/>
  <c r="C343" i="6"/>
  <c r="B343" i="6"/>
  <c r="C342" i="6"/>
  <c r="B342" i="6"/>
  <c r="U38" i="9" s="1"/>
  <c r="E341" i="6"/>
  <c r="C341" i="6"/>
  <c r="B341" i="6"/>
  <c r="U37" i="9" s="1"/>
  <c r="C340" i="6"/>
  <c r="B340" i="6"/>
  <c r="C339" i="6"/>
  <c r="B339" i="6"/>
  <c r="C338" i="6"/>
  <c r="B338" i="6"/>
  <c r="U34" i="9" s="1"/>
  <c r="E337" i="6"/>
  <c r="C337" i="6"/>
  <c r="B337" i="6"/>
  <c r="U33" i="9" s="1"/>
  <c r="C336" i="6"/>
  <c r="B336" i="6"/>
  <c r="C335" i="6"/>
  <c r="B335" i="6"/>
  <c r="C334" i="6"/>
  <c r="B334" i="6"/>
  <c r="U30" i="9" s="1"/>
  <c r="T14" i="11" s="1"/>
  <c r="E333" i="6"/>
  <c r="C333" i="6"/>
  <c r="B333" i="6"/>
  <c r="U29" i="9" s="1"/>
  <c r="T13" i="11" s="1"/>
  <c r="C332" i="6"/>
  <c r="B332" i="6"/>
  <c r="C331" i="6"/>
  <c r="B331" i="6"/>
  <c r="C330" i="6"/>
  <c r="B330" i="6"/>
  <c r="U26" i="9" s="1"/>
  <c r="T10" i="11" s="1"/>
  <c r="E329" i="6"/>
  <c r="C329" i="6"/>
  <c r="B329" i="6"/>
  <c r="U25" i="9" s="1"/>
  <c r="T9" i="11" s="1"/>
  <c r="C328" i="6"/>
  <c r="B328" i="6"/>
  <c r="C327" i="6"/>
  <c r="B327" i="6"/>
  <c r="C326" i="6"/>
  <c r="B326" i="6"/>
  <c r="U22" i="9" s="1"/>
  <c r="T6" i="11" s="1"/>
  <c r="C325" i="6"/>
  <c r="B325" i="6"/>
  <c r="U21" i="9" s="1"/>
  <c r="T5" i="11" s="1"/>
  <c r="E324" i="6"/>
  <c r="U20" i="9" s="1"/>
  <c r="T4" i="11" s="1"/>
  <c r="C324" i="6"/>
  <c r="B324" i="6"/>
  <c r="E323" i="6"/>
  <c r="C323" i="6"/>
  <c r="B323" i="6"/>
  <c r="U19" i="9" s="1"/>
  <c r="T3" i="11" s="1"/>
  <c r="E320" i="6"/>
  <c r="C319" i="6"/>
  <c r="B319" i="6"/>
  <c r="C318" i="6"/>
  <c r="B318" i="6"/>
  <c r="C317" i="6"/>
  <c r="B317" i="6"/>
  <c r="C316" i="6"/>
  <c r="B316" i="6"/>
  <c r="C315" i="6"/>
  <c r="B315" i="6"/>
  <c r="C314" i="6"/>
  <c r="B314" i="6"/>
  <c r="C313" i="6"/>
  <c r="B313" i="6"/>
  <c r="C312" i="6"/>
  <c r="B312" i="6"/>
  <c r="C311" i="6"/>
  <c r="B311" i="6"/>
  <c r="C310" i="6"/>
  <c r="B310" i="6"/>
  <c r="C309" i="6"/>
  <c r="B309" i="6"/>
  <c r="C308" i="6"/>
  <c r="B308" i="6"/>
  <c r="C307" i="6"/>
  <c r="B307" i="6"/>
  <c r="C306" i="6"/>
  <c r="B306" i="6"/>
  <c r="C305" i="6"/>
  <c r="B305" i="6"/>
  <c r="C304" i="6"/>
  <c r="B304" i="6"/>
  <c r="C303" i="6"/>
  <c r="B303" i="6"/>
  <c r="C302" i="6"/>
  <c r="B302" i="6"/>
  <c r="C301" i="6"/>
  <c r="B301" i="6"/>
  <c r="C300" i="6"/>
  <c r="B300" i="6"/>
  <c r="C299" i="6"/>
  <c r="B299" i="6"/>
  <c r="C298" i="6"/>
  <c r="B298" i="6"/>
  <c r="C297" i="6"/>
  <c r="B297" i="6"/>
  <c r="C296" i="6"/>
  <c r="B296" i="6"/>
  <c r="C295" i="6"/>
  <c r="B295" i="6"/>
  <c r="C294" i="6"/>
  <c r="B294" i="6"/>
  <c r="C293" i="6"/>
  <c r="B293" i="6"/>
  <c r="C292" i="6"/>
  <c r="B292" i="6"/>
  <c r="C291" i="6"/>
  <c r="B291" i="6"/>
  <c r="C290" i="6"/>
  <c r="B290" i="6"/>
  <c r="C289" i="6"/>
  <c r="B289" i="6"/>
  <c r="C288" i="6"/>
  <c r="B288" i="6"/>
  <c r="C287" i="6"/>
  <c r="B287" i="6"/>
  <c r="E286" i="6"/>
  <c r="T20" i="9" s="1"/>
  <c r="S4" i="11" s="1"/>
  <c r="C286" i="6"/>
  <c r="B286" i="6"/>
  <c r="C285" i="6"/>
  <c r="B285" i="6"/>
  <c r="C281" i="6"/>
  <c r="B281" i="6"/>
  <c r="C280" i="6"/>
  <c r="B280" i="6"/>
  <c r="C279" i="6"/>
  <c r="B279" i="6"/>
  <c r="C278" i="6"/>
  <c r="B278" i="6"/>
  <c r="C277" i="6"/>
  <c r="B277" i="6"/>
  <c r="C276" i="6"/>
  <c r="B276" i="6"/>
  <c r="C275" i="6"/>
  <c r="B275" i="6"/>
  <c r="C274" i="6"/>
  <c r="B274" i="6"/>
  <c r="C273" i="6"/>
  <c r="B273" i="6"/>
  <c r="C272" i="6"/>
  <c r="B272" i="6"/>
  <c r="C271" i="6"/>
  <c r="B271" i="6"/>
  <c r="C270" i="6"/>
  <c r="B270" i="6"/>
  <c r="C269" i="6"/>
  <c r="B269" i="6"/>
  <c r="C268" i="6"/>
  <c r="B268" i="6"/>
  <c r="C267" i="6"/>
  <c r="B267" i="6"/>
  <c r="C266" i="6"/>
  <c r="B266" i="6"/>
  <c r="C265" i="6"/>
  <c r="B265" i="6"/>
  <c r="C264" i="6"/>
  <c r="B264" i="6"/>
  <c r="C263" i="6"/>
  <c r="B263" i="6"/>
  <c r="C262" i="6"/>
  <c r="B262" i="6"/>
  <c r="C261" i="6"/>
  <c r="B261" i="6"/>
  <c r="C260" i="6"/>
  <c r="B260" i="6"/>
  <c r="C259" i="6"/>
  <c r="B259" i="6"/>
  <c r="C258" i="6"/>
  <c r="B258" i="6"/>
  <c r="C257" i="6"/>
  <c r="B257" i="6"/>
  <c r="C256" i="6"/>
  <c r="B256" i="6"/>
  <c r="C255" i="6"/>
  <c r="B255" i="6"/>
  <c r="C254" i="6"/>
  <c r="B254" i="6"/>
  <c r="C253" i="6"/>
  <c r="B253" i="6"/>
  <c r="C252" i="6"/>
  <c r="B252" i="6"/>
  <c r="C251" i="6"/>
  <c r="B251" i="6"/>
  <c r="C250" i="6"/>
  <c r="B250" i="6"/>
  <c r="C249" i="6"/>
  <c r="B249" i="6"/>
  <c r="C248" i="6"/>
  <c r="B248" i="6"/>
  <c r="C247" i="6"/>
  <c r="B247" i="6"/>
  <c r="C243" i="6"/>
  <c r="B243" i="6"/>
  <c r="C242" i="6"/>
  <c r="B242" i="6"/>
  <c r="C241" i="6"/>
  <c r="B241" i="6"/>
  <c r="C240" i="6"/>
  <c r="B240" i="6"/>
  <c r="C239" i="6"/>
  <c r="B239" i="6"/>
  <c r="C238" i="6"/>
  <c r="B238" i="6"/>
  <c r="C237" i="6"/>
  <c r="B237" i="6"/>
  <c r="C236" i="6"/>
  <c r="B236" i="6"/>
  <c r="C235" i="6"/>
  <c r="B235" i="6"/>
  <c r="C234" i="6"/>
  <c r="B234" i="6"/>
  <c r="C233" i="6"/>
  <c r="B233" i="6"/>
  <c r="C232" i="6"/>
  <c r="B232" i="6"/>
  <c r="C231" i="6"/>
  <c r="B231" i="6"/>
  <c r="C230" i="6"/>
  <c r="B230" i="6"/>
  <c r="C229" i="6"/>
  <c r="B229" i="6"/>
  <c r="C228" i="6"/>
  <c r="B228" i="6"/>
  <c r="C227" i="6"/>
  <c r="B227" i="6"/>
  <c r="C226" i="6"/>
  <c r="B226" i="6"/>
  <c r="C225" i="6"/>
  <c r="B225" i="6"/>
  <c r="C224" i="6"/>
  <c r="B224" i="6"/>
  <c r="C223" i="6"/>
  <c r="B223" i="6"/>
  <c r="C222" i="6"/>
  <c r="B222" i="6"/>
  <c r="C221" i="6"/>
  <c r="B221" i="6"/>
  <c r="C220" i="6"/>
  <c r="B220" i="6"/>
  <c r="C219" i="6"/>
  <c r="B219" i="6"/>
  <c r="C218" i="6"/>
  <c r="B218" i="6"/>
  <c r="C217" i="6"/>
  <c r="B217" i="6"/>
  <c r="C216" i="6"/>
  <c r="B216" i="6"/>
  <c r="C215" i="6"/>
  <c r="B215" i="6"/>
  <c r="C214" i="6"/>
  <c r="B214" i="6"/>
  <c r="C213" i="6"/>
  <c r="B213" i="6"/>
  <c r="C212" i="6"/>
  <c r="B212" i="6"/>
  <c r="C211" i="6"/>
  <c r="B211" i="6"/>
  <c r="C210" i="6"/>
  <c r="B210" i="6"/>
  <c r="C209" i="6"/>
  <c r="B209" i="6"/>
  <c r="C205" i="6"/>
  <c r="B205" i="6"/>
  <c r="C204" i="6"/>
  <c r="B204" i="6"/>
  <c r="C203" i="6"/>
  <c r="B203" i="6"/>
  <c r="C202" i="6"/>
  <c r="B202" i="6"/>
  <c r="C201" i="6"/>
  <c r="B201" i="6"/>
  <c r="C200" i="6"/>
  <c r="B200" i="6"/>
  <c r="C199" i="6"/>
  <c r="B199" i="6"/>
  <c r="C198" i="6"/>
  <c r="B198" i="6"/>
  <c r="C197" i="6"/>
  <c r="B197" i="6"/>
  <c r="C196" i="6"/>
  <c r="B196" i="6"/>
  <c r="C195" i="6"/>
  <c r="B195" i="6"/>
  <c r="C194" i="6"/>
  <c r="B194" i="6"/>
  <c r="C193" i="6"/>
  <c r="B193" i="6"/>
  <c r="C192" i="6"/>
  <c r="B192" i="6"/>
  <c r="C191" i="6"/>
  <c r="B191" i="6"/>
  <c r="C190" i="6"/>
  <c r="B190" i="6"/>
  <c r="C189" i="6"/>
  <c r="B189" i="6"/>
  <c r="C188" i="6"/>
  <c r="B188" i="6"/>
  <c r="C187" i="6"/>
  <c r="B187" i="6"/>
  <c r="C186" i="6"/>
  <c r="B186" i="6"/>
  <c r="C185" i="6"/>
  <c r="B185" i="6"/>
  <c r="C184" i="6"/>
  <c r="B184" i="6"/>
  <c r="C183" i="6"/>
  <c r="B183" i="6"/>
  <c r="C182" i="6"/>
  <c r="B182" i="6"/>
  <c r="C181" i="6"/>
  <c r="B181" i="6"/>
  <c r="C180" i="6"/>
  <c r="B180" i="6"/>
  <c r="C179" i="6"/>
  <c r="B179" i="6"/>
  <c r="C178" i="6"/>
  <c r="B178" i="6"/>
  <c r="C177" i="6"/>
  <c r="B177" i="6"/>
  <c r="C176" i="6"/>
  <c r="B176" i="6"/>
  <c r="C175" i="6"/>
  <c r="B175" i="6"/>
  <c r="C174" i="6"/>
  <c r="B174" i="6"/>
  <c r="C173" i="6"/>
  <c r="B173" i="6"/>
  <c r="E172" i="6"/>
  <c r="C172" i="6"/>
  <c r="B172" i="6"/>
  <c r="Q20" i="9" s="1"/>
  <c r="P4" i="11" s="1"/>
  <c r="C171" i="6"/>
  <c r="B171" i="6"/>
  <c r="C167" i="6"/>
  <c r="B167" i="6"/>
  <c r="C166" i="6"/>
  <c r="B166" i="6"/>
  <c r="C165" i="6"/>
  <c r="B165" i="6"/>
  <c r="C164" i="6"/>
  <c r="B164" i="6"/>
  <c r="C163" i="6"/>
  <c r="B163" i="6"/>
  <c r="C162" i="6"/>
  <c r="B162" i="6"/>
  <c r="C161" i="6"/>
  <c r="B161" i="6"/>
  <c r="C160" i="6"/>
  <c r="B160" i="6"/>
  <c r="C159" i="6"/>
  <c r="B159" i="6"/>
  <c r="C158" i="6"/>
  <c r="B158" i="6"/>
  <c r="C157" i="6"/>
  <c r="B157" i="6"/>
  <c r="C156" i="6"/>
  <c r="B156" i="6"/>
  <c r="C155" i="6"/>
  <c r="B155" i="6"/>
  <c r="C154" i="6"/>
  <c r="B154" i="6"/>
  <c r="C153" i="6"/>
  <c r="B153" i="6"/>
  <c r="C152" i="6"/>
  <c r="B152" i="6"/>
  <c r="C151" i="6"/>
  <c r="B151" i="6"/>
  <c r="C150" i="6"/>
  <c r="B150" i="6"/>
  <c r="C149" i="6"/>
  <c r="B149" i="6"/>
  <c r="C148" i="6"/>
  <c r="B148" i="6"/>
  <c r="C147" i="6"/>
  <c r="B147" i="6"/>
  <c r="C146" i="6"/>
  <c r="B146" i="6"/>
  <c r="C145" i="6"/>
  <c r="B145" i="6"/>
  <c r="C144" i="6"/>
  <c r="B144" i="6"/>
  <c r="C143" i="6"/>
  <c r="B143" i="6"/>
  <c r="C142" i="6"/>
  <c r="B142" i="6"/>
  <c r="C141" i="6"/>
  <c r="B141" i="6"/>
  <c r="C140" i="6"/>
  <c r="B140" i="6"/>
  <c r="C139" i="6"/>
  <c r="B139" i="6"/>
  <c r="C138" i="6"/>
  <c r="B138" i="6"/>
  <c r="C137" i="6"/>
  <c r="B137" i="6"/>
  <c r="C136" i="6"/>
  <c r="B136" i="6"/>
  <c r="C135" i="6"/>
  <c r="B135" i="6"/>
  <c r="E134" i="6"/>
  <c r="P20" i="9" s="1"/>
  <c r="O4" i="11" s="1"/>
  <c r="C134" i="6"/>
  <c r="B134" i="6"/>
  <c r="C133" i="6"/>
  <c r="B133" i="6"/>
  <c r="C129" i="6"/>
  <c r="B129" i="6"/>
  <c r="C128" i="6"/>
  <c r="B128" i="6"/>
  <c r="C127" i="6"/>
  <c r="B127" i="6"/>
  <c r="C126" i="6"/>
  <c r="B126" i="6"/>
  <c r="C125" i="6"/>
  <c r="B125" i="6"/>
  <c r="C124" i="6"/>
  <c r="B124" i="6"/>
  <c r="C123" i="6"/>
  <c r="B123" i="6"/>
  <c r="C122" i="6"/>
  <c r="B122" i="6"/>
  <c r="C121" i="6"/>
  <c r="B121" i="6"/>
  <c r="C120" i="6"/>
  <c r="B120" i="6"/>
  <c r="C119" i="6"/>
  <c r="B119" i="6"/>
  <c r="C118" i="6"/>
  <c r="B118" i="6"/>
  <c r="C117" i="6"/>
  <c r="B117" i="6"/>
  <c r="C116" i="6"/>
  <c r="B116" i="6"/>
  <c r="C115" i="6"/>
  <c r="B115" i="6"/>
  <c r="C114" i="6"/>
  <c r="B114" i="6"/>
  <c r="C113" i="6"/>
  <c r="B113" i="6"/>
  <c r="C112" i="6"/>
  <c r="B112" i="6"/>
  <c r="C111" i="6"/>
  <c r="B111" i="6"/>
  <c r="C110" i="6"/>
  <c r="B110" i="6"/>
  <c r="C109" i="6"/>
  <c r="B109" i="6"/>
  <c r="C108" i="6"/>
  <c r="B108" i="6"/>
  <c r="C107" i="6"/>
  <c r="B107" i="6"/>
  <c r="C106" i="6"/>
  <c r="B106" i="6"/>
  <c r="C105" i="6"/>
  <c r="B105" i="6"/>
  <c r="C104" i="6"/>
  <c r="B104" i="6"/>
  <c r="C103" i="6"/>
  <c r="B103" i="6"/>
  <c r="C102" i="6"/>
  <c r="B102" i="6"/>
  <c r="C101" i="6"/>
  <c r="B101" i="6"/>
  <c r="C100" i="6"/>
  <c r="B100" i="6"/>
  <c r="C99" i="6"/>
  <c r="B99" i="6"/>
  <c r="C98" i="6"/>
  <c r="B98" i="6"/>
  <c r="C97" i="6"/>
  <c r="B97" i="6"/>
  <c r="E96" i="6"/>
  <c r="O20" i="9" s="1"/>
  <c r="N4" i="11" s="1"/>
  <c r="C96" i="6"/>
  <c r="B96" i="6"/>
  <c r="C95" i="6"/>
  <c r="B95" i="6"/>
  <c r="C91" i="6"/>
  <c r="B91" i="6"/>
  <c r="C90" i="6"/>
  <c r="B90" i="6"/>
  <c r="C89" i="6"/>
  <c r="B89" i="6"/>
  <c r="C88" i="6"/>
  <c r="B88" i="6"/>
  <c r="C87" i="6"/>
  <c r="B87" i="6"/>
  <c r="C86" i="6"/>
  <c r="B86" i="6"/>
  <c r="C85" i="6"/>
  <c r="B85" i="6"/>
  <c r="C84" i="6"/>
  <c r="B84" i="6"/>
  <c r="C83" i="6"/>
  <c r="B83" i="6"/>
  <c r="C82" i="6"/>
  <c r="B82" i="6"/>
  <c r="C81" i="6"/>
  <c r="B81" i="6"/>
  <c r="C80" i="6"/>
  <c r="B80" i="6"/>
  <c r="C79" i="6"/>
  <c r="B79" i="6"/>
  <c r="C78" i="6"/>
  <c r="B78" i="6"/>
  <c r="C77" i="6"/>
  <c r="B77" i="6"/>
  <c r="C76" i="6"/>
  <c r="B76" i="6"/>
  <c r="C75" i="6"/>
  <c r="B75" i="6"/>
  <c r="C74" i="6"/>
  <c r="B74" i="6"/>
  <c r="C73" i="6"/>
  <c r="B73" i="6"/>
  <c r="N35" i="9" s="1"/>
  <c r="C72" i="6"/>
  <c r="B72" i="6"/>
  <c r="C71" i="6"/>
  <c r="B71" i="6"/>
  <c r="C70" i="6"/>
  <c r="B70" i="6"/>
  <c r="N32" i="9" s="1"/>
  <c r="C69" i="6"/>
  <c r="B69" i="6"/>
  <c r="N31" i="9" s="1"/>
  <c r="C68" i="6"/>
  <c r="B68" i="6"/>
  <c r="C67" i="6"/>
  <c r="B67" i="6"/>
  <c r="C66" i="6"/>
  <c r="B66" i="6"/>
  <c r="N28" i="9" s="1"/>
  <c r="M12" i="11" s="1"/>
  <c r="C65" i="6"/>
  <c r="B65" i="6"/>
  <c r="N27" i="9" s="1"/>
  <c r="M11" i="11" s="1"/>
  <c r="C64" i="6"/>
  <c r="B64" i="6"/>
  <c r="C63" i="6"/>
  <c r="B63" i="6"/>
  <c r="C62" i="6"/>
  <c r="B62" i="6"/>
  <c r="N24" i="9" s="1"/>
  <c r="M8" i="11" s="1"/>
  <c r="C61" i="6"/>
  <c r="B61" i="6"/>
  <c r="N23" i="9" s="1"/>
  <c r="M7" i="11" s="1"/>
  <c r="C60" i="6"/>
  <c r="B60" i="6"/>
  <c r="C59" i="6"/>
  <c r="B59" i="6"/>
  <c r="C58" i="6"/>
  <c r="B58" i="6"/>
  <c r="C57" i="6"/>
  <c r="B57" i="6"/>
  <c r="C53" i="6"/>
  <c r="B53" i="6"/>
  <c r="C52" i="6"/>
  <c r="B52" i="6"/>
  <c r="M52" i="9" s="1"/>
  <c r="C51" i="6"/>
  <c r="B51" i="6"/>
  <c r="C50" i="6"/>
  <c r="B50" i="6"/>
  <c r="C49" i="6"/>
  <c r="B49" i="6"/>
  <c r="C48" i="6"/>
  <c r="B48" i="6"/>
  <c r="M48" i="9" s="1"/>
  <c r="C47" i="6"/>
  <c r="B47" i="6"/>
  <c r="C46" i="6"/>
  <c r="B46" i="6"/>
  <c r="C45" i="6"/>
  <c r="B45" i="6"/>
  <c r="C44" i="6"/>
  <c r="B44" i="6"/>
  <c r="M44" i="9" s="1"/>
  <c r="L17" i="11" s="1"/>
  <c r="C43" i="6"/>
  <c r="B43" i="6"/>
  <c r="C42" i="6"/>
  <c r="B42" i="6"/>
  <c r="C41" i="6"/>
  <c r="B41" i="6"/>
  <c r="C40" i="6"/>
  <c r="B40" i="6"/>
  <c r="M40" i="9" s="1"/>
  <c r="C39" i="6"/>
  <c r="B39" i="6"/>
  <c r="C38" i="6"/>
  <c r="B38" i="6"/>
  <c r="C37" i="6"/>
  <c r="B37" i="6"/>
  <c r="C36" i="6"/>
  <c r="B36" i="6"/>
  <c r="M36" i="9" s="1"/>
  <c r="C35" i="6"/>
  <c r="B35" i="6"/>
  <c r="C34" i="6"/>
  <c r="B34" i="6"/>
  <c r="C33" i="6"/>
  <c r="B33" i="6"/>
  <c r="C32" i="6"/>
  <c r="B32" i="6"/>
  <c r="M32" i="9" s="1"/>
  <c r="C31" i="6"/>
  <c r="B31" i="6"/>
  <c r="C30" i="6"/>
  <c r="B30" i="6"/>
  <c r="C29" i="6"/>
  <c r="B29" i="6"/>
  <c r="C28" i="6"/>
  <c r="B28" i="6"/>
  <c r="C27" i="6"/>
  <c r="B27" i="6"/>
  <c r="C26" i="6"/>
  <c r="B26" i="6"/>
  <c r="C25" i="6"/>
  <c r="B25" i="6"/>
  <c r="C24" i="6"/>
  <c r="B24" i="6"/>
  <c r="C23" i="6"/>
  <c r="B23" i="6"/>
  <c r="C22" i="6"/>
  <c r="B22" i="6"/>
  <c r="C21" i="6"/>
  <c r="B21" i="6"/>
  <c r="C20" i="6"/>
  <c r="B20" i="6"/>
  <c r="C19" i="6"/>
  <c r="B19" i="6"/>
  <c r="C14" i="6"/>
  <c r="C775" i="5"/>
  <c r="B775" i="5"/>
  <c r="C774" i="5"/>
  <c r="B774" i="5"/>
  <c r="C773" i="5"/>
  <c r="B773" i="5"/>
  <c r="D773" i="5" s="1"/>
  <c r="C772" i="5"/>
  <c r="B772" i="5"/>
  <c r="C771" i="5"/>
  <c r="B771" i="5"/>
  <c r="D771" i="5" s="1"/>
  <c r="C770" i="5"/>
  <c r="B770" i="5"/>
  <c r="D770" i="5" s="1"/>
  <c r="C769" i="5"/>
  <c r="B769" i="5"/>
  <c r="D769" i="5" s="1"/>
  <c r="C768" i="5"/>
  <c r="B768" i="5"/>
  <c r="D768" i="5" s="1"/>
  <c r="C767" i="5"/>
  <c r="B767" i="5"/>
  <c r="D767" i="5" s="1"/>
  <c r="C766" i="5"/>
  <c r="B766" i="5"/>
  <c r="D766" i="5" s="1"/>
  <c r="C765" i="5"/>
  <c r="D765" i="5" s="1"/>
  <c r="B765" i="5"/>
  <c r="C764" i="5"/>
  <c r="D764" i="5" s="1"/>
  <c r="B764" i="5"/>
  <c r="C763" i="5"/>
  <c r="B763" i="5"/>
  <c r="C762" i="5"/>
  <c r="B762" i="5"/>
  <c r="C761" i="5"/>
  <c r="B761" i="5"/>
  <c r="D761" i="5" s="1"/>
  <c r="C760" i="5"/>
  <c r="D760" i="5" s="1"/>
  <c r="B760" i="5"/>
  <c r="C759" i="5"/>
  <c r="B759" i="5"/>
  <c r="C758" i="5"/>
  <c r="B758" i="5"/>
  <c r="D757" i="5"/>
  <c r="C757" i="5"/>
  <c r="B757" i="5"/>
  <c r="C756" i="5"/>
  <c r="B756" i="5"/>
  <c r="C755" i="5"/>
  <c r="B755" i="5"/>
  <c r="D755" i="5" s="1"/>
  <c r="C754" i="5"/>
  <c r="B754" i="5"/>
  <c r="D754" i="5" s="1"/>
  <c r="C753" i="5"/>
  <c r="D753" i="5" s="1"/>
  <c r="B753" i="5"/>
  <c r="D752" i="5"/>
  <c r="C752" i="5"/>
  <c r="B752" i="5"/>
  <c r="C751" i="5"/>
  <c r="B751" i="5"/>
  <c r="D751" i="5" s="1"/>
  <c r="C750" i="5"/>
  <c r="B750" i="5"/>
  <c r="D750" i="5" s="1"/>
  <c r="C749" i="5"/>
  <c r="B749" i="5"/>
  <c r="D749" i="5" s="1"/>
  <c r="C748" i="5"/>
  <c r="D748" i="5" s="1"/>
  <c r="B748" i="5"/>
  <c r="C747" i="5"/>
  <c r="B747" i="5"/>
  <c r="C746" i="5"/>
  <c r="B746" i="5"/>
  <c r="D745" i="5"/>
  <c r="C745" i="5"/>
  <c r="B745" i="5"/>
  <c r="C744" i="5"/>
  <c r="B744" i="5"/>
  <c r="D744" i="5" s="1"/>
  <c r="C743" i="5"/>
  <c r="B743" i="5"/>
  <c r="C742" i="5"/>
  <c r="B742" i="5"/>
  <c r="C741" i="5"/>
  <c r="B741" i="5"/>
  <c r="D741" i="5" s="1"/>
  <c r="C737" i="5"/>
  <c r="B737" i="5"/>
  <c r="D737" i="5" s="1"/>
  <c r="C736" i="5"/>
  <c r="B736" i="5"/>
  <c r="D736" i="5" s="1"/>
  <c r="C735" i="5"/>
  <c r="D735" i="5" s="1"/>
  <c r="B735" i="5"/>
  <c r="C734" i="5"/>
  <c r="B734" i="5"/>
  <c r="C733" i="5"/>
  <c r="B733" i="5"/>
  <c r="C732" i="5"/>
  <c r="B732" i="5"/>
  <c r="D732" i="5" s="1"/>
  <c r="C731" i="5"/>
  <c r="B731" i="5"/>
  <c r="D731" i="5" s="1"/>
  <c r="C730" i="5"/>
  <c r="B730" i="5"/>
  <c r="C729" i="5"/>
  <c r="B729" i="5"/>
  <c r="D728" i="5"/>
  <c r="C728" i="5"/>
  <c r="B728" i="5"/>
  <c r="C727" i="5"/>
  <c r="B727" i="5"/>
  <c r="C726" i="5"/>
  <c r="B726" i="5"/>
  <c r="D726" i="5" s="1"/>
  <c r="C725" i="5"/>
  <c r="B725" i="5"/>
  <c r="D725" i="5" s="1"/>
  <c r="C724" i="5"/>
  <c r="B724" i="5"/>
  <c r="D724" i="5" s="1"/>
  <c r="D723" i="5"/>
  <c r="C723" i="5"/>
  <c r="B723" i="5"/>
  <c r="C722" i="5"/>
  <c r="B722" i="5"/>
  <c r="D722" i="5" s="1"/>
  <c r="C721" i="5"/>
  <c r="B721" i="5"/>
  <c r="D721" i="5" s="1"/>
  <c r="C720" i="5"/>
  <c r="D720" i="5" s="1"/>
  <c r="B720" i="5"/>
  <c r="C719" i="5"/>
  <c r="B719" i="5"/>
  <c r="C718" i="5"/>
  <c r="B718" i="5"/>
  <c r="C717" i="5"/>
  <c r="B717" i="5"/>
  <c r="D717" i="5" s="1"/>
  <c r="C716" i="5"/>
  <c r="B716" i="5"/>
  <c r="C715" i="5"/>
  <c r="B715" i="5"/>
  <c r="D715" i="5" s="1"/>
  <c r="C714" i="5"/>
  <c r="B714" i="5"/>
  <c r="C713" i="5"/>
  <c r="B713" i="5"/>
  <c r="D713" i="5" s="1"/>
  <c r="C712" i="5"/>
  <c r="B712" i="5"/>
  <c r="C711" i="5"/>
  <c r="D711" i="5" s="1"/>
  <c r="B711" i="5"/>
  <c r="C710" i="5"/>
  <c r="B710" i="5"/>
  <c r="C709" i="5"/>
  <c r="B709" i="5"/>
  <c r="C708" i="5"/>
  <c r="B708" i="5"/>
  <c r="D708" i="5" s="1"/>
  <c r="C707" i="5"/>
  <c r="B707" i="5"/>
  <c r="C706" i="5"/>
  <c r="B706" i="5"/>
  <c r="D706" i="5" s="1"/>
  <c r="C705" i="5"/>
  <c r="B705" i="5"/>
  <c r="D705" i="5" s="1"/>
  <c r="C704" i="5"/>
  <c r="D704" i="5" s="1"/>
  <c r="M61" i="9" s="1"/>
  <c r="AT4" i="11" s="1"/>
  <c r="B704" i="5"/>
  <c r="C703" i="5"/>
  <c r="B703" i="5"/>
  <c r="D703" i="5" s="1"/>
  <c r="C699" i="5"/>
  <c r="B699" i="5"/>
  <c r="C698" i="5"/>
  <c r="D698" i="5" s="1"/>
  <c r="B698" i="5"/>
  <c r="C697" i="5"/>
  <c r="B697" i="5"/>
  <c r="C696" i="5"/>
  <c r="B696" i="5"/>
  <c r="C695" i="5"/>
  <c r="B695" i="5"/>
  <c r="D695" i="5" s="1"/>
  <c r="C694" i="5"/>
  <c r="B694" i="5"/>
  <c r="C693" i="5"/>
  <c r="B693" i="5"/>
  <c r="D693" i="5" s="1"/>
  <c r="C692" i="5"/>
  <c r="B692" i="5"/>
  <c r="D692" i="5" s="1"/>
  <c r="C691" i="5"/>
  <c r="D691" i="5" s="1"/>
  <c r="B691" i="5"/>
  <c r="C690" i="5"/>
  <c r="B690" i="5"/>
  <c r="C689" i="5"/>
  <c r="B689" i="5"/>
  <c r="C688" i="5"/>
  <c r="B688" i="5"/>
  <c r="D688" i="5" s="1"/>
  <c r="C687" i="5"/>
  <c r="B687" i="5"/>
  <c r="C686" i="5"/>
  <c r="B686" i="5"/>
  <c r="D686" i="5" s="1"/>
  <c r="C685" i="5"/>
  <c r="B685" i="5"/>
  <c r="C684" i="5"/>
  <c r="B684" i="5"/>
  <c r="D684" i="5" s="1"/>
  <c r="C683" i="5"/>
  <c r="B683" i="5"/>
  <c r="C682" i="5"/>
  <c r="D682" i="5" s="1"/>
  <c r="B682" i="5"/>
  <c r="C681" i="5"/>
  <c r="B681" i="5"/>
  <c r="C680" i="5"/>
  <c r="B680" i="5"/>
  <c r="C679" i="5"/>
  <c r="B679" i="5"/>
  <c r="D679" i="5" s="1"/>
  <c r="C678" i="5"/>
  <c r="B678" i="5"/>
  <c r="C677" i="5"/>
  <c r="B677" i="5"/>
  <c r="D677" i="5" s="1"/>
  <c r="C676" i="5"/>
  <c r="B676" i="5"/>
  <c r="D676" i="5" s="1"/>
  <c r="C675" i="5"/>
  <c r="D675" i="5" s="1"/>
  <c r="B675" i="5"/>
  <c r="C674" i="5"/>
  <c r="B674" i="5"/>
  <c r="C673" i="5"/>
  <c r="B673" i="5"/>
  <c r="C672" i="5"/>
  <c r="B672" i="5"/>
  <c r="D672" i="5" s="1"/>
  <c r="C671" i="5"/>
  <c r="B671" i="5"/>
  <c r="C670" i="5"/>
  <c r="B670" i="5"/>
  <c r="D670" i="5" s="1"/>
  <c r="C669" i="5"/>
  <c r="B669" i="5"/>
  <c r="C668" i="5"/>
  <c r="B668" i="5"/>
  <c r="D668" i="5" s="1"/>
  <c r="L63" i="9" s="1"/>
  <c r="AS6" i="11" s="1"/>
  <c r="C667" i="5"/>
  <c r="B667" i="5"/>
  <c r="D667" i="5" s="1"/>
  <c r="L62" i="9" s="1"/>
  <c r="AS5" i="11" s="1"/>
  <c r="C666" i="5"/>
  <c r="B666" i="5"/>
  <c r="C665" i="5"/>
  <c r="B665" i="5"/>
  <c r="C661" i="5"/>
  <c r="B661" i="5"/>
  <c r="C660" i="5"/>
  <c r="B660" i="5"/>
  <c r="C659" i="5"/>
  <c r="B659" i="5"/>
  <c r="K92" i="9" s="1"/>
  <c r="C658" i="5"/>
  <c r="B658" i="5"/>
  <c r="K91" i="9" s="1"/>
  <c r="C657" i="5"/>
  <c r="B657" i="5"/>
  <c r="C656" i="5"/>
  <c r="B656" i="5"/>
  <c r="C655" i="5"/>
  <c r="B655" i="5"/>
  <c r="C654" i="5"/>
  <c r="B654" i="5"/>
  <c r="E653" i="5"/>
  <c r="C653" i="5"/>
  <c r="B653" i="5"/>
  <c r="K86" i="9" s="1"/>
  <c r="AR18" i="11" s="1"/>
  <c r="C652" i="5"/>
  <c r="B652" i="5"/>
  <c r="C651" i="5"/>
  <c r="B651" i="5"/>
  <c r="K84" i="9" s="1"/>
  <c r="AR16" i="11" s="1"/>
  <c r="C650" i="5"/>
  <c r="B650" i="5"/>
  <c r="K83" i="9" s="1"/>
  <c r="AR15" i="11" s="1"/>
  <c r="C649" i="5"/>
  <c r="B649" i="5"/>
  <c r="C648" i="5"/>
  <c r="B648" i="5"/>
  <c r="C647" i="5"/>
  <c r="B647" i="5"/>
  <c r="C646" i="5"/>
  <c r="B646" i="5"/>
  <c r="C645" i="5"/>
  <c r="B645" i="5"/>
  <c r="C644" i="5"/>
  <c r="B644" i="5"/>
  <c r="C643" i="5"/>
  <c r="B643" i="5"/>
  <c r="K76" i="9" s="1"/>
  <c r="C642" i="5"/>
  <c r="B642" i="5"/>
  <c r="K75" i="9" s="1"/>
  <c r="C641" i="5"/>
  <c r="B641" i="5"/>
  <c r="C640" i="5"/>
  <c r="B640" i="5"/>
  <c r="C639" i="5"/>
  <c r="B639" i="5"/>
  <c r="C638" i="5"/>
  <c r="B638" i="5"/>
  <c r="E637" i="5"/>
  <c r="C637" i="5"/>
  <c r="B637" i="5"/>
  <c r="K70" i="9" s="1"/>
  <c r="AR13" i="11" s="1"/>
  <c r="C636" i="5"/>
  <c r="B636" i="5"/>
  <c r="C635" i="5"/>
  <c r="B635" i="5"/>
  <c r="K68" i="9" s="1"/>
  <c r="AR11" i="11" s="1"/>
  <c r="C634" i="5"/>
  <c r="B634" i="5"/>
  <c r="K67" i="9" s="1"/>
  <c r="AR10" i="11" s="1"/>
  <c r="C633" i="5"/>
  <c r="B633" i="5"/>
  <c r="C632" i="5"/>
  <c r="B632" i="5"/>
  <c r="C631" i="5"/>
  <c r="B631" i="5"/>
  <c r="C630" i="5"/>
  <c r="B630" i="5"/>
  <c r="C629" i="5"/>
  <c r="B629" i="5"/>
  <c r="K61" i="9" s="1"/>
  <c r="AR4" i="11" s="1"/>
  <c r="C628" i="5"/>
  <c r="B628" i="5"/>
  <c r="C627" i="5"/>
  <c r="B627" i="5"/>
  <c r="C623" i="5"/>
  <c r="B623" i="5"/>
  <c r="C622" i="5"/>
  <c r="B622" i="5"/>
  <c r="C621" i="5"/>
  <c r="B621" i="5"/>
  <c r="C620" i="5"/>
  <c r="B620" i="5"/>
  <c r="D620" i="5" s="1"/>
  <c r="J91" i="9" s="1"/>
  <c r="C619" i="5"/>
  <c r="B619" i="5"/>
  <c r="C618" i="5"/>
  <c r="B618" i="5"/>
  <c r="D618" i="5" s="1"/>
  <c r="J89" i="9" s="1"/>
  <c r="C617" i="5"/>
  <c r="B617" i="5"/>
  <c r="D617" i="5" s="1"/>
  <c r="J88" i="9" s="1"/>
  <c r="AQ20" i="11" s="1"/>
  <c r="C616" i="5"/>
  <c r="B616" i="5"/>
  <c r="D616" i="5" s="1"/>
  <c r="C615" i="5"/>
  <c r="B615" i="5"/>
  <c r="D615" i="5" s="1"/>
  <c r="C614" i="5"/>
  <c r="B614" i="5"/>
  <c r="D614" i="5" s="1"/>
  <c r="C613" i="5"/>
  <c r="B613" i="5"/>
  <c r="D613" i="5" s="1"/>
  <c r="C612" i="5"/>
  <c r="B612" i="5"/>
  <c r="D612" i="5" s="1"/>
  <c r="C611" i="5"/>
  <c r="B611" i="5"/>
  <c r="D611" i="5" s="1"/>
  <c r="C610" i="5"/>
  <c r="B610" i="5"/>
  <c r="D610" i="5" s="1"/>
  <c r="C609" i="5"/>
  <c r="B609" i="5"/>
  <c r="D609" i="5" s="1"/>
  <c r="C608" i="5"/>
  <c r="B608" i="5"/>
  <c r="D608" i="5" s="1"/>
  <c r="C607" i="5"/>
  <c r="B607" i="5"/>
  <c r="D607" i="5" s="1"/>
  <c r="C606" i="5"/>
  <c r="B606" i="5"/>
  <c r="D606" i="5" s="1"/>
  <c r="C605" i="5"/>
  <c r="B605" i="5"/>
  <c r="D605" i="5" s="1"/>
  <c r="C604" i="5"/>
  <c r="B604" i="5"/>
  <c r="D604" i="5" s="1"/>
  <c r="C603" i="5"/>
  <c r="B603" i="5"/>
  <c r="D603" i="5" s="1"/>
  <c r="C602" i="5"/>
  <c r="B602" i="5"/>
  <c r="D602" i="5" s="1"/>
  <c r="C601" i="5"/>
  <c r="B601" i="5"/>
  <c r="D601" i="5" s="1"/>
  <c r="C600" i="5"/>
  <c r="B600" i="5"/>
  <c r="D600" i="5" s="1"/>
  <c r="C599" i="5"/>
  <c r="B599" i="5"/>
  <c r="D599" i="5" s="1"/>
  <c r="C598" i="5"/>
  <c r="B598" i="5"/>
  <c r="D598" i="5" s="1"/>
  <c r="C597" i="5"/>
  <c r="B597" i="5"/>
  <c r="D597" i="5" s="1"/>
  <c r="C596" i="5"/>
  <c r="B596" i="5"/>
  <c r="D596" i="5" s="1"/>
  <c r="C595" i="5"/>
  <c r="B595" i="5"/>
  <c r="D595" i="5" s="1"/>
  <c r="C594" i="5"/>
  <c r="B594" i="5"/>
  <c r="D594" i="5" s="1"/>
  <c r="C593" i="5"/>
  <c r="B593" i="5"/>
  <c r="D593" i="5" s="1"/>
  <c r="C592" i="5"/>
  <c r="B592" i="5"/>
  <c r="D592" i="5" s="1"/>
  <c r="C591" i="5"/>
  <c r="B591" i="5"/>
  <c r="D591" i="5" s="1"/>
  <c r="C590" i="5"/>
  <c r="B590" i="5"/>
  <c r="C589" i="5"/>
  <c r="B589" i="5"/>
  <c r="D589" i="5" s="1"/>
  <c r="C585" i="5"/>
  <c r="B585" i="5"/>
  <c r="D585" i="5" s="1"/>
  <c r="C584" i="5"/>
  <c r="B584" i="5"/>
  <c r="D584" i="5" s="1"/>
  <c r="C583" i="5"/>
  <c r="B583" i="5"/>
  <c r="D583" i="5" s="1"/>
  <c r="C582" i="5"/>
  <c r="B582" i="5"/>
  <c r="D582" i="5" s="1"/>
  <c r="C581" i="5"/>
  <c r="B581" i="5"/>
  <c r="D581" i="5" s="1"/>
  <c r="C580" i="5"/>
  <c r="B580" i="5"/>
  <c r="D580" i="5" s="1"/>
  <c r="C579" i="5"/>
  <c r="B579" i="5"/>
  <c r="D579" i="5" s="1"/>
  <c r="C578" i="5"/>
  <c r="B578" i="5"/>
  <c r="D578" i="5" s="1"/>
  <c r="C577" i="5"/>
  <c r="B577" i="5"/>
  <c r="D577" i="5" s="1"/>
  <c r="C576" i="5"/>
  <c r="B576" i="5"/>
  <c r="D576" i="5" s="1"/>
  <c r="C575" i="5"/>
  <c r="B575" i="5"/>
  <c r="D575" i="5" s="1"/>
  <c r="C574" i="5"/>
  <c r="B574" i="5"/>
  <c r="D574" i="5" s="1"/>
  <c r="C573" i="5"/>
  <c r="B573" i="5"/>
  <c r="D573" i="5" s="1"/>
  <c r="C572" i="5"/>
  <c r="B572" i="5"/>
  <c r="D572" i="5" s="1"/>
  <c r="C571" i="5"/>
  <c r="B571" i="5"/>
  <c r="D571" i="5" s="1"/>
  <c r="C570" i="5"/>
  <c r="B570" i="5"/>
  <c r="D570" i="5" s="1"/>
  <c r="C569" i="5"/>
  <c r="B569" i="5"/>
  <c r="D569" i="5" s="1"/>
  <c r="C568" i="5"/>
  <c r="B568" i="5"/>
  <c r="D568" i="5" s="1"/>
  <c r="C567" i="5"/>
  <c r="B567" i="5"/>
  <c r="D567" i="5" s="1"/>
  <c r="C566" i="5"/>
  <c r="B566" i="5"/>
  <c r="D566" i="5" s="1"/>
  <c r="C565" i="5"/>
  <c r="B565" i="5"/>
  <c r="D565" i="5" s="1"/>
  <c r="C564" i="5"/>
  <c r="B564" i="5"/>
  <c r="D564" i="5" s="1"/>
  <c r="C563" i="5"/>
  <c r="B563" i="5"/>
  <c r="D563" i="5" s="1"/>
  <c r="C562" i="5"/>
  <c r="B562" i="5"/>
  <c r="D562" i="5" s="1"/>
  <c r="C561" i="5"/>
  <c r="B561" i="5"/>
  <c r="D561" i="5" s="1"/>
  <c r="C560" i="5"/>
  <c r="B560" i="5"/>
  <c r="D560" i="5" s="1"/>
  <c r="C559" i="5"/>
  <c r="B559" i="5"/>
  <c r="D559" i="5" s="1"/>
  <c r="C558" i="5"/>
  <c r="B558" i="5"/>
  <c r="D558" i="5" s="1"/>
  <c r="C557" i="5"/>
  <c r="B557" i="5"/>
  <c r="D557" i="5" s="1"/>
  <c r="C556" i="5"/>
  <c r="B556" i="5"/>
  <c r="D556" i="5" s="1"/>
  <c r="C555" i="5"/>
  <c r="B555" i="5"/>
  <c r="D555" i="5" s="1"/>
  <c r="C554" i="5"/>
  <c r="B554" i="5"/>
  <c r="D554" i="5" s="1"/>
  <c r="C553" i="5"/>
  <c r="B553" i="5"/>
  <c r="D553" i="5" s="1"/>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H61" i="9" s="1"/>
  <c r="AO4" i="11" s="1"/>
  <c r="C514" i="5"/>
  <c r="B514" i="5"/>
  <c r="C513" i="5"/>
  <c r="B513" i="5"/>
  <c r="C509" i="5"/>
  <c r="B509" i="5"/>
  <c r="D509" i="5" s="1"/>
  <c r="C508" i="5"/>
  <c r="B508" i="5"/>
  <c r="D508" i="5" s="1"/>
  <c r="C507" i="5"/>
  <c r="B507" i="5"/>
  <c r="D507" i="5" s="1"/>
  <c r="C506" i="5"/>
  <c r="B506" i="5"/>
  <c r="D506" i="5" s="1"/>
  <c r="C505" i="5"/>
  <c r="B505" i="5"/>
  <c r="D505" i="5" s="1"/>
  <c r="C504" i="5"/>
  <c r="B504" i="5"/>
  <c r="D504" i="5" s="1"/>
  <c r="C503" i="5"/>
  <c r="B503" i="5"/>
  <c r="D503" i="5" s="1"/>
  <c r="C502" i="5"/>
  <c r="B502" i="5"/>
  <c r="D502" i="5" s="1"/>
  <c r="C501" i="5"/>
  <c r="B501" i="5"/>
  <c r="D501" i="5" s="1"/>
  <c r="C500" i="5"/>
  <c r="B500" i="5"/>
  <c r="D500" i="5" s="1"/>
  <c r="C499" i="5"/>
  <c r="B499" i="5"/>
  <c r="D499" i="5" s="1"/>
  <c r="C498" i="5"/>
  <c r="B498" i="5"/>
  <c r="D498" i="5" s="1"/>
  <c r="C497" i="5"/>
  <c r="B497" i="5"/>
  <c r="D497" i="5" s="1"/>
  <c r="C496" i="5"/>
  <c r="B496" i="5"/>
  <c r="D496" i="5" s="1"/>
  <c r="C495" i="5"/>
  <c r="B495" i="5"/>
  <c r="D495" i="5" s="1"/>
  <c r="C494" i="5"/>
  <c r="B494" i="5"/>
  <c r="D494" i="5" s="1"/>
  <c r="C493" i="5"/>
  <c r="B493" i="5"/>
  <c r="D493" i="5" s="1"/>
  <c r="C492" i="5"/>
  <c r="B492" i="5"/>
  <c r="D492" i="5" s="1"/>
  <c r="C491" i="5"/>
  <c r="B491" i="5"/>
  <c r="D491" i="5" s="1"/>
  <c r="C490" i="5"/>
  <c r="B490" i="5"/>
  <c r="D490" i="5" s="1"/>
  <c r="C489" i="5"/>
  <c r="B489" i="5"/>
  <c r="D489" i="5" s="1"/>
  <c r="C488" i="5"/>
  <c r="B488" i="5"/>
  <c r="D488" i="5" s="1"/>
  <c r="C487" i="5"/>
  <c r="B487" i="5"/>
  <c r="D487" i="5" s="1"/>
  <c r="C486" i="5"/>
  <c r="B486" i="5"/>
  <c r="D486" i="5" s="1"/>
  <c r="C485" i="5"/>
  <c r="B485" i="5"/>
  <c r="D485" i="5" s="1"/>
  <c r="C484" i="5"/>
  <c r="B484" i="5"/>
  <c r="D484" i="5" s="1"/>
  <c r="C483" i="5"/>
  <c r="B483" i="5"/>
  <c r="D483" i="5" s="1"/>
  <c r="C482" i="5"/>
  <c r="B482" i="5"/>
  <c r="D482" i="5" s="1"/>
  <c r="C481" i="5"/>
  <c r="B481" i="5"/>
  <c r="D481" i="5" s="1"/>
  <c r="C480" i="5"/>
  <c r="B480" i="5"/>
  <c r="D480" i="5" s="1"/>
  <c r="C479" i="5"/>
  <c r="B479" i="5"/>
  <c r="D479" i="5" s="1"/>
  <c r="C478" i="5"/>
  <c r="B478" i="5"/>
  <c r="D478" i="5" s="1"/>
  <c r="C477" i="5"/>
  <c r="B477" i="5"/>
  <c r="D477" i="5" s="1"/>
  <c r="C476" i="5"/>
  <c r="D476" i="5" s="1"/>
  <c r="L20" i="9" s="1"/>
  <c r="K4" i="11" s="1"/>
  <c r="B476" i="5"/>
  <c r="C475" i="5"/>
  <c r="B475" i="5"/>
  <c r="C471" i="5"/>
  <c r="B471" i="5"/>
  <c r="C470" i="5"/>
  <c r="B470" i="5"/>
  <c r="C469" i="5"/>
  <c r="B469" i="5"/>
  <c r="C468" i="5"/>
  <c r="B468" i="5"/>
  <c r="D468" i="5" s="1"/>
  <c r="C467" i="5"/>
  <c r="B467" i="5"/>
  <c r="C466" i="5"/>
  <c r="B466" i="5"/>
  <c r="D466" i="5" s="1"/>
  <c r="C465" i="5"/>
  <c r="B465" i="5"/>
  <c r="C464" i="5"/>
  <c r="B464" i="5"/>
  <c r="D464" i="5" s="1"/>
  <c r="C463" i="5"/>
  <c r="B463" i="5"/>
  <c r="C462" i="5"/>
  <c r="B462" i="5"/>
  <c r="D462" i="5" s="1"/>
  <c r="C461" i="5"/>
  <c r="B461" i="5"/>
  <c r="C460" i="5"/>
  <c r="B460" i="5"/>
  <c r="D460" i="5" s="1"/>
  <c r="C459" i="5"/>
  <c r="B459" i="5"/>
  <c r="C458" i="5"/>
  <c r="B458" i="5"/>
  <c r="D458" i="5" s="1"/>
  <c r="C457" i="5"/>
  <c r="B457" i="5"/>
  <c r="C456" i="5"/>
  <c r="B456" i="5"/>
  <c r="D456" i="5" s="1"/>
  <c r="C455" i="5"/>
  <c r="B455" i="5"/>
  <c r="C454" i="5"/>
  <c r="B454" i="5"/>
  <c r="D454" i="5" s="1"/>
  <c r="C453" i="5"/>
  <c r="B453" i="5"/>
  <c r="C452" i="5"/>
  <c r="B452" i="5"/>
  <c r="D452" i="5" s="1"/>
  <c r="C451" i="5"/>
  <c r="B451" i="5"/>
  <c r="C450" i="5"/>
  <c r="B450" i="5"/>
  <c r="D450" i="5" s="1"/>
  <c r="C449" i="5"/>
  <c r="B449" i="5"/>
  <c r="C448" i="5"/>
  <c r="B448" i="5"/>
  <c r="D448" i="5" s="1"/>
  <c r="C447" i="5"/>
  <c r="B447" i="5"/>
  <c r="C446" i="5"/>
  <c r="B446" i="5"/>
  <c r="D446" i="5" s="1"/>
  <c r="C445" i="5"/>
  <c r="B445" i="5"/>
  <c r="C444" i="5"/>
  <c r="B444" i="5"/>
  <c r="D444" i="5" s="1"/>
  <c r="C443" i="5"/>
  <c r="B443" i="5"/>
  <c r="C442" i="5"/>
  <c r="B442" i="5"/>
  <c r="D442" i="5" s="1"/>
  <c r="C441" i="5"/>
  <c r="B441" i="5"/>
  <c r="C440" i="5"/>
  <c r="B440" i="5"/>
  <c r="D440" i="5" s="1"/>
  <c r="C439" i="5"/>
  <c r="B439" i="5"/>
  <c r="C438" i="5"/>
  <c r="D438" i="5" s="1"/>
  <c r="K20" i="9" s="1"/>
  <c r="J4" i="11" s="1"/>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G61" i="9" s="1"/>
  <c r="AN4" i="11" s="1"/>
  <c r="C400" i="5"/>
  <c r="B400" i="5"/>
  <c r="C399" i="5"/>
  <c r="B399"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C381" i="5"/>
  <c r="B381" i="5"/>
  <c r="C380" i="5"/>
  <c r="B380" i="5"/>
  <c r="C379" i="5"/>
  <c r="B379" i="5"/>
  <c r="C378" i="5"/>
  <c r="B378" i="5"/>
  <c r="C377" i="5"/>
  <c r="B377" i="5"/>
  <c r="C376" i="5"/>
  <c r="B376" i="5"/>
  <c r="C375" i="5"/>
  <c r="B375" i="5"/>
  <c r="C374" i="5"/>
  <c r="B374" i="5"/>
  <c r="C373" i="5"/>
  <c r="B373" i="5"/>
  <c r="C372" i="5"/>
  <c r="B372" i="5"/>
  <c r="C371" i="5"/>
  <c r="B371" i="5"/>
  <c r="C370" i="5"/>
  <c r="B370" i="5"/>
  <c r="C369" i="5"/>
  <c r="B369" i="5"/>
  <c r="C368" i="5"/>
  <c r="B368" i="5"/>
  <c r="C367" i="5"/>
  <c r="B367" i="5"/>
  <c r="C366" i="5"/>
  <c r="B366" i="5"/>
  <c r="C365" i="5"/>
  <c r="B365" i="5"/>
  <c r="C364" i="5"/>
  <c r="B364" i="5"/>
  <c r="C363" i="5"/>
  <c r="B363" i="5"/>
  <c r="C362" i="5"/>
  <c r="B362" i="5"/>
  <c r="F61" i="9" s="1"/>
  <c r="AM4" i="11" s="1"/>
  <c r="C361" i="5"/>
  <c r="B361" i="5"/>
  <c r="C357" i="5"/>
  <c r="B357" i="5"/>
  <c r="D357" i="5" s="1"/>
  <c r="C356" i="5"/>
  <c r="B356" i="5"/>
  <c r="C355" i="5"/>
  <c r="B355" i="5"/>
  <c r="D355" i="5" s="1"/>
  <c r="C354" i="5"/>
  <c r="B354" i="5"/>
  <c r="C353" i="5"/>
  <c r="B353" i="5"/>
  <c r="D353" i="5" s="1"/>
  <c r="C352" i="5"/>
  <c r="B352" i="5"/>
  <c r="C351" i="5"/>
  <c r="B351" i="5"/>
  <c r="D351" i="5" s="1"/>
  <c r="C350" i="5"/>
  <c r="B350" i="5"/>
  <c r="C349" i="5"/>
  <c r="B349" i="5"/>
  <c r="D349" i="5" s="1"/>
  <c r="C348" i="5"/>
  <c r="B348" i="5"/>
  <c r="C347" i="5"/>
  <c r="B347" i="5"/>
  <c r="D347" i="5" s="1"/>
  <c r="C346" i="5"/>
  <c r="B346" i="5"/>
  <c r="C345" i="5"/>
  <c r="B345" i="5"/>
  <c r="D345" i="5" s="1"/>
  <c r="C344" i="5"/>
  <c r="B344" i="5"/>
  <c r="C343" i="5"/>
  <c r="B343" i="5"/>
  <c r="D343" i="5" s="1"/>
  <c r="C342" i="5"/>
  <c r="B342" i="5"/>
  <c r="C341" i="5"/>
  <c r="B341" i="5"/>
  <c r="D341" i="5" s="1"/>
  <c r="C340" i="5"/>
  <c r="B340" i="5"/>
  <c r="C339" i="5"/>
  <c r="B339" i="5"/>
  <c r="D339" i="5" s="1"/>
  <c r="C338" i="5"/>
  <c r="B338" i="5"/>
  <c r="C337" i="5"/>
  <c r="B337" i="5"/>
  <c r="D337" i="5" s="1"/>
  <c r="C336" i="5"/>
  <c r="B336" i="5"/>
  <c r="C335" i="5"/>
  <c r="B335" i="5"/>
  <c r="D335" i="5" s="1"/>
  <c r="C334" i="5"/>
  <c r="B334" i="5"/>
  <c r="C333" i="5"/>
  <c r="B333" i="5"/>
  <c r="D333" i="5" s="1"/>
  <c r="C332" i="5"/>
  <c r="B332" i="5"/>
  <c r="C331" i="5"/>
  <c r="B331" i="5"/>
  <c r="D331" i="5" s="1"/>
  <c r="C330" i="5"/>
  <c r="B330" i="5"/>
  <c r="C329" i="5"/>
  <c r="B329" i="5"/>
  <c r="D329" i="5" s="1"/>
  <c r="C328" i="5"/>
  <c r="B328" i="5"/>
  <c r="C327" i="5"/>
  <c r="B327" i="5"/>
  <c r="D327" i="5" s="1"/>
  <c r="C326" i="5"/>
  <c r="B326" i="5"/>
  <c r="C325" i="5"/>
  <c r="B325" i="5"/>
  <c r="D325" i="5" s="1"/>
  <c r="D324" i="5"/>
  <c r="J20" i="9" s="1"/>
  <c r="I4" i="11" s="1"/>
  <c r="C324" i="5"/>
  <c r="B324" i="5"/>
  <c r="C323" i="5"/>
  <c r="B323" i="5"/>
  <c r="D323" i="5" s="1"/>
  <c r="C319" i="5"/>
  <c r="B319" i="5"/>
  <c r="C318" i="5"/>
  <c r="B318" i="5"/>
  <c r="D318" i="5" s="1"/>
  <c r="C317" i="5"/>
  <c r="B317" i="5"/>
  <c r="C316" i="5"/>
  <c r="B316" i="5"/>
  <c r="D316" i="5" s="1"/>
  <c r="C315" i="5"/>
  <c r="B315" i="5"/>
  <c r="C314" i="5"/>
  <c r="B314" i="5"/>
  <c r="D314" i="5" s="1"/>
  <c r="C313" i="5"/>
  <c r="B313" i="5"/>
  <c r="C312" i="5"/>
  <c r="B312" i="5"/>
  <c r="D312" i="5" s="1"/>
  <c r="C311" i="5"/>
  <c r="B311" i="5"/>
  <c r="C310" i="5"/>
  <c r="B310" i="5"/>
  <c r="D310" i="5" s="1"/>
  <c r="C309" i="5"/>
  <c r="B309" i="5"/>
  <c r="C308" i="5"/>
  <c r="B308" i="5"/>
  <c r="D308" i="5" s="1"/>
  <c r="C307" i="5"/>
  <c r="B307" i="5"/>
  <c r="C306" i="5"/>
  <c r="B306" i="5"/>
  <c r="D306" i="5" s="1"/>
  <c r="C305" i="5"/>
  <c r="B305" i="5"/>
  <c r="C304" i="5"/>
  <c r="B304" i="5"/>
  <c r="D304" i="5" s="1"/>
  <c r="C303" i="5"/>
  <c r="B303" i="5"/>
  <c r="C302" i="5"/>
  <c r="B302" i="5"/>
  <c r="D302" i="5" s="1"/>
  <c r="C301" i="5"/>
  <c r="B301" i="5"/>
  <c r="C300" i="5"/>
  <c r="B300" i="5"/>
  <c r="D300" i="5" s="1"/>
  <c r="C299" i="5"/>
  <c r="B299" i="5"/>
  <c r="C298" i="5"/>
  <c r="B298" i="5"/>
  <c r="D298" i="5" s="1"/>
  <c r="C297" i="5"/>
  <c r="B297" i="5"/>
  <c r="C296" i="5"/>
  <c r="B296" i="5"/>
  <c r="D296" i="5" s="1"/>
  <c r="C295" i="5"/>
  <c r="B295" i="5"/>
  <c r="C294" i="5"/>
  <c r="B294" i="5"/>
  <c r="D294" i="5" s="1"/>
  <c r="C293" i="5"/>
  <c r="B293" i="5"/>
  <c r="C292" i="5"/>
  <c r="B292" i="5"/>
  <c r="D292" i="5" s="1"/>
  <c r="C291" i="5"/>
  <c r="B291" i="5"/>
  <c r="C290" i="5"/>
  <c r="B290" i="5"/>
  <c r="D290" i="5" s="1"/>
  <c r="C289" i="5"/>
  <c r="B289" i="5"/>
  <c r="C288" i="5"/>
  <c r="B288" i="5"/>
  <c r="D288" i="5" s="1"/>
  <c r="C287" i="5"/>
  <c r="B287" i="5"/>
  <c r="C286" i="5"/>
  <c r="B286" i="5"/>
  <c r="D286" i="5" s="1"/>
  <c r="I20" i="9" s="1"/>
  <c r="H4" i="11" s="1"/>
  <c r="C285" i="5"/>
  <c r="B285" i="5"/>
  <c r="C281" i="5"/>
  <c r="B281" i="5"/>
  <c r="C280" i="5"/>
  <c r="B280" i="5"/>
  <c r="C279" i="5"/>
  <c r="B279" i="5"/>
  <c r="C278" i="5"/>
  <c r="B278" i="5"/>
  <c r="C277" i="5"/>
  <c r="B277" i="5"/>
  <c r="C276" i="5"/>
  <c r="B276" i="5"/>
  <c r="C275" i="5"/>
  <c r="B275" i="5"/>
  <c r="C274" i="5"/>
  <c r="B274" i="5"/>
  <c r="C273" i="5"/>
  <c r="B273" i="5"/>
  <c r="C272" i="5"/>
  <c r="B272" i="5"/>
  <c r="C271" i="5"/>
  <c r="B271" i="5"/>
  <c r="C270" i="5"/>
  <c r="B270" i="5"/>
  <c r="C269" i="5"/>
  <c r="B269" i="5"/>
  <c r="C268" i="5"/>
  <c r="B268" i="5"/>
  <c r="C267" i="5"/>
  <c r="B267" i="5"/>
  <c r="C266" i="5"/>
  <c r="B266" i="5"/>
  <c r="C265" i="5"/>
  <c r="B265" i="5"/>
  <c r="C264" i="5"/>
  <c r="B264" i="5"/>
  <c r="C263" i="5"/>
  <c r="B263" i="5"/>
  <c r="C262" i="5"/>
  <c r="B262" i="5"/>
  <c r="C261" i="5"/>
  <c r="B261" i="5"/>
  <c r="C260" i="5"/>
  <c r="B260" i="5"/>
  <c r="C259" i="5"/>
  <c r="B259" i="5"/>
  <c r="C258" i="5"/>
  <c r="B258" i="5"/>
  <c r="C257" i="5"/>
  <c r="B257" i="5"/>
  <c r="C256" i="5"/>
  <c r="B256" i="5"/>
  <c r="C255" i="5"/>
  <c r="B255" i="5"/>
  <c r="C254" i="5"/>
  <c r="B254" i="5"/>
  <c r="C253" i="5"/>
  <c r="B253" i="5"/>
  <c r="C252" i="5"/>
  <c r="B252" i="5"/>
  <c r="C251" i="5"/>
  <c r="B251" i="5"/>
  <c r="C250" i="5"/>
  <c r="B250" i="5"/>
  <c r="C249" i="5"/>
  <c r="B249" i="5"/>
  <c r="H20" i="9" s="1"/>
  <c r="G4" i="11" s="1"/>
  <c r="C248" i="5"/>
  <c r="B248" i="5"/>
  <c r="C247" i="5"/>
  <c r="B247" i="5"/>
  <c r="C243" i="5"/>
  <c r="B243" i="5"/>
  <c r="C242" i="5"/>
  <c r="B242" i="5"/>
  <c r="D242" i="5" s="1"/>
  <c r="C241" i="5"/>
  <c r="B241" i="5"/>
  <c r="C240" i="5"/>
  <c r="B240" i="5"/>
  <c r="D240" i="5" s="1"/>
  <c r="C239" i="5"/>
  <c r="B239" i="5"/>
  <c r="C238" i="5"/>
  <c r="B238" i="5"/>
  <c r="D238" i="5" s="1"/>
  <c r="C237" i="5"/>
  <c r="B237" i="5"/>
  <c r="C236" i="5"/>
  <c r="B236" i="5"/>
  <c r="D236" i="5" s="1"/>
  <c r="C235" i="5"/>
  <c r="B235" i="5"/>
  <c r="C234" i="5"/>
  <c r="B234" i="5"/>
  <c r="D234" i="5" s="1"/>
  <c r="C233" i="5"/>
  <c r="B233" i="5"/>
  <c r="C232" i="5"/>
  <c r="B232" i="5"/>
  <c r="D232" i="5" s="1"/>
  <c r="C231" i="5"/>
  <c r="B231" i="5"/>
  <c r="C230" i="5"/>
  <c r="B230" i="5"/>
  <c r="D230" i="5" s="1"/>
  <c r="C229" i="5"/>
  <c r="B229" i="5"/>
  <c r="C228" i="5"/>
  <c r="B228" i="5"/>
  <c r="D228" i="5" s="1"/>
  <c r="C227" i="5"/>
  <c r="B227" i="5"/>
  <c r="C226" i="5"/>
  <c r="B226" i="5"/>
  <c r="D226" i="5" s="1"/>
  <c r="C225" i="5"/>
  <c r="B225" i="5"/>
  <c r="C224" i="5"/>
  <c r="B224" i="5"/>
  <c r="D224" i="5" s="1"/>
  <c r="C223" i="5"/>
  <c r="B223" i="5"/>
  <c r="C222" i="5"/>
  <c r="B222" i="5"/>
  <c r="D222" i="5" s="1"/>
  <c r="C221" i="5"/>
  <c r="B221" i="5"/>
  <c r="C220" i="5"/>
  <c r="B220" i="5"/>
  <c r="D220" i="5" s="1"/>
  <c r="C219" i="5"/>
  <c r="B219" i="5"/>
  <c r="C218" i="5"/>
  <c r="B218" i="5"/>
  <c r="D218" i="5" s="1"/>
  <c r="C217" i="5"/>
  <c r="B217" i="5"/>
  <c r="C216" i="5"/>
  <c r="B216" i="5"/>
  <c r="D216" i="5" s="1"/>
  <c r="C215" i="5"/>
  <c r="B215" i="5"/>
  <c r="C214" i="5"/>
  <c r="B214" i="5"/>
  <c r="D214" i="5" s="1"/>
  <c r="C213" i="5"/>
  <c r="B213" i="5"/>
  <c r="C212" i="5"/>
  <c r="B212" i="5"/>
  <c r="D212" i="5" s="1"/>
  <c r="C211" i="5"/>
  <c r="B211" i="5"/>
  <c r="C210" i="5"/>
  <c r="B210" i="5"/>
  <c r="D210" i="5" s="1"/>
  <c r="E61" i="9" s="1"/>
  <c r="AL4" i="11" s="1"/>
  <c r="C209" i="5"/>
  <c r="B209" i="5"/>
  <c r="C205" i="5"/>
  <c r="B205" i="5"/>
  <c r="D205" i="5" s="1"/>
  <c r="C204" i="5"/>
  <c r="B204" i="5"/>
  <c r="C203" i="5"/>
  <c r="B203" i="5"/>
  <c r="D203" i="5" s="1"/>
  <c r="C202" i="5"/>
  <c r="B202" i="5"/>
  <c r="C201" i="5"/>
  <c r="B201" i="5"/>
  <c r="D201" i="5" s="1"/>
  <c r="C200" i="5"/>
  <c r="B200" i="5"/>
  <c r="C199" i="5"/>
  <c r="B199" i="5"/>
  <c r="D199" i="5" s="1"/>
  <c r="C198" i="5"/>
  <c r="B198" i="5"/>
  <c r="C197" i="5"/>
  <c r="B197" i="5"/>
  <c r="D197" i="5" s="1"/>
  <c r="C196" i="5"/>
  <c r="B196" i="5"/>
  <c r="C195" i="5"/>
  <c r="B195" i="5"/>
  <c r="D195" i="5" s="1"/>
  <c r="C194" i="5"/>
  <c r="B194" i="5"/>
  <c r="C193" i="5"/>
  <c r="B193" i="5"/>
  <c r="D193" i="5" s="1"/>
  <c r="C192" i="5"/>
  <c r="B192" i="5"/>
  <c r="C191" i="5"/>
  <c r="B191" i="5"/>
  <c r="D191" i="5" s="1"/>
  <c r="C190" i="5"/>
  <c r="B190" i="5"/>
  <c r="C189" i="5"/>
  <c r="B189" i="5"/>
  <c r="D189" i="5" s="1"/>
  <c r="C188" i="5"/>
  <c r="B188" i="5"/>
  <c r="C187" i="5"/>
  <c r="B187" i="5"/>
  <c r="D187" i="5" s="1"/>
  <c r="C186" i="5"/>
  <c r="B186" i="5"/>
  <c r="C185" i="5"/>
  <c r="B185" i="5"/>
  <c r="D185" i="5" s="1"/>
  <c r="C184" i="5"/>
  <c r="B184" i="5"/>
  <c r="C183" i="5"/>
  <c r="B183" i="5"/>
  <c r="D183" i="5" s="1"/>
  <c r="C182" i="5"/>
  <c r="B182" i="5"/>
  <c r="C181" i="5"/>
  <c r="B181" i="5"/>
  <c r="D181" i="5" s="1"/>
  <c r="C180" i="5"/>
  <c r="B180" i="5"/>
  <c r="C179" i="5"/>
  <c r="B179" i="5"/>
  <c r="D179" i="5" s="1"/>
  <c r="C178" i="5"/>
  <c r="B178" i="5"/>
  <c r="C177" i="5"/>
  <c r="B177" i="5"/>
  <c r="D177" i="5" s="1"/>
  <c r="C176" i="5"/>
  <c r="B176" i="5"/>
  <c r="C175" i="5"/>
  <c r="B175" i="5"/>
  <c r="D175" i="5" s="1"/>
  <c r="C174" i="5"/>
  <c r="B174" i="5"/>
  <c r="C173" i="5"/>
  <c r="B173" i="5"/>
  <c r="D173" i="5" s="1"/>
  <c r="D172" i="5"/>
  <c r="D61" i="9" s="1"/>
  <c r="AK4" i="11" s="1"/>
  <c r="C172" i="5"/>
  <c r="B172" i="5"/>
  <c r="C171" i="5"/>
  <c r="B171" i="5"/>
  <c r="D171" i="5" s="1"/>
  <c r="C167" i="5"/>
  <c r="B167" i="5"/>
  <c r="C166" i="5"/>
  <c r="B166" i="5"/>
  <c r="D166" i="5" s="1"/>
  <c r="C165" i="5"/>
  <c r="B165" i="5"/>
  <c r="C164" i="5"/>
  <c r="B164" i="5"/>
  <c r="D164" i="5" s="1"/>
  <c r="C163" i="5"/>
  <c r="B163" i="5"/>
  <c r="C162" i="5"/>
  <c r="B162" i="5"/>
  <c r="D162" i="5" s="1"/>
  <c r="C161" i="5"/>
  <c r="B161" i="5"/>
  <c r="C160" i="5"/>
  <c r="B160" i="5"/>
  <c r="D160" i="5" s="1"/>
  <c r="C159" i="5"/>
  <c r="B159" i="5"/>
  <c r="C158" i="5"/>
  <c r="B158" i="5"/>
  <c r="D158" i="5" s="1"/>
  <c r="C157" i="5"/>
  <c r="B157" i="5"/>
  <c r="C156" i="5"/>
  <c r="B156" i="5"/>
  <c r="D156" i="5" s="1"/>
  <c r="C155" i="5"/>
  <c r="B155" i="5"/>
  <c r="C154" i="5"/>
  <c r="B154" i="5"/>
  <c r="D154" i="5" s="1"/>
  <c r="C153" i="5"/>
  <c r="B153" i="5"/>
  <c r="C152" i="5"/>
  <c r="B152" i="5"/>
  <c r="D152" i="5" s="1"/>
  <c r="C151" i="5"/>
  <c r="B151" i="5"/>
  <c r="C150" i="5"/>
  <c r="B150" i="5"/>
  <c r="D150" i="5" s="1"/>
  <c r="C149" i="5"/>
  <c r="B149" i="5"/>
  <c r="C148" i="5"/>
  <c r="B148" i="5"/>
  <c r="D148" i="5" s="1"/>
  <c r="C147" i="5"/>
  <c r="B147" i="5"/>
  <c r="C146" i="5"/>
  <c r="B146" i="5"/>
  <c r="D146" i="5" s="1"/>
  <c r="C145" i="5"/>
  <c r="B145" i="5"/>
  <c r="C144" i="5"/>
  <c r="B144" i="5"/>
  <c r="D144" i="5" s="1"/>
  <c r="C143" i="5"/>
  <c r="B143" i="5"/>
  <c r="C142" i="5"/>
  <c r="B142" i="5"/>
  <c r="D142" i="5" s="1"/>
  <c r="C141" i="5"/>
  <c r="B141" i="5"/>
  <c r="C140" i="5"/>
  <c r="B140" i="5"/>
  <c r="D140" i="5" s="1"/>
  <c r="C139" i="5"/>
  <c r="B139" i="5"/>
  <c r="C138" i="5"/>
  <c r="B138" i="5"/>
  <c r="D138" i="5" s="1"/>
  <c r="C137" i="5"/>
  <c r="B137" i="5"/>
  <c r="C136" i="5"/>
  <c r="B136" i="5"/>
  <c r="D136" i="5" s="1"/>
  <c r="C135" i="5"/>
  <c r="B135" i="5"/>
  <c r="C134" i="5"/>
  <c r="B134" i="5"/>
  <c r="D134" i="5" s="1"/>
  <c r="G20" i="9" s="1"/>
  <c r="F4" i="11" s="1"/>
  <c r="C133" i="5"/>
  <c r="B133" i="5"/>
  <c r="C129" i="5"/>
  <c r="B129" i="5"/>
  <c r="D129" i="5" s="1"/>
  <c r="C128" i="5"/>
  <c r="B128" i="5"/>
  <c r="C127" i="5"/>
  <c r="B127" i="5"/>
  <c r="D127" i="5" s="1"/>
  <c r="C126" i="5"/>
  <c r="B126" i="5"/>
  <c r="C125" i="5"/>
  <c r="B125" i="5"/>
  <c r="D125" i="5" s="1"/>
  <c r="C124" i="5"/>
  <c r="B124" i="5"/>
  <c r="C123" i="5"/>
  <c r="B123" i="5"/>
  <c r="D123" i="5" s="1"/>
  <c r="C122" i="5"/>
  <c r="B122" i="5"/>
  <c r="C121" i="5"/>
  <c r="B121" i="5"/>
  <c r="D121" i="5" s="1"/>
  <c r="C120" i="5"/>
  <c r="B120" i="5"/>
  <c r="C119" i="5"/>
  <c r="B119" i="5"/>
  <c r="D119" i="5" s="1"/>
  <c r="C118" i="5"/>
  <c r="B118" i="5"/>
  <c r="C117" i="5"/>
  <c r="B117" i="5"/>
  <c r="D117" i="5" s="1"/>
  <c r="C116" i="5"/>
  <c r="B116" i="5"/>
  <c r="C115" i="5"/>
  <c r="B115" i="5"/>
  <c r="D115" i="5" s="1"/>
  <c r="C114" i="5"/>
  <c r="B114" i="5"/>
  <c r="C113" i="5"/>
  <c r="B113" i="5"/>
  <c r="D113" i="5" s="1"/>
  <c r="C112" i="5"/>
  <c r="B112" i="5"/>
  <c r="C111" i="5"/>
  <c r="B111" i="5"/>
  <c r="D111" i="5" s="1"/>
  <c r="C110" i="5"/>
  <c r="B110" i="5"/>
  <c r="C109" i="5"/>
  <c r="B109" i="5"/>
  <c r="D109" i="5" s="1"/>
  <c r="C108" i="5"/>
  <c r="B108" i="5"/>
  <c r="C107" i="5"/>
  <c r="B107" i="5"/>
  <c r="D107" i="5" s="1"/>
  <c r="C106" i="5"/>
  <c r="B106" i="5"/>
  <c r="C105" i="5"/>
  <c r="B105" i="5"/>
  <c r="D105" i="5" s="1"/>
  <c r="C104" i="5"/>
  <c r="B104" i="5"/>
  <c r="C103" i="5"/>
  <c r="B103" i="5"/>
  <c r="D103" i="5" s="1"/>
  <c r="C102" i="5"/>
  <c r="B102" i="5"/>
  <c r="C101" i="5"/>
  <c r="B101" i="5"/>
  <c r="D101" i="5" s="1"/>
  <c r="C100" i="5"/>
  <c r="B100" i="5"/>
  <c r="C99" i="5"/>
  <c r="B99" i="5"/>
  <c r="D99" i="5" s="1"/>
  <c r="C98" i="5"/>
  <c r="B98" i="5"/>
  <c r="C97" i="5"/>
  <c r="B97" i="5"/>
  <c r="D97" i="5" s="1"/>
  <c r="D96" i="5"/>
  <c r="F20" i="9" s="1"/>
  <c r="E4" i="11" s="1"/>
  <c r="C96" i="5"/>
  <c r="B96" i="5"/>
  <c r="C95" i="5"/>
  <c r="B95" i="5"/>
  <c r="D95" i="5" s="1"/>
  <c r="C91" i="5"/>
  <c r="B91" i="5"/>
  <c r="C90" i="5"/>
  <c r="B90" i="5"/>
  <c r="D90" i="5" s="1"/>
  <c r="C89" i="5"/>
  <c r="B89" i="5"/>
  <c r="C88" i="5"/>
  <c r="B88" i="5"/>
  <c r="D88" i="5" s="1"/>
  <c r="C87" i="5"/>
  <c r="B87" i="5"/>
  <c r="C86" i="5"/>
  <c r="B86" i="5"/>
  <c r="D86" i="5" s="1"/>
  <c r="C85" i="5"/>
  <c r="B85" i="5"/>
  <c r="C84" i="5"/>
  <c r="B84" i="5"/>
  <c r="D84" i="5" s="1"/>
  <c r="C83" i="5"/>
  <c r="B83" i="5"/>
  <c r="C82" i="5"/>
  <c r="B82" i="5"/>
  <c r="D82" i="5" s="1"/>
  <c r="C81" i="5"/>
  <c r="B81" i="5"/>
  <c r="C80" i="5"/>
  <c r="B80" i="5"/>
  <c r="D80" i="5" s="1"/>
  <c r="C79" i="5"/>
  <c r="B79" i="5"/>
  <c r="C78" i="5"/>
  <c r="B78" i="5"/>
  <c r="D78" i="5" s="1"/>
  <c r="C77" i="5"/>
  <c r="B77" i="5"/>
  <c r="C76" i="5"/>
  <c r="B76" i="5"/>
  <c r="D76" i="5" s="1"/>
  <c r="C75" i="5"/>
  <c r="B75" i="5"/>
  <c r="C74" i="5"/>
  <c r="B74" i="5"/>
  <c r="D74" i="5" s="1"/>
  <c r="C73" i="5"/>
  <c r="B73" i="5"/>
  <c r="C72" i="5"/>
  <c r="B72" i="5"/>
  <c r="D72" i="5" s="1"/>
  <c r="C71" i="5"/>
  <c r="B71" i="5"/>
  <c r="C70" i="5"/>
  <c r="B70" i="5"/>
  <c r="D70" i="5" s="1"/>
  <c r="C69" i="5"/>
  <c r="B69" i="5"/>
  <c r="C68" i="5"/>
  <c r="B68" i="5"/>
  <c r="D68" i="5" s="1"/>
  <c r="C67" i="5"/>
  <c r="B67" i="5"/>
  <c r="C66" i="5"/>
  <c r="B66" i="5"/>
  <c r="D66" i="5" s="1"/>
  <c r="C65" i="5"/>
  <c r="B65" i="5"/>
  <c r="C64" i="5"/>
  <c r="B64" i="5"/>
  <c r="D64" i="5" s="1"/>
  <c r="C63" i="5"/>
  <c r="B63" i="5"/>
  <c r="C62" i="5"/>
  <c r="B62" i="5"/>
  <c r="D62" i="5" s="1"/>
  <c r="C61" i="5"/>
  <c r="B61" i="5"/>
  <c r="C60" i="5"/>
  <c r="B60" i="5"/>
  <c r="D60" i="5" s="1"/>
  <c r="C59" i="5"/>
  <c r="B59" i="5"/>
  <c r="C58" i="5"/>
  <c r="B58" i="5"/>
  <c r="D58" i="5" s="1"/>
  <c r="E20" i="9" s="1"/>
  <c r="D4" i="11" s="1"/>
  <c r="C57" i="5"/>
  <c r="B57"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D20" i="9" s="1"/>
  <c r="C4" i="11" s="1"/>
  <c r="B20" i="5"/>
  <c r="C19" i="5"/>
  <c r="B19" i="5"/>
  <c r="C14" i="5"/>
  <c r="D49" i="4"/>
  <c r="D52" i="4" s="1"/>
  <c r="D47" i="4"/>
  <c r="D45" i="4"/>
  <c r="I514" i="5"/>
  <c r="I172" i="5"/>
  <c r="I248" i="5"/>
  <c r="H172" i="5"/>
  <c r="F590" i="5"/>
  <c r="G590" i="5"/>
  <c r="F514" i="5"/>
  <c r="F704" i="5"/>
  <c r="I96" i="5"/>
  <c r="H400" i="5"/>
  <c r="G514" i="5"/>
  <c r="H248" i="5"/>
  <c r="H590" i="5"/>
  <c r="H96" i="5"/>
  <c r="H324" i="5"/>
  <c r="D57" i="5"/>
  <c r="D59" i="5"/>
  <c r="D61" i="5"/>
  <c r="D63" i="5"/>
  <c r="D65" i="5"/>
  <c r="D67" i="5"/>
  <c r="D69" i="5"/>
  <c r="D71" i="5"/>
  <c r="D73" i="5"/>
  <c r="D75" i="5"/>
  <c r="D77" i="5"/>
  <c r="D79" i="5"/>
  <c r="D81" i="5"/>
  <c r="D83" i="5"/>
  <c r="D85" i="5"/>
  <c r="D87" i="5"/>
  <c r="D89" i="5"/>
  <c r="D91" i="5"/>
  <c r="D98" i="5"/>
  <c r="D100" i="5"/>
  <c r="D102" i="5"/>
  <c r="D104" i="5"/>
  <c r="D106" i="5"/>
  <c r="D108" i="5"/>
  <c r="D110" i="5"/>
  <c r="D112" i="5"/>
  <c r="D114" i="5"/>
  <c r="D116" i="5"/>
  <c r="D118" i="5"/>
  <c r="D120" i="5"/>
  <c r="D122" i="5"/>
  <c r="D124" i="5"/>
  <c r="D126" i="5"/>
  <c r="D128" i="5"/>
  <c r="D133" i="5"/>
  <c r="D135" i="5"/>
  <c r="D137" i="5"/>
  <c r="D139" i="5"/>
  <c r="D141" i="5"/>
  <c r="D143" i="5"/>
  <c r="D145" i="5"/>
  <c r="D147" i="5"/>
  <c r="D149" i="5"/>
  <c r="D151" i="5"/>
  <c r="D153" i="5"/>
  <c r="D155" i="5"/>
  <c r="D157" i="5"/>
  <c r="D159" i="5"/>
  <c r="D161" i="5"/>
  <c r="D163" i="5"/>
  <c r="D165" i="5"/>
  <c r="D167" i="5"/>
  <c r="D174" i="5"/>
  <c r="D176" i="5"/>
  <c r="D178" i="5"/>
  <c r="D180" i="5"/>
  <c r="D182" i="5"/>
  <c r="D184" i="5"/>
  <c r="D186" i="5"/>
  <c r="D188" i="5"/>
  <c r="D190" i="5"/>
  <c r="D192" i="5"/>
  <c r="D194" i="5"/>
  <c r="D196" i="5"/>
  <c r="D198" i="5"/>
  <c r="D200" i="5"/>
  <c r="D202" i="5"/>
  <c r="D204" i="5"/>
  <c r="D209" i="5"/>
  <c r="D211" i="5"/>
  <c r="D213" i="5"/>
  <c r="D215" i="5"/>
  <c r="D217" i="5"/>
  <c r="D219" i="5"/>
  <c r="D221" i="5"/>
  <c r="D223" i="5"/>
  <c r="D225" i="5"/>
  <c r="D227" i="5"/>
  <c r="D229" i="5"/>
  <c r="D231" i="5"/>
  <c r="D233" i="5"/>
  <c r="D235" i="5"/>
  <c r="D237" i="5"/>
  <c r="D239" i="5"/>
  <c r="D241" i="5"/>
  <c r="D243" i="5"/>
  <c r="D285" i="5"/>
  <c r="D287" i="5"/>
  <c r="D289" i="5"/>
  <c r="D291" i="5"/>
  <c r="D293" i="5"/>
  <c r="D295" i="5"/>
  <c r="D297" i="5"/>
  <c r="D299" i="5"/>
  <c r="D301" i="5"/>
  <c r="D303" i="5"/>
  <c r="D305" i="5"/>
  <c r="D307" i="5"/>
  <c r="D309" i="5"/>
  <c r="D311" i="5"/>
  <c r="D313" i="5"/>
  <c r="D315" i="5"/>
  <c r="D317" i="5"/>
  <c r="D319" i="5"/>
  <c r="D326" i="5"/>
  <c r="D328" i="5"/>
  <c r="D330" i="5"/>
  <c r="D332" i="5"/>
  <c r="D334" i="5"/>
  <c r="D336" i="5"/>
  <c r="D338" i="5"/>
  <c r="D340" i="5"/>
  <c r="D342" i="5"/>
  <c r="D344" i="5"/>
  <c r="D346" i="5"/>
  <c r="D348" i="5"/>
  <c r="D350" i="5"/>
  <c r="D352" i="5"/>
  <c r="D354" i="5"/>
  <c r="D356" i="5"/>
  <c r="D552" i="5"/>
  <c r="I61" i="9" s="1"/>
  <c r="AP4" i="11" s="1"/>
  <c r="K94" i="9"/>
  <c r="AR22" i="11" s="1"/>
  <c r="E661" i="5"/>
  <c r="E620" i="5"/>
  <c r="K78" i="9"/>
  <c r="E645" i="5"/>
  <c r="D437" i="5"/>
  <c r="D439" i="5"/>
  <c r="D441" i="5"/>
  <c r="D443" i="5"/>
  <c r="D445" i="5"/>
  <c r="D447" i="5"/>
  <c r="D449" i="5"/>
  <c r="D451" i="5"/>
  <c r="D453" i="5"/>
  <c r="D455" i="5"/>
  <c r="D457" i="5"/>
  <c r="D459" i="5"/>
  <c r="D461" i="5"/>
  <c r="D463" i="5"/>
  <c r="D465" i="5"/>
  <c r="D467" i="5"/>
  <c r="D469" i="5"/>
  <c r="D471" i="5"/>
  <c r="D551" i="5"/>
  <c r="D621" i="5"/>
  <c r="J92" i="9" s="1"/>
  <c r="K62" i="9" s="1"/>
  <c r="AR5" i="11" s="1"/>
  <c r="K64" i="9" s="1"/>
  <c r="AR7" i="11" s="1"/>
  <c r="K71" i="9" s="1"/>
  <c r="AR14" i="11" s="1"/>
  <c r="K80" i="9" s="1"/>
  <c r="K87" i="9" s="1"/>
  <c r="AR19" i="11" s="1"/>
  <c r="D666" i="5"/>
  <c r="D674" i="5"/>
  <c r="D681" i="5"/>
  <c r="D690" i="5"/>
  <c r="D697" i="5"/>
  <c r="D710" i="5"/>
  <c r="D719" i="5"/>
  <c r="D727" i="5"/>
  <c r="D729" i="5"/>
  <c r="D734" i="5"/>
  <c r="D742" i="5"/>
  <c r="D747" i="5"/>
  <c r="D759" i="5"/>
  <c r="D762" i="5"/>
  <c r="D772" i="5"/>
  <c r="D774" i="5"/>
  <c r="D470" i="5"/>
  <c r="D475" i="5"/>
  <c r="D590" i="5"/>
  <c r="D622" i="5"/>
  <c r="J93" i="9" s="1"/>
  <c r="K63" i="9" s="1"/>
  <c r="AR6" i="11" s="1"/>
  <c r="K72" i="9" s="1"/>
  <c r="K79" i="9" s="1"/>
  <c r="K88" i="9" s="1"/>
  <c r="AR20" i="11" s="1"/>
  <c r="D665" i="5"/>
  <c r="D671" i="5"/>
  <c r="D673" i="5"/>
  <c r="D678" i="5"/>
  <c r="D680" i="5"/>
  <c r="D683" i="5"/>
  <c r="D687" i="5"/>
  <c r="D689" i="5"/>
  <c r="D694" i="5"/>
  <c r="D696" i="5"/>
  <c r="D699" i="5"/>
  <c r="D707" i="5"/>
  <c r="D709" i="5"/>
  <c r="D712" i="5"/>
  <c r="D716" i="5"/>
  <c r="D718" i="5"/>
  <c r="D730" i="5"/>
  <c r="D733" i="5"/>
  <c r="D743" i="5"/>
  <c r="D746" i="5"/>
  <c r="D756" i="5"/>
  <c r="D758" i="5"/>
  <c r="D763" i="5"/>
  <c r="D775" i="5"/>
  <c r="E477" i="6"/>
  <c r="E590" i="6"/>
  <c r="E629" i="5"/>
  <c r="E401" i="6"/>
  <c r="E325" i="6"/>
  <c r="E325" i="7"/>
  <c r="E363" i="6"/>
  <c r="E21" i="7"/>
  <c r="E173" i="7"/>
  <c r="O21" i="9" s="1"/>
  <c r="N5" i="11" s="1"/>
  <c r="E439" i="6"/>
  <c r="D24" i="9"/>
  <c r="C8" i="11" s="1"/>
  <c r="E24" i="5"/>
  <c r="D34" i="9"/>
  <c r="E34" i="5"/>
  <c r="D44" i="9"/>
  <c r="C17" i="11" s="1"/>
  <c r="E44" i="5"/>
  <c r="D52" i="9"/>
  <c r="E52" i="5"/>
  <c r="E21" i="9"/>
  <c r="D5" i="11" s="1"/>
  <c r="E59" i="5"/>
  <c r="E29" i="9"/>
  <c r="D13" i="11" s="1"/>
  <c r="E67" i="5"/>
  <c r="E39" i="9"/>
  <c r="E77" i="5"/>
  <c r="E47" i="9"/>
  <c r="E85" i="5"/>
  <c r="F30" i="9"/>
  <c r="E14" i="11" s="1"/>
  <c r="E106" i="5"/>
  <c r="F36" i="9"/>
  <c r="E112" i="5"/>
  <c r="F44" i="9"/>
  <c r="E17" i="11" s="1"/>
  <c r="E120" i="5"/>
  <c r="F50" i="9"/>
  <c r="E126" i="5"/>
  <c r="G27" i="9"/>
  <c r="F11" i="11" s="1"/>
  <c r="E141" i="5"/>
  <c r="G33" i="9"/>
  <c r="E147" i="5"/>
  <c r="G39" i="9"/>
  <c r="E153" i="5"/>
  <c r="G45" i="9"/>
  <c r="F18" i="11" s="1"/>
  <c r="E159" i="5"/>
  <c r="D21" i="9"/>
  <c r="C5" i="11" s="1"/>
  <c r="E21" i="5"/>
  <c r="D25" i="9"/>
  <c r="C9" i="11" s="1"/>
  <c r="E25" i="5"/>
  <c r="D29" i="9"/>
  <c r="C13" i="11" s="1"/>
  <c r="E29" i="5"/>
  <c r="D33" i="9"/>
  <c r="E33" i="5"/>
  <c r="D37" i="9"/>
  <c r="E37" i="5"/>
  <c r="D41" i="9"/>
  <c r="E41" i="5"/>
  <c r="D45" i="9"/>
  <c r="C18" i="11" s="1"/>
  <c r="E45" i="5"/>
  <c r="D49" i="9"/>
  <c r="E49" i="5"/>
  <c r="D53" i="9"/>
  <c r="C22" i="11" s="1"/>
  <c r="E53" i="5"/>
  <c r="E22" i="9"/>
  <c r="D6" i="11" s="1"/>
  <c r="E60" i="5"/>
  <c r="E26" i="9"/>
  <c r="D10" i="11" s="1"/>
  <c r="E64" i="5"/>
  <c r="E30" i="9"/>
  <c r="D14" i="11" s="1"/>
  <c r="E68" i="5"/>
  <c r="E32" i="9"/>
  <c r="E70" i="5"/>
  <c r="E36" i="9"/>
  <c r="E74" i="5"/>
  <c r="E42" i="9"/>
  <c r="D15" i="11" s="1"/>
  <c r="E80" i="5"/>
  <c r="E46" i="9"/>
  <c r="D19" i="11" s="1"/>
  <c r="E84" i="5"/>
  <c r="E52" i="9"/>
  <c r="E90" i="5"/>
  <c r="F23" i="9"/>
  <c r="E7" i="11" s="1"/>
  <c r="E99" i="5"/>
  <c r="F27" i="9"/>
  <c r="E11" i="11" s="1"/>
  <c r="E103" i="5"/>
  <c r="F31" i="9"/>
  <c r="E107" i="5"/>
  <c r="F35" i="9"/>
  <c r="E111" i="5"/>
  <c r="F41" i="9"/>
  <c r="E117" i="5"/>
  <c r="F45" i="9"/>
  <c r="E18" i="11" s="1"/>
  <c r="E121" i="5"/>
  <c r="F49" i="9"/>
  <c r="E125" i="5"/>
  <c r="F53" i="9"/>
  <c r="E22" i="11" s="1"/>
  <c r="E129" i="5"/>
  <c r="G22" i="9"/>
  <c r="F6" i="11" s="1"/>
  <c r="E136" i="5"/>
  <c r="G26" i="9"/>
  <c r="F10" i="11" s="1"/>
  <c r="E140" i="5"/>
  <c r="G30" i="9"/>
  <c r="F14" i="11" s="1"/>
  <c r="E144" i="5"/>
  <c r="G34" i="9"/>
  <c r="E148" i="5"/>
  <c r="G38" i="9"/>
  <c r="E152" i="5"/>
  <c r="G42" i="9"/>
  <c r="F15" i="11" s="1"/>
  <c r="E156" i="5"/>
  <c r="G46" i="9"/>
  <c r="F19" i="11" s="1"/>
  <c r="E160" i="5"/>
  <c r="G50" i="9"/>
  <c r="E164" i="5"/>
  <c r="D60" i="9"/>
  <c r="AK3" i="11" s="1"/>
  <c r="E171" i="5"/>
  <c r="D62" i="9"/>
  <c r="AK5" i="11" s="1"/>
  <c r="E173" i="5"/>
  <c r="D66" i="9"/>
  <c r="AK9" i="11" s="1"/>
  <c r="E177" i="5"/>
  <c r="D70" i="9"/>
  <c r="AK13" i="11" s="1"/>
  <c r="E181" i="5"/>
  <c r="D74" i="9"/>
  <c r="E185" i="5"/>
  <c r="D78" i="9"/>
  <c r="E189" i="5"/>
  <c r="D80" i="9"/>
  <c r="E191" i="5"/>
  <c r="D84" i="9"/>
  <c r="AK16" i="11" s="1"/>
  <c r="E195" i="5"/>
  <c r="D88" i="9"/>
  <c r="AK20" i="11" s="1"/>
  <c r="E199" i="5"/>
  <c r="D92" i="9"/>
  <c r="E203" i="5"/>
  <c r="E65" i="9"/>
  <c r="AL8" i="11" s="1"/>
  <c r="E214" i="5"/>
  <c r="E69" i="9"/>
  <c r="AL12" i="11" s="1"/>
  <c r="E218" i="5"/>
  <c r="E73" i="9"/>
  <c r="E222" i="5"/>
  <c r="E77" i="9"/>
  <c r="E226" i="5"/>
  <c r="E81" i="9"/>
  <c r="E230" i="5"/>
  <c r="E85" i="9"/>
  <c r="AL17" i="11" s="1"/>
  <c r="E234" i="5"/>
  <c r="E89" i="9"/>
  <c r="E238" i="5"/>
  <c r="E93" i="9"/>
  <c r="E242" i="5"/>
  <c r="H23" i="9"/>
  <c r="G7" i="11" s="1"/>
  <c r="E251" i="5"/>
  <c r="H27" i="9"/>
  <c r="G11" i="11" s="1"/>
  <c r="E255" i="5"/>
  <c r="H31" i="9"/>
  <c r="E259" i="5"/>
  <c r="H35" i="9"/>
  <c r="E263" i="5"/>
  <c r="H41" i="9"/>
  <c r="E269" i="5"/>
  <c r="H45" i="9"/>
  <c r="G18" i="11" s="1"/>
  <c r="E273" i="5"/>
  <c r="H49" i="9"/>
  <c r="E277" i="5"/>
  <c r="H53" i="9"/>
  <c r="G22" i="11" s="1"/>
  <c r="E281" i="5"/>
  <c r="I24" i="9"/>
  <c r="H8" i="11" s="1"/>
  <c r="E290" i="5"/>
  <c r="I28" i="9"/>
  <c r="H12" i="11" s="1"/>
  <c r="E294" i="5"/>
  <c r="I32" i="9"/>
  <c r="E298" i="5"/>
  <c r="I36" i="9"/>
  <c r="E302" i="5"/>
  <c r="I40" i="9"/>
  <c r="E306" i="5"/>
  <c r="I44" i="9"/>
  <c r="H17" i="11" s="1"/>
  <c r="E310" i="5"/>
  <c r="I48" i="9"/>
  <c r="E314" i="5"/>
  <c r="I52" i="9"/>
  <c r="E318" i="5"/>
  <c r="J21" i="9"/>
  <c r="I5" i="11" s="1"/>
  <c r="E325" i="5"/>
  <c r="J25" i="9"/>
  <c r="I9" i="11" s="1"/>
  <c r="E329" i="5"/>
  <c r="J29" i="9"/>
  <c r="I13" i="11" s="1"/>
  <c r="E333" i="5"/>
  <c r="J33" i="9"/>
  <c r="E337" i="5"/>
  <c r="J37" i="9"/>
  <c r="E341" i="5"/>
  <c r="J41" i="9"/>
  <c r="E345" i="5"/>
  <c r="J45" i="9"/>
  <c r="I18" i="11" s="1"/>
  <c r="E349" i="5"/>
  <c r="J49" i="9"/>
  <c r="E353" i="5"/>
  <c r="J53" i="9"/>
  <c r="I22" i="11" s="1"/>
  <c r="E357" i="5"/>
  <c r="F63" i="9"/>
  <c r="AM6" i="11" s="1"/>
  <c r="E364" i="5"/>
  <c r="F67" i="9"/>
  <c r="AM10" i="11" s="1"/>
  <c r="E368" i="5"/>
  <c r="F71" i="9"/>
  <c r="AM14" i="11" s="1"/>
  <c r="E372" i="5"/>
  <c r="F75" i="9"/>
  <c r="E376" i="5"/>
  <c r="F79" i="9"/>
  <c r="E380" i="5"/>
  <c r="F83" i="9"/>
  <c r="AM15" i="11" s="1"/>
  <c r="E384" i="5"/>
  <c r="F85" i="9"/>
  <c r="AM17" i="11" s="1"/>
  <c r="E386" i="5"/>
  <c r="F89" i="9"/>
  <c r="E390" i="5"/>
  <c r="F91" i="9"/>
  <c r="E392" i="5"/>
  <c r="F93" i="9"/>
  <c r="E394" i="5"/>
  <c r="G60" i="9"/>
  <c r="AN3" i="11" s="1"/>
  <c r="E399" i="5"/>
  <c r="G64" i="9"/>
  <c r="AN7" i="11" s="1"/>
  <c r="E403" i="5"/>
  <c r="G66" i="9"/>
  <c r="AN9" i="11" s="1"/>
  <c r="E405" i="5"/>
  <c r="G68" i="9"/>
  <c r="AN11" i="11" s="1"/>
  <c r="E407" i="5"/>
  <c r="G70" i="9"/>
  <c r="AN13" i="11" s="1"/>
  <c r="E409" i="5"/>
  <c r="G72" i="9"/>
  <c r="E411" i="5"/>
  <c r="G74" i="9"/>
  <c r="E413" i="5"/>
  <c r="G76" i="9"/>
  <c r="E415" i="5"/>
  <c r="G78" i="9"/>
  <c r="E417" i="5"/>
  <c r="G80" i="9"/>
  <c r="E419" i="5"/>
  <c r="G82" i="9"/>
  <c r="E421" i="5"/>
  <c r="G84" i="9"/>
  <c r="AN16" i="11" s="1"/>
  <c r="E423" i="5"/>
  <c r="G86" i="9"/>
  <c r="AN18" i="11" s="1"/>
  <c r="E425" i="5"/>
  <c r="G88" i="9"/>
  <c r="AN20" i="11" s="1"/>
  <c r="E427" i="5"/>
  <c r="G90" i="9"/>
  <c r="E429" i="5"/>
  <c r="G92" i="9"/>
  <c r="E431" i="5"/>
  <c r="G94" i="9"/>
  <c r="AN22" i="11" s="1"/>
  <c r="E433" i="5"/>
  <c r="K22" i="9"/>
  <c r="J6" i="11" s="1"/>
  <c r="E440" i="5"/>
  <c r="K24" i="9"/>
  <c r="J8" i="11" s="1"/>
  <c r="E442" i="5"/>
  <c r="K26" i="9"/>
  <c r="J10" i="11" s="1"/>
  <c r="E444" i="5"/>
  <c r="K28" i="9"/>
  <c r="J12" i="11" s="1"/>
  <c r="E446" i="5"/>
  <c r="K30" i="9"/>
  <c r="J14" i="11" s="1"/>
  <c r="E448" i="5"/>
  <c r="K32" i="9"/>
  <c r="E450" i="5"/>
  <c r="K34" i="9"/>
  <c r="E452" i="5"/>
  <c r="K36" i="9"/>
  <c r="E454" i="5"/>
  <c r="K38" i="9"/>
  <c r="E456" i="5"/>
  <c r="K40" i="9"/>
  <c r="E458" i="5"/>
  <c r="K42" i="9"/>
  <c r="J15" i="11" s="1"/>
  <c r="E460" i="5"/>
  <c r="K44" i="9"/>
  <c r="J17" i="11" s="1"/>
  <c r="E462" i="5"/>
  <c r="K46" i="9"/>
  <c r="J19" i="11" s="1"/>
  <c r="E464" i="5"/>
  <c r="K48" i="9"/>
  <c r="E466" i="5"/>
  <c r="K50" i="9"/>
  <c r="E468" i="5"/>
  <c r="K52" i="9"/>
  <c r="E470" i="5"/>
  <c r="L19" i="9"/>
  <c r="K3" i="11" s="1"/>
  <c r="E475" i="5"/>
  <c r="H62" i="9"/>
  <c r="AO5" i="11" s="1"/>
  <c r="E515" i="5"/>
  <c r="H64" i="9"/>
  <c r="AO7" i="11" s="1"/>
  <c r="E517" i="5"/>
  <c r="H66" i="9"/>
  <c r="AO9" i="11" s="1"/>
  <c r="E519" i="5"/>
  <c r="H68" i="9"/>
  <c r="AO11" i="11" s="1"/>
  <c r="E521" i="5"/>
  <c r="H70" i="9"/>
  <c r="AO13" i="11" s="1"/>
  <c r="E523" i="5"/>
  <c r="H72" i="9"/>
  <c r="E525" i="5"/>
  <c r="H74" i="9"/>
  <c r="E527" i="5"/>
  <c r="H76" i="9"/>
  <c r="E529" i="5"/>
  <c r="H78" i="9"/>
  <c r="E531" i="5"/>
  <c r="H80" i="9"/>
  <c r="E533" i="5"/>
  <c r="H82" i="9"/>
  <c r="E535" i="5"/>
  <c r="H84" i="9"/>
  <c r="AO16" i="11" s="1"/>
  <c r="E537" i="5"/>
  <c r="H86" i="9"/>
  <c r="AO18" i="11" s="1"/>
  <c r="E539" i="5"/>
  <c r="H88" i="9"/>
  <c r="AO20" i="11" s="1"/>
  <c r="E541" i="5"/>
  <c r="H90" i="9"/>
  <c r="E543" i="5"/>
  <c r="H92" i="9"/>
  <c r="E545" i="5"/>
  <c r="H94" i="9"/>
  <c r="AO22" i="11" s="1"/>
  <c r="E547" i="5"/>
  <c r="J61" i="9"/>
  <c r="AQ4" i="11" s="1"/>
  <c r="E590" i="5"/>
  <c r="M76" i="9"/>
  <c r="E719" i="5"/>
  <c r="M84" i="9"/>
  <c r="AT16" i="11" s="1"/>
  <c r="E727" i="5"/>
  <c r="N91" i="9"/>
  <c r="E772" i="5"/>
  <c r="D26" i="9"/>
  <c r="C10" i="11" s="1"/>
  <c r="E26" i="5"/>
  <c r="D32" i="9"/>
  <c r="E32" i="5"/>
  <c r="D40" i="9"/>
  <c r="E40" i="5"/>
  <c r="D46" i="9"/>
  <c r="C19" i="11" s="1"/>
  <c r="E46" i="5"/>
  <c r="E19" i="9"/>
  <c r="D3" i="11" s="1"/>
  <c r="E57" i="5"/>
  <c r="E25" i="9"/>
  <c r="D9" i="11" s="1"/>
  <c r="E63" i="5"/>
  <c r="E33" i="9"/>
  <c r="E71" i="5"/>
  <c r="E41" i="9"/>
  <c r="E79" i="5"/>
  <c r="E49" i="9"/>
  <c r="E87" i="5"/>
  <c r="F22" i="9"/>
  <c r="E6" i="11" s="1"/>
  <c r="E98" i="5"/>
  <c r="F28" i="9"/>
  <c r="E12" i="11" s="1"/>
  <c r="E104" i="5"/>
  <c r="F40" i="9"/>
  <c r="E116" i="5"/>
  <c r="F46" i="9"/>
  <c r="E19" i="11" s="1"/>
  <c r="E122" i="5"/>
  <c r="G19" i="9"/>
  <c r="F3" i="11" s="1"/>
  <c r="E133" i="5"/>
  <c r="G25" i="9"/>
  <c r="F9" i="11" s="1"/>
  <c r="E139" i="5"/>
  <c r="G51" i="9"/>
  <c r="E165" i="5"/>
  <c r="D19" i="9"/>
  <c r="C3" i="11" s="1"/>
  <c r="E19" i="5"/>
  <c r="D23" i="9"/>
  <c r="C7" i="11" s="1"/>
  <c r="E23" i="5"/>
  <c r="D27" i="9"/>
  <c r="C11" i="11" s="1"/>
  <c r="E27" i="5"/>
  <c r="D31" i="9"/>
  <c r="E31" i="5"/>
  <c r="D35" i="9"/>
  <c r="E35" i="5"/>
  <c r="D39" i="9"/>
  <c r="E39" i="5"/>
  <c r="D43" i="9"/>
  <c r="C16" i="11" s="1"/>
  <c r="E43" i="5"/>
  <c r="D47" i="9"/>
  <c r="E47" i="5"/>
  <c r="D51" i="9"/>
  <c r="E51" i="5"/>
  <c r="E24" i="9"/>
  <c r="D8" i="11" s="1"/>
  <c r="E62" i="5"/>
  <c r="E28" i="9"/>
  <c r="D12" i="11" s="1"/>
  <c r="E66" i="5"/>
  <c r="E34" i="9"/>
  <c r="E72" i="5"/>
  <c r="E38" i="9"/>
  <c r="E76" i="5"/>
  <c r="E40" i="9"/>
  <c r="E78" i="5"/>
  <c r="E44" i="9"/>
  <c r="D17" i="11" s="1"/>
  <c r="E82" i="5"/>
  <c r="E48" i="9"/>
  <c r="E86" i="5"/>
  <c r="E50" i="9"/>
  <c r="E88" i="5"/>
  <c r="F19" i="9"/>
  <c r="E3" i="11" s="1"/>
  <c r="E95" i="5"/>
  <c r="F21" i="9"/>
  <c r="E5" i="11" s="1"/>
  <c r="E97" i="5"/>
  <c r="F25" i="9"/>
  <c r="E9" i="11" s="1"/>
  <c r="E101" i="5"/>
  <c r="F29" i="9"/>
  <c r="E13" i="11" s="1"/>
  <c r="E105" i="5"/>
  <c r="F33" i="9"/>
  <c r="E109" i="5"/>
  <c r="F37" i="9"/>
  <c r="E113" i="5"/>
  <c r="F39" i="9"/>
  <c r="E115" i="5"/>
  <c r="F43" i="9"/>
  <c r="E16" i="11" s="1"/>
  <c r="E119" i="5"/>
  <c r="F47" i="9"/>
  <c r="E123" i="5"/>
  <c r="F51" i="9"/>
  <c r="E127" i="5"/>
  <c r="G24" i="9"/>
  <c r="F8" i="11" s="1"/>
  <c r="E138" i="5"/>
  <c r="G28" i="9"/>
  <c r="F12" i="11" s="1"/>
  <c r="E142" i="5"/>
  <c r="G32" i="9"/>
  <c r="E146" i="5"/>
  <c r="G36" i="9"/>
  <c r="E150" i="5"/>
  <c r="G40" i="9"/>
  <c r="E154" i="5"/>
  <c r="G44" i="9"/>
  <c r="F17" i="11" s="1"/>
  <c r="E158" i="5"/>
  <c r="G48" i="9"/>
  <c r="E162" i="5"/>
  <c r="G52" i="9"/>
  <c r="E166" i="5"/>
  <c r="D64" i="9"/>
  <c r="AK7" i="11" s="1"/>
  <c r="E175" i="5"/>
  <c r="D68" i="9"/>
  <c r="AK11" i="11" s="1"/>
  <c r="E179" i="5"/>
  <c r="D72" i="9"/>
  <c r="E183" i="5"/>
  <c r="D76" i="9"/>
  <c r="E187" i="5"/>
  <c r="D82" i="9"/>
  <c r="E193" i="5"/>
  <c r="D86" i="9"/>
  <c r="AK18" i="11" s="1"/>
  <c r="E197" i="5"/>
  <c r="D90" i="9"/>
  <c r="E201" i="5"/>
  <c r="D94" i="9"/>
  <c r="AK22" i="11" s="1"/>
  <c r="E205" i="5"/>
  <c r="E63" i="9"/>
  <c r="AL6" i="11" s="1"/>
  <c r="E212" i="5"/>
  <c r="E67" i="9"/>
  <c r="AL10" i="11" s="1"/>
  <c r="E216" i="5"/>
  <c r="E71" i="9"/>
  <c r="AL14" i="11" s="1"/>
  <c r="E220" i="5"/>
  <c r="E75" i="9"/>
  <c r="E224" i="5"/>
  <c r="E79" i="9"/>
  <c r="E228" i="5"/>
  <c r="E83" i="9"/>
  <c r="AL15" i="11" s="1"/>
  <c r="E232" i="5"/>
  <c r="E87" i="9"/>
  <c r="AL19" i="11" s="1"/>
  <c r="E236" i="5"/>
  <c r="E91" i="9"/>
  <c r="E240" i="5"/>
  <c r="H19" i="9"/>
  <c r="G3" i="11" s="1"/>
  <c r="E247" i="5"/>
  <c r="H21" i="9"/>
  <c r="G5" i="11" s="1"/>
  <c r="E249" i="5"/>
  <c r="H25" i="9"/>
  <c r="G9" i="11" s="1"/>
  <c r="E253" i="5"/>
  <c r="H29" i="9"/>
  <c r="G13" i="11" s="1"/>
  <c r="E257" i="5"/>
  <c r="H33" i="9"/>
  <c r="E261" i="5"/>
  <c r="H37" i="9"/>
  <c r="E265" i="5"/>
  <c r="H39" i="9"/>
  <c r="E267" i="5"/>
  <c r="H43" i="9"/>
  <c r="G16" i="11" s="1"/>
  <c r="E271" i="5"/>
  <c r="H47" i="9"/>
  <c r="E275" i="5"/>
  <c r="H51" i="9"/>
  <c r="E279" i="5"/>
  <c r="I22" i="9"/>
  <c r="H6" i="11" s="1"/>
  <c r="E288" i="5"/>
  <c r="I26" i="9"/>
  <c r="H10" i="11" s="1"/>
  <c r="E292" i="5"/>
  <c r="I30" i="9"/>
  <c r="H14" i="11" s="1"/>
  <c r="E296" i="5"/>
  <c r="I34" i="9"/>
  <c r="E300" i="5"/>
  <c r="I38" i="9"/>
  <c r="E304" i="5"/>
  <c r="I42" i="9"/>
  <c r="H15" i="11" s="1"/>
  <c r="E308" i="5"/>
  <c r="I46" i="9"/>
  <c r="H19" i="11" s="1"/>
  <c r="E312" i="5"/>
  <c r="I50" i="9"/>
  <c r="E316" i="5"/>
  <c r="J19" i="9"/>
  <c r="I3" i="11" s="1"/>
  <c r="E323" i="5"/>
  <c r="J23" i="9"/>
  <c r="I7" i="11" s="1"/>
  <c r="E327" i="5"/>
  <c r="J27" i="9"/>
  <c r="I11" i="11" s="1"/>
  <c r="E331" i="5"/>
  <c r="J31" i="9"/>
  <c r="E335" i="5"/>
  <c r="J35" i="9"/>
  <c r="E339" i="5"/>
  <c r="J39" i="9"/>
  <c r="E343" i="5"/>
  <c r="J43" i="9"/>
  <c r="I16" i="11" s="1"/>
  <c r="E347" i="5"/>
  <c r="J47" i="9"/>
  <c r="E351" i="5"/>
  <c r="J51" i="9"/>
  <c r="E355" i="5"/>
  <c r="F65" i="9"/>
  <c r="AM8" i="11" s="1"/>
  <c r="E366" i="5"/>
  <c r="F69" i="9"/>
  <c r="AM12" i="11" s="1"/>
  <c r="E370" i="5"/>
  <c r="F73" i="9"/>
  <c r="E374" i="5"/>
  <c r="F77" i="9"/>
  <c r="E378" i="5"/>
  <c r="F81" i="9"/>
  <c r="E382" i="5"/>
  <c r="F87" i="9"/>
  <c r="AM19" i="11" s="1"/>
  <c r="E388" i="5"/>
  <c r="G62" i="9"/>
  <c r="AN5" i="11" s="1"/>
  <c r="E401" i="5"/>
  <c r="L21" i="9"/>
  <c r="K5" i="11" s="1"/>
  <c r="E477" i="5"/>
  <c r="L23" i="9"/>
  <c r="K7" i="11" s="1"/>
  <c r="E479" i="5"/>
  <c r="L25" i="9"/>
  <c r="K9" i="11" s="1"/>
  <c r="E481" i="5"/>
  <c r="L27" i="9"/>
  <c r="K11" i="11" s="1"/>
  <c r="E483" i="5"/>
  <c r="L29" i="9"/>
  <c r="K13" i="11" s="1"/>
  <c r="E485" i="5"/>
  <c r="L31" i="9"/>
  <c r="E487" i="5"/>
  <c r="L33" i="9"/>
  <c r="E489" i="5"/>
  <c r="L35" i="9"/>
  <c r="E491" i="5"/>
  <c r="L37" i="9"/>
  <c r="E493" i="5"/>
  <c r="L39" i="9"/>
  <c r="E495" i="5"/>
  <c r="L41" i="9"/>
  <c r="E497" i="5"/>
  <c r="L43" i="9"/>
  <c r="K16" i="11" s="1"/>
  <c r="E499" i="5"/>
  <c r="L45" i="9"/>
  <c r="K18" i="11" s="1"/>
  <c r="E501" i="5"/>
  <c r="L47" i="9"/>
  <c r="E503" i="5"/>
  <c r="L49" i="9"/>
  <c r="E505" i="5"/>
  <c r="L51" i="9"/>
  <c r="E507" i="5"/>
  <c r="L53" i="9"/>
  <c r="K22" i="11" s="1"/>
  <c r="E509" i="5"/>
  <c r="I63" i="9"/>
  <c r="AP6" i="11" s="1"/>
  <c r="E554" i="5"/>
  <c r="I65" i="9"/>
  <c r="AP8" i="11" s="1"/>
  <c r="E556" i="5"/>
  <c r="I67" i="9"/>
  <c r="AP10" i="11" s="1"/>
  <c r="E558" i="5"/>
  <c r="I69" i="9"/>
  <c r="AP12" i="11" s="1"/>
  <c r="E560" i="5"/>
  <c r="I71" i="9"/>
  <c r="AP14" i="11" s="1"/>
  <c r="E562" i="5"/>
  <c r="I73" i="9"/>
  <c r="E564" i="5"/>
  <c r="I75" i="9"/>
  <c r="E566" i="5"/>
  <c r="I77" i="9"/>
  <c r="E568" i="5"/>
  <c r="I79" i="9"/>
  <c r="E570" i="5"/>
  <c r="I81" i="9"/>
  <c r="E572" i="5"/>
  <c r="I83" i="9"/>
  <c r="AP15" i="11" s="1"/>
  <c r="E574" i="5"/>
  <c r="I85" i="9"/>
  <c r="AP17" i="11" s="1"/>
  <c r="E576" i="5"/>
  <c r="I87" i="9"/>
  <c r="AP19" i="11" s="1"/>
  <c r="E578" i="5"/>
  <c r="I89" i="9"/>
  <c r="E580" i="5"/>
  <c r="I91" i="9"/>
  <c r="E582" i="5"/>
  <c r="I93" i="9"/>
  <c r="E584" i="5"/>
  <c r="J60" i="9"/>
  <c r="AQ3" i="11" s="1"/>
  <c r="E589" i="5"/>
  <c r="J62" i="9"/>
  <c r="AQ5" i="11" s="1"/>
  <c r="E591" i="5"/>
  <c r="J64" i="9"/>
  <c r="AQ7" i="11" s="1"/>
  <c r="E593" i="5"/>
  <c r="J66" i="9"/>
  <c r="AQ9" i="11" s="1"/>
  <c r="E595" i="5"/>
  <c r="J68" i="9"/>
  <c r="AQ11" i="11" s="1"/>
  <c r="E597" i="5"/>
  <c r="J70" i="9"/>
  <c r="AQ13" i="11" s="1"/>
  <c r="E599" i="5"/>
  <c r="J72" i="9"/>
  <c r="E601" i="5"/>
  <c r="J74" i="9"/>
  <c r="E603" i="5"/>
  <c r="J76" i="9"/>
  <c r="E605" i="5"/>
  <c r="J78" i="9"/>
  <c r="E607" i="5"/>
  <c r="J80" i="9"/>
  <c r="E609" i="5"/>
  <c r="J82" i="9"/>
  <c r="E611" i="5"/>
  <c r="J84" i="9"/>
  <c r="AQ16" i="11" s="1"/>
  <c r="E613" i="5"/>
  <c r="J86" i="9"/>
  <c r="AQ18" i="11" s="1"/>
  <c r="E615" i="5"/>
  <c r="L66" i="9"/>
  <c r="AS9" i="11" s="1"/>
  <c r="E671" i="5"/>
  <c r="L73" i="9"/>
  <c r="E678" i="5"/>
  <c r="L75" i="9"/>
  <c r="E680" i="5"/>
  <c r="L78" i="9"/>
  <c r="E683" i="5"/>
  <c r="L82" i="9"/>
  <c r="E687" i="5"/>
  <c r="L89" i="9"/>
  <c r="E694" i="5"/>
  <c r="L91" i="9"/>
  <c r="E696" i="5"/>
  <c r="L94" i="9"/>
  <c r="AS22" i="11" s="1"/>
  <c r="E699" i="5"/>
  <c r="N83" i="9"/>
  <c r="AU15" i="11" s="1"/>
  <c r="E764" i="5"/>
  <c r="D28" i="9"/>
  <c r="C12" i="11" s="1"/>
  <c r="E28" i="5"/>
  <c r="D38" i="9"/>
  <c r="E38" i="5"/>
  <c r="D48" i="9"/>
  <c r="E48" i="5"/>
  <c r="E27" i="9"/>
  <c r="D11" i="11" s="1"/>
  <c r="E65" i="5"/>
  <c r="E35" i="9"/>
  <c r="E73" i="5"/>
  <c r="E43" i="9"/>
  <c r="D16" i="11" s="1"/>
  <c r="E81" i="5"/>
  <c r="E51" i="9"/>
  <c r="E89" i="5"/>
  <c r="F24" i="9"/>
  <c r="E8" i="11" s="1"/>
  <c r="E100" i="5"/>
  <c r="F32" i="9"/>
  <c r="E108" i="5"/>
  <c r="F38" i="9"/>
  <c r="E114" i="5"/>
  <c r="F48" i="9"/>
  <c r="E124" i="5"/>
  <c r="G21" i="9"/>
  <c r="F5" i="11" s="1"/>
  <c r="E135" i="5"/>
  <c r="G29" i="9"/>
  <c r="F13" i="11" s="1"/>
  <c r="E143" i="5"/>
  <c r="G35" i="9"/>
  <c r="E149" i="5"/>
  <c r="G41" i="9"/>
  <c r="E155" i="5"/>
  <c r="G49" i="9"/>
  <c r="E163" i="5"/>
  <c r="D65" i="9"/>
  <c r="AK8" i="11" s="1"/>
  <c r="E176" i="5"/>
  <c r="D69" i="9"/>
  <c r="AK12" i="11" s="1"/>
  <c r="E180" i="5"/>
  <c r="D73" i="9"/>
  <c r="E184" i="5"/>
  <c r="D77" i="9"/>
  <c r="E188" i="5"/>
  <c r="D81" i="9"/>
  <c r="E192" i="5"/>
  <c r="D85" i="9"/>
  <c r="AK17" i="11" s="1"/>
  <c r="E196" i="5"/>
  <c r="D89" i="9"/>
  <c r="E200" i="5"/>
  <c r="D93" i="9"/>
  <c r="E204" i="5"/>
  <c r="E64" i="9"/>
  <c r="AL7" i="11" s="1"/>
  <c r="E213" i="5"/>
  <c r="E70" i="9"/>
  <c r="AL13" i="11" s="1"/>
  <c r="E219" i="5"/>
  <c r="E74" i="9"/>
  <c r="E223" i="5"/>
  <c r="E78" i="9"/>
  <c r="E227" i="5"/>
  <c r="E84" i="9"/>
  <c r="AL16" i="11" s="1"/>
  <c r="E233" i="5"/>
  <c r="E88" i="9"/>
  <c r="AL20" i="11" s="1"/>
  <c r="E237" i="5"/>
  <c r="E90" i="9"/>
  <c r="E239" i="5"/>
  <c r="E94" i="9"/>
  <c r="AL22" i="11" s="1"/>
  <c r="E243" i="5"/>
  <c r="H22" i="9"/>
  <c r="G6" i="11" s="1"/>
  <c r="E250" i="5"/>
  <c r="H26" i="9"/>
  <c r="G10" i="11" s="1"/>
  <c r="E254" i="5"/>
  <c r="H30" i="9"/>
  <c r="G14" i="11" s="1"/>
  <c r="E258" i="5"/>
  <c r="H34" i="9"/>
  <c r="E262" i="5"/>
  <c r="H38" i="9"/>
  <c r="E266" i="5"/>
  <c r="H42" i="9"/>
  <c r="G15" i="11" s="1"/>
  <c r="E270" i="5"/>
  <c r="H46" i="9"/>
  <c r="G19" i="11" s="1"/>
  <c r="E274" i="5"/>
  <c r="H50" i="9"/>
  <c r="E278" i="5"/>
  <c r="H52" i="9"/>
  <c r="E280" i="5"/>
  <c r="I21" i="9"/>
  <c r="H5" i="11" s="1"/>
  <c r="E287" i="5"/>
  <c r="I25" i="9"/>
  <c r="H9" i="11" s="1"/>
  <c r="E291" i="5"/>
  <c r="I29" i="9"/>
  <c r="H13" i="11" s="1"/>
  <c r="E295" i="5"/>
  <c r="I33" i="9"/>
  <c r="E299" i="5"/>
  <c r="I37" i="9"/>
  <c r="E303" i="5"/>
  <c r="I41" i="9"/>
  <c r="E307" i="5"/>
  <c r="I45" i="9"/>
  <c r="H18" i="11" s="1"/>
  <c r="E311" i="5"/>
  <c r="I49" i="9"/>
  <c r="E315" i="5"/>
  <c r="I53" i="9"/>
  <c r="H22" i="11" s="1"/>
  <c r="E319" i="5"/>
  <c r="J22" i="9"/>
  <c r="I6" i="11" s="1"/>
  <c r="E326" i="5"/>
  <c r="J26" i="9"/>
  <c r="I10" i="11" s="1"/>
  <c r="E330" i="5"/>
  <c r="J30" i="9"/>
  <c r="I14" i="11" s="1"/>
  <c r="E334" i="5"/>
  <c r="J34" i="9"/>
  <c r="E338" i="5"/>
  <c r="J38" i="9"/>
  <c r="E342" i="5"/>
  <c r="J42" i="9"/>
  <c r="I15" i="11" s="1"/>
  <c r="E346" i="5"/>
  <c r="J46" i="9"/>
  <c r="I19" i="11" s="1"/>
  <c r="E350" i="5"/>
  <c r="J50" i="9"/>
  <c r="E354" i="5"/>
  <c r="F60" i="9"/>
  <c r="AM3" i="11" s="1"/>
  <c r="E361" i="5"/>
  <c r="F62" i="9"/>
  <c r="AM5" i="11" s="1"/>
  <c r="E363" i="5"/>
  <c r="F66" i="9"/>
  <c r="AM9" i="11" s="1"/>
  <c r="E367" i="5"/>
  <c r="F70" i="9"/>
  <c r="AM13" i="11" s="1"/>
  <c r="E371" i="5"/>
  <c r="F74" i="9"/>
  <c r="E375" i="5"/>
  <c r="F78" i="9"/>
  <c r="E379" i="5"/>
  <c r="F82" i="9"/>
  <c r="E383" i="5"/>
  <c r="F86" i="9"/>
  <c r="AM18" i="11" s="1"/>
  <c r="E387" i="5"/>
  <c r="F90" i="9"/>
  <c r="E391" i="5"/>
  <c r="F94" i="9"/>
  <c r="AM22" i="11" s="1"/>
  <c r="E395" i="5"/>
  <c r="G63" i="9"/>
  <c r="AN6" i="11" s="1"/>
  <c r="E402" i="5"/>
  <c r="G67" i="9"/>
  <c r="AN10" i="11" s="1"/>
  <c r="E406" i="5"/>
  <c r="G71" i="9"/>
  <c r="AN14" i="11" s="1"/>
  <c r="E410" i="5"/>
  <c r="G73" i="9"/>
  <c r="E412" i="5"/>
  <c r="G75" i="9"/>
  <c r="E414" i="5"/>
  <c r="G77" i="9"/>
  <c r="E416" i="5"/>
  <c r="G81" i="9"/>
  <c r="E420" i="5"/>
  <c r="G83" i="9"/>
  <c r="AN15" i="11" s="1"/>
  <c r="E422" i="5"/>
  <c r="G85" i="9"/>
  <c r="AN17" i="11" s="1"/>
  <c r="E424" i="5"/>
  <c r="G87" i="9"/>
  <c r="AN19" i="11" s="1"/>
  <c r="E426" i="5"/>
  <c r="G89" i="9"/>
  <c r="E428" i="5"/>
  <c r="G91" i="9"/>
  <c r="E430" i="5"/>
  <c r="G93" i="9"/>
  <c r="E432" i="5"/>
  <c r="K19" i="9"/>
  <c r="J3" i="11" s="1"/>
  <c r="E437" i="5"/>
  <c r="K21" i="9"/>
  <c r="J5" i="11" s="1"/>
  <c r="E439" i="5"/>
  <c r="K23" i="9"/>
  <c r="J7" i="11" s="1"/>
  <c r="E441" i="5"/>
  <c r="K25" i="9"/>
  <c r="J9" i="11" s="1"/>
  <c r="E443" i="5"/>
  <c r="K27" i="9"/>
  <c r="J11" i="11" s="1"/>
  <c r="E445" i="5"/>
  <c r="K29" i="9"/>
  <c r="J13" i="11" s="1"/>
  <c r="E447" i="5"/>
  <c r="K31" i="9"/>
  <c r="E449" i="5"/>
  <c r="K33" i="9"/>
  <c r="E451" i="5"/>
  <c r="K35" i="9"/>
  <c r="E453" i="5"/>
  <c r="K37" i="9"/>
  <c r="E455" i="5"/>
  <c r="K39" i="9"/>
  <c r="E457" i="5"/>
  <c r="K41" i="9"/>
  <c r="E459" i="5"/>
  <c r="K43" i="9"/>
  <c r="J16" i="11" s="1"/>
  <c r="E461" i="5"/>
  <c r="K45" i="9"/>
  <c r="J18" i="11" s="1"/>
  <c r="E463" i="5"/>
  <c r="K47" i="9"/>
  <c r="E465" i="5"/>
  <c r="K49" i="9"/>
  <c r="E467" i="5"/>
  <c r="K51" i="9"/>
  <c r="E469" i="5"/>
  <c r="K53" i="9"/>
  <c r="J22" i="11" s="1"/>
  <c r="E471" i="5"/>
  <c r="H63" i="9"/>
  <c r="AO6" i="11" s="1"/>
  <c r="E516" i="5"/>
  <c r="H65" i="9"/>
  <c r="AO8" i="11" s="1"/>
  <c r="E518" i="5"/>
  <c r="H67" i="9"/>
  <c r="AO10" i="11" s="1"/>
  <c r="E520" i="5"/>
  <c r="H69" i="9"/>
  <c r="AO12" i="11" s="1"/>
  <c r="E522" i="5"/>
  <c r="H71" i="9"/>
  <c r="AO14" i="11" s="1"/>
  <c r="E524" i="5"/>
  <c r="H73" i="9"/>
  <c r="E526" i="5"/>
  <c r="H75" i="9"/>
  <c r="E528" i="5"/>
  <c r="H77" i="9"/>
  <c r="E530" i="5"/>
  <c r="H79" i="9"/>
  <c r="E532" i="5"/>
  <c r="H81" i="9"/>
  <c r="E534" i="5"/>
  <c r="H83" i="9"/>
  <c r="AO15" i="11" s="1"/>
  <c r="E536" i="5"/>
  <c r="H85" i="9"/>
  <c r="AO17" i="11" s="1"/>
  <c r="E538" i="5"/>
  <c r="H87" i="9"/>
  <c r="AO19" i="11" s="1"/>
  <c r="E540" i="5"/>
  <c r="H89" i="9"/>
  <c r="E542" i="5"/>
  <c r="H91" i="9"/>
  <c r="E544" i="5"/>
  <c r="H93" i="9"/>
  <c r="E546" i="5"/>
  <c r="I60" i="9"/>
  <c r="AP3" i="11" s="1"/>
  <c r="E551" i="5"/>
  <c r="L65" i="9"/>
  <c r="AS8" i="11" s="1"/>
  <c r="E670" i="5"/>
  <c r="L70" i="9"/>
  <c r="AS13" i="11" s="1"/>
  <c r="E675" i="5"/>
  <c r="L79" i="9"/>
  <c r="E684" i="5"/>
  <c r="L81" i="9"/>
  <c r="E686" i="5"/>
  <c r="L86" i="9"/>
  <c r="AS18" i="11" s="1"/>
  <c r="E691" i="5"/>
  <c r="M60" i="9"/>
  <c r="AT3" i="11" s="1"/>
  <c r="E703" i="5"/>
  <c r="M64" i="9"/>
  <c r="AT7" i="11" s="1"/>
  <c r="E707" i="5"/>
  <c r="M66" i="9"/>
  <c r="AT9" i="11" s="1"/>
  <c r="E709" i="5"/>
  <c r="M69" i="9"/>
  <c r="AT12" i="11" s="1"/>
  <c r="E712" i="5"/>
  <c r="M73" i="9"/>
  <c r="E716" i="5"/>
  <c r="N75" i="9"/>
  <c r="E756" i="5"/>
  <c r="D22" i="9"/>
  <c r="C6" i="11" s="1"/>
  <c r="E22" i="5"/>
  <c r="D30" i="9"/>
  <c r="C14" i="11" s="1"/>
  <c r="E30" i="5"/>
  <c r="D36" i="9"/>
  <c r="E36" i="5"/>
  <c r="D42" i="9"/>
  <c r="C15" i="11" s="1"/>
  <c r="E42" i="5"/>
  <c r="D50" i="9"/>
  <c r="E50" i="5"/>
  <c r="E23" i="9"/>
  <c r="D7" i="11" s="1"/>
  <c r="E61" i="5"/>
  <c r="E31" i="9"/>
  <c r="E69" i="5"/>
  <c r="E37" i="9"/>
  <c r="E75" i="5"/>
  <c r="E45" i="9"/>
  <c r="D18" i="11" s="1"/>
  <c r="E83" i="5"/>
  <c r="E53" i="9"/>
  <c r="D22" i="11" s="1"/>
  <c r="E91" i="5"/>
  <c r="F26" i="9"/>
  <c r="E10" i="11" s="1"/>
  <c r="E102" i="5"/>
  <c r="F34" i="9"/>
  <c r="E110" i="5"/>
  <c r="F42" i="9"/>
  <c r="E15" i="11" s="1"/>
  <c r="E118" i="5"/>
  <c r="F52" i="9"/>
  <c r="E128" i="5"/>
  <c r="G23" i="9"/>
  <c r="F7" i="11" s="1"/>
  <c r="E137" i="5"/>
  <c r="G31" i="9"/>
  <c r="E145" i="5"/>
  <c r="G37" i="9"/>
  <c r="E151" i="5"/>
  <c r="G43" i="9"/>
  <c r="F16" i="11" s="1"/>
  <c r="E157" i="5"/>
  <c r="G47" i="9"/>
  <c r="E161" i="5"/>
  <c r="G53" i="9"/>
  <c r="F22" i="11" s="1"/>
  <c r="E167" i="5"/>
  <c r="D63" i="9"/>
  <c r="AK6" i="11" s="1"/>
  <c r="E174" i="5"/>
  <c r="D67" i="9"/>
  <c r="AK10" i="11" s="1"/>
  <c r="E178" i="5"/>
  <c r="D71" i="9"/>
  <c r="AK14" i="11" s="1"/>
  <c r="E182" i="5"/>
  <c r="D75" i="9"/>
  <c r="E186" i="5"/>
  <c r="D79" i="9"/>
  <c r="E190" i="5"/>
  <c r="D83" i="9"/>
  <c r="AK15" i="11" s="1"/>
  <c r="E194" i="5"/>
  <c r="D87" i="9"/>
  <c r="AK19" i="11" s="1"/>
  <c r="E198" i="5"/>
  <c r="D91" i="9"/>
  <c r="E202" i="5"/>
  <c r="E60" i="9"/>
  <c r="AL3" i="11" s="1"/>
  <c r="E209" i="5"/>
  <c r="E62" i="9"/>
  <c r="AL5" i="11" s="1"/>
  <c r="E211" i="5"/>
  <c r="E66" i="9"/>
  <c r="AL9" i="11" s="1"/>
  <c r="E215" i="5"/>
  <c r="E68" i="9"/>
  <c r="AL11" i="11" s="1"/>
  <c r="E217" i="5"/>
  <c r="E72" i="9"/>
  <c r="E221" i="5"/>
  <c r="E76" i="9"/>
  <c r="E225" i="5"/>
  <c r="E80" i="9"/>
  <c r="E229" i="5"/>
  <c r="E82" i="9"/>
  <c r="E231" i="5"/>
  <c r="E86" i="9"/>
  <c r="AL18" i="11" s="1"/>
  <c r="E235" i="5"/>
  <c r="E92" i="9"/>
  <c r="E241" i="5"/>
  <c r="H24" i="9"/>
  <c r="G8" i="11" s="1"/>
  <c r="E252" i="5"/>
  <c r="H28" i="9"/>
  <c r="G12" i="11" s="1"/>
  <c r="E256" i="5"/>
  <c r="H32" i="9"/>
  <c r="E260" i="5"/>
  <c r="H36" i="9"/>
  <c r="E264" i="5"/>
  <c r="H40" i="9"/>
  <c r="E268" i="5"/>
  <c r="H44" i="9"/>
  <c r="G17" i="11" s="1"/>
  <c r="E272" i="5"/>
  <c r="H48" i="9"/>
  <c r="E276" i="5"/>
  <c r="I19" i="9"/>
  <c r="H3" i="11" s="1"/>
  <c r="E285" i="5"/>
  <c r="I23" i="9"/>
  <c r="H7" i="11" s="1"/>
  <c r="E289" i="5"/>
  <c r="I27" i="9"/>
  <c r="H11" i="11" s="1"/>
  <c r="E293" i="5"/>
  <c r="I31" i="9"/>
  <c r="E297" i="5"/>
  <c r="I35" i="9"/>
  <c r="E301" i="5"/>
  <c r="I39" i="9"/>
  <c r="E305" i="5"/>
  <c r="I43" i="9"/>
  <c r="H16" i="11" s="1"/>
  <c r="E309" i="5"/>
  <c r="I47" i="9"/>
  <c r="E313" i="5"/>
  <c r="I51" i="9"/>
  <c r="E317" i="5"/>
  <c r="J24" i="9"/>
  <c r="I8" i="11" s="1"/>
  <c r="E328" i="5"/>
  <c r="J28" i="9"/>
  <c r="I12" i="11" s="1"/>
  <c r="E332" i="5"/>
  <c r="J32" i="9"/>
  <c r="E336" i="5"/>
  <c r="J36" i="9"/>
  <c r="E340" i="5"/>
  <c r="J40" i="9"/>
  <c r="E344" i="5"/>
  <c r="J44" i="9"/>
  <c r="I17" i="11" s="1"/>
  <c r="E348" i="5"/>
  <c r="J48" i="9"/>
  <c r="E352" i="5"/>
  <c r="J52" i="9"/>
  <c r="E356" i="5"/>
  <c r="F64" i="9"/>
  <c r="AM7" i="11" s="1"/>
  <c r="E365" i="5"/>
  <c r="F68" i="9"/>
  <c r="AM11" i="11" s="1"/>
  <c r="E369" i="5"/>
  <c r="F72" i="9"/>
  <c r="E373" i="5"/>
  <c r="F76" i="9"/>
  <c r="E377" i="5"/>
  <c r="F80" i="9"/>
  <c r="E381" i="5"/>
  <c r="F84" i="9"/>
  <c r="AM16" i="11" s="1"/>
  <c r="E385" i="5"/>
  <c r="F88" i="9"/>
  <c r="AM20" i="11" s="1"/>
  <c r="E389" i="5"/>
  <c r="F92" i="9"/>
  <c r="E393" i="5"/>
  <c r="G65" i="9"/>
  <c r="AN8" i="11" s="1"/>
  <c r="E404" i="5"/>
  <c r="G69" i="9"/>
  <c r="AN12" i="11" s="1"/>
  <c r="E408" i="5"/>
  <c r="G79" i="9"/>
  <c r="E418" i="5"/>
  <c r="L22" i="9"/>
  <c r="K6" i="11" s="1"/>
  <c r="E478" i="5"/>
  <c r="L24" i="9"/>
  <c r="K8" i="11" s="1"/>
  <c r="E480" i="5"/>
  <c r="L26" i="9"/>
  <c r="K10" i="11" s="1"/>
  <c r="E482" i="5"/>
  <c r="L28" i="9"/>
  <c r="K12" i="11" s="1"/>
  <c r="E484" i="5"/>
  <c r="L30" i="9"/>
  <c r="K14" i="11" s="1"/>
  <c r="E486" i="5"/>
  <c r="L32" i="9"/>
  <c r="E488" i="5"/>
  <c r="L34" i="9"/>
  <c r="E490" i="5"/>
  <c r="L36" i="9"/>
  <c r="E492" i="5"/>
  <c r="L38" i="9"/>
  <c r="E494" i="5"/>
  <c r="L40" i="9"/>
  <c r="E496" i="5"/>
  <c r="L42" i="9"/>
  <c r="K15" i="11" s="1"/>
  <c r="E498" i="5"/>
  <c r="L44" i="9"/>
  <c r="K17" i="11" s="1"/>
  <c r="E500" i="5"/>
  <c r="L46" i="9"/>
  <c r="K19" i="11" s="1"/>
  <c r="E502" i="5"/>
  <c r="L48" i="9"/>
  <c r="E504" i="5"/>
  <c r="L50" i="9"/>
  <c r="E506" i="5"/>
  <c r="L52" i="9"/>
  <c r="E508" i="5"/>
  <c r="H60" i="9"/>
  <c r="AO3" i="11" s="1"/>
  <c r="E513" i="5"/>
  <c r="I62" i="9"/>
  <c r="AP5" i="11" s="1"/>
  <c r="E553" i="5"/>
  <c r="I64" i="9"/>
  <c r="AP7" i="11" s="1"/>
  <c r="E555" i="5"/>
  <c r="I66" i="9"/>
  <c r="AP9" i="11" s="1"/>
  <c r="E557" i="5"/>
  <c r="I68" i="9"/>
  <c r="AP11" i="11" s="1"/>
  <c r="E559" i="5"/>
  <c r="I70" i="9"/>
  <c r="AP13" i="11" s="1"/>
  <c r="E561" i="5"/>
  <c r="I72" i="9"/>
  <c r="E563" i="5"/>
  <c r="I74" i="9"/>
  <c r="E565" i="5"/>
  <c r="I76" i="9"/>
  <c r="E567" i="5"/>
  <c r="I78" i="9"/>
  <c r="E569" i="5"/>
  <c r="I80" i="9"/>
  <c r="E571" i="5"/>
  <c r="I82" i="9"/>
  <c r="E573" i="5"/>
  <c r="I84" i="9"/>
  <c r="AP16" i="11" s="1"/>
  <c r="E575" i="5"/>
  <c r="I86" i="9"/>
  <c r="AP18" i="11" s="1"/>
  <c r="E577" i="5"/>
  <c r="I88" i="9"/>
  <c r="AP20" i="11" s="1"/>
  <c r="E579" i="5"/>
  <c r="I90" i="9"/>
  <c r="E581" i="5"/>
  <c r="I92" i="9"/>
  <c r="E583" i="5"/>
  <c r="I94" i="9"/>
  <c r="AP22" i="11" s="1"/>
  <c r="E585" i="5"/>
  <c r="J63" i="9"/>
  <c r="AQ6" i="11" s="1"/>
  <c r="E592" i="5"/>
  <c r="J65" i="9"/>
  <c r="AQ8" i="11" s="1"/>
  <c r="E594" i="5"/>
  <c r="J67" i="9"/>
  <c r="AQ10" i="11" s="1"/>
  <c r="E596" i="5"/>
  <c r="J69" i="9"/>
  <c r="AQ12" i="11" s="1"/>
  <c r="E598" i="5"/>
  <c r="J71" i="9"/>
  <c r="AQ14" i="11" s="1"/>
  <c r="E600" i="5"/>
  <c r="J73" i="9"/>
  <c r="E602" i="5"/>
  <c r="J75" i="9"/>
  <c r="E604" i="5"/>
  <c r="J77" i="9"/>
  <c r="E606" i="5"/>
  <c r="J79" i="9"/>
  <c r="E608" i="5"/>
  <c r="J81" i="9"/>
  <c r="E610" i="5"/>
  <c r="J83" i="9"/>
  <c r="AQ15" i="11" s="1"/>
  <c r="E612" i="5"/>
  <c r="J85" i="9"/>
  <c r="AQ17" i="11" s="1"/>
  <c r="E614" i="5"/>
  <c r="J87" i="9"/>
  <c r="AQ19" i="11" s="1"/>
  <c r="E616" i="5"/>
  <c r="L61" i="9"/>
  <c r="AS4" i="11" s="1"/>
  <c r="E666" i="5"/>
  <c r="L69" i="9"/>
  <c r="AS12" i="11" s="1"/>
  <c r="E674" i="5"/>
  <c r="L85" i="9"/>
  <c r="AS17" i="11" s="1"/>
  <c r="E690" i="5"/>
  <c r="M70" i="9"/>
  <c r="AT13" i="11" s="1"/>
  <c r="E713" i="5"/>
  <c r="M72" i="9"/>
  <c r="E715" i="5"/>
  <c r="M92" i="9"/>
  <c r="E735" i="5"/>
  <c r="N67" i="9"/>
  <c r="AU10" i="11" s="1"/>
  <c r="E748" i="5"/>
  <c r="E172" i="5"/>
  <c r="E210" i="5"/>
  <c r="E286" i="5"/>
  <c r="E552" i="5"/>
  <c r="E618" i="5"/>
  <c r="E622" i="5"/>
  <c r="E631" i="5"/>
  <c r="E635" i="5"/>
  <c r="E639" i="5"/>
  <c r="E643" i="5"/>
  <c r="E647" i="5"/>
  <c r="E651" i="5"/>
  <c r="E655" i="5"/>
  <c r="E659" i="5"/>
  <c r="E668" i="5"/>
  <c r="L68" i="9"/>
  <c r="AS11" i="11" s="1"/>
  <c r="E673" i="5"/>
  <c r="L84" i="9"/>
  <c r="AS16" i="11" s="1"/>
  <c r="E689" i="5"/>
  <c r="E704" i="5"/>
  <c r="M75" i="9"/>
  <c r="E718" i="5"/>
  <c r="M78" i="9"/>
  <c r="E721" i="5"/>
  <c r="M83" i="9"/>
  <c r="AT15" i="11" s="1"/>
  <c r="E726" i="5"/>
  <c r="M86" i="9"/>
  <c r="AT18" i="11" s="1"/>
  <c r="E729" i="5"/>
  <c r="M91" i="9"/>
  <c r="E734" i="5"/>
  <c r="M94" i="9"/>
  <c r="AT22" i="11" s="1"/>
  <c r="E737" i="5"/>
  <c r="N66" i="9"/>
  <c r="AU9" i="11" s="1"/>
  <c r="E747" i="5"/>
  <c r="N69" i="9"/>
  <c r="AU12" i="11" s="1"/>
  <c r="E750" i="5"/>
  <c r="N74" i="9"/>
  <c r="E755" i="5"/>
  <c r="N77" i="9"/>
  <c r="E758" i="5"/>
  <c r="N82" i="9"/>
  <c r="E763" i="5"/>
  <c r="N85" i="9"/>
  <c r="AU17" i="11" s="1"/>
  <c r="E766" i="5"/>
  <c r="N90" i="9"/>
  <c r="E771" i="5"/>
  <c r="N93" i="9"/>
  <c r="E774" i="5"/>
  <c r="M25" i="9"/>
  <c r="L9" i="11" s="1"/>
  <c r="E25" i="6"/>
  <c r="M28" i="9"/>
  <c r="L12" i="11" s="1"/>
  <c r="E28" i="6"/>
  <c r="M37" i="9"/>
  <c r="E37" i="6"/>
  <c r="M53" i="9"/>
  <c r="L22" i="11" s="1"/>
  <c r="E53" i="6"/>
  <c r="N20" i="9"/>
  <c r="M4" i="11" s="1"/>
  <c r="E58" i="6"/>
  <c r="N42" i="9"/>
  <c r="M15" i="11" s="1"/>
  <c r="E80" i="6"/>
  <c r="N49" i="9"/>
  <c r="E87" i="6"/>
  <c r="N51" i="9"/>
  <c r="E89" i="6"/>
  <c r="O28" i="9"/>
  <c r="N12" i="11" s="1"/>
  <c r="E104" i="6"/>
  <c r="O30" i="9"/>
  <c r="N14" i="11" s="1"/>
  <c r="E106" i="6"/>
  <c r="O45" i="9"/>
  <c r="N18" i="11" s="1"/>
  <c r="E121" i="6"/>
  <c r="P36" i="9"/>
  <c r="E150" i="6"/>
  <c r="Q39" i="9"/>
  <c r="E191" i="6"/>
  <c r="R46" i="9"/>
  <c r="Q19" i="11" s="1"/>
  <c r="E236" i="6"/>
  <c r="E58" i="5"/>
  <c r="E96" i="5"/>
  <c r="E324" i="5"/>
  <c r="E362" i="5"/>
  <c r="E400" i="5"/>
  <c r="E438" i="5"/>
  <c r="E476" i="5"/>
  <c r="E514" i="5"/>
  <c r="E617" i="5"/>
  <c r="D619" i="5"/>
  <c r="E621" i="5"/>
  <c r="D623" i="5"/>
  <c r="E630" i="5"/>
  <c r="E634" i="5"/>
  <c r="E638" i="5"/>
  <c r="E642" i="5"/>
  <c r="E646" i="5"/>
  <c r="E650" i="5"/>
  <c r="E654" i="5"/>
  <c r="E658" i="5"/>
  <c r="E665" i="5"/>
  <c r="E667" i="5"/>
  <c r="D669" i="5"/>
  <c r="D685" i="5"/>
  <c r="D714" i="5"/>
  <c r="M81" i="9"/>
  <c r="E724" i="5"/>
  <c r="M89" i="9"/>
  <c r="E732" i="5"/>
  <c r="N64" i="9"/>
  <c r="AU7" i="11" s="1"/>
  <c r="E745" i="5"/>
  <c r="N72" i="9"/>
  <c r="E753" i="5"/>
  <c r="N80" i="9"/>
  <c r="E761" i="5"/>
  <c r="N88" i="9"/>
  <c r="AU20" i="11" s="1"/>
  <c r="E769" i="5"/>
  <c r="M41" i="9"/>
  <c r="E41" i="6"/>
  <c r="N39" i="9"/>
  <c r="E77" i="6"/>
  <c r="N41" i="9"/>
  <c r="E79" i="6"/>
  <c r="N46" i="9"/>
  <c r="M19" i="11" s="1"/>
  <c r="E84" i="6"/>
  <c r="O25" i="9"/>
  <c r="N9" i="11" s="1"/>
  <c r="E101" i="6"/>
  <c r="O37" i="9"/>
  <c r="E113" i="6"/>
  <c r="P28" i="9"/>
  <c r="O12" i="11" s="1"/>
  <c r="E142" i="6"/>
  <c r="Q31" i="9"/>
  <c r="E183" i="6"/>
  <c r="R38" i="9"/>
  <c r="E228" i="6"/>
  <c r="E20" i="5"/>
  <c r="E134" i="5"/>
  <c r="E248" i="5"/>
  <c r="C14" i="9"/>
  <c r="K96" i="8"/>
  <c r="K58" i="8"/>
  <c r="K20" i="8"/>
  <c r="K362" i="7"/>
  <c r="O10" i="9"/>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L71" i="9"/>
  <c r="AS14" i="11" s="1"/>
  <c r="E676" i="5"/>
  <c r="L74" i="9"/>
  <c r="E679" i="5"/>
  <c r="L76" i="9"/>
  <c r="E681" i="5"/>
  <c r="L77" i="9"/>
  <c r="E682" i="5"/>
  <c r="L87" i="9"/>
  <c r="AS19" i="11" s="1"/>
  <c r="E692" i="5"/>
  <c r="L90" i="9"/>
  <c r="E695" i="5"/>
  <c r="L92" i="9"/>
  <c r="E697" i="5"/>
  <c r="L93" i="9"/>
  <c r="E698" i="5"/>
  <c r="M62" i="9"/>
  <c r="AT5" i="11" s="1"/>
  <c r="E705" i="5"/>
  <c r="M65" i="9"/>
  <c r="AT8" i="11" s="1"/>
  <c r="E708" i="5"/>
  <c r="M67" i="9"/>
  <c r="AT10" i="11" s="1"/>
  <c r="E710" i="5"/>
  <c r="M68" i="9"/>
  <c r="AT11" i="11" s="1"/>
  <c r="E711" i="5"/>
  <c r="M79" i="9"/>
  <c r="E722" i="5"/>
  <c r="M80" i="9"/>
  <c r="E723" i="5"/>
  <c r="M82" i="9"/>
  <c r="E725" i="5"/>
  <c r="M87" i="9"/>
  <c r="AT19" i="11" s="1"/>
  <c r="E730" i="5"/>
  <c r="M88" i="9"/>
  <c r="AT20" i="11" s="1"/>
  <c r="E731" i="5"/>
  <c r="M90" i="9"/>
  <c r="E733" i="5"/>
  <c r="N60" i="9"/>
  <c r="AU3" i="11" s="1"/>
  <c r="E741" i="5"/>
  <c r="N61" i="9"/>
  <c r="AU4" i="11" s="1"/>
  <c r="E742" i="5"/>
  <c r="N62" i="9"/>
  <c r="AU5" i="11" s="1"/>
  <c r="E743" i="5"/>
  <c r="N63" i="9"/>
  <c r="AU6" i="11" s="1"/>
  <c r="E744" i="5"/>
  <c r="N65" i="9"/>
  <c r="AU8" i="11" s="1"/>
  <c r="E746" i="5"/>
  <c r="N70" i="9"/>
  <c r="AU13" i="11" s="1"/>
  <c r="E751" i="5"/>
  <c r="N71" i="9"/>
  <c r="AU14" i="11" s="1"/>
  <c r="E752" i="5"/>
  <c r="N73" i="9"/>
  <c r="E754" i="5"/>
  <c r="N78" i="9"/>
  <c r="E759" i="5"/>
  <c r="N79" i="9"/>
  <c r="E760" i="5"/>
  <c r="N81" i="9"/>
  <c r="E762" i="5"/>
  <c r="N86" i="9"/>
  <c r="AU18" i="11" s="1"/>
  <c r="E767" i="5"/>
  <c r="N87" i="9"/>
  <c r="AU19" i="11" s="1"/>
  <c r="E768" i="5"/>
  <c r="N89" i="9"/>
  <c r="E770" i="5"/>
  <c r="N94" i="9"/>
  <c r="AU22" i="11" s="1"/>
  <c r="E775" i="5"/>
  <c r="M19" i="9"/>
  <c r="L3" i="11" s="1"/>
  <c r="E19" i="6"/>
  <c r="M21" i="9"/>
  <c r="L5" i="11" s="1"/>
  <c r="E21" i="6"/>
  <c r="M24" i="9"/>
  <c r="L8" i="11" s="1"/>
  <c r="E24" i="6"/>
  <c r="M29" i="9"/>
  <c r="L13" i="11" s="1"/>
  <c r="E29" i="6"/>
  <c r="M45" i="9"/>
  <c r="L18" i="11" s="1"/>
  <c r="E45" i="6"/>
  <c r="N45" i="9"/>
  <c r="M18" i="11" s="1"/>
  <c r="E83" i="6"/>
  <c r="O24" i="9"/>
  <c r="N8" i="11" s="1"/>
  <c r="E100" i="6"/>
  <c r="O34" i="9"/>
  <c r="E110" i="6"/>
  <c r="P52" i="9"/>
  <c r="E166" i="6"/>
  <c r="Q23" i="9"/>
  <c r="P7" i="11" s="1"/>
  <c r="E175" i="6"/>
  <c r="R30" i="9"/>
  <c r="Q14" i="11" s="1"/>
  <c r="E220" i="6"/>
  <c r="E628" i="5"/>
  <c r="K628" i="5"/>
  <c r="L67" i="9"/>
  <c r="AS10" i="11" s="1"/>
  <c r="E672" i="5"/>
  <c r="L72" i="9"/>
  <c r="E677" i="5"/>
  <c r="L83" i="9"/>
  <c r="AS15" i="11" s="1"/>
  <c r="E688" i="5"/>
  <c r="L88" i="9"/>
  <c r="AS20" i="11" s="1"/>
  <c r="E693" i="5"/>
  <c r="M63" i="9"/>
  <c r="AT6" i="11" s="1"/>
  <c r="E706" i="5"/>
  <c r="M74" i="9"/>
  <c r="E717" i="5"/>
  <c r="M77" i="9"/>
  <c r="E720" i="5"/>
  <c r="M85" i="9"/>
  <c r="AT17" i="11" s="1"/>
  <c r="E728" i="5"/>
  <c r="M93" i="9"/>
  <c r="E736" i="5"/>
  <c r="N68" i="9"/>
  <c r="AU11" i="11" s="1"/>
  <c r="E749" i="5"/>
  <c r="N76" i="9"/>
  <c r="E757" i="5"/>
  <c r="N84" i="9"/>
  <c r="AU16" i="11" s="1"/>
  <c r="E765" i="5"/>
  <c r="N92" i="9"/>
  <c r="E773" i="5"/>
  <c r="M20" i="9"/>
  <c r="L4" i="11" s="1"/>
  <c r="E20" i="6"/>
  <c r="M33" i="9"/>
  <c r="E33" i="6"/>
  <c r="M49" i="9"/>
  <c r="E49" i="6"/>
  <c r="O53" i="9"/>
  <c r="N22" i="11" s="1"/>
  <c r="E129" i="6"/>
  <c r="P44" i="9"/>
  <c r="O17" i="11" s="1"/>
  <c r="E158" i="6"/>
  <c r="Q47" i="9"/>
  <c r="E199" i="6"/>
  <c r="R22" i="9"/>
  <c r="Q6" i="11" s="1"/>
  <c r="E212" i="6"/>
  <c r="S19" i="9"/>
  <c r="R3" i="11" s="1"/>
  <c r="E247" i="6"/>
  <c r="S25" i="9"/>
  <c r="R9" i="11" s="1"/>
  <c r="E253" i="6"/>
  <c r="E62" i="6"/>
  <c r="E66" i="6"/>
  <c r="E70" i="6"/>
  <c r="O42" i="9"/>
  <c r="N15" i="11" s="1"/>
  <c r="E118" i="6"/>
  <c r="O50" i="9"/>
  <c r="E126" i="6"/>
  <c r="P22" i="9"/>
  <c r="O6" i="11" s="1"/>
  <c r="E136" i="6"/>
  <c r="P30" i="9"/>
  <c r="O14" i="11" s="1"/>
  <c r="E144" i="6"/>
  <c r="P38" i="9"/>
  <c r="E152" i="6"/>
  <c r="P46" i="9"/>
  <c r="O19" i="11" s="1"/>
  <c r="E160" i="6"/>
  <c r="Q19" i="9"/>
  <c r="P3" i="11" s="1"/>
  <c r="E171" i="6"/>
  <c r="Q25" i="9"/>
  <c r="P9" i="11" s="1"/>
  <c r="E177" i="6"/>
  <c r="Q33" i="9"/>
  <c r="E185" i="6"/>
  <c r="Q41" i="9"/>
  <c r="E193" i="6"/>
  <c r="Q49" i="9"/>
  <c r="E201" i="6"/>
  <c r="R20" i="9"/>
  <c r="Q4" i="11" s="1"/>
  <c r="E210" i="6"/>
  <c r="R24" i="9"/>
  <c r="Q8" i="11" s="1"/>
  <c r="E214" i="6"/>
  <c r="R32" i="9"/>
  <c r="E222" i="6"/>
  <c r="R40" i="9"/>
  <c r="E230" i="6"/>
  <c r="R48" i="9"/>
  <c r="E238" i="6"/>
  <c r="S20" i="9"/>
  <c r="R4" i="11" s="1"/>
  <c r="E248" i="6"/>
  <c r="S22" i="9"/>
  <c r="R6" i="11" s="1"/>
  <c r="E250" i="6"/>
  <c r="T22" i="9"/>
  <c r="S6" i="11" s="1"/>
  <c r="E288" i="6"/>
  <c r="T27" i="9"/>
  <c r="S11" i="11" s="1"/>
  <c r="E293" i="6"/>
  <c r="T30" i="9"/>
  <c r="S14" i="11" s="1"/>
  <c r="E296" i="6"/>
  <c r="T35" i="9"/>
  <c r="E301" i="6"/>
  <c r="T38" i="9"/>
  <c r="E304" i="6"/>
  <c r="T43" i="9"/>
  <c r="S16" i="11" s="1"/>
  <c r="E309" i="6"/>
  <c r="T46" i="9"/>
  <c r="S19" i="11" s="1"/>
  <c r="E312" i="6"/>
  <c r="T51" i="9"/>
  <c r="E317" i="6"/>
  <c r="V20" i="9"/>
  <c r="U4" i="11" s="1"/>
  <c r="E362" i="6"/>
  <c r="E32" i="6"/>
  <c r="E36" i="6"/>
  <c r="E40" i="6"/>
  <c r="E44" i="6"/>
  <c r="E48" i="6"/>
  <c r="E52" i="6"/>
  <c r="E61" i="6"/>
  <c r="E65" i="6"/>
  <c r="E69" i="6"/>
  <c r="E73" i="6"/>
  <c r="N38" i="9"/>
  <c r="E76" i="6"/>
  <c r="O19" i="9"/>
  <c r="N3" i="11" s="1"/>
  <c r="E95" i="6"/>
  <c r="O33" i="9"/>
  <c r="E109" i="6"/>
  <c r="O35" i="9"/>
  <c r="E111" i="6"/>
  <c r="O41" i="9"/>
  <c r="E117" i="6"/>
  <c r="O43" i="9"/>
  <c r="N16" i="11" s="1"/>
  <c r="E119" i="6"/>
  <c r="O49" i="9"/>
  <c r="E125" i="6"/>
  <c r="O51" i="9"/>
  <c r="E127" i="6"/>
  <c r="P25" i="9"/>
  <c r="O9" i="11" s="1"/>
  <c r="E139" i="6"/>
  <c r="P33" i="9"/>
  <c r="E147" i="6"/>
  <c r="P41" i="9"/>
  <c r="E155" i="6"/>
  <c r="P49" i="9"/>
  <c r="E163" i="6"/>
  <c r="Q28" i="9"/>
  <c r="P12" i="11" s="1"/>
  <c r="E180" i="6"/>
  <c r="Q36" i="9"/>
  <c r="E188" i="6"/>
  <c r="Q44" i="9"/>
  <c r="P17" i="11" s="1"/>
  <c r="E196" i="6"/>
  <c r="Q52" i="9"/>
  <c r="E204" i="6"/>
  <c r="R27" i="9"/>
  <c r="Q11" i="11" s="1"/>
  <c r="E217" i="6"/>
  <c r="R35" i="9"/>
  <c r="E225" i="6"/>
  <c r="R43" i="9"/>
  <c r="Q16" i="11" s="1"/>
  <c r="E233" i="6"/>
  <c r="R51" i="9"/>
  <c r="E241" i="6"/>
  <c r="S21" i="9"/>
  <c r="R5" i="11" s="1"/>
  <c r="E249" i="6"/>
  <c r="S23" i="9"/>
  <c r="R7" i="11" s="1"/>
  <c r="E251" i="6"/>
  <c r="S29" i="9"/>
  <c r="R13" i="11" s="1"/>
  <c r="E257" i="6"/>
  <c r="S31" i="9"/>
  <c r="E259" i="6"/>
  <c r="S36" i="9"/>
  <c r="E264" i="6"/>
  <c r="S39" i="9"/>
  <c r="E267" i="6"/>
  <c r="S44" i="9"/>
  <c r="R17" i="11" s="1"/>
  <c r="E272" i="6"/>
  <c r="S47" i="9"/>
  <c r="E275" i="6"/>
  <c r="S52" i="9"/>
  <c r="E280" i="6"/>
  <c r="N36" i="9"/>
  <c r="E74" i="6"/>
  <c r="N37" i="9"/>
  <c r="E75" i="6"/>
  <c r="N47" i="9"/>
  <c r="E85" i="6"/>
  <c r="N50" i="9"/>
  <c r="E88" i="6"/>
  <c r="N52" i="9"/>
  <c r="E90" i="6"/>
  <c r="N53" i="9"/>
  <c r="M22" i="11" s="1"/>
  <c r="E91" i="6"/>
  <c r="O26" i="9"/>
  <c r="N10" i="11" s="1"/>
  <c r="E102" i="6"/>
  <c r="O29" i="9"/>
  <c r="N13" i="11" s="1"/>
  <c r="E105" i="6"/>
  <c r="O31" i="9"/>
  <c r="E107" i="6"/>
  <c r="O32" i="9"/>
  <c r="E108" i="6"/>
  <c r="O38" i="9"/>
  <c r="E114" i="6"/>
  <c r="O46" i="9"/>
  <c r="N19" i="11" s="1"/>
  <c r="E122" i="6"/>
  <c r="P19" i="9"/>
  <c r="O3" i="11" s="1"/>
  <c r="E133" i="6"/>
  <c r="P23" i="9"/>
  <c r="O7" i="11" s="1"/>
  <c r="E137" i="6"/>
  <c r="P24" i="9"/>
  <c r="O8" i="11" s="1"/>
  <c r="E138" i="6"/>
  <c r="P26" i="9"/>
  <c r="O10" i="11" s="1"/>
  <c r="E140" i="6"/>
  <c r="P31" i="9"/>
  <c r="E145" i="6"/>
  <c r="P32" i="9"/>
  <c r="E146" i="6"/>
  <c r="P34" i="9"/>
  <c r="E148" i="6"/>
  <c r="P39" i="9"/>
  <c r="E153" i="6"/>
  <c r="P40" i="9"/>
  <c r="E154" i="6"/>
  <c r="P42" i="9"/>
  <c r="O15" i="11" s="1"/>
  <c r="E156" i="6"/>
  <c r="P47" i="9"/>
  <c r="E161" i="6"/>
  <c r="P48" i="9"/>
  <c r="E162" i="6"/>
  <c r="P50" i="9"/>
  <c r="E164" i="6"/>
  <c r="Q21" i="9"/>
  <c r="P5" i="11" s="1"/>
  <c r="E173" i="6"/>
  <c r="Q26" i="9"/>
  <c r="P10" i="11" s="1"/>
  <c r="E178" i="6"/>
  <c r="Q27" i="9"/>
  <c r="P11" i="11" s="1"/>
  <c r="E179" i="6"/>
  <c r="Q29" i="9"/>
  <c r="P13" i="11" s="1"/>
  <c r="E181" i="6"/>
  <c r="Q34" i="9"/>
  <c r="E186" i="6"/>
  <c r="Q35" i="9"/>
  <c r="E187" i="6"/>
  <c r="Q37" i="9"/>
  <c r="E189" i="6"/>
  <c r="Q42" i="9"/>
  <c r="P15" i="11" s="1"/>
  <c r="E194" i="6"/>
  <c r="Q43" i="9"/>
  <c r="P16" i="11" s="1"/>
  <c r="E195" i="6"/>
  <c r="Q45" i="9"/>
  <c r="P18" i="11" s="1"/>
  <c r="E197" i="6"/>
  <c r="Q50" i="9"/>
  <c r="E202" i="6"/>
  <c r="Q51" i="9"/>
  <c r="E203" i="6"/>
  <c r="Q53" i="9"/>
  <c r="P22" i="11" s="1"/>
  <c r="E205" i="6"/>
  <c r="R25" i="9"/>
  <c r="Q9" i="11" s="1"/>
  <c r="E215" i="6"/>
  <c r="R26" i="9"/>
  <c r="Q10" i="11" s="1"/>
  <c r="E216" i="6"/>
  <c r="R28" i="9"/>
  <c r="Q12" i="11" s="1"/>
  <c r="E218" i="6"/>
  <c r="R33" i="9"/>
  <c r="E223" i="6"/>
  <c r="R34" i="9"/>
  <c r="E224" i="6"/>
  <c r="R36" i="9"/>
  <c r="E226" i="6"/>
  <c r="R41" i="9"/>
  <c r="E231" i="6"/>
  <c r="R42" i="9"/>
  <c r="Q15" i="11" s="1"/>
  <c r="E232" i="6"/>
  <c r="R44" i="9"/>
  <c r="Q17" i="11" s="1"/>
  <c r="E234" i="6"/>
  <c r="R49" i="9"/>
  <c r="E239" i="6"/>
  <c r="R50" i="9"/>
  <c r="E240" i="6"/>
  <c r="R52" i="9"/>
  <c r="E242" i="6"/>
  <c r="S26" i="9"/>
  <c r="R10" i="11" s="1"/>
  <c r="E254" i="6"/>
  <c r="T23" i="9"/>
  <c r="S7" i="11" s="1"/>
  <c r="E289" i="6"/>
  <c r="T26" i="9"/>
  <c r="S10" i="11" s="1"/>
  <c r="E292" i="6"/>
  <c r="T31" i="9"/>
  <c r="E297" i="6"/>
  <c r="T34" i="9"/>
  <c r="E300" i="6"/>
  <c r="T39" i="9"/>
  <c r="E305" i="6"/>
  <c r="T42" i="9"/>
  <c r="S15" i="11" s="1"/>
  <c r="E308" i="6"/>
  <c r="T47" i="9"/>
  <c r="E313" i="6"/>
  <c r="T50" i="9"/>
  <c r="E316" i="6"/>
  <c r="P61" i="9"/>
  <c r="AW4" i="11" s="1"/>
  <c r="E438" i="6"/>
  <c r="Q61" i="9"/>
  <c r="AX4" i="11" s="1"/>
  <c r="E476" i="6"/>
  <c r="N43" i="9"/>
  <c r="M16" i="11" s="1"/>
  <c r="E81" i="6"/>
  <c r="N48" i="9"/>
  <c r="E86" i="6"/>
  <c r="O22" i="9"/>
  <c r="N6" i="11" s="1"/>
  <c r="E98" i="6"/>
  <c r="O27" i="9"/>
  <c r="N11" i="11" s="1"/>
  <c r="E103" i="6"/>
  <c r="O36" i="9"/>
  <c r="E112" i="6"/>
  <c r="O39" i="9"/>
  <c r="E115" i="6"/>
  <c r="O44" i="9"/>
  <c r="N17" i="11" s="1"/>
  <c r="E120" i="6"/>
  <c r="O47" i="9"/>
  <c r="E123" i="6"/>
  <c r="O52" i="9"/>
  <c r="E128" i="6"/>
  <c r="P21" i="9"/>
  <c r="O5" i="11" s="1"/>
  <c r="E135" i="6"/>
  <c r="P29" i="9"/>
  <c r="O13" i="11" s="1"/>
  <c r="E143" i="6"/>
  <c r="P37" i="9"/>
  <c r="E151" i="6"/>
  <c r="P45" i="9"/>
  <c r="O18" i="11" s="1"/>
  <c r="E159" i="6"/>
  <c r="P53" i="9"/>
  <c r="O22" i="11" s="1"/>
  <c r="E167" i="6"/>
  <c r="Q24" i="9"/>
  <c r="P8" i="11" s="1"/>
  <c r="E176" i="6"/>
  <c r="Q32" i="9"/>
  <c r="E184" i="6"/>
  <c r="Q40" i="9"/>
  <c r="E192" i="6"/>
  <c r="Q48" i="9"/>
  <c r="E200" i="6"/>
  <c r="R23" i="9"/>
  <c r="Q7" i="11" s="1"/>
  <c r="E213" i="6"/>
  <c r="R31" i="9"/>
  <c r="E221" i="6"/>
  <c r="R39" i="9"/>
  <c r="E229" i="6"/>
  <c r="R47" i="9"/>
  <c r="E237" i="6"/>
  <c r="S24" i="9"/>
  <c r="R8" i="11" s="1"/>
  <c r="E252" i="6"/>
  <c r="S27" i="9"/>
  <c r="R11" i="11" s="1"/>
  <c r="E255" i="6"/>
  <c r="S32" i="9"/>
  <c r="E260" i="6"/>
  <c r="S33" i="9"/>
  <c r="E261" i="6"/>
  <c r="S35" i="9"/>
  <c r="E263" i="6"/>
  <c r="S40" i="9"/>
  <c r="E268" i="6"/>
  <c r="S43" i="9"/>
  <c r="R16" i="11" s="1"/>
  <c r="E271" i="6"/>
  <c r="S48" i="9"/>
  <c r="E276" i="6"/>
  <c r="S51" i="9"/>
  <c r="E279" i="6"/>
  <c r="O61" i="9"/>
  <c r="AV4" i="11" s="1"/>
  <c r="E400" i="6"/>
  <c r="X20" i="9"/>
  <c r="W4" i="11" s="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5" i="6"/>
  <c r="E519" i="6"/>
  <c r="E523" i="6"/>
  <c r="E527" i="6"/>
  <c r="E531" i="6"/>
  <c r="E535" i="6"/>
  <c r="E539" i="6"/>
  <c r="V21" i="11"/>
  <c r="V20" i="11"/>
  <c r="X24" i="9"/>
  <c r="W8" i="11" s="1"/>
  <c r="E556" i="6"/>
  <c r="X27" i="9"/>
  <c r="W11" i="11" s="1"/>
  <c r="E559" i="6"/>
  <c r="X32" i="9"/>
  <c r="E564" i="6"/>
  <c r="X35" i="9"/>
  <c r="E567" i="6"/>
  <c r="X43" i="9"/>
  <c r="W16" i="11" s="1"/>
  <c r="E575" i="6"/>
  <c r="X51" i="9"/>
  <c r="E583" i="6"/>
  <c r="Y22" i="9"/>
  <c r="X6" i="11" s="1"/>
  <c r="E592" i="6"/>
  <c r="Y30" i="9"/>
  <c r="X14" i="11" s="1"/>
  <c r="E600" i="6"/>
  <c r="Y38" i="9"/>
  <c r="E608" i="6"/>
  <c r="Y46" i="9"/>
  <c r="X19" i="11" s="1"/>
  <c r="E616" i="6"/>
  <c r="Z19" i="9"/>
  <c r="Y3" i="11" s="1"/>
  <c r="E627" i="6"/>
  <c r="R64" i="9"/>
  <c r="AY7" i="11" s="1"/>
  <c r="E61" i="7"/>
  <c r="R68" i="9"/>
  <c r="AY11" i="11" s="1"/>
  <c r="E65" i="7"/>
  <c r="R72" i="9"/>
  <c r="E69" i="7"/>
  <c r="AC21" i="9"/>
  <c r="AB5" i="11" s="1"/>
  <c r="E135" i="7"/>
  <c r="AC23" i="9"/>
  <c r="AB7" i="11" s="1"/>
  <c r="E137" i="7"/>
  <c r="AC25" i="9"/>
  <c r="AB9" i="11" s="1"/>
  <c r="E139" i="7"/>
  <c r="AC27" i="9"/>
  <c r="AB11" i="11" s="1"/>
  <c r="E141" i="7"/>
  <c r="AC29" i="9"/>
  <c r="AB13" i="11" s="1"/>
  <c r="E143" i="7"/>
  <c r="AC31" i="9"/>
  <c r="E145" i="7"/>
  <c r="AC33" i="9"/>
  <c r="E147" i="7"/>
  <c r="AC35" i="9"/>
  <c r="E149" i="7"/>
  <c r="AC37" i="9"/>
  <c r="E151" i="7"/>
  <c r="AC39" i="9"/>
  <c r="E153" i="7"/>
  <c r="AC41" i="9"/>
  <c r="E155" i="7"/>
  <c r="AC43" i="9"/>
  <c r="AB16" i="11" s="1"/>
  <c r="E157" i="7"/>
  <c r="AC45" i="9"/>
  <c r="AB18" i="11" s="1"/>
  <c r="E159" i="7"/>
  <c r="AC47" i="9"/>
  <c r="E161" i="7"/>
  <c r="AC49" i="9"/>
  <c r="E163" i="7"/>
  <c r="AC51" i="9"/>
  <c r="E165" i="7"/>
  <c r="AC53" i="9"/>
  <c r="AB22" i="11" s="1"/>
  <c r="E167" i="7"/>
  <c r="AE21" i="9"/>
  <c r="AD5" i="11" s="1"/>
  <c r="E287" i="7"/>
  <c r="AE23" i="9"/>
  <c r="AD7" i="11" s="1"/>
  <c r="E289" i="7"/>
  <c r="AE25" i="9"/>
  <c r="AD9" i="11" s="1"/>
  <c r="E291" i="7"/>
  <c r="AE27" i="9"/>
  <c r="AD11" i="11" s="1"/>
  <c r="E293" i="7"/>
  <c r="AE29" i="9"/>
  <c r="AD13" i="11" s="1"/>
  <c r="E295" i="7"/>
  <c r="AE31" i="9"/>
  <c r="E297" i="7"/>
  <c r="AE33" i="9"/>
  <c r="E299" i="7"/>
  <c r="AE35" i="9"/>
  <c r="E301" i="7"/>
  <c r="AE37" i="9"/>
  <c r="E303" i="7"/>
  <c r="AE39" i="9"/>
  <c r="E305" i="7"/>
  <c r="AE41" i="9"/>
  <c r="E307" i="7"/>
  <c r="AE43" i="9"/>
  <c r="AD16" i="11" s="1"/>
  <c r="E309" i="7"/>
  <c r="AE45" i="9"/>
  <c r="AD18" i="11" s="1"/>
  <c r="E311" i="7"/>
  <c r="AE47" i="9"/>
  <c r="E313" i="7"/>
  <c r="AE49" i="9"/>
  <c r="E315" i="7"/>
  <c r="AE51" i="9"/>
  <c r="E317" i="7"/>
  <c r="AE53" i="9"/>
  <c r="AD22" i="11" s="1"/>
  <c r="E319" i="7"/>
  <c r="U79" i="9"/>
  <c r="E342" i="7"/>
  <c r="V63" i="9"/>
  <c r="BC6" i="11" s="1"/>
  <c r="E364" i="7"/>
  <c r="V72" i="9"/>
  <c r="E373" i="7"/>
  <c r="V74" i="9"/>
  <c r="E375" i="7"/>
  <c r="V82" i="9"/>
  <c r="E383" i="7"/>
  <c r="V90" i="9"/>
  <c r="E391" i="7"/>
  <c r="E326" i="6"/>
  <c r="E330" i="6"/>
  <c r="E334" i="6"/>
  <c r="E338" i="6"/>
  <c r="E342" i="6"/>
  <c r="E346" i="6"/>
  <c r="E350" i="6"/>
  <c r="E354" i="6"/>
  <c r="E361" i="6"/>
  <c r="E364" i="6"/>
  <c r="E368" i="6"/>
  <c r="E372" i="6"/>
  <c r="E376" i="6"/>
  <c r="E380" i="6"/>
  <c r="E384" i="6"/>
  <c r="E388" i="6"/>
  <c r="E392" i="6"/>
  <c r="E399" i="6"/>
  <c r="E402" i="6"/>
  <c r="E406" i="6"/>
  <c r="E410" i="6"/>
  <c r="E414" i="6"/>
  <c r="E418" i="6"/>
  <c r="E422" i="6"/>
  <c r="E426" i="6"/>
  <c r="E430" i="6"/>
  <c r="E437" i="6"/>
  <c r="E440" i="6"/>
  <c r="E444" i="6"/>
  <c r="E448" i="6"/>
  <c r="E452" i="6"/>
  <c r="E456" i="6"/>
  <c r="E460" i="6"/>
  <c r="E464" i="6"/>
  <c r="E468" i="6"/>
  <c r="E475" i="6"/>
  <c r="E479" i="6"/>
  <c r="E483" i="6"/>
  <c r="E487" i="6"/>
  <c r="E491" i="6"/>
  <c r="E495" i="6"/>
  <c r="E499" i="6"/>
  <c r="E503" i="6"/>
  <c r="E507" i="6"/>
  <c r="E518" i="6"/>
  <c r="E522" i="6"/>
  <c r="E526" i="6"/>
  <c r="E530" i="6"/>
  <c r="E534" i="6"/>
  <c r="E538" i="6"/>
  <c r="W52" i="9"/>
  <c r="E546" i="6"/>
  <c r="Z25" i="9"/>
  <c r="Y9" i="11" s="1"/>
  <c r="E633" i="6"/>
  <c r="Z33" i="9"/>
  <c r="E641" i="6"/>
  <c r="Z41" i="9"/>
  <c r="E649" i="6"/>
  <c r="Z49" i="9"/>
  <c r="E657" i="6"/>
  <c r="R63" i="9"/>
  <c r="AY6" i="11" s="1"/>
  <c r="E60" i="7"/>
  <c r="R67" i="9"/>
  <c r="AY10" i="11" s="1"/>
  <c r="E64" i="7"/>
  <c r="R71" i="9"/>
  <c r="AY14" i="11" s="1"/>
  <c r="E68" i="7"/>
  <c r="AB21" i="9"/>
  <c r="AA5" i="11" s="1"/>
  <c r="E97" i="7"/>
  <c r="AB23" i="9"/>
  <c r="AA7" i="11" s="1"/>
  <c r="E99" i="7"/>
  <c r="AB25" i="9"/>
  <c r="AA9" i="11" s="1"/>
  <c r="E101" i="7"/>
  <c r="AB27" i="9"/>
  <c r="AA11" i="11" s="1"/>
  <c r="E103" i="7"/>
  <c r="AB29" i="9"/>
  <c r="AA13" i="11" s="1"/>
  <c r="E105" i="7"/>
  <c r="AB31" i="9"/>
  <c r="E107" i="7"/>
  <c r="AB33" i="9"/>
  <c r="E109" i="7"/>
  <c r="AB35" i="9"/>
  <c r="E111" i="7"/>
  <c r="AB37" i="9"/>
  <c r="E113" i="7"/>
  <c r="AB39" i="9"/>
  <c r="E115" i="7"/>
  <c r="AB41" i="9"/>
  <c r="E117" i="7"/>
  <c r="AB43" i="9"/>
  <c r="AA16" i="11" s="1"/>
  <c r="E119" i="7"/>
  <c r="AB45" i="9"/>
  <c r="AA18" i="11" s="1"/>
  <c r="E121" i="7"/>
  <c r="AB47" i="9"/>
  <c r="E123" i="7"/>
  <c r="AB49" i="9"/>
  <c r="E125" i="7"/>
  <c r="AB51" i="9"/>
  <c r="E127" i="7"/>
  <c r="AB53" i="9"/>
  <c r="AA22" i="11" s="1"/>
  <c r="E129" i="7"/>
  <c r="AD21" i="9"/>
  <c r="AC5" i="11" s="1"/>
  <c r="E249" i="7"/>
  <c r="AD23" i="9"/>
  <c r="AC7" i="11" s="1"/>
  <c r="E251" i="7"/>
  <c r="AD25" i="9"/>
  <c r="AC9" i="11" s="1"/>
  <c r="E253" i="7"/>
  <c r="AD27" i="9"/>
  <c r="AC11" i="11" s="1"/>
  <c r="E255" i="7"/>
  <c r="AD29" i="9"/>
  <c r="AC13" i="11" s="1"/>
  <c r="E257" i="7"/>
  <c r="AD31" i="9"/>
  <c r="E259" i="7"/>
  <c r="AD33" i="9"/>
  <c r="E261" i="7"/>
  <c r="AD35" i="9"/>
  <c r="E263" i="7"/>
  <c r="AD37" i="9"/>
  <c r="E265" i="7"/>
  <c r="AD39" i="9"/>
  <c r="E267" i="7"/>
  <c r="AD41" i="9"/>
  <c r="E269" i="7"/>
  <c r="AD43" i="9"/>
  <c r="AC16" i="11" s="1"/>
  <c r="E271" i="7"/>
  <c r="AD45" i="9"/>
  <c r="AC18" i="11" s="1"/>
  <c r="E273" i="7"/>
  <c r="AD47" i="9"/>
  <c r="E275" i="7"/>
  <c r="AD49" i="9"/>
  <c r="E277" i="7"/>
  <c r="AD51" i="9"/>
  <c r="E279" i="7"/>
  <c r="AD53" i="9"/>
  <c r="AC22" i="11" s="1"/>
  <c r="E281" i="7"/>
  <c r="V60" i="9"/>
  <c r="BC3" i="11" s="1"/>
  <c r="E361" i="7"/>
  <c r="V62" i="9"/>
  <c r="BC5" i="11" s="1"/>
  <c r="E363" i="7"/>
  <c r="V79" i="9"/>
  <c r="E380" i="7"/>
  <c r="V87" i="9"/>
  <c r="BC19" i="11" s="1"/>
  <c r="E388" i="7"/>
  <c r="S30" i="9"/>
  <c r="R14" i="11" s="1"/>
  <c r="E258" i="6"/>
  <c r="S34" i="9"/>
  <c r="E262" i="6"/>
  <c r="S38" i="9"/>
  <c r="E266" i="6"/>
  <c r="S42" i="9"/>
  <c r="R15" i="11" s="1"/>
  <c r="E270" i="6"/>
  <c r="S46" i="9"/>
  <c r="R19" i="11" s="1"/>
  <c r="E274" i="6"/>
  <c r="S50" i="9"/>
  <c r="E278" i="6"/>
  <c r="T19" i="9"/>
  <c r="S3" i="11" s="1"/>
  <c r="E285" i="6"/>
  <c r="T21" i="9"/>
  <c r="S5" i="11" s="1"/>
  <c r="E287" i="6"/>
  <c r="T25" i="9"/>
  <c r="S9" i="11" s="1"/>
  <c r="E291" i="6"/>
  <c r="T29" i="9"/>
  <c r="S13" i="11" s="1"/>
  <c r="E295" i="6"/>
  <c r="T33" i="9"/>
  <c r="E299" i="6"/>
  <c r="T37" i="9"/>
  <c r="E303" i="6"/>
  <c r="T41" i="9"/>
  <c r="E307" i="6"/>
  <c r="T45" i="9"/>
  <c r="S18" i="11" s="1"/>
  <c r="E311" i="6"/>
  <c r="T49" i="9"/>
  <c r="E315" i="6"/>
  <c r="T53" i="9"/>
  <c r="S22" i="11" s="1"/>
  <c r="E319" i="6"/>
  <c r="T21" i="11"/>
  <c r="T20" i="11"/>
  <c r="U20" i="11"/>
  <c r="U21" i="11"/>
  <c r="W20" i="9"/>
  <c r="V4" i="11" s="1"/>
  <c r="E514" i="6"/>
  <c r="X23" i="9"/>
  <c r="W7" i="11" s="1"/>
  <c r="E555" i="6"/>
  <c r="X31" i="9"/>
  <c r="E563" i="6"/>
  <c r="X39" i="9"/>
  <c r="E571" i="6"/>
  <c r="X47" i="9"/>
  <c r="E579" i="6"/>
  <c r="Y26" i="9"/>
  <c r="X10" i="11" s="1"/>
  <c r="E596" i="6"/>
  <c r="Y34" i="9"/>
  <c r="E604" i="6"/>
  <c r="Y42" i="9"/>
  <c r="X15" i="11" s="1"/>
  <c r="E612" i="6"/>
  <c r="Y50" i="9"/>
  <c r="E620" i="6"/>
  <c r="R61" i="9"/>
  <c r="AY4" i="11" s="1"/>
  <c r="E58" i="7"/>
  <c r="R62" i="9"/>
  <c r="AY5" i="11" s="1"/>
  <c r="E59" i="7"/>
  <c r="R66" i="9"/>
  <c r="AY9" i="11" s="1"/>
  <c r="E63" i="7"/>
  <c r="R70" i="9"/>
  <c r="AY13" i="11" s="1"/>
  <c r="E67" i="7"/>
  <c r="AC20" i="9"/>
  <c r="AB4" i="11" s="1"/>
  <c r="E134" i="7"/>
  <c r="AC22" i="9"/>
  <c r="AB6" i="11" s="1"/>
  <c r="E136" i="7"/>
  <c r="AC24" i="9"/>
  <c r="AB8" i="11" s="1"/>
  <c r="E138" i="7"/>
  <c r="AC26" i="9"/>
  <c r="AB10" i="11" s="1"/>
  <c r="E140" i="7"/>
  <c r="AC28" i="9"/>
  <c r="AB12" i="11" s="1"/>
  <c r="E142" i="7"/>
  <c r="AC30" i="9"/>
  <c r="AB14" i="11" s="1"/>
  <c r="E144" i="7"/>
  <c r="AC32" i="9"/>
  <c r="E146" i="7"/>
  <c r="AC34" i="9"/>
  <c r="E148" i="7"/>
  <c r="AC36" i="9"/>
  <c r="E150" i="7"/>
  <c r="AC38" i="9"/>
  <c r="E152" i="7"/>
  <c r="AC40" i="9"/>
  <c r="E154" i="7"/>
  <c r="AC42" i="9"/>
  <c r="AB15" i="11" s="1"/>
  <c r="E156" i="7"/>
  <c r="AC44" i="9"/>
  <c r="AB17" i="11" s="1"/>
  <c r="E158" i="7"/>
  <c r="AC46" i="9"/>
  <c r="AB19" i="11" s="1"/>
  <c r="E160" i="7"/>
  <c r="AC48" i="9"/>
  <c r="E162" i="7"/>
  <c r="AC50" i="9"/>
  <c r="E164" i="7"/>
  <c r="AC52" i="9"/>
  <c r="E166" i="7"/>
  <c r="S60" i="9"/>
  <c r="AZ3" i="11" s="1"/>
  <c r="E171" i="7"/>
  <c r="AE20" i="9"/>
  <c r="AD4" i="11" s="1"/>
  <c r="E286" i="7"/>
  <c r="AE22" i="9"/>
  <c r="AD6" i="11" s="1"/>
  <c r="E288" i="7"/>
  <c r="AE24" i="9"/>
  <c r="AD8" i="11" s="1"/>
  <c r="E290" i="7"/>
  <c r="AE26" i="9"/>
  <c r="AD10" i="11" s="1"/>
  <c r="E292" i="7"/>
  <c r="AE28" i="9"/>
  <c r="AD12" i="11" s="1"/>
  <c r="E294" i="7"/>
  <c r="AE30" i="9"/>
  <c r="AD14" i="11" s="1"/>
  <c r="E296" i="7"/>
  <c r="AE32" i="9"/>
  <c r="E298" i="7"/>
  <c r="AE34" i="9"/>
  <c r="E300" i="7"/>
  <c r="AE36" i="9"/>
  <c r="E302" i="7"/>
  <c r="AE38" i="9"/>
  <c r="E304" i="7"/>
  <c r="AE40" i="9"/>
  <c r="E306" i="7"/>
  <c r="AE42" i="9"/>
  <c r="AD15" i="11" s="1"/>
  <c r="E308" i="7"/>
  <c r="AE44" i="9"/>
  <c r="AD17" i="11" s="1"/>
  <c r="E310" i="7"/>
  <c r="AE46" i="9"/>
  <c r="AD19" i="11" s="1"/>
  <c r="E312" i="7"/>
  <c r="AE48" i="9"/>
  <c r="E314" i="7"/>
  <c r="AE50" i="9"/>
  <c r="E316" i="7"/>
  <c r="AE52" i="9"/>
  <c r="E318" i="7"/>
  <c r="U60" i="9"/>
  <c r="BB3" i="11" s="1"/>
  <c r="E323" i="7"/>
  <c r="U61" i="9"/>
  <c r="BB4" i="11" s="1"/>
  <c r="E324" i="7"/>
  <c r="U83" i="9"/>
  <c r="BB15" i="11" s="1"/>
  <c r="E346" i="7"/>
  <c r="U85" i="9"/>
  <c r="BB17" i="11" s="1"/>
  <c r="E348" i="7"/>
  <c r="U88" i="9"/>
  <c r="BB20" i="11" s="1"/>
  <c r="E351" i="7"/>
  <c r="V78" i="9"/>
  <c r="E379" i="7"/>
  <c r="S37" i="9"/>
  <c r="E265" i="6"/>
  <c r="S41" i="9"/>
  <c r="E269" i="6"/>
  <c r="S45" i="9"/>
  <c r="R18" i="11" s="1"/>
  <c r="E273" i="6"/>
  <c r="S49" i="9"/>
  <c r="E277" i="6"/>
  <c r="S53" i="9"/>
  <c r="R22" i="11" s="1"/>
  <c r="E281" i="6"/>
  <c r="T24" i="9"/>
  <c r="S8" i="11" s="1"/>
  <c r="E290" i="6"/>
  <c r="T28" i="9"/>
  <c r="S12" i="11" s="1"/>
  <c r="E294" i="6"/>
  <c r="S23" i="11" s="1"/>
  <c r="T32" i="9"/>
  <c r="E298" i="6"/>
  <c r="T36" i="9"/>
  <c r="E302" i="6"/>
  <c r="T40" i="9"/>
  <c r="E306" i="6"/>
  <c r="T44" i="9"/>
  <c r="S17" i="11" s="1"/>
  <c r="E310" i="6"/>
  <c r="T48" i="9"/>
  <c r="E314" i="6"/>
  <c r="T52" i="9"/>
  <c r="E318" i="6"/>
  <c r="W48" i="9"/>
  <c r="E542" i="6"/>
  <c r="W53" i="9"/>
  <c r="V22" i="11" s="1"/>
  <c r="E547" i="6"/>
  <c r="Z21" i="9"/>
  <c r="Y5" i="11" s="1"/>
  <c r="E629" i="6"/>
  <c r="Z26" i="9"/>
  <c r="Y10" i="11" s="1"/>
  <c r="E634" i="6"/>
  <c r="Z29" i="9"/>
  <c r="Y13" i="11" s="1"/>
  <c r="E637" i="6"/>
  <c r="Z34" i="9"/>
  <c r="E642" i="6"/>
  <c r="Z37" i="9"/>
  <c r="E645" i="6"/>
  <c r="Z42" i="9"/>
  <c r="Y15" i="11" s="1"/>
  <c r="E650" i="6"/>
  <c r="Z45" i="9"/>
  <c r="Y18" i="11" s="1"/>
  <c r="E653" i="6"/>
  <c r="Z50" i="9"/>
  <c r="E658" i="6"/>
  <c r="Z53" i="9"/>
  <c r="Y22" i="11" s="1"/>
  <c r="E661" i="6"/>
  <c r="AA20" i="9"/>
  <c r="Z4" i="11" s="1"/>
  <c r="E20" i="7"/>
  <c r="R65" i="9"/>
  <c r="AY8" i="11" s="1"/>
  <c r="E62" i="7"/>
  <c r="R69" i="9"/>
  <c r="AY12" i="11" s="1"/>
  <c r="E66" i="7"/>
  <c r="AB20" i="9"/>
  <c r="AA4" i="11" s="1"/>
  <c r="E96" i="7"/>
  <c r="AA23" i="11" s="1"/>
  <c r="AB22" i="9"/>
  <c r="AA6" i="11" s="1"/>
  <c r="E98" i="7"/>
  <c r="AB24" i="9"/>
  <c r="AA8" i="11" s="1"/>
  <c r="E100" i="7"/>
  <c r="AB26" i="9"/>
  <c r="AA10" i="11" s="1"/>
  <c r="E102" i="7"/>
  <c r="AB28" i="9"/>
  <c r="AA12" i="11" s="1"/>
  <c r="E104" i="7"/>
  <c r="AB30" i="9"/>
  <c r="AA14" i="11" s="1"/>
  <c r="E106" i="7"/>
  <c r="AB32" i="9"/>
  <c r="E108" i="7"/>
  <c r="AB34" i="9"/>
  <c r="E110" i="7"/>
  <c r="AB36" i="9"/>
  <c r="E112" i="7"/>
  <c r="AB38" i="9"/>
  <c r="E114" i="7"/>
  <c r="AB40" i="9"/>
  <c r="E116" i="7"/>
  <c r="AB42" i="9"/>
  <c r="AA15" i="11" s="1"/>
  <c r="E118" i="7"/>
  <c r="AB44" i="9"/>
  <c r="AA17" i="11" s="1"/>
  <c r="E120" i="7"/>
  <c r="AB46" i="9"/>
  <c r="AA19" i="11" s="1"/>
  <c r="E122" i="7"/>
  <c r="AB48" i="9"/>
  <c r="E124" i="7"/>
  <c r="AB50" i="9"/>
  <c r="E126" i="7"/>
  <c r="AB52" i="9"/>
  <c r="E128" i="7"/>
  <c r="AC19" i="9"/>
  <c r="AB3" i="11" s="1"/>
  <c r="E133" i="7"/>
  <c r="AB23" i="11" s="1"/>
  <c r="AD20" i="9"/>
  <c r="AC4" i="11" s="1"/>
  <c r="E248" i="7"/>
  <c r="AD22" i="9"/>
  <c r="AC6" i="11" s="1"/>
  <c r="E250" i="7"/>
  <c r="AD24" i="9"/>
  <c r="AC8" i="11" s="1"/>
  <c r="E252" i="7"/>
  <c r="AD26" i="9"/>
  <c r="AC10" i="11" s="1"/>
  <c r="E254" i="7"/>
  <c r="AD28" i="9"/>
  <c r="AC12" i="11" s="1"/>
  <c r="E256" i="7"/>
  <c r="AD30" i="9"/>
  <c r="AC14" i="11" s="1"/>
  <c r="E258" i="7"/>
  <c r="AD32" i="9"/>
  <c r="E260" i="7"/>
  <c r="AD34" i="9"/>
  <c r="E262" i="7"/>
  <c r="AD36" i="9"/>
  <c r="E264" i="7"/>
  <c r="AD38" i="9"/>
  <c r="E266" i="7"/>
  <c r="AD40" i="9"/>
  <c r="E268" i="7"/>
  <c r="AD42" i="9"/>
  <c r="AC15" i="11" s="1"/>
  <c r="E270" i="7"/>
  <c r="AD44" i="9"/>
  <c r="AC17" i="11" s="1"/>
  <c r="E272" i="7"/>
  <c r="AD46" i="9"/>
  <c r="AC19" i="11" s="1"/>
  <c r="E274" i="7"/>
  <c r="AD48" i="9"/>
  <c r="E276" i="7"/>
  <c r="AD50" i="9"/>
  <c r="E278" i="7"/>
  <c r="AD52" i="9"/>
  <c r="E280" i="7"/>
  <c r="AE19" i="9"/>
  <c r="AD3" i="11" s="1"/>
  <c r="E285" i="7"/>
  <c r="U80" i="9"/>
  <c r="E343" i="7"/>
  <c r="U89" i="9"/>
  <c r="E352" i="7"/>
  <c r="U91" i="9"/>
  <c r="E354" i="7"/>
  <c r="V66" i="9"/>
  <c r="BC9" i="11" s="1"/>
  <c r="E367" i="7"/>
  <c r="V68" i="9"/>
  <c r="BC11" i="11" s="1"/>
  <c r="E369" i="7"/>
  <c r="V71" i="9"/>
  <c r="BC14" i="11" s="1"/>
  <c r="E372" i="7"/>
  <c r="T61" i="9"/>
  <c r="BA4" i="11" s="1"/>
  <c r="E210" i="7"/>
  <c r="U78" i="9"/>
  <c r="E341" i="7"/>
  <c r="U92" i="9"/>
  <c r="E355" i="7"/>
  <c r="U94" i="9"/>
  <c r="BB22" i="11" s="1"/>
  <c r="E357" i="7"/>
  <c r="V75" i="9"/>
  <c r="E376" i="7"/>
  <c r="V77" i="9"/>
  <c r="E378" i="7"/>
  <c r="V81" i="9"/>
  <c r="E382" i="7"/>
  <c r="V88" i="9"/>
  <c r="BC20" i="11" s="1"/>
  <c r="E389" i="7"/>
  <c r="V91" i="9"/>
  <c r="E392" i="7"/>
  <c r="V94" i="9"/>
  <c r="BC22" i="11" s="1"/>
  <c r="E395" i="7"/>
  <c r="E19" i="8"/>
  <c r="AF19" i="9"/>
  <c r="AE3" i="11" s="1"/>
  <c r="AF20" i="9"/>
  <c r="AE4" i="11" s="1"/>
  <c r="E20" i="8"/>
  <c r="E22" i="8"/>
  <c r="AF22" i="9"/>
  <c r="AE6" i="11" s="1"/>
  <c r="E24" i="8"/>
  <c r="AF24" i="9"/>
  <c r="AE8" i="11" s="1"/>
  <c r="E26" i="8"/>
  <c r="AF26" i="9"/>
  <c r="AE10" i="11" s="1"/>
  <c r="E28" i="8"/>
  <c r="AF28" i="9"/>
  <c r="AE12" i="11" s="1"/>
  <c r="E30" i="8"/>
  <c r="AF30" i="9"/>
  <c r="AE14" i="11" s="1"/>
  <c r="E32" i="8"/>
  <c r="AF32" i="9"/>
  <c r="E34" i="8"/>
  <c r="AF34" i="9"/>
  <c r="E36" i="8"/>
  <c r="AF36" i="9"/>
  <c r="AF38" i="9"/>
  <c r="E38" i="8"/>
  <c r="AF40" i="9"/>
  <c r="E40" i="8"/>
  <c r="AF42" i="9"/>
  <c r="AE15" i="11" s="1"/>
  <c r="E42" i="8"/>
  <c r="AF44" i="9"/>
  <c r="AE17" i="11" s="1"/>
  <c r="E44" i="8"/>
  <c r="AF46" i="9"/>
  <c r="AE19" i="11" s="1"/>
  <c r="E46" i="8"/>
  <c r="AF48" i="9"/>
  <c r="E48" i="8"/>
  <c r="AF50" i="9"/>
  <c r="E50" i="8"/>
  <c r="AF52" i="9"/>
  <c r="E52" i="8"/>
  <c r="AG19" i="9"/>
  <c r="AF3" i="11" s="1"/>
  <c r="E57" i="8"/>
  <c r="AG21" i="9"/>
  <c r="AF5" i="11" s="1"/>
  <c r="E59" i="8"/>
  <c r="AF23" i="11" s="1"/>
  <c r="AG23" i="9"/>
  <c r="AF7" i="11" s="1"/>
  <c r="E61" i="8"/>
  <c r="AG25" i="9"/>
  <c r="AF9" i="11" s="1"/>
  <c r="E63" i="8"/>
  <c r="AG27" i="9"/>
  <c r="AF11" i="11" s="1"/>
  <c r="E65" i="8"/>
  <c r="AG29" i="9"/>
  <c r="AF13" i="11" s="1"/>
  <c r="E67" i="8"/>
  <c r="AG31" i="9"/>
  <c r="E69" i="8"/>
  <c r="AG33" i="9"/>
  <c r="E71" i="8"/>
  <c r="AG35" i="9"/>
  <c r="E73" i="8"/>
  <c r="AG37" i="9"/>
  <c r="E75" i="8"/>
  <c r="AG39" i="9"/>
  <c r="E77" i="8"/>
  <c r="AG41" i="9"/>
  <c r="E79" i="8"/>
  <c r="AG43" i="9"/>
  <c r="AF16" i="11" s="1"/>
  <c r="E81" i="8"/>
  <c r="AG45" i="9"/>
  <c r="AF18" i="11" s="1"/>
  <c r="E83" i="8"/>
  <c r="AG47" i="9"/>
  <c r="E85" i="8"/>
  <c r="AG49" i="9"/>
  <c r="E87" i="8"/>
  <c r="AG51" i="9"/>
  <c r="E89" i="8"/>
  <c r="AG53" i="9"/>
  <c r="AF22" i="11" s="1"/>
  <c r="E91" i="8"/>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s="1"/>
  <c r="V84" i="9"/>
  <c r="BC16" i="11" s="1"/>
  <c r="E385" i="7"/>
  <c r="V93" i="9"/>
  <c r="E394" i="7"/>
  <c r="U81" i="9"/>
  <c r="E344" i="7"/>
  <c r="U84" i="9"/>
  <c r="BB16" i="11" s="1"/>
  <c r="E347" i="7"/>
  <c r="U86" i="9"/>
  <c r="BB18" i="11" s="1"/>
  <c r="E349" i="7"/>
  <c r="U87" i="9"/>
  <c r="BB19" i="11" s="1"/>
  <c r="E350" i="7"/>
  <c r="V61" i="9"/>
  <c r="BC4" i="11" s="1"/>
  <c r="E362" i="7"/>
  <c r="V64" i="9"/>
  <c r="BC7" i="11" s="1"/>
  <c r="E365" i="7"/>
  <c r="V67" i="9"/>
  <c r="BC10" i="11" s="1"/>
  <c r="E368" i="7"/>
  <c r="V69" i="9"/>
  <c r="BC12" i="11" s="1"/>
  <c r="E370" i="7"/>
  <c r="V70" i="9"/>
  <c r="BC13" i="11" s="1"/>
  <c r="E371" i="7"/>
  <c r="V80" i="9"/>
  <c r="E381" i="7"/>
  <c r="V83" i="9"/>
  <c r="BC15" i="11" s="1"/>
  <c r="E384" i="7"/>
  <c r="V86" i="9"/>
  <c r="BC18" i="11" s="1"/>
  <c r="E387" i="7"/>
  <c r="V89" i="9"/>
  <c r="E390" i="7"/>
  <c r="E21" i="8"/>
  <c r="AF21" i="9"/>
  <c r="AE5" i="11" s="1"/>
  <c r="E23" i="8"/>
  <c r="AF23" i="9"/>
  <c r="AE7" i="11" s="1"/>
  <c r="E25" i="8"/>
  <c r="AF25" i="9"/>
  <c r="AE9" i="11" s="1"/>
  <c r="E27" i="8"/>
  <c r="AF27" i="9"/>
  <c r="AE11" i="11" s="1"/>
  <c r="E29" i="8"/>
  <c r="AF29" i="9"/>
  <c r="AE13" i="11" s="1"/>
  <c r="E31" i="8"/>
  <c r="AF31" i="9"/>
  <c r="E33" i="8"/>
  <c r="AF33" i="9"/>
  <c r="E35" i="8"/>
  <c r="AF35" i="9"/>
  <c r="E37" i="8"/>
  <c r="AF37" i="9"/>
  <c r="AF39" i="9"/>
  <c r="E39" i="8"/>
  <c r="AF41" i="9"/>
  <c r="E41" i="8"/>
  <c r="AF43" i="9"/>
  <c r="AE16" i="11" s="1"/>
  <c r="E43" i="8"/>
  <c r="AF45" i="9"/>
  <c r="AE18" i="11" s="1"/>
  <c r="E45" i="8"/>
  <c r="AF47" i="9"/>
  <c r="E47" i="8"/>
  <c r="AF49" i="9"/>
  <c r="E49" i="8"/>
  <c r="AF51" i="9"/>
  <c r="E51" i="8"/>
  <c r="AF53" i="9"/>
  <c r="AE22" i="11" s="1"/>
  <c r="E53" i="8"/>
  <c r="Z20" i="11"/>
  <c r="Z21" i="11"/>
  <c r="S61" i="9"/>
  <c r="AZ4" i="11" s="1"/>
  <c r="E172" i="7"/>
  <c r="U77" i="9"/>
  <c r="E340" i="7"/>
  <c r="U93" i="9"/>
  <c r="E356" i="7"/>
  <c r="V76" i="9"/>
  <c r="E377" i="7"/>
  <c r="V85" i="9"/>
  <c r="BC17" i="11" s="1"/>
  <c r="E386" i="7"/>
  <c r="V92" i="9"/>
  <c r="E393" i="7"/>
  <c r="AG20" i="9"/>
  <c r="AF4" i="11" s="1"/>
  <c r="E58" i="8"/>
  <c r="W62" i="9"/>
  <c r="BD5" i="11" s="1"/>
  <c r="E97" i="8"/>
  <c r="W64" i="9"/>
  <c r="BD7" i="11" s="1"/>
  <c r="E99" i="8"/>
  <c r="W66" i="9"/>
  <c r="BD9" i="11" s="1"/>
  <c r="E101" i="8"/>
  <c r="W68" i="9"/>
  <c r="BD11" i="11" s="1"/>
  <c r="E103" i="8"/>
  <c r="W70" i="9"/>
  <c r="BD13" i="11" s="1"/>
  <c r="E105" i="8"/>
  <c r="W72" i="9"/>
  <c r="E107" i="8"/>
  <c r="W74" i="9"/>
  <c r="E109" i="8"/>
  <c r="W76" i="9"/>
  <c r="E111" i="8"/>
  <c r="W78" i="9"/>
  <c r="E113" i="8"/>
  <c r="W80" i="9"/>
  <c r="E115" i="8"/>
  <c r="W82" i="9"/>
  <c r="E117" i="8"/>
  <c r="W84" i="9"/>
  <c r="BD16" i="11" s="1"/>
  <c r="E119" i="8"/>
  <c r="W86" i="9"/>
  <c r="BD18" i="11" s="1"/>
  <c r="E121" i="8"/>
  <c r="W88" i="9"/>
  <c r="BD20" i="11" s="1"/>
  <c r="E123" i="8"/>
  <c r="W90" i="9"/>
  <c r="E125" i="8"/>
  <c r="W92" i="9"/>
  <c r="E127" i="8"/>
  <c r="W94" i="9"/>
  <c r="BD22" i="11" s="1"/>
  <c r="E129" i="8"/>
  <c r="AG22" i="9"/>
  <c r="AF6" i="11" s="1"/>
  <c r="E60" i="8"/>
  <c r="AG24" i="9"/>
  <c r="AF8" i="11" s="1"/>
  <c r="E62" i="8"/>
  <c r="AG26" i="9"/>
  <c r="AF10" i="11" s="1"/>
  <c r="E64" i="8"/>
  <c r="AG28" i="9"/>
  <c r="AF12" i="11" s="1"/>
  <c r="E66" i="8"/>
  <c r="AG30" i="9"/>
  <c r="AF14" i="11" s="1"/>
  <c r="E68" i="8"/>
  <c r="AG32" i="9"/>
  <c r="E70" i="8"/>
  <c r="AG34" i="9"/>
  <c r="E72" i="8"/>
  <c r="AG36" i="9"/>
  <c r="E74" i="8"/>
  <c r="AG38" i="9"/>
  <c r="E76" i="8"/>
  <c r="AG40" i="9"/>
  <c r="E78" i="8"/>
  <c r="AG42" i="9"/>
  <c r="AF15" i="11" s="1"/>
  <c r="E80" i="8"/>
  <c r="AG44" i="9"/>
  <c r="AF17" i="11" s="1"/>
  <c r="E82" i="8"/>
  <c r="AG46" i="9"/>
  <c r="AF19" i="11" s="1"/>
  <c r="E84" i="8"/>
  <c r="AG48" i="9"/>
  <c r="E86" i="8"/>
  <c r="AG50" i="9"/>
  <c r="E88" i="8"/>
  <c r="AG52" i="9"/>
  <c r="E90" i="8"/>
  <c r="W60" i="9"/>
  <c r="BD3" i="11" s="1"/>
  <c r="E95" i="8"/>
  <c r="W63" i="9"/>
  <c r="BD6" i="11" s="1"/>
  <c r="E98" i="8"/>
  <c r="W65" i="9"/>
  <c r="BD8" i="11" s="1"/>
  <c r="E100" i="8"/>
  <c r="W67" i="9"/>
  <c r="BD10" i="11" s="1"/>
  <c r="E102" i="8"/>
  <c r="W69" i="9"/>
  <c r="BD12" i="11" s="1"/>
  <c r="E104" i="8"/>
  <c r="W71" i="9"/>
  <c r="BD14" i="11" s="1"/>
  <c r="E106" i="8"/>
  <c r="W73" i="9"/>
  <c r="E108" i="8"/>
  <c r="W75" i="9"/>
  <c r="E110" i="8"/>
  <c r="W77" i="9"/>
  <c r="E112" i="8"/>
  <c r="W79" i="9"/>
  <c r="E114" i="8"/>
  <c r="W81" i="9"/>
  <c r="E116" i="8"/>
  <c r="W83" i="9"/>
  <c r="BD15" i="11" s="1"/>
  <c r="E118" i="8"/>
  <c r="W85" i="9"/>
  <c r="BD17" i="11" s="1"/>
  <c r="E120" i="8"/>
  <c r="W87" i="9"/>
  <c r="BD19" i="11" s="1"/>
  <c r="E122" i="8"/>
  <c r="W89" i="9"/>
  <c r="E124" i="8"/>
  <c r="W91" i="9"/>
  <c r="E126" i="8"/>
  <c r="W93" i="9"/>
  <c r="E128" i="8"/>
  <c r="E96" i="8"/>
  <c r="B3" i="11"/>
  <c r="AE23" i="11"/>
  <c r="K23" i="11"/>
  <c r="G23" i="11"/>
  <c r="AD23" i="11"/>
  <c r="Z23" i="11"/>
  <c r="J23" i="11"/>
  <c r="F23" i="11"/>
  <c r="U23" i="11"/>
  <c r="I23" i="11"/>
  <c r="E23" i="11"/>
  <c r="H23" i="11"/>
  <c r="D23" i="11"/>
  <c r="B20" i="11"/>
  <c r="B21" i="11"/>
  <c r="AZ23" i="11"/>
  <c r="AV23" i="11"/>
  <c r="AN23" i="11"/>
  <c r="AJ3" i="11"/>
  <c r="AY23" i="11"/>
  <c r="AU23" i="11"/>
  <c r="AM23" i="11"/>
  <c r="AX23" i="11"/>
  <c r="AP23" i="11"/>
  <c r="AL23" i="11"/>
  <c r="AW23" i="11"/>
  <c r="AO23" i="11"/>
  <c r="A21" i="11"/>
  <c r="A20" i="11"/>
  <c r="H438" i="6"/>
  <c r="H96" i="8"/>
  <c r="J324" i="5"/>
  <c r="H20" i="5"/>
  <c r="H134" i="7"/>
  <c r="H628" i="6"/>
  <c r="F476" i="6"/>
  <c r="G210" i="7"/>
  <c r="I58" i="8"/>
  <c r="F20" i="6"/>
  <c r="J96" i="6"/>
  <c r="G172" i="7"/>
  <c r="H248" i="7"/>
  <c r="J20" i="8"/>
  <c r="G438" i="5"/>
  <c r="G286" i="6"/>
  <c r="J438" i="5"/>
  <c r="J96" i="8"/>
  <c r="J514" i="6"/>
  <c r="G210" i="6"/>
  <c r="I20" i="8"/>
  <c r="H134" i="6"/>
  <c r="J286" i="5"/>
  <c r="I742" i="5"/>
  <c r="J134" i="5"/>
  <c r="F628" i="5"/>
  <c r="I58" i="5"/>
  <c r="J514" i="5"/>
  <c r="F476" i="5"/>
  <c r="G96" i="8"/>
  <c r="G134" i="7"/>
  <c r="F210" i="6"/>
  <c r="I590" i="5"/>
  <c r="J58" i="6"/>
  <c r="J324" i="7"/>
  <c r="I362" i="5"/>
  <c r="F552" i="6"/>
  <c r="J324" i="6"/>
  <c r="G552" i="6"/>
  <c r="H172" i="7"/>
  <c r="F400" i="6"/>
  <c r="J552" i="6"/>
  <c r="J286" i="6"/>
  <c r="J286" i="7"/>
  <c r="G58" i="6"/>
  <c r="H20" i="8"/>
  <c r="G438" i="6"/>
  <c r="J20" i="7"/>
  <c r="F134" i="7"/>
  <c r="F286" i="7"/>
  <c r="I286" i="7"/>
  <c r="J362" i="6"/>
  <c r="G324" i="5"/>
  <c r="G210" i="5"/>
  <c r="I666" i="5"/>
  <c r="J210" i="5"/>
  <c r="F134" i="5"/>
  <c r="J552" i="5"/>
  <c r="F210" i="5"/>
  <c r="F172" i="7"/>
  <c r="G324" i="7"/>
  <c r="G172" i="5"/>
  <c r="I210" i="5"/>
  <c r="G248" i="6"/>
  <c r="H514" i="5"/>
  <c r="F20" i="5"/>
  <c r="I286" i="6"/>
  <c r="F362" i="7"/>
  <c r="H362" i="7"/>
  <c r="G286" i="7"/>
  <c r="G362" i="7"/>
  <c r="G20" i="5"/>
  <c r="I96" i="6"/>
  <c r="F286" i="5"/>
  <c r="F362" i="6"/>
  <c r="J400" i="6"/>
  <c r="G248" i="7"/>
  <c r="I286" i="5"/>
  <c r="J134" i="7"/>
  <c r="G96" i="5"/>
  <c r="F172" i="5"/>
  <c r="H58" i="8"/>
  <c r="I324" i="7"/>
  <c r="J362" i="5"/>
  <c r="G704" i="5"/>
  <c r="G400" i="6"/>
  <c r="G96" i="7"/>
  <c r="I134" i="5"/>
  <c r="F438" i="6"/>
  <c r="H400" i="6"/>
  <c r="J134" i="6"/>
  <c r="H134" i="5"/>
  <c r="G324" i="6"/>
  <c r="F666" i="5"/>
  <c r="F438" i="5"/>
  <c r="J58" i="7"/>
  <c r="G134" i="6"/>
  <c r="H96" i="7"/>
  <c r="H286" i="5"/>
  <c r="H704" i="5"/>
  <c r="I362" i="6"/>
  <c r="J96" i="7"/>
  <c r="G20" i="8"/>
  <c r="J248" i="5"/>
  <c r="J172" i="6"/>
  <c r="F590" i="6"/>
  <c r="I134" i="7"/>
  <c r="G58" i="8"/>
  <c r="G476" i="6"/>
  <c r="G172" i="6"/>
  <c r="I172" i="6"/>
  <c r="F628" i="6"/>
  <c r="I552" i="6"/>
  <c r="F58" i="6"/>
  <c r="H58" i="5"/>
  <c r="F58" i="7"/>
  <c r="J210" i="6"/>
  <c r="G362" i="6"/>
  <c r="F58" i="5"/>
  <c r="J172" i="5"/>
  <c r="G628" i="6"/>
  <c r="G476" i="5"/>
  <c r="J476" i="6"/>
  <c r="J400" i="5"/>
  <c r="I628" i="6"/>
  <c r="I628" i="5"/>
  <c r="H210" i="7"/>
  <c r="F210" i="7"/>
  <c r="H324" i="6"/>
  <c r="I438" i="5"/>
  <c r="H172" i="6"/>
  <c r="F248" i="7"/>
  <c r="G362" i="5"/>
  <c r="I552" i="5"/>
  <c r="F96" i="7"/>
  <c r="I248" i="7"/>
  <c r="H210" i="5"/>
  <c r="I172" i="7"/>
  <c r="F248" i="6"/>
  <c r="G742" i="5"/>
  <c r="H590" i="6"/>
  <c r="H476" i="6"/>
  <c r="F20" i="8"/>
  <c r="J172" i="7"/>
  <c r="J704" i="5"/>
  <c r="I96" i="7"/>
  <c r="H20" i="7"/>
  <c r="F514" i="6"/>
  <c r="F58" i="8"/>
  <c r="H552" i="6"/>
  <c r="G666" i="5"/>
  <c r="H362" i="6"/>
  <c r="H96" i="6"/>
  <c r="J438" i="6"/>
  <c r="G552" i="5"/>
  <c r="J666" i="5"/>
  <c r="J96" i="5"/>
  <c r="J476" i="5"/>
  <c r="H438" i="5"/>
  <c r="F742" i="5"/>
  <c r="G628" i="5"/>
  <c r="I704" i="5"/>
  <c r="H286" i="6"/>
  <c r="J248" i="6"/>
  <c r="I20" i="5"/>
  <c r="I20" i="6"/>
  <c r="I210" i="7"/>
  <c r="I476" i="5"/>
  <c r="H286" i="7"/>
  <c r="J210" i="7"/>
  <c r="J628" i="6"/>
  <c r="I58" i="6"/>
  <c r="F134" i="6"/>
  <c r="I590" i="6"/>
  <c r="I324" i="5"/>
  <c r="H20" i="6"/>
  <c r="F552" i="5"/>
  <c r="H324" i="7"/>
  <c r="H210" i="6"/>
  <c r="I248" i="6"/>
  <c r="I324" i="6"/>
  <c r="H742" i="5"/>
  <c r="G400" i="5"/>
  <c r="J362" i="7"/>
  <c r="J58" i="5"/>
  <c r="I476" i="6"/>
  <c r="I134" i="6"/>
  <c r="F324" i="7"/>
  <c r="F96" i="6"/>
  <c r="G20" i="6"/>
  <c r="J20" i="5"/>
  <c r="G286" i="5"/>
  <c r="I514" i="6"/>
  <c r="J742" i="5"/>
  <c r="F400" i="5"/>
  <c r="H514" i="6"/>
  <c r="G96" i="6"/>
  <c r="G20" i="7"/>
  <c r="F362" i="5"/>
  <c r="G590" i="6"/>
  <c r="H476" i="5"/>
  <c r="I438" i="6"/>
  <c r="I400" i="5"/>
  <c r="F286" i="6"/>
  <c r="H58" i="7"/>
  <c r="F248" i="5"/>
  <c r="J590" i="5"/>
  <c r="J58" i="8"/>
  <c r="H628" i="5"/>
  <c r="F96" i="5"/>
  <c r="F172" i="6"/>
  <c r="H58" i="6"/>
  <c r="G134" i="5"/>
  <c r="I362" i="7"/>
  <c r="G514" i="6"/>
  <c r="I20" i="7"/>
  <c r="F20" i="7"/>
  <c r="J628" i="5"/>
  <c r="G248" i="5"/>
  <c r="I400" i="6"/>
  <c r="J20" i="6"/>
  <c r="I58" i="7"/>
  <c r="F324" i="6"/>
  <c r="H362" i="5"/>
  <c r="H248" i="6"/>
  <c r="H552" i="5"/>
  <c r="H666" i="5"/>
  <c r="G58" i="5"/>
  <c r="J590" i="6"/>
  <c r="G58" i="7"/>
  <c r="I96" i="8"/>
  <c r="F324" i="5"/>
  <c r="F96" i="8"/>
  <c r="J248" i="7"/>
  <c r="I210" i="6"/>
  <c r="L60" i="9" l="1"/>
  <c r="AS3" i="11" s="1"/>
  <c r="K74" i="9"/>
  <c r="E641" i="5"/>
  <c r="K90" i="9"/>
  <c r="E657" i="5"/>
  <c r="K66" i="9"/>
  <c r="AR9" i="11" s="1"/>
  <c r="E633" i="5"/>
  <c r="K60" i="9"/>
  <c r="AR3" i="11" s="1"/>
  <c r="E627" i="5"/>
  <c r="K82" i="9"/>
  <c r="E649" i="5"/>
  <c r="E97" i="6"/>
  <c r="BD23" i="11"/>
  <c r="BA23" i="11"/>
  <c r="K14" i="6"/>
  <c r="K13" i="7"/>
  <c r="G14" i="5"/>
  <c r="G12" i="7"/>
  <c r="G12" i="6"/>
  <c r="K12" i="7"/>
  <c r="G13" i="7"/>
  <c r="K13" i="5"/>
  <c r="G13" i="5"/>
  <c r="G12" i="5"/>
  <c r="K12" i="6"/>
  <c r="G12" i="8"/>
  <c r="K12" i="8"/>
  <c r="G14" i="7"/>
  <c r="G13" i="6"/>
  <c r="K13" i="8"/>
  <c r="G13" i="8"/>
  <c r="G14" i="8"/>
  <c r="G14" i="6"/>
  <c r="K12" i="5"/>
  <c r="K13" i="6"/>
  <c r="V65" i="9"/>
  <c r="BC8" i="11" s="1"/>
  <c r="E366" i="7"/>
  <c r="Z51" i="9"/>
  <c r="E659" i="6"/>
  <c r="Z35" i="9"/>
  <c r="E643" i="6"/>
  <c r="Y52" i="9"/>
  <c r="E622" i="6"/>
  <c r="Y36" i="9"/>
  <c r="E606" i="6"/>
  <c r="X53" i="9"/>
  <c r="W22" i="11" s="1"/>
  <c r="E585" i="6"/>
  <c r="X37" i="9"/>
  <c r="E569" i="6"/>
  <c r="X21" i="9"/>
  <c r="W5" i="11" s="1"/>
  <c r="E553" i="6"/>
  <c r="Z48" i="9"/>
  <c r="E656" i="6"/>
  <c r="Z32" i="9"/>
  <c r="E640" i="6"/>
  <c r="Y49" i="9"/>
  <c r="E619" i="6"/>
  <c r="Y33" i="9"/>
  <c r="E603" i="6"/>
  <c r="Y19" i="9"/>
  <c r="X3" i="11" s="1"/>
  <c r="E589" i="6"/>
  <c r="X38" i="9"/>
  <c r="E570" i="6"/>
  <c r="X22" i="9"/>
  <c r="W6" i="11" s="1"/>
  <c r="E554" i="6"/>
  <c r="Y47" i="9"/>
  <c r="E617" i="6"/>
  <c r="X52" i="9"/>
  <c r="E584" i="6"/>
  <c r="U39" i="9"/>
  <c r="E343" i="6"/>
  <c r="U23" i="9"/>
  <c r="T7" i="11" s="1"/>
  <c r="E327" i="6"/>
  <c r="Z38" i="9"/>
  <c r="E646" i="6"/>
  <c r="AD21" i="11"/>
  <c r="AD20" i="11"/>
  <c r="Y43" i="9"/>
  <c r="X16" i="11" s="1"/>
  <c r="E613" i="6"/>
  <c r="X48" i="9"/>
  <c r="E580" i="6"/>
  <c r="N21" i="11"/>
  <c r="N20" i="11"/>
  <c r="S21" i="11"/>
  <c r="S20" i="11"/>
  <c r="M20" i="11"/>
  <c r="M21" i="11"/>
  <c r="R20" i="11"/>
  <c r="R21" i="11"/>
  <c r="N29" i="9"/>
  <c r="M13" i="11" s="1"/>
  <c r="E67" i="6"/>
  <c r="N21" i="9"/>
  <c r="M5" i="11" s="1"/>
  <c r="E59" i="6"/>
  <c r="R37" i="9"/>
  <c r="E227" i="6"/>
  <c r="Q46" i="9"/>
  <c r="P19" i="11" s="1"/>
  <c r="E198" i="6"/>
  <c r="P51" i="9"/>
  <c r="E165" i="6"/>
  <c r="N34" i="9"/>
  <c r="E72" i="6"/>
  <c r="N26" i="9"/>
  <c r="M10" i="11" s="1"/>
  <c r="E64" i="6"/>
  <c r="M39" i="9"/>
  <c r="E39" i="6"/>
  <c r="M23" i="9"/>
  <c r="L7" i="11" s="1"/>
  <c r="E23" i="6"/>
  <c r="P21" i="11"/>
  <c r="P20" i="11"/>
  <c r="K14" i="5"/>
  <c r="J94" i="9"/>
  <c r="AQ22" i="11" s="1"/>
  <c r="E623" i="5"/>
  <c r="G20" i="11"/>
  <c r="G21" i="11"/>
  <c r="E20" i="11"/>
  <c r="E21" i="11"/>
  <c r="C21" i="11"/>
  <c r="C20" i="11"/>
  <c r="Z47" i="9"/>
  <c r="E655" i="6"/>
  <c r="Z31" i="9"/>
  <c r="E639" i="6"/>
  <c r="Y48" i="9"/>
  <c r="E618" i="6"/>
  <c r="Y32" i="9"/>
  <c r="E602" i="6"/>
  <c r="X49" i="9"/>
  <c r="E581" i="6"/>
  <c r="X33" i="9"/>
  <c r="E565" i="6"/>
  <c r="X19" i="9"/>
  <c r="W3" i="11" s="1"/>
  <c r="E551" i="6"/>
  <c r="Z44" i="9"/>
  <c r="Y17" i="11" s="1"/>
  <c r="E652" i="6"/>
  <c r="Z28" i="9"/>
  <c r="Y12" i="11" s="1"/>
  <c r="E636" i="6"/>
  <c r="Y45" i="9"/>
  <c r="X18" i="11" s="1"/>
  <c r="E615" i="6"/>
  <c r="Y29" i="9"/>
  <c r="X13" i="11" s="1"/>
  <c r="E599" i="6"/>
  <c r="X50" i="9"/>
  <c r="E582" i="6"/>
  <c r="X34" i="9"/>
  <c r="E566" i="6"/>
  <c r="Y23" i="9"/>
  <c r="X7" i="11" s="1"/>
  <c r="E593" i="6"/>
  <c r="X28" i="9"/>
  <c r="W12" i="11" s="1"/>
  <c r="E560" i="6"/>
  <c r="U35" i="9"/>
  <c r="E339" i="6"/>
  <c r="AA21" i="11"/>
  <c r="AA20" i="11"/>
  <c r="Z46" i="9"/>
  <c r="Y19" i="11" s="1"/>
  <c r="E654" i="6"/>
  <c r="W49" i="9"/>
  <c r="E543" i="6"/>
  <c r="U44" i="9"/>
  <c r="T17" i="11" s="1"/>
  <c r="E348" i="6"/>
  <c r="U36" i="9"/>
  <c r="E340" i="6"/>
  <c r="U28" i="9"/>
  <c r="T12" i="11" s="1"/>
  <c r="E332" i="6"/>
  <c r="Y51" i="9"/>
  <c r="E621" i="6"/>
  <c r="N19" i="9"/>
  <c r="E57" i="6"/>
  <c r="M46" i="9"/>
  <c r="L19" i="11" s="1"/>
  <c r="E46" i="6"/>
  <c r="M38" i="9"/>
  <c r="E38" i="6"/>
  <c r="M30" i="9"/>
  <c r="L14" i="11" s="1"/>
  <c r="E30" i="6"/>
  <c r="R45" i="9"/>
  <c r="Q18" i="11" s="1"/>
  <c r="E235" i="6"/>
  <c r="R19" i="9"/>
  <c r="Q3" i="11" s="1"/>
  <c r="E209" i="6"/>
  <c r="Q22" i="9"/>
  <c r="P6" i="11" s="1"/>
  <c r="E174" i="6"/>
  <c r="P27" i="9"/>
  <c r="O11" i="11" s="1"/>
  <c r="E141" i="6"/>
  <c r="O23" i="9"/>
  <c r="N7" i="11" s="1"/>
  <c r="E99" i="6"/>
  <c r="M51" i="9"/>
  <c r="E51" i="6"/>
  <c r="M35" i="9"/>
  <c r="E35" i="6"/>
  <c r="K14" i="8"/>
  <c r="M71" i="9"/>
  <c r="AT14" i="11" s="1"/>
  <c r="E714" i="5"/>
  <c r="AT23" i="11" s="1"/>
  <c r="K89" i="9"/>
  <c r="E656" i="5"/>
  <c r="K81" i="9"/>
  <c r="E648" i="5"/>
  <c r="K73" i="9"/>
  <c r="E640" i="5"/>
  <c r="K65" i="9"/>
  <c r="AR8" i="11" s="1"/>
  <c r="E632" i="5"/>
  <c r="Z43" i="9"/>
  <c r="Y16" i="11" s="1"/>
  <c r="E651" i="6"/>
  <c r="Y44" i="9"/>
  <c r="X17" i="11" s="1"/>
  <c r="E614" i="6"/>
  <c r="X45" i="9"/>
  <c r="W18" i="11" s="1"/>
  <c r="E577" i="6"/>
  <c r="W50" i="9"/>
  <c r="E544" i="6"/>
  <c r="Z24" i="9"/>
  <c r="Y8" i="11" s="1"/>
  <c r="E632" i="6"/>
  <c r="Y25" i="9"/>
  <c r="X9" i="11" s="1"/>
  <c r="E595" i="6"/>
  <c r="AF21" i="11"/>
  <c r="AF20" i="11"/>
  <c r="Y31" i="9"/>
  <c r="E601" i="6"/>
  <c r="W20" i="11"/>
  <c r="W21" i="11"/>
  <c r="X36" i="9"/>
  <c r="E568" i="6"/>
  <c r="U31" i="9"/>
  <c r="E335" i="6"/>
  <c r="AC20" i="11"/>
  <c r="AC21" i="11"/>
  <c r="Z22" i="9"/>
  <c r="Y6" i="11" s="1"/>
  <c r="E630" i="6"/>
  <c r="AB21" i="11"/>
  <c r="AB20" i="11"/>
  <c r="Y27" i="9"/>
  <c r="X11" i="11" s="1"/>
  <c r="E597" i="6"/>
  <c r="O48" i="9"/>
  <c r="E124" i="6"/>
  <c r="N40" i="9"/>
  <c r="E78" i="6"/>
  <c r="N33" i="9"/>
  <c r="E71" i="6"/>
  <c r="N25" i="9"/>
  <c r="M9" i="11" s="1"/>
  <c r="E63" i="6"/>
  <c r="M26" i="9"/>
  <c r="L10" i="11" s="1"/>
  <c r="E26" i="6"/>
  <c r="R53" i="9"/>
  <c r="Q22" i="11" s="1"/>
  <c r="E243" i="6"/>
  <c r="R21" i="9"/>
  <c r="Q5" i="11" s="1"/>
  <c r="E211" i="6"/>
  <c r="Q30" i="9"/>
  <c r="P14" i="11" s="1"/>
  <c r="E182" i="6"/>
  <c r="P35" i="9"/>
  <c r="E149" i="6"/>
  <c r="N30" i="9"/>
  <c r="M14" i="11" s="1"/>
  <c r="E68" i="6"/>
  <c r="N22" i="9"/>
  <c r="M6" i="11" s="1"/>
  <c r="E60" i="6"/>
  <c r="M47" i="9"/>
  <c r="E47" i="6"/>
  <c r="M31" i="9"/>
  <c r="E31" i="6"/>
  <c r="L80" i="9"/>
  <c r="E685" i="5"/>
  <c r="J90" i="9"/>
  <c r="E619" i="5"/>
  <c r="AQ23" i="11" s="1"/>
  <c r="H21" i="11"/>
  <c r="H20" i="11"/>
  <c r="F21" i="11"/>
  <c r="F20" i="11"/>
  <c r="J20" i="11"/>
  <c r="J21" i="11"/>
  <c r="K21" i="11"/>
  <c r="K20" i="11"/>
  <c r="I21" i="11"/>
  <c r="I20" i="11"/>
  <c r="D21" i="11"/>
  <c r="D20" i="11"/>
  <c r="AK23" i="11"/>
  <c r="Z27" i="9"/>
  <c r="Y11" i="11" s="1"/>
  <c r="E635" i="6"/>
  <c r="Y28" i="9"/>
  <c r="X12" i="11" s="1"/>
  <c r="E598" i="6"/>
  <c r="X29" i="9"/>
  <c r="W13" i="11" s="1"/>
  <c r="E561" i="6"/>
  <c r="Z40" i="9"/>
  <c r="E648" i="6"/>
  <c r="Y41" i="9"/>
  <c r="E611" i="6"/>
  <c r="X46" i="9"/>
  <c r="W19" i="11" s="1"/>
  <c r="E578" i="6"/>
  <c r="X30" i="9"/>
  <c r="W14" i="11" s="1"/>
  <c r="E562" i="6"/>
  <c r="C23" i="11"/>
  <c r="U82" i="9"/>
  <c r="E345" i="7"/>
  <c r="BB23" i="11" s="1"/>
  <c r="AE20" i="11"/>
  <c r="AE21" i="11"/>
  <c r="Z39" i="9"/>
  <c r="E647" i="6"/>
  <c r="Z23" i="9"/>
  <c r="Y7" i="11" s="1"/>
  <c r="E631" i="6"/>
  <c r="Y40" i="9"/>
  <c r="E610" i="6"/>
  <c r="Y24" i="9"/>
  <c r="X8" i="11" s="1"/>
  <c r="E594" i="6"/>
  <c r="X41" i="9"/>
  <c r="E573" i="6"/>
  <c r="X25" i="9"/>
  <c r="W9" i="11" s="1"/>
  <c r="E557" i="6"/>
  <c r="V73" i="9"/>
  <c r="E374" i="7"/>
  <c r="U90" i="9"/>
  <c r="E353" i="7"/>
  <c r="Z52" i="9"/>
  <c r="E660" i="6"/>
  <c r="Z36" i="9"/>
  <c r="E644" i="6"/>
  <c r="Y53" i="9"/>
  <c r="X22" i="11" s="1"/>
  <c r="E623" i="6"/>
  <c r="Y37" i="9"/>
  <c r="E607" i="6"/>
  <c r="Y21" i="9"/>
  <c r="X5" i="11" s="1"/>
  <c r="E591" i="6"/>
  <c r="X42" i="9"/>
  <c r="W15" i="11" s="1"/>
  <c r="E574" i="6"/>
  <c r="X26" i="9"/>
  <c r="W10" i="11" s="1"/>
  <c r="E558" i="6"/>
  <c r="W51" i="9"/>
  <c r="E545" i="6"/>
  <c r="Y39" i="9"/>
  <c r="E609" i="6"/>
  <c r="X44" i="9"/>
  <c r="W17" i="11" s="1"/>
  <c r="E576" i="6"/>
  <c r="U43" i="9"/>
  <c r="T16" i="11" s="1"/>
  <c r="E347" i="6"/>
  <c r="U27" i="9"/>
  <c r="T11" i="11" s="1"/>
  <c r="E331" i="6"/>
  <c r="Z30" i="9"/>
  <c r="Y14" i="11" s="1"/>
  <c r="E638" i="6"/>
  <c r="U40" i="9"/>
  <c r="E344" i="6"/>
  <c r="U32" i="9"/>
  <c r="E336" i="6"/>
  <c r="U24" i="9"/>
  <c r="T8" i="11" s="1"/>
  <c r="E328" i="6"/>
  <c r="Y35" i="9"/>
  <c r="E605" i="6"/>
  <c r="X40" i="9"/>
  <c r="E572" i="6"/>
  <c r="Q21" i="11"/>
  <c r="Q20" i="11"/>
  <c r="O20" i="11"/>
  <c r="O21" i="11"/>
  <c r="S28" i="9"/>
  <c r="R12" i="11" s="1"/>
  <c r="E256" i="6"/>
  <c r="R23" i="11" s="1"/>
  <c r="O40" i="9"/>
  <c r="E116" i="6"/>
  <c r="M50" i="9"/>
  <c r="E50" i="6"/>
  <c r="M42" i="9"/>
  <c r="L15" i="11" s="1"/>
  <c r="E42" i="6"/>
  <c r="M34" i="9"/>
  <c r="E34" i="6"/>
  <c r="M22" i="9"/>
  <c r="L6" i="11" s="1"/>
  <c r="E22" i="6"/>
  <c r="R29" i="9"/>
  <c r="Q13" i="11" s="1"/>
  <c r="E219" i="6"/>
  <c r="Q38" i="9"/>
  <c r="E190" i="6"/>
  <c r="P43" i="9"/>
  <c r="O16" i="11" s="1"/>
  <c r="E157" i="6"/>
  <c r="N44" i="9"/>
  <c r="M17" i="11" s="1"/>
  <c r="E82" i="6"/>
  <c r="M43" i="9"/>
  <c r="L16" i="11" s="1"/>
  <c r="E43" i="6"/>
  <c r="M27" i="9"/>
  <c r="L11" i="11" s="1"/>
  <c r="E27" i="6"/>
  <c r="K14" i="7"/>
  <c r="L64" i="9"/>
  <c r="AS7" i="11" s="1"/>
  <c r="E669" i="5"/>
  <c r="K93" i="9"/>
  <c r="E660" i="5"/>
  <c r="K85" i="9"/>
  <c r="AR17" i="11" s="1"/>
  <c r="E652" i="5"/>
  <c r="K77" i="9"/>
  <c r="E644" i="5"/>
  <c r="K69" i="9"/>
  <c r="AR12" i="11" s="1"/>
  <c r="E636" i="5"/>
  <c r="O8" i="9"/>
  <c r="K9" i="9"/>
  <c r="O9" i="9"/>
  <c r="K10" i="9"/>
  <c r="K8" i="9"/>
  <c r="K15" i="6" l="1"/>
  <c r="K11" i="9"/>
  <c r="O11" i="9"/>
  <c r="Y23" i="11"/>
  <c r="Y21" i="11"/>
  <c r="Y20" i="11"/>
  <c r="K15" i="8"/>
  <c r="G15" i="6"/>
  <c r="AS23" i="11"/>
  <c r="L21" i="11"/>
  <c r="L20" i="11"/>
  <c r="N23" i="11"/>
  <c r="P23" i="11"/>
  <c r="M23" i="11"/>
  <c r="X21" i="11"/>
  <c r="X20" i="11"/>
  <c r="K15" i="5"/>
  <c r="G15" i="8"/>
  <c r="G15" i="7"/>
  <c r="AR23" i="11"/>
  <c r="M3" i="11"/>
  <c r="T23" i="11"/>
  <c r="X23" i="11"/>
  <c r="BC23" i="11"/>
  <c r="O23" i="11"/>
  <c r="Q23" i="11"/>
  <c r="V23" i="11"/>
  <c r="W23" i="11"/>
  <c r="G15" i="5"/>
  <c r="K15" i="7"/>
  <c r="L23" i="11" l="1"/>
  <c r="F8" i="9"/>
  <c r="E8" i="9"/>
  <c r="H8" i="9"/>
  <c r="G8" i="9"/>
  <c r="D8" i="9"/>
  <c r="H14" i="7"/>
  <c r="L12" i="7"/>
  <c r="L14" i="7"/>
  <c r="H13" i="7"/>
  <c r="H12" i="7"/>
  <c r="L13" i="7"/>
  <c r="L13" i="6"/>
  <c r="L12" i="6"/>
  <c r="H14" i="6"/>
  <c r="H13" i="6"/>
  <c r="L14" i="6"/>
  <c r="H12" i="6"/>
  <c r="H9" i="9"/>
  <c r="L14" i="5"/>
  <c r="L13" i="5"/>
  <c r="L12" i="5"/>
  <c r="H12" i="5"/>
  <c r="H14" i="5"/>
  <c r="H13" i="5"/>
  <c r="L14" i="8"/>
  <c r="L13" i="8"/>
  <c r="L12" i="8"/>
  <c r="H12" i="8"/>
  <c r="H14" i="8"/>
  <c r="H13" i="8"/>
  <c r="F9" i="9"/>
  <c r="E9" i="9"/>
  <c r="D9" i="9"/>
  <c r="G9" i="9"/>
  <c r="L9" i="9"/>
  <c r="P10" i="9"/>
  <c r="L8" i="9"/>
  <c r="P9" i="9"/>
  <c r="L10" i="9"/>
  <c r="P8" i="9"/>
  <c r="H15" i="5" l="1"/>
  <c r="L11" i="9"/>
  <c r="L15" i="5"/>
  <c r="H15" i="6"/>
  <c r="L15" i="6"/>
  <c r="L15" i="8"/>
  <c r="L15" i="7"/>
  <c r="H10" i="9"/>
  <c r="H15" i="7"/>
  <c r="E10" i="9"/>
  <c r="D10" i="9"/>
  <c r="F10" i="9"/>
  <c r="P11" i="9"/>
  <c r="H15" i="8"/>
  <c r="G10" i="9"/>
</calcChain>
</file>

<file path=xl/comments1.xml><?xml version="1.0" encoding="utf-8"?>
<comments xmlns="http://schemas.openxmlformats.org/spreadsheetml/2006/main">
  <authors>
    <author>SANDRA SABROSO TORRES</author>
    <author>David Lubián</author>
  </authors>
  <commentList>
    <comment ref="C7" authorId="0">
      <text>
        <r>
          <rPr>
            <b/>
            <sz val="9"/>
            <color indexed="81"/>
            <rFont val="Tahoma"/>
            <family val="2"/>
          </rPr>
          <t>URA: Unidad Responsable de Accesibilidad</t>
        </r>
        <r>
          <rPr>
            <sz val="9"/>
            <color indexed="81"/>
            <rFont val="Tahoma"/>
            <family val="2"/>
          </rPr>
          <t xml:space="preserve">
</t>
        </r>
      </text>
    </comment>
    <comment ref="C9" authorId="0">
      <text>
        <r>
          <rPr>
            <b/>
            <sz val="9"/>
            <color indexed="81"/>
            <rFont val="Tahoma"/>
            <family val="2"/>
          </rPr>
          <t>DIR3: Directorio Común de Unidades Orgánicas y Oficinas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family val="2"/>
          </rPr>
          <t xml:space="preserve">
</t>
        </r>
      </text>
    </comment>
    <comment ref="C11" authorId="1">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31" authorId="1">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41" authorId="1">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List>
</comments>
</file>

<file path=xl/comments2.xml><?xml version="1.0" encoding="utf-8"?>
<comments xmlns="http://schemas.openxmlformats.org/spreadsheetml/2006/main">
  <authors>
    <author>SANDRA SABROSO TORRES</author>
  </authors>
  <commentList>
    <comment ref="B6" author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text>
        <r>
          <rPr>
            <b/>
            <sz val="9"/>
            <color indexed="81"/>
            <rFont val="Tahoma"/>
            <family val="2"/>
          </rPr>
          <t>Tipo de la página añadida (de acuerdo con la Decisión de Ejecución 2018/1524)</t>
        </r>
        <r>
          <rPr>
            <sz val="9"/>
            <color indexed="81"/>
            <rFont val="Tahoma"/>
            <family val="2"/>
          </rPr>
          <t xml:space="preserve">
</t>
        </r>
      </text>
    </comment>
    <comment ref="F7" author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<sst xmlns="http://schemas.openxmlformats.org/spreadsheetml/2006/main" count="2705" uniqueCount="351">
  <si>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</si>
  <si>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</si>
  <si>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</si>
  <si>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</si>
  <si>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</si>
  <si>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</si>
  <si>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t>Nombre de la URA</t>
  </si>
  <si>
    <t>DIR3 de la URA</t>
  </si>
  <si>
    <t xml:space="preserve">(i) Indicar el código DIR3 de la URA indicada en el campo anterior. Esto es, si la URA es la Subdirección General XXX, indicar el código DIR3 de la Subdirección General XXX. </t>
  </si>
  <si>
    <t>Ámbito competencial de la URA</t>
  </si>
  <si>
    <t>DIR3 del ámbito competencial de la URA</t>
  </si>
  <si>
    <r>
      <rPr>
        <sz val="11"/>
        <color rgb="FF000000"/>
        <rFont val="Calibri"/>
        <family val="2"/>
      </rPr>
      <t xml:space="preserve">(i) </t>
    </r>
    <r>
      <rPr>
        <sz val="10"/>
        <color rgb="FF000000"/>
        <rFont val="Arial"/>
        <family val="2"/>
      </rPr>
      <t>Indicar el código DIR3 del ámbito competencial de la URA indicando en el campo anterior.</t>
    </r>
  </si>
  <si>
    <t>DIR3 de la Entidad responsable</t>
  </si>
  <si>
    <t>Tipología del sitio web</t>
  </si>
  <si>
    <t>Alcance de la revisión</t>
  </si>
  <si>
    <t>Fecha de la revisión</t>
  </si>
  <si>
    <t>(i) Indicar la fecha en la que se realiza la revisión de accesibilidad</t>
  </si>
  <si>
    <t>Nivel de conformidad a analizar</t>
  </si>
  <si>
    <r>
      <rPr>
        <b/>
        <sz val="11"/>
        <color rgb="FF000000"/>
        <rFont val="Helvetica Neue"/>
      </rPr>
      <t xml:space="preserve">UNE-EN 301549 : 2019 - AA WCAG 2.1 </t>
    </r>
    <r>
      <rPr>
        <sz val="11"/>
        <color rgb="FF000000"/>
        <rFont val="Helvetica Neue"/>
      </rPr>
      <t>(excluyendo el contenido excluido por el RD 1112/2018)</t>
    </r>
  </si>
  <si>
    <t>Ámbito territorial</t>
  </si>
  <si>
    <t xml:space="preserve"> </t>
  </si>
  <si>
    <t>Ámbito temático</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</si>
  <si>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</si>
  <si>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</si>
  <si>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</si>
  <si>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</si>
  <si>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</si>
  <si>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</si>
  <si>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</si>
  <si>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</si>
  <si>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</si>
  <si>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</si>
  <si>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</si>
  <si>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</si>
  <si>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</si>
  <si>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</si>
  <si>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 xml:space="preserve"> (i) Nombre de la empresa que ha realizado la evaluación</t>
  </si>
  <si>
    <t>Observaciones</t>
  </si>
  <si>
    <t xml:space="preserve"> (i) Datos relacionados con la revisión</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</si>
  <si>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</si>
  <si>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</si>
  <si>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</si>
  <si>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</si>
  <si>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</si>
  <si>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</si>
  <si>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</si>
  <si>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</si>
  <si>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</si>
  <si>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</si>
  <si>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</si>
  <si>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</si>
  <si>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</si>
  <si>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</si>
  <si>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</si>
  <si>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</si>
  <si>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</si>
  <si>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</si>
  <si>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</si>
  <si>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</si>
  <si>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</si>
  <si>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</si>
  <si>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</si>
  <si>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</si>
  <si>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</si>
  <si>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 xml:space="preserve"> Ej. Home &gt; Servicios &gt; Listado de objetos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</si>
  <si>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</si>
  <si>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</si>
  <si>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</si>
  <si>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</si>
  <si>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</si>
  <si>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</si>
  <si>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</si>
  <si>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</si>
  <si>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</si>
  <si>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</si>
  <si>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</si>
  <si>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</si>
  <si>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</si>
  <si>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</si>
  <si>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</si>
  <si>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</si>
  <si>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</si>
  <si>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</si>
  <si>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</si>
  <si>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</si>
  <si>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</si>
  <si>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</si>
  <si>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</si>
  <si>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</si>
  <si>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</si>
  <si>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</si>
  <si>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</si>
  <si>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</si>
  <si>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</si>
  <si>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</si>
  <si>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</si>
  <si>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</si>
  <si>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</si>
  <si>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</si>
  <si>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</si>
  <si>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</si>
  <si>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</si>
  <si>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</si>
  <si>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</si>
  <si>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</si>
  <si>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</si>
  <si>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</si>
  <si>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</si>
  <si>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</si>
  <si>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</si>
  <si>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</si>
  <si>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</si>
  <si>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</si>
  <si>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</si>
  <si>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</si>
  <si>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</si>
  <si>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</si>
  <si>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</si>
  <si>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</si>
  <si>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</si>
  <si>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</si>
  <si>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</si>
  <si>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</si>
  <si>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</si>
  <si>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</si>
  <si>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</si>
  <si>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</si>
  <si>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</si>
  <si>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</si>
  <si>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</si>
  <si>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</si>
  <si>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</si>
  <si>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</si>
  <si>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</si>
  <si>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</si>
  <si>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</si>
  <si>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</si>
  <si>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</si>
  <si>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</si>
  <si>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</si>
  <si>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</si>
  <si>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</si>
  <si>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</si>
  <si>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</si>
  <si>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</si>
  <si>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</si>
  <si>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</si>
  <si>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</si>
  <si>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</si>
  <si>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</si>
  <si>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</si>
  <si>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</si>
  <si>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</si>
  <si>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</si>
  <si>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</si>
  <si>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</si>
  <si>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</si>
  <si>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</si>
  <si>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</si>
  <si>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</si>
  <si>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</si>
  <si>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</si>
  <si>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</si>
  <si>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</si>
  <si>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</si>
  <si>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</si>
  <si>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</si>
  <si>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</si>
  <si>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</si>
  <si>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</si>
  <si>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</si>
  <si>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</si>
  <si>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</si>
  <si>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</si>
  <si>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</si>
  <si>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</si>
  <si>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</si>
  <si>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</si>
  <si>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</si>
  <si>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</si>
  <si>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</si>
  <si>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</si>
  <si>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</si>
  <si>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</si>
  <si>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</si>
  <si>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</si>
  <si>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</si>
  <si>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</si>
  <si>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</si>
  <si>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</si>
  <si>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</si>
  <si>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</si>
  <si>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</si>
  <si>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</si>
  <si>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</si>
  <si>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</si>
  <si>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</si>
  <si>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</si>
  <si>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</si>
  <si>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</si>
  <si>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</si>
  <si>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</si>
  <si>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</si>
  <si>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</si>
  <si>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</si>
  <si>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</si>
  <si>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</si>
  <si>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</si>
  <si>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</si>
  <si>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</si>
  <si>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</si>
  <si>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</si>
  <si>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</si>
  <si>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</si>
  <si>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</si>
  <si>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</si>
  <si>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</si>
  <si>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</si>
  <si>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</si>
  <si>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</si>
  <si>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</si>
  <si>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</si>
  <si>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</si>
  <si>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</si>
  <si>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</si>
  <si>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</si>
  <si>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</si>
  <si>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</si>
  <si>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</si>
  <si>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</si>
  <si>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</si>
  <si>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</si>
  <si>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</si>
  <si>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</si>
  <si>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</si>
  <si>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</si>
  <si>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</si>
  <si>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</si>
  <si>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</si>
  <si>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</si>
  <si>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</si>
  <si>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</si>
  <si>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</si>
  <si>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</si>
  <si>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</si>
  <si>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</si>
  <si>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</si>
  <si>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</si>
  <si>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</si>
  <si>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</si>
  <si>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</si>
  <si>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</si>
  <si>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</si>
  <si>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</si>
  <si>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</si>
  <si>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</si>
  <si>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</si>
  <si>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</si>
  <si>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</si>
  <si>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</si>
  <si>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</si>
  <si>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Soporte de accesibilidad mínimo</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</si>
  <si>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</si>
  <si>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</si>
  <si>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</si>
  <si>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</si>
  <si>
    <t>Entidad responsable del Sitio web</t>
  </si>
  <si>
    <t>(i) Indicar el nombre de la Entidad responsable del sitio web, p.e. la Subdirección General XXX</t>
  </si>
  <si>
    <t>(i) Indicar el código DIR3 de la Entidad responsable del Sitio web indicada en el campo anterior.</t>
  </si>
  <si>
    <t>Nombre Sitio Web</t>
  </si>
  <si>
    <t>URL del Sitio Web</t>
  </si>
  <si>
    <t>Funcionalidad esencial del sitio web</t>
  </si>
  <si>
    <t>(i) Identifica la URL del sitio web</t>
  </si>
  <si>
    <t>(i) Precisar si hay parte o partes del sitio web que NO se va a analizar por quedar fuera del ámbito</t>
  </si>
  <si>
    <t xml:space="preserve"> (i) Los ámbitos temáticos que se muestran a continuación son los indicados en la Decisión de ejecución 2018/1524.
Los sitios web que no pertenezcan a ninguno de los ámbitos temáticos indicados no seleccionarán ningún ámbito.</t>
  </si>
  <si>
    <t>URL página*</t>
  </si>
  <si>
    <t>(i) Indicar el correo electrónico de contacto de la entidad o de la persona responsable del sitio web</t>
  </si>
  <si>
    <t>Correo electrónico de la Entidad/Persona responsable del Sitio web</t>
  </si>
  <si>
    <t>Indicar las tecnologías web en las que se basa la conformidad de la accesibilidad</t>
  </si>
  <si>
    <t>Versión: 1.0.1</t>
  </si>
  <si>
    <t>Change Log</t>
  </si>
  <si>
    <r>
      <t xml:space="preserve">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</si>
  <si>
    <t>Home | CTIC</t>
  </si>
  <si>
    <t/>
  </si>
  <si>
    <t>https://www.fundacionctic.org/</t>
  </si>
  <si>
    <t>Escribir para Internet | CTIC</t>
  </si>
  <si>
    <t>https://www.fundacionctic.org/es/actualidad/escribir-para-internet</t>
  </si>
  <si>
    <t>Horizon 2020 | CTIC</t>
  </si>
  <si>
    <t>https://www.fundacionctic.org/es/horizon-2020</t>
  </si>
  <si>
    <t>Artículos | CTIC</t>
  </si>
  <si>
    <t>https://www.fundacionctic.org/es/articulos</t>
  </si>
  <si>
    <t>Trabaja con nosotros | CTIC</t>
  </si>
  <si>
    <t>https://www.fundacionctic.org/es/trabaja-con-nosotros</t>
  </si>
  <si>
    <t>Proyectos | CTIC</t>
  </si>
  <si>
    <t>https://www.fundacionctic.org/es/proyectos</t>
  </si>
  <si>
    <t>W3C | CTIC</t>
  </si>
  <si>
    <t>https://www.fundacionctic.org/es/w3c</t>
  </si>
  <si>
    <t>Tecnologías | CTIC</t>
  </si>
  <si>
    <t>https://www.fundacionctic.org/es/tecnologias</t>
  </si>
  <si>
    <t>BLOCKCHAIN | CTIC</t>
  </si>
  <si>
    <t>https://www.fundacionctic.org/es/tecnologias/blockchain</t>
  </si>
  <si>
    <t>Arranca MASSTEAM, Mujeres Asturianas STEAM, el proyecto al que se suma el PCT Avilés Isla de la Innovación | CTIC</t>
  </si>
  <si>
    <t>https://www.fundacionctic.org/es/actualidad/arranca-massteam-mujeres-asturianas-steam-el-proyecto-al-que-se-suma-el-pct-aviles-isla</t>
  </si>
  <si>
    <t>Análisis de la eficiencia de equipos industriales | CTIC</t>
  </si>
  <si>
    <t>https://www.fundacionctic.org/es/actualidad/analisis-de-la-eficiencia-de-equipos-industriales</t>
  </si>
  <si>
    <t>Perfil del contratante | CTIC</t>
  </si>
  <si>
    <t>https://www.fundacionctic.org/es/perfil-contratante</t>
  </si>
  <si>
    <t>SOLICITUD DE ACOMPAÑAMIENTO TECNOLÓGICO | CTIC</t>
  </si>
  <si>
    <t>https://www.fundacionctic.org/es/proyectos/red-sat/solicitud-diagnostico</t>
  </si>
  <si>
    <t>Mapa del sitio | CTIC</t>
  </si>
  <si>
    <t>https://www.fundacionctic.org/es/sitemap</t>
  </si>
  <si>
    <t>Política de cookies | CTIC</t>
  </si>
  <si>
    <t>https://www.fundacionctic.org/es/politica-de-cookies</t>
  </si>
  <si>
    <t>https://www.fundacionctic.org/en</t>
  </si>
  <si>
    <t>Accesibilidad | CTIC</t>
  </si>
  <si>
    <t>https://www.fundacionctic.org/es/accesibilidad</t>
  </si>
  <si>
    <t>Sobre CTIC | CTIC</t>
  </si>
  <si>
    <t>https://www.fundacionctic.org/es/sobre-ctic</t>
  </si>
  <si>
    <t>Retos | CTIC</t>
  </si>
  <si>
    <t>https://www.fundacionctic.org/es/retos</t>
  </si>
  <si>
    <t>Publicaciones científicas | CTIC</t>
  </si>
  <si>
    <t>https://www.fundacionctic.org/es/scientific-publications</t>
  </si>
  <si>
    <t>News | CTIC</t>
  </si>
  <si>
    <t>https://www.fundacionctic.org/es/actualidad</t>
  </si>
  <si>
    <t>EQUIPAMIENTO DE MATERIAL INFORMÁTICO PARA FUNDACIÓN CTIC | CTIC</t>
  </si>
  <si>
    <t>https://www.fundacionctic.org/es/perfil-contratante/equipamiento-de-material-informatico-para-fundacion-ctic</t>
  </si>
  <si>
    <t>Órganos de gobierno | CTIC</t>
  </si>
  <si>
    <t>https://www.fundacionctic.org/es/organos-de-gobierno</t>
  </si>
  <si>
    <t>Desarrollo de Plataforma Web RETOS STEAM | CTIC</t>
  </si>
  <si>
    <t>https://www.fundacionctic.org/es/perfil-contratante/desarrollo-de-plataforma-web-retos-steam</t>
  </si>
  <si>
    <t>Suministro de material informático y de investigación | CTIC</t>
  </si>
  <si>
    <t>https://www.fundacionctic.org/es/perfil-contratante/suministro-de-material-informatico-y-de-investigacion</t>
  </si>
  <si>
    <t>Solicitud de certificados | CTIC</t>
  </si>
  <si>
    <t>https://www.fundacionctic.org/perfil-contratante/certificados</t>
  </si>
  <si>
    <t>Prensa | CTIC</t>
  </si>
  <si>
    <t>https://www.fundacionctic.org/es/prensa</t>
  </si>
  <si>
    <t>EQUIPAMIENTO INFORMÁTICO Y DE COMUNICACIONES PARA FUNDACIÓN CTIC 2017 | CTIC</t>
  </si>
  <si>
    <t>https://www.fundacionctic.org/es/perfil-contratante/equipamiento-informatico-y-de-comunicaciones-para-fundacion-ctic-2017</t>
  </si>
  <si>
    <t>Proceso de Homologación de Docentes | CTIC</t>
  </si>
  <si>
    <t>https://www.fundacionctic.org/es/perfil-contratante/proceso-de-homologacion-de-docentes</t>
  </si>
  <si>
    <t>https://www.fundacionctic.org/es</t>
  </si>
  <si>
    <t>Contratación del mantenimiento de la limpieza de las instalaciones de Fundación CTIC y zonas comunes del Edificio Centros Tecnológicos | CTIC</t>
  </si>
  <si>
    <t>https://www.fundacionctic.org/es/perfil-contratante/contratacion-del-mantenimiento-de-la-limpieza-de-las-instalaciones-de-fundacion</t>
  </si>
  <si>
    <t>Recursos humanos | CTIC</t>
  </si>
  <si>
    <t>https://www.fundacionctic.org/es/recursos-humanos</t>
  </si>
  <si>
    <t>Identidad corporativa | CTIC</t>
  </si>
  <si>
    <t>https://www.fundacionctic.org/es/identidad-corporativa</t>
  </si>
  <si>
    <t>Álbumes | CTIC</t>
  </si>
  <si>
    <t>https://www.fundacionctic.org/es/album</t>
  </si>
  <si>
    <t>Aviso legal | CTIC</t>
  </si>
  <si>
    <t>https://www.fundacionctic.org/es/aviso-legal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</si>
</sst>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Red]\-[$$-409]#,##0.00"/>
    <numFmt numFmtId="165" formatCode="[$-407]General"/>
    <numFmt numFmtId="166" formatCode="0.00\ %"/>
    <numFmt numFmtId="167" formatCode="&quot;WAHR&quot;;&quot;WAHR&quot;;&quot;FALSCH&quot;"/>
  </numFmts>
  <fonts count="66">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sz val="10"/>
      <color rgb="FF808080"/>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s>
  <fills count="30">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s>
  <borders count="32">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hair">
        <color rgb="FF729FCF"/>
      </left>
      <right/>
      <top/>
      <bottom style="hair">
        <color rgb="FF729FCF"/>
      </bottom>
      <diagonal/>
    </border>
  </borders>
  <cellStyleXfs count="24">
    <xf numFmtId="0" fontId="0" fillId="2" borderId="0"/>
    <xf numFmtId="164" fontId="58"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8" fillId="3" borderId="0" applyBorder="0" applyProtection="0">
      <alignment horizontal="right"/>
    </xf>
    <xf numFmtId="164" fontId="58" fillId="0" borderId="1">
      <protection locked="0"/>
    </xf>
    <xf numFmtId="0" fontId="58" fillId="3" borderId="2" applyProtection="0">
      <alignment horizontal="right"/>
    </xf>
    <xf numFmtId="0" fontId="58" fillId="3" borderId="3" applyProtection="0">
      <alignment horizontal="right"/>
    </xf>
    <xf numFmtId="0" fontId="58" fillId="3" borderId="4" applyProtection="0">
      <alignment horizontal="right"/>
    </xf>
    <xf numFmtId="0" fontId="58" fillId="3" borderId="5" applyProtection="0">
      <alignment horizontal="right"/>
    </xf>
    <xf numFmtId="0" fontId="58" fillId="3" borderId="6" applyProtection="0">
      <alignment horizontal="right"/>
    </xf>
    <xf numFmtId="0" fontId="58" fillId="3" borderId="7" applyProtection="0">
      <alignment horizontal="right"/>
    </xf>
    <xf numFmtId="0" fontId="58" fillId="3" borderId="8" applyProtection="0">
      <alignment horizontal="right"/>
    </xf>
    <xf numFmtId="0" fontId="58" fillId="3" borderId="9" applyProtection="0">
      <alignment horizontal="right"/>
    </xf>
    <xf numFmtId="165" fontId="58"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8" fillId="2" borderId="0" applyBorder="0" applyProtection="0">
      <alignment horizontal="center" vertical="center"/>
    </xf>
    <xf numFmtId="0" fontId="9" fillId="7" borderId="10" applyProtection="0">
      <alignment horizontal="center"/>
    </xf>
    <xf numFmtId="0" fontId="8" fillId="8" borderId="0" applyBorder="0" applyProtection="0"/>
  </cellStyleXfs>
  <cellXfs count="192">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8"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2"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1" fillId="15" borderId="10" xfId="0" applyFont="1" applyFill="1" applyBorder="1" applyAlignment="1">
      <alignment horizontal="center" vertical="center"/>
    </xf>
    <xf numFmtId="0" fontId="46"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6" fillId="24" borderId="10" xfId="0" applyFont="1" applyFill="1" applyBorder="1" applyAlignment="1">
      <alignment horizontal="center" vertical="center"/>
    </xf>
    <xf numFmtId="0" fontId="42" fillId="15" borderId="1" xfId="0" applyFont="1" applyFill="1" applyBorder="1" applyAlignment="1">
      <alignment horizontal="center" vertical="center"/>
    </xf>
    <xf numFmtId="0" fontId="46"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1"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5" fillId="2" borderId="0" xfId="0" applyFont="1"/>
    <xf numFmtId="0" fontId="20" fillId="2" borderId="10" xfId="0" applyFont="1" applyBorder="1"/>
    <xf numFmtId="166" fontId="56" fillId="27" borderId="10" xfId="0" applyNumberFormat="1" applyFont="1" applyFill="1" applyBorder="1"/>
    <xf numFmtId="166" fontId="0" fillId="2" borderId="0" xfId="0" applyNumberFormat="1"/>
    <xf numFmtId="0" fontId="57" fillId="2" borderId="0" xfId="0" applyFont="1"/>
    <xf numFmtId="166" fontId="43" fillId="2" borderId="0" xfId="0" applyNumberFormat="1" applyFont="1"/>
    <xf numFmtId="0" fontId="43"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9" fillId="2" borderId="17" xfId="0" applyFont="1" applyBorder="1" applyAlignment="1">
      <alignment horizontal="center" vertical="center"/>
    </xf>
    <xf numFmtId="0" fontId="26" fillId="2" borderId="0" xfId="0" applyFont="1" applyAlignment="1">
      <alignment vertical="center"/>
    </xf>
    <xf numFmtId="0" fontId="60" fillId="29" borderId="17" xfId="0" applyFont="1" applyFill="1" applyBorder="1" applyAlignment="1">
      <alignment horizontal="center" vertical="center"/>
    </xf>
    <xf numFmtId="0" fontId="40" fillId="14" borderId="19"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40" fillId="2" borderId="24" xfId="0" applyFont="1" applyBorder="1" applyAlignment="1">
      <alignment horizontal="center" vertical="center"/>
    </xf>
    <xf numFmtId="0" fontId="40" fillId="2" borderId="25" xfId="0" applyFont="1" applyBorder="1" applyAlignment="1">
      <alignment horizontal="center" vertical="center"/>
    </xf>
    <xf numFmtId="0" fontId="40" fillId="26" borderId="18" xfId="0" applyFont="1" applyFill="1" applyBorder="1" applyAlignment="1">
      <alignment horizontal="center" vertical="center"/>
    </xf>
    <xf numFmtId="0" fontId="40" fillId="26" borderId="19" xfId="0" applyFont="1" applyFill="1" applyBorder="1" applyAlignment="1">
      <alignment horizontal="center" vertical="center" wrapText="1"/>
    </xf>
    <xf numFmtId="0" fontId="40"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40" fillId="2" borderId="25" xfId="0" applyNumberFormat="1" applyFont="1" applyBorder="1" applyAlignment="1">
      <alignment horizontal="center" vertical="center"/>
    </xf>
    <xf numFmtId="0" fontId="0" fillId="2" borderId="21" xfId="0" applyFont="1" applyBorder="1" applyAlignment="1">
      <alignment vertical="center"/>
    </xf>
    <xf numFmtId="0" fontId="40" fillId="2" borderId="21" xfId="0" applyFont="1" applyBorder="1" applyAlignment="1">
      <alignment horizontal="center" vertical="center"/>
    </xf>
    <xf numFmtId="0" fontId="40" fillId="2" borderId="22" xfId="0" applyFont="1" applyBorder="1" applyAlignment="1">
      <alignment vertical="center"/>
    </xf>
    <xf numFmtId="0" fontId="40" fillId="2" borderId="23" xfId="0" applyFont="1" applyBorder="1" applyAlignment="1">
      <alignment horizontal="center" vertical="center"/>
    </xf>
    <xf numFmtId="0" fontId="40" fillId="2" borderId="25" xfId="0" applyFont="1" applyBorder="1" applyAlignment="1">
      <alignment vertical="center"/>
    </xf>
    <xf numFmtId="0" fontId="40" fillId="14" borderId="19" xfId="0" applyFont="1" applyFill="1" applyBorder="1" applyAlignment="1">
      <alignment horizontal="center" vertical="center" wrapText="1"/>
    </xf>
    <xf numFmtId="0" fontId="40" fillId="2" borderId="21" xfId="0" applyFont="1" applyBorder="1" applyAlignment="1">
      <alignment vertical="center"/>
    </xf>
    <xf numFmtId="0" fontId="40" fillId="2" borderId="10" xfId="0" applyFont="1" applyBorder="1" applyAlignment="1">
      <alignment horizontal="center" vertical="center"/>
    </xf>
    <xf numFmtId="0" fontId="40" fillId="2" borderId="23" xfId="0" applyFont="1" applyBorder="1" applyAlignment="1">
      <alignment vertical="center"/>
    </xf>
    <xf numFmtId="0" fontId="40" fillId="2" borderId="21" xfId="0" applyFont="1" applyBorder="1" applyAlignment="1">
      <alignment horizontal="left" vertical="center"/>
    </xf>
    <xf numFmtId="0" fontId="37"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6"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2" fillId="15" borderId="26" xfId="0" applyFont="1" applyFill="1" applyBorder="1" applyAlignment="1" applyProtection="1">
      <alignment horizontal="center" vertical="center"/>
    </xf>
    <xf numFmtId="0" fontId="53" fillId="27" borderId="10" xfId="0" applyFont="1" applyFill="1" applyBorder="1" applyAlignment="1" applyProtection="1">
      <alignment vertical="center"/>
    </xf>
    <xf numFmtId="0" fontId="54" fillId="27" borderId="10" xfId="0" applyFont="1" applyFill="1" applyBorder="1" applyAlignment="1" applyProtection="1">
      <alignment horizontal="center" vertical="center"/>
    </xf>
    <xf numFmtId="0" fontId="46" fillId="22" borderId="26" xfId="0" applyFont="1" applyFill="1" applyBorder="1" applyAlignment="1" applyProtection="1">
      <alignment horizontal="center" vertical="center"/>
    </xf>
    <xf numFmtId="0" fontId="47"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7" fillId="2" borderId="0" xfId="0" applyFont="1" applyAlignment="1" applyProtection="1">
      <alignment vertical="center"/>
    </xf>
    <xf numFmtId="0" fontId="48" fillId="2" borderId="15" xfId="0" applyFont="1" applyBorder="1" applyAlignment="1" applyProtection="1">
      <alignment horizontal="center" vertical="center"/>
    </xf>
    <xf numFmtId="0" fontId="12" fillId="2" borderId="0" xfId="0" applyFont="1" applyAlignment="1" applyProtection="1">
      <alignment vertical="center"/>
    </xf>
    <xf numFmtId="4" fontId="49" fillId="27" borderId="16" xfId="0" applyNumberFormat="1" applyFont="1" applyFill="1" applyBorder="1" applyAlignment="1" applyProtection="1">
      <alignment horizontal="center" vertical="center"/>
    </xf>
    <xf numFmtId="4" fontId="49"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50" fillId="2" borderId="10" xfId="0" applyFont="1" applyBorder="1" applyAlignment="1" applyProtection="1">
      <alignment horizontal="center" vertical="center"/>
    </xf>
    <xf numFmtId="0" fontId="51" fillId="2" borderId="0" xfId="0" applyFont="1" applyAlignment="1" applyProtection="1">
      <alignment horizontal="center" vertical="center"/>
    </xf>
    <xf numFmtId="167" fontId="52"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39"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1"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1" fillId="16" borderId="10" xfId="0" applyFont="1" applyFill="1" applyBorder="1" applyAlignment="1">
      <alignment horizontal="center" vertical="center"/>
    </xf>
    <xf numFmtId="0" fontId="41" fillId="17" borderId="10" xfId="0" applyFont="1" applyFill="1" applyBorder="1" applyAlignment="1">
      <alignment horizontal="center" vertical="center"/>
    </xf>
    <xf numFmtId="0" fontId="41" fillId="18" borderId="10" xfId="0" applyFont="1" applyFill="1" applyBorder="1" applyAlignment="1">
      <alignment horizontal="center" vertical="center"/>
    </xf>
    <xf numFmtId="0" fontId="41" fillId="19" borderId="10" xfId="0" applyFont="1" applyFill="1" applyBorder="1" applyAlignment="1">
      <alignment horizontal="center" vertical="center"/>
    </xf>
    <xf numFmtId="0" fontId="41" fillId="20" borderId="10" xfId="0" applyFont="1" applyFill="1" applyBorder="1" applyAlignment="1">
      <alignment horizontal="center" vertical="center"/>
    </xf>
    <xf numFmtId="0" fontId="41" fillId="2" borderId="10" xfId="0" applyFont="1" applyBorder="1" applyAlignment="1">
      <alignment horizontal="center" vertical="center"/>
    </xf>
    <xf numFmtId="0" fontId="12" fillId="2" borderId="10" xfId="0" applyFont="1" applyBorder="1" applyAlignment="1">
      <alignment horizontal="center" vertical="center"/>
    </xf>
    <xf numFmtId="0" fontId="41" fillId="21" borderId="0" xfId="0" applyFont="1" applyFill="1" applyAlignment="1">
      <alignment vertical="center"/>
    </xf>
    <xf numFmtId="0" fontId="41" fillId="2" borderId="0" xfId="0" applyFont="1" applyAlignment="1">
      <alignment vertical="center"/>
    </xf>
    <xf numFmtId="0" fontId="43" fillId="2" borderId="0" xfId="0" applyFont="1" applyAlignment="1">
      <alignment vertical="center"/>
    </xf>
    <xf numFmtId="0" fontId="43" fillId="2" borderId="0" xfId="17" applyFont="1" applyAlignment="1">
      <alignment vertical="center"/>
    </xf>
    <xf numFmtId="0" fontId="44" fillId="2" borderId="0" xfId="0" applyFont="1" applyAlignment="1">
      <alignment horizontal="center" vertical="center"/>
    </xf>
    <xf numFmtId="0" fontId="45"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3" fillId="2" borderId="0" xfId="0" applyFont="1" applyAlignment="1">
      <alignment vertical="center"/>
    </xf>
    <xf numFmtId="0" fontId="0" fillId="2" borderId="1" xfId="0" applyBorder="1" applyAlignment="1" applyProtection="1">
      <alignment horizontal="left" vertical="center"/>
      <protection locked="0"/>
    </xf>
    <xf numFmtId="0" fontId="58" fillId="2" borderId="10" xfId="21" applyBorder="1" applyProtection="1">
      <alignment horizontal="center" vertical="center"/>
      <protection locked="0"/>
    </xf>
    <xf numFmtId="0" fontId="26" fillId="2" borderId="28" xfId="0" applyFont="1" applyBorder="1" applyAlignment="1">
      <alignment vertical="center"/>
    </xf>
    <xf numFmtId="0" fontId="12" fillId="2" borderId="0" xfId="0" applyFont="1" applyAlignment="1" applyProtection="1">
      <alignment vertical="center"/>
      <protection locked="0"/>
    </xf>
    <xf numFmtId="0" fontId="17" fillId="9" borderId="0" xfId="0" applyFont="1" applyFill="1" applyAlignment="1">
      <alignment horizontal="left" vertical="center"/>
    </xf>
    <xf numFmtId="0" fontId="59"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5" fillId="2" borderId="31" xfId="0" applyFont="1" applyBorder="1" applyAlignment="1" applyProtection="1">
      <alignment vertical="center"/>
      <protection locked="0"/>
    </xf>
    <xf numFmtId="0" fontId="35"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9" fillId="2" borderId="12" xfId="0" applyFont="1" applyBorder="1" applyAlignment="1">
      <alignment horizontal="left" vertical="center"/>
    </xf>
    <xf numFmtId="0" fontId="20" fillId="2" borderId="0" xfId="0" applyFont="1" applyAlignment="1">
      <alignment horizontal="left" vertical="center" wrapText="1"/>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40"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cellXfs>
  <cellStyles count="24">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Input" xfId="7"/>
    <cellStyle name="LINK" xfId="17"/>
    <cellStyle name="Normal" xfId="0" builtinId="0"/>
    <cellStyle name="Resultado" xfId="1"/>
    <cellStyle name="Resultado2" xfId="2"/>
    <cellStyle name="Título" xfId="3"/>
    <cellStyle name="Título1" xfId="4"/>
  </cellStyles>
  <dxfs count="630">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4.xml.rels><?xml version="1.0" encoding="UTF-8" standalone="yes"?>
<Relationships xmlns="http://schemas.openxmlformats.org/package/2006/relationships"><Relationship Id="rId1" Target="../media/image1.png" Type="http://schemas.openxmlformats.org/officeDocument/2006/relationships/image"/><Relationship Id="rId10" Target="https://www.w3.org/TR/WCAG/#use-of-color" TargetMode="External" Type="http://schemas.openxmlformats.org/officeDocument/2006/relationships/hyperlink"/><Relationship Id="rId11" Target="https://www.w3.org/TR/WCAG/#identify-input-purpose" TargetMode="External" Type="http://schemas.openxmlformats.org/officeDocument/2006/relationships/hyperlink"/><Relationship Id="rId12" Target="https://www.w3.org/TR/WCAG/#orientation" TargetMode="External" Type="http://schemas.openxmlformats.org/officeDocument/2006/relationships/hyperlink"/><Relationship Id="rId13" Target="https://www.w3.org/TR/WCAG/#sensory-characteristics" TargetMode="External" Type="http://schemas.openxmlformats.org/officeDocument/2006/relationships/hyperlink"/><Relationship Id="rId14" Target="https://www.w3.org/TR/WCAG/#meaningful-sequence" TargetMode="External" Type="http://schemas.openxmlformats.org/officeDocument/2006/relationships/hyperlink"/><Relationship Id="rId15" Target="https://www.w3.org/TR/WCAG/#info-and-relationships" TargetMode="External" Type="http://schemas.openxmlformats.org/officeDocument/2006/relationships/hyperlink"/><Relationship Id="rId16" Target="https://www.w3.org/TR/WCAG/#audio-description-prerecorded" TargetMode="External" Type="http://schemas.openxmlformats.org/officeDocument/2006/relationships/hyperlink"/><Relationship Id="rId17" Target="https://www.w3.org/TR/WCAG/#captions-live" TargetMode="External" Type="http://schemas.openxmlformats.org/officeDocument/2006/relationships/hyperlink"/><Relationship Id="rId18" Target="https://www.w3.org/TR/WCAG/#audio-description-or-media-alternative-prerecorded" TargetMode="External" Type="http://schemas.openxmlformats.org/officeDocument/2006/relationships/hyperlink"/><Relationship Id="rId19" Target="https://www.w3.org/TR/WCAG/#audio-only-and-video-only-prerecorded" TargetMode="External" Type="http://schemas.openxmlformats.org/officeDocument/2006/relationships/hyperlink"/><Relationship Id="rId2" Target="https://www.w3.org/TR/WCAG/#text-spacing" TargetMode="External" Type="http://schemas.openxmlformats.org/officeDocument/2006/relationships/hyperlink"/><Relationship Id="rId20" Target="http://www.w3.org/TR/WCAG/#text-alternatives" TargetMode="External" Type="http://schemas.openxmlformats.org/officeDocument/2006/relationships/hyperlink"/><Relationship Id="rId3" Target="https://www.w3.org/TR/WCAG/#content-on-hover-or-focus" TargetMode="External" Type="http://schemas.openxmlformats.org/officeDocument/2006/relationships/hyperlink"/><Relationship Id="rId4" Target="https://www.w3.org/TR/WCAG/#non-text-contrast" TargetMode="External" Type="http://schemas.openxmlformats.org/officeDocument/2006/relationships/hyperlink"/><Relationship Id="rId5" Target="https://www.w3.org/TR/WCAG/#reflow" TargetMode="External" Type="http://schemas.openxmlformats.org/officeDocument/2006/relationships/hyperlink"/><Relationship Id="rId6" Target="https://www.w3.org/TR/WCAG/#images-of-text" TargetMode="External" Type="http://schemas.openxmlformats.org/officeDocument/2006/relationships/hyperlink"/><Relationship Id="rId7" Target="https://www.w3.org/TR/WCAG/#resize-text" TargetMode="External" Type="http://schemas.openxmlformats.org/officeDocument/2006/relationships/hyperlink"/><Relationship Id="rId8" Target="https://www.w3.org/TR/WCAG/#contrast-minimum" TargetMode="External" Type="http://schemas.openxmlformats.org/officeDocument/2006/relationships/hyperlink"/><Relationship Id="rId9" Target="https://www.w3.org/TR/WCAG/#audio-control" TargetMode="External" Type="http://schemas.openxmlformats.org/officeDocument/2006/relationships/hyperlink"/></Relationships>
</file>

<file path=xl/drawings/_rels/drawing5.xml.rels><?xml version="1.0" encoding="UTF-8" standalone="yes"?>
<Relationships xmlns="http://schemas.openxmlformats.org/package/2006/relationships"><Relationship Id="rId1" Target="https://www.w3.org/TR/WCAG/#keyboard" TargetMode="External" Type="http://schemas.openxmlformats.org/officeDocument/2006/relationships/hyperlink"/><Relationship Id="rId10" Target="https://www.w3.org/TR/WCAG/#focus-order" TargetMode="External" Type="http://schemas.openxmlformats.org/officeDocument/2006/relationships/hyperlink"/><Relationship Id="rId11" Target="https://www.w3.org/TR/WCAG/#page-titled" TargetMode="External" Type="http://schemas.openxmlformats.org/officeDocument/2006/relationships/hyperlink"/><Relationship Id="rId12" Target="https://www.w3.org/TR/WCAG/#bypass-blocks" TargetMode="External" Type="http://schemas.openxmlformats.org/officeDocument/2006/relationships/hyperlink"/><Relationship Id="rId13" Target="https://www.w3.org/TR/WCAG/#three-flashes-or-below-threshold" TargetMode="External" Type="http://schemas.openxmlformats.org/officeDocument/2006/relationships/hyperlink"/><Relationship Id="rId14" Target="https://www.w3.org/TR/WCAG/#pause-stop-hide" TargetMode="External" Type="http://schemas.openxmlformats.org/officeDocument/2006/relationships/hyperlink"/><Relationship Id="rId15" Target="https://www.w3.org/TR/WCAG/#timing-adjustable" TargetMode="External" Type="http://schemas.openxmlformats.org/officeDocument/2006/relationships/hyperlink"/><Relationship Id="rId16" Target="https://www.w3.org/TR/WCAG/#character-key-shortcuts" TargetMode="External" Type="http://schemas.openxmlformats.org/officeDocument/2006/relationships/hyperlink"/><Relationship Id="rId17" Target="https://www.w3.org/TR/WCAG/#no-keyboard-trap" TargetMode="External" Type="http://schemas.openxmlformats.org/officeDocument/2006/relationships/hyperlink"/><Relationship Id="rId18" Target="../media/image1.png" Type="http://schemas.openxmlformats.org/officeDocument/2006/relationships/image"/><Relationship Id="rId2" Target="https://www.w3.org/TR/WCAG/#motion-actuation" TargetMode="External" Type="http://schemas.openxmlformats.org/officeDocument/2006/relationships/hyperlink"/><Relationship Id="rId3" Target="https://www.w3.org/TR/WCAG/#label-in-name" TargetMode="External" Type="http://schemas.openxmlformats.org/officeDocument/2006/relationships/hyperlink"/><Relationship Id="rId4" Target="https://www.w3.org/TR/WCAG/#pointer-cancellation" TargetMode="External" Type="http://schemas.openxmlformats.org/officeDocument/2006/relationships/hyperlink"/><Relationship Id="rId5" Target="https://www.w3.org/TR/WCAG/#pointer-gestures" TargetMode="External" Type="http://schemas.openxmlformats.org/officeDocument/2006/relationships/hyperlink"/><Relationship Id="rId6" Target="https://www.w3.org/TR/WCAG/#focus-visible" TargetMode="External" Type="http://schemas.openxmlformats.org/officeDocument/2006/relationships/hyperlink"/><Relationship Id="rId7" Target="https://www.w3.org/TR/WCAG/#headings-and-labels" TargetMode="External" Type="http://schemas.openxmlformats.org/officeDocument/2006/relationships/hyperlink"/><Relationship Id="rId8" Target="https://www.w3.org/TR/WCAG/#multiple-ways" TargetMode="External" Type="http://schemas.openxmlformats.org/officeDocument/2006/relationships/hyperlink"/><Relationship Id="rId9" Target="https://www.w3.org/TR/WCAG/#link-purpose-in-context" TargetMode="External" Type="http://schemas.openxmlformats.org/officeDocument/2006/relationships/hyperlink"/></Relationships>
</file>

<file path=xl/drawings/_rels/drawing6.xml.rels><?xml version="1.0" encoding="UTF-8" standalone="yes"?>
<Relationships xmlns="http://schemas.openxmlformats.org/package/2006/relationships"><Relationship Id="rId1" Target="https://www.w3.org/TR/WCAG/#language-of-page" TargetMode="External" Type="http://schemas.openxmlformats.org/officeDocument/2006/relationships/hyperlink"/><Relationship Id="rId10" Target="../media/image1.png" Type="http://schemas.openxmlformats.org/officeDocument/2006/relationships/image"/><Relationship Id="rId2" Target="https://www.w3.org/TR/WCAG/#error-prevention-legal-financial-data" TargetMode="External" Type="http://schemas.openxmlformats.org/officeDocument/2006/relationships/hyperlink"/><Relationship Id="rId3" Target="https://www.w3.org/TR/WCAG/#error-suggestion" TargetMode="External" Type="http://schemas.openxmlformats.org/officeDocument/2006/relationships/hyperlink"/><Relationship Id="rId4" Target="https://www.w3.org/TR/WCAG/#labels-or-instructions" TargetMode="External" Type="http://schemas.openxmlformats.org/officeDocument/2006/relationships/hyperlink"/><Relationship Id="rId5" Target="https://www.w3.org/TR/WCAG/#consistent-identification" TargetMode="External" Type="http://schemas.openxmlformats.org/officeDocument/2006/relationships/hyperlink"/><Relationship Id="rId6" Target="https://www.w3.org/TR/WCAG/#consistent-navigation" TargetMode="External" Type="http://schemas.openxmlformats.org/officeDocument/2006/relationships/hyperlink"/><Relationship Id="rId7" Target="https://www.w3.org/TR/WCAG/#on-input" TargetMode="External" Type="http://schemas.openxmlformats.org/officeDocument/2006/relationships/hyperlink"/><Relationship Id="rId8" Target="https://www.w3.org/TR/WCAG/#on-focus" TargetMode="External" Type="http://schemas.openxmlformats.org/officeDocument/2006/relationships/hyperlink"/><Relationship Id="rId9" Target="https://www.w3.org/TR/WCAG/#language-of-parts" TargetMode="External" Type="http://schemas.openxmlformats.org/officeDocument/2006/relationships/hyperlink"/></Relationships>
</file>

<file path=xl/drawings/_rels/drawing7.xml.rels><?xml version="1.0" encoding="UTF-8" standalone="yes"?>
<Relationships xmlns="http://schemas.openxmlformats.org/package/2006/relationships"><Relationship Id="rId1" Target="https://www.w3.org/TR/WCAG/#parsing" TargetMode="External" Type="http://schemas.openxmlformats.org/officeDocument/2006/relationships/hyperlink"/><Relationship Id="rId2" Target="https://www.w3.org/TR/WCAG/#status-messages" TargetMode="External" Type="http://schemas.openxmlformats.org/officeDocument/2006/relationships/hyperlink"/><Relationship Id="rId3" Target="https://www.w3.org/TR/WCAG/#name-role-value" TargetMode="External" Type="http://schemas.openxmlformats.org/officeDocument/2006/relationships/hyperlink"/><Relationship Id="rId4"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626806</xdr:colOff>
      <xdr:row>26</xdr:row>
      <xdr:rowOff>80280</xdr:rowOff>
    </xdr:from>
    <xdr:to>
      <xdr:col>8</xdr:col>
      <xdr:colOff>358246</xdr:colOff>
      <xdr:row>31</xdr:row>
      <xdr:rowOff>11160</xdr:rowOff>
    </xdr:to>
    <xdr:pic>
      <xdr:nvPicPr>
        <xdr:cNvPr id="2" name="Image 1"/>
        <xdr:cNvPicPr/>
      </xdr:nvPicPr>
      <xdr:blipFill>
        <a:blip xmlns:r="http://schemas.openxmlformats.org/officeDocument/2006/relationships" r:embed="rId1"/>
        <a:stretch/>
      </xdr:blipFill>
      <xdr:spPr>
        <a:xfrm>
          <a:off x="10141560" y="5486400"/>
          <a:ext cx="621000" cy="693000"/>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Puede retirarse: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Hoverable: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Persistente: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Componentes de la interfaz de usuario: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Objetos gráficos: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Personalizable: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Esencial: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Texto grande: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Incidental: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Logotipos: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187</xdr:row>
      <xdr:rowOff>10800</xdr:rowOff>
    </xdr:to>
    <xdr:sp macro="" textlink="">
      <xdr:nvSpPr>
        <xdr:cNvPr id="18" name="TextShape 1"/>
        <xdr:cNvSpPr txBox="1"/>
      </xdr:nvSpPr>
      <xdr:spPr>
        <a:xfrm>
          <a:off x="7315200" y="30419640"/>
          <a:ext cx="617220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4</xdr:col>
      <xdr:colOff>348840</xdr:colOff>
      <xdr:row>31</xdr:row>
      <xdr:rowOff>3960</xdr:rowOff>
    </xdr:from>
    <xdr:to>
      <xdr:col>10</xdr:col>
      <xdr:colOff>955007</xdr:colOff>
      <xdr:row>40</xdr:row>
      <xdr:rowOff>3960</xdr:rowOff>
    </xdr:to>
    <xdr:sp macro="" textlink="">
      <xdr:nvSpPr>
        <xdr:cNvPr id="22" name="TextShape 1"/>
        <xdr:cNvSpPr txBox="1"/>
      </xdr:nvSpPr>
      <xdr:spPr>
        <a:xfrm>
          <a:off x="7282800" y="6172200"/>
          <a:ext cx="6172200" cy="13716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Todo contenido no textual que se presenta al usuario tiene una alternativa textual que cumple el mismo propósito, excepto en las situaciones enumeradas a continuación.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0"/>
            </a:rPr>
            <a:t>http://www.w3.org/TR/WCAG/#text-alternatives</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656</xdr:row>
      <xdr:rowOff>59400</xdr:rowOff>
    </xdr:to>
    <xdr:sp macro="" textlink="">
      <xdr:nvSpPr>
        <xdr:cNvPr id="42" name="TextShape 1"/>
        <xdr:cNvSpPr txBox="1"/>
      </xdr:nvSpPr>
      <xdr:spPr>
        <a:xfrm>
          <a:off x="7278120" y="102261960"/>
          <a:ext cx="6209280" cy="33512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Interfaz compatible: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Esencial: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Sin evento descendente: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Abortar o Deshacer: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Inversión ascendente: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Esencial: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454</xdr:row>
      <xdr:rowOff>80280</xdr:rowOff>
    </xdr:to>
    <xdr:sp macro="" textlink="">
      <xdr:nvSpPr>
        <xdr:cNvPr id="47" name="TextShape 1"/>
        <xdr:cNvSpPr txBox="1"/>
      </xdr:nvSpPr>
      <xdr:spPr>
        <a:xfrm>
          <a:off x="7315200" y="72237600"/>
          <a:ext cx="6176520" cy="130248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5369</xdr:colOff>
      <xdr:row>178</xdr:row>
      <xdr:rowOff>76680</xdr:rowOff>
    </xdr:from>
    <xdr:to>
      <xdr:col>11</xdr:col>
      <xdr:colOff>451080</xdr:colOff>
      <xdr:row>205</xdr:row>
      <xdr:rowOff>63500</xdr:rowOff>
    </xdr:to>
    <xdr:sp macro="" textlink="">
      <xdr:nvSpPr>
        <xdr:cNvPr id="54" name="TextShape 1"/>
        <xdr:cNvSpPr txBox="1"/>
      </xdr:nvSpPr>
      <xdr:spPr>
        <a:xfrm>
          <a:off x="6937452" y="28948013"/>
          <a:ext cx="5874961" cy="39873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Movimiento, parpadeo, desplazamiento: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Actualización automática: Para toda información que se actualiza automáticamente, que (1) se inicia automáticamente y (2) se presenta …</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5</xdr:col>
      <xdr:colOff>5369</xdr:colOff>
      <xdr:row>140</xdr:row>
      <xdr:rowOff>45000</xdr:rowOff>
    </xdr:from>
    <xdr:to>
      <xdr:col>11</xdr:col>
      <xdr:colOff>439560</xdr:colOff>
      <xdr:row>168</xdr:row>
      <xdr:rowOff>127000</xdr:rowOff>
    </xdr:to>
    <xdr:sp macro="" textlink="">
      <xdr:nvSpPr>
        <xdr:cNvPr id="55" name="TextShape 1"/>
        <xdr:cNvSpPr txBox="1"/>
      </xdr:nvSpPr>
      <xdr:spPr>
        <a:xfrm>
          <a:off x="6937452" y="23021417"/>
          <a:ext cx="5863441" cy="42306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tiempo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Apagar: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Ajustar: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Extender: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Excepción por ser esencial: El límite de tiempo es esencial y, si se extendiera, invalidaría la actividad; o</a:t>
          </a:r>
          <a:endParaRPr lang="es-ES" sz="1500" b="0" strike="noStrike" spc="-1">
            <a:latin typeface="Times New Roman"/>
          </a:endParaRPr>
        </a:p>
        <a:p>
          <a:r>
            <a:rPr lang="en-US" sz="1500" b="0" strike="noStrike" spc="-1">
              <a:solidFill>
                <a:srgbClr val="000000"/>
              </a:solidFill>
              <a:latin typeface="Arial"/>
              <a:ea typeface="Linux Libertine G"/>
            </a:rPr>
            <a:t> - Excepción de 20 horas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834375</xdr:colOff>
      <xdr:row>135</xdr:row>
      <xdr:rowOff>139680</xdr:rowOff>
    </xdr:from>
    <xdr:to>
      <xdr:col>8</xdr:col>
      <xdr:colOff>613440</xdr:colOff>
      <xdr:row>140</xdr:row>
      <xdr:rowOff>70920</xdr:rowOff>
    </xdr:to>
    <xdr:pic>
      <xdr:nvPicPr>
        <xdr:cNvPr id="61" name="Image 1"/>
        <xdr:cNvPicPr/>
      </xdr:nvPicPr>
      <xdr:blipFill>
        <a:blip xmlns:r="http://schemas.openxmlformats.org/officeDocument/2006/relationships" r:embed="rId18"/>
        <a:stretch/>
      </xdr:blipFill>
      <xdr:spPr>
        <a:xfrm>
          <a:off x="10161000" y="22931640"/>
          <a:ext cx="621000" cy="693000"/>
        </a:xfrm>
        <a:prstGeom prst="rect">
          <a:avLst/>
        </a:prstGeom>
        <a:ln>
          <a:noFill/>
        </a:ln>
      </xdr:spPr>
    </xdr:pic>
    <xdr:clientData/>
  </xdr:twoCellAnchor>
  <xdr:twoCellAnchor editAs="absolute">
    <xdr:from>
      <xdr:col>8</xdr:col>
      <xdr:colOff>3960</xdr:colOff>
      <xdr:row>174</xdr:row>
      <xdr:rowOff>40320</xdr:rowOff>
    </xdr:from>
    <xdr:to>
      <xdr:col>8</xdr:col>
      <xdr:colOff>624960</xdr:colOff>
      <xdr:row>178</xdr:row>
      <xdr:rowOff>123480</xdr:rowOff>
    </xdr:to>
    <xdr:pic>
      <xdr:nvPicPr>
        <xdr:cNvPr id="62" name="Image 1"/>
        <xdr:cNvPicPr/>
      </xdr:nvPicPr>
      <xdr:blipFill>
        <a:blip xmlns:r="http://schemas.openxmlformats.org/officeDocument/2006/relationships" r:embed="rId18"/>
        <a:stretch/>
      </xdr:blipFill>
      <xdr:spPr>
        <a:xfrm>
          <a:off x="10172520" y="29032200"/>
          <a:ext cx="621000" cy="693000"/>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Reversible: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Revisado: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Confirmado: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147664</xdr:rowOff>
    </xdr:from>
    <xdr:to>
      <xdr:col>11</xdr:col>
      <xdr:colOff>186120</xdr:colOff>
      <xdr:row>303</xdr:row>
      <xdr:rowOff>10583</xdr:rowOff>
    </xdr:to>
    <xdr:sp macro="" textlink="">
      <xdr:nvSpPr>
        <xdr:cNvPr id="78" name="TextShape 1"/>
        <xdr:cNvSpPr txBox="1"/>
      </xdr:nvSpPr>
      <xdr:spPr>
        <a:xfrm>
          <a:off x="6870620" y="46703747"/>
          <a:ext cx="5486333" cy="1492753"/>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5</xdr:col>
      <xdr:colOff>10440</xdr:colOff>
      <xdr:row>218</xdr:row>
      <xdr:rowOff>41617</xdr:rowOff>
    </xdr:from>
    <xdr:to>
      <xdr:col>11</xdr:col>
      <xdr:colOff>285840</xdr:colOff>
      <xdr:row>228</xdr:row>
      <xdr:rowOff>10657</xdr:rowOff>
    </xdr:to>
    <xdr:sp macro="" textlink="">
      <xdr:nvSpPr>
        <xdr:cNvPr id="80" name="TextShape 1"/>
        <xdr:cNvSpPr txBox="1"/>
      </xdr:nvSpPr>
      <xdr:spPr>
        <a:xfrm>
          <a:off x="7315200" y="35997480"/>
          <a:ext cx="581472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151</xdr:row>
      <xdr:rowOff>138303</xdr:rowOff>
    </xdr:to>
    <xdr:sp macro="" textlink="">
      <xdr:nvSpPr>
        <xdr:cNvPr id="82" name="TextShape 1"/>
        <xdr:cNvSpPr txBox="1"/>
      </xdr:nvSpPr>
      <xdr:spPr>
        <a:xfrm>
          <a:off x="7249680" y="23640480"/>
          <a:ext cx="5780520" cy="17341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111</xdr:row>
      <xdr:rowOff>137583</xdr:rowOff>
    </xdr:to>
    <xdr:sp macro="" textlink="">
      <xdr:nvSpPr>
        <xdr:cNvPr id="83" name="TextShape 1"/>
        <xdr:cNvSpPr txBox="1"/>
      </xdr:nvSpPr>
      <xdr:spPr>
        <a:xfrm>
          <a:off x="6853340" y="17297563"/>
          <a:ext cx="5515853" cy="1255020"/>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780480</xdr:colOff>
      <xdr:row>213</xdr:row>
      <xdr:rowOff>10657</xdr:rowOff>
    </xdr:from>
    <xdr:to>
      <xdr:col>8</xdr:col>
      <xdr:colOff>565920</xdr:colOff>
      <xdr:row>217</xdr:row>
      <xdr:rowOff>93816</xdr:rowOff>
    </xdr:to>
    <xdr:pic>
      <xdr:nvPicPr>
        <xdr:cNvPr id="90" name="Image 1"/>
        <xdr:cNvPicPr/>
      </xdr:nvPicPr>
      <xdr:blipFill>
        <a:blip xmlns:r="http://schemas.openxmlformats.org/officeDocument/2006/relationships" r:embed="rId10"/>
        <a:stretch/>
      </xdr:blipFill>
      <xdr:spPr>
        <a:xfrm>
          <a:off x="9994320" y="35204400"/>
          <a:ext cx="621000" cy="693000"/>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yes"?>
<Relationships xmlns="http://schemas.openxmlformats.org/package/2006/relationships"><Relationship Id="rId1" Target="../tables/table1.xml" Type="http://schemas.openxmlformats.org/officeDocument/2006/relationships/table"/><Relationship Id="rId2" Target="../tables/table2.xml" Type="http://schemas.openxmlformats.org/officeDocument/2006/relationships/table"/><Relationship Id="rId3" Target="../tables/table3.xml" Type="http://schemas.openxmlformats.org/officeDocument/2006/relationships/table"/></Relationships>
</file>

<file path=xl/worksheets/_rels/sheet11.xml.rels><?xml version="1.0" encoding="UTF-8" standalone="yes"?>
<Relationships xmlns="http://schemas.openxmlformats.org/package/2006/relationships"><Relationship Id="rId1" Target="../drawings/drawing8.xml" Type="http://schemas.openxmlformats.org/officeDocument/2006/relationships/drawing"/><Relationship Id="rId2" Target="../drawings/vmlDrawing8.vml" Type="http://schemas.openxmlformats.org/officeDocument/2006/relationships/vmlDrawing"/><Relationship Id="rId3" Target="../comments8.xml" Type="http://schemas.openxmlformats.org/officeDocument/2006/relationships/comments"/></Relationships>
</file>

<file path=xl/worksheets/_rels/sheet12.xml.rels><?xml version="1.0" encoding="UTF-8" standalone="yes"?>
<Relationships xmlns="http://schemas.openxmlformats.org/package/2006/relationships"><Relationship Id="rId1" Target="../printerSettings/printerSettings9.bin" Type="http://schemas.openxmlformats.org/officeDocument/2006/relationships/printerSettings"/></Relationships>
</file>

<file path=xl/worksheets/_rels/sheet2.xml.rels><?xml version="1.0" encoding="UTF-8" standalone="yes"?>
<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3.xml.rels><?xml version="1.0" encoding="UTF-8" standalone="yes"?>
<Relationships xmlns="http://schemas.openxmlformats.org/package/2006/relationships"><Relationship Id="rId1" Target="../printerSettings/printerSettings3.bin" Type="http://schemas.openxmlformats.org/officeDocument/2006/relationships/printerSettings"/><Relationship Id="rId2" Target="../drawings/drawing2.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4.xml.rels><?xml version="1.0" encoding="UTF-8" standalone="yes"?>
<Relationships xmlns="http://schemas.openxmlformats.org/package/2006/relationships"><Relationship Id="rId1" Target="../printerSettings/printerSettings4.bin" Type="http://schemas.openxmlformats.org/officeDocument/2006/relationships/printerSettings"/><Relationship Id="rId2" Target="../drawings/drawing3.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5.xml.rels><?xml version="1.0" encoding="UTF-8" standalone="yes"?>
<Relationships xmlns="http://schemas.openxmlformats.org/package/2006/relationships"><Relationship Id="rId1" Target="../printerSettings/printerSettings5.bin" Type="http://schemas.openxmlformats.org/officeDocument/2006/relationships/printerSettings"/><Relationship Id="rId2" Target="../drawings/drawing4.xml" Type="http://schemas.openxmlformats.org/officeDocument/2006/relationships/drawing"/><Relationship Id="rId3" Target="../drawings/vmlDrawing4.vml" Type="http://schemas.openxmlformats.org/officeDocument/2006/relationships/vmlDrawing"/><Relationship Id="rId4" Target="../comments4.xml" Type="http://schemas.openxmlformats.org/officeDocument/2006/relationships/comments"/></Relationships>
</file>

<file path=xl/worksheets/_rels/sheet6.xml.rels><?xml version="1.0" encoding="UTF-8" standalone="yes"?>
<Relationships xmlns="http://schemas.openxmlformats.org/package/2006/relationships"><Relationship Id="rId1" Target="../printerSettings/printerSettings6.bin" Type="http://schemas.openxmlformats.org/officeDocument/2006/relationships/printerSettings"/><Relationship Id="rId2" Target="../drawings/drawing5.xml" Type="http://schemas.openxmlformats.org/officeDocument/2006/relationships/drawing"/><Relationship Id="rId3" Target="../drawings/vmlDrawing5.vml" Type="http://schemas.openxmlformats.org/officeDocument/2006/relationships/vmlDrawing"/><Relationship Id="rId4" Target="../comments5.xml" Type="http://schemas.openxmlformats.org/officeDocument/2006/relationships/comments"/></Relationships>
</file>

<file path=xl/worksheets/_rels/sheet7.xml.rels><?xml version="1.0" encoding="UTF-8" standalone="yes"?>
<Relationships xmlns="http://schemas.openxmlformats.org/package/2006/relationships"><Relationship Id="rId1" Target="../drawings/drawing6.xml" Type="http://schemas.openxmlformats.org/officeDocument/2006/relationships/drawing"/><Relationship Id="rId2" Target="../drawings/vmlDrawing6.vml" Type="http://schemas.openxmlformats.org/officeDocument/2006/relationships/vmlDrawing"/><Relationship Id="rId3" Target="../comments6.xml" Type="http://schemas.openxmlformats.org/officeDocument/2006/relationships/comments"/></Relationships>
</file>

<file path=xl/worksheets/_rels/sheet8.xml.rels><?xml version="1.0" encoding="UTF-8" standalone="yes"?>
<Relationships xmlns="http://schemas.openxmlformats.org/package/2006/relationships"><Relationship Id="rId1" Target="../printerSettings/printerSettings7.bin" Type="http://schemas.openxmlformats.org/officeDocument/2006/relationships/printerSettings"/><Relationship Id="rId2" Target="../drawings/drawing7.xml" Type="http://schemas.openxmlformats.org/officeDocument/2006/relationships/drawing"/><Relationship Id="rId3" Target="../drawings/vmlDrawing7.vml" Type="http://schemas.openxmlformats.org/officeDocument/2006/relationships/vmlDrawing"/><Relationship Id="rId4" Target="../comments7.xml" Type="http://schemas.openxmlformats.org/officeDocument/2006/relationships/comments"/></Relationships>
</file>

<file path=xl/worksheets/_rels/sheet9.xml.rels><?xml version="1.0" encoding="UTF-8" standalone="yes"?>
<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tabSelected="1" zoomScale="85" zoomScaleNormal="85" workbookViewId="0">
      <selection activeCell="BI2" sqref="BI2"/>
    </sheetView>
  </sheetViews>
  <sheetFormatPr baseColWidth="10" defaultColWidth="11.5703125" defaultRowHeight="12.75"/>
  <cols>
    <col min="1" max="1" customWidth="true" width="11.7109375" collapsed="false"/>
    <col min="14" max="14" customWidth="true" width="18.28515625" collapsed="false"/>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279</v>
      </c>
      <c r="O2" s="3"/>
      <c r="P2" s="3"/>
      <c r="Q2" s="3"/>
      <c r="R2" s="3"/>
      <c r="S2" s="3"/>
      <c r="T2" s="3"/>
      <c r="U2" s="3"/>
      <c r="V2" s="3"/>
      <c r="W2" s="3"/>
      <c r="X2" s="3"/>
      <c r="Y2" s="3"/>
      <c r="Z2" s="3"/>
    </row>
    <row r="3" spans="1:64" ht="23.65" customHeight="1" thickTop="1">
      <c r="A3" s="1"/>
      <c r="B3" s="5" t="s">
        <v>262</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77" t="s">
        <v>263</v>
      </c>
      <c r="C9" s="178"/>
      <c r="D9" s="178"/>
      <c r="E9" s="178"/>
      <c r="F9" s="178"/>
      <c r="G9" s="178"/>
      <c r="H9" s="178"/>
      <c r="I9" s="178"/>
      <c r="J9" s="178"/>
      <c r="K9" s="178"/>
      <c r="L9" s="178"/>
      <c r="M9" s="178"/>
      <c r="N9" s="178"/>
    </row>
    <row r="10" spans="1:64" ht="28.7" customHeight="1"/>
    <row r="11" spans="1:64" ht="86.25" customHeight="1">
      <c r="B11" s="178" t="s">
        <v>3</v>
      </c>
      <c r="C11" s="178"/>
      <c r="D11" s="178"/>
      <c r="E11" s="178"/>
      <c r="F11" s="178"/>
      <c r="G11" s="178"/>
      <c r="H11" s="178"/>
      <c r="I11" s="178"/>
      <c r="J11" s="178"/>
      <c r="K11" s="178"/>
      <c r="L11" s="178"/>
      <c r="M11" s="178"/>
      <c r="N11" s="178"/>
    </row>
    <row r="13" spans="1:64" ht="269.25" customHeight="1">
      <c r="B13" s="179" t="s">
        <v>264</v>
      </c>
      <c r="C13" s="179"/>
      <c r="D13" s="179"/>
      <c r="E13" s="179"/>
      <c r="F13" s="179"/>
      <c r="G13" s="179"/>
      <c r="H13" s="179"/>
      <c r="I13" s="179"/>
      <c r="J13" s="179"/>
      <c r="K13" s="179"/>
      <c r="L13" s="179"/>
      <c r="M13" s="179"/>
      <c r="N13" s="179"/>
    </row>
    <row r="15" spans="1:64" ht="87.75" customHeight="1">
      <c r="B15" s="179" t="s">
        <v>265</v>
      </c>
      <c r="C15" s="180"/>
      <c r="D15" s="180"/>
      <c r="E15" s="180"/>
      <c r="F15" s="180"/>
      <c r="G15" s="180"/>
      <c r="H15" s="180"/>
      <c r="I15" s="180"/>
      <c r="J15" s="180"/>
      <c r="K15" s="180"/>
      <c r="L15" s="180"/>
      <c r="M15" s="180"/>
      <c r="N15" s="180"/>
    </row>
    <row r="17" spans="2:14" ht="29.25" customHeight="1">
      <c r="B17" s="180" t="s">
        <v>4</v>
      </c>
      <c r="C17" s="180"/>
      <c r="D17" s="180"/>
      <c r="E17" s="180"/>
      <c r="F17" s="180"/>
      <c r="G17" s="180"/>
      <c r="H17" s="180"/>
      <c r="I17" s="180"/>
      <c r="J17" s="180"/>
      <c r="K17" s="180"/>
      <c r="L17" s="180"/>
      <c r="M17" s="180"/>
      <c r="N17" s="180"/>
    </row>
    <row r="22" spans="2:14" ht="15">
      <c r="B22" s="12"/>
    </row>
  </sheetData>
  <sheetProtection password="902B" sheet="true" scenarios="true" objects="true"/>
  <mergeCells count="5">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EEEE"/>
  </sheetPr>
  <dimension ref="B7:V56"/>
  <sheetViews>
    <sheetView zoomScale="65" zoomScaleNormal="65" workbookViewId="0">
      <selection activeCell="C32" sqref="C32"/>
    </sheetView>
  </sheetViews>
  <sheetFormatPr baseColWidth="10" defaultColWidth="11.5703125" defaultRowHeight="12.75"/>
  <cols>
    <col min="1" max="1" customWidth="true" width="3.85546875" collapsed="false"/>
    <col min="2" max="2" customWidth="true" width="65.140625" collapsed="false"/>
    <col min="3" max="3" customWidth="true" width="16.28515625" collapsed="false"/>
    <col min="4" max="4" customWidth="true" width="3.85546875" collapsed="false"/>
    <col min="5" max="5" customWidth="true" width="14.5703125" collapsed="false"/>
    <col min="6" max="6" customWidth="true" width="3.85546875" collapsed="false"/>
    <col min="7" max="7" customWidth="true" width="33.140625" collapsed="false"/>
    <col min="8" max="8" customWidth="true" width="4.0" collapsed="false"/>
    <col min="9" max="9" customWidth="true" width="15.42578125" collapsed="false"/>
    <col min="10" max="10" customWidth="true" width="3.85546875" collapsed="false"/>
    <col min="11" max="11" customWidth="true" width="4.5703125" collapsed="false"/>
    <col min="12" max="12" customWidth="true" width="3.85546875" collapsed="false"/>
    <col min="13" max="13" customWidth="true" width="8.7109375" collapsed="false"/>
    <col min="14" max="14" customWidth="true" width="3.85546875" collapsed="false"/>
    <col min="15" max="15" customWidth="true" width="25.28515625" collapsed="false"/>
    <col min="16" max="16" customWidth="true" width="3.85546875" collapsed="false"/>
    <col min="18" max="18" customWidth="true" width="3.85546875" collapsed="false"/>
    <col min="19" max="19" customWidth="true" width="22.5703125" collapsed="false"/>
    <col min="20" max="20" customWidth="true" width="3.85546875" collapsed="false"/>
    <col min="21" max="21" customWidth="true" width="9.85546875" collapsed="false"/>
  </cols>
  <sheetData>
    <row r="7" spans="3:22">
      <c r="C7" s="41" t="s">
        <v>213</v>
      </c>
      <c r="E7" s="41" t="s">
        <v>214</v>
      </c>
      <c r="G7" s="41" t="s">
        <v>34</v>
      </c>
      <c r="I7" s="41" t="s">
        <v>215</v>
      </c>
      <c r="K7" s="41" t="s">
        <v>216</v>
      </c>
      <c r="M7" s="41" t="s">
        <v>216</v>
      </c>
      <c r="O7" s="41" t="s">
        <v>217</v>
      </c>
      <c r="Q7" s="41" t="s">
        <v>218</v>
      </c>
      <c r="S7" s="41" t="s">
        <v>219</v>
      </c>
      <c r="U7" s="41" t="s">
        <v>88</v>
      </c>
    </row>
    <row r="9" spans="3:22" ht="12.2" customHeight="1">
      <c r="C9" s="3" t="s">
        <v>220</v>
      </c>
      <c r="E9" s="17" t="s">
        <v>22</v>
      </c>
      <c r="G9" t="s">
        <v>221</v>
      </c>
      <c r="I9" t="s">
        <v>222</v>
      </c>
      <c r="K9" t="s">
        <v>223</v>
      </c>
      <c r="M9" t="s">
        <v>224</v>
      </c>
      <c r="O9" t="s">
        <v>225</v>
      </c>
      <c r="Q9" t="s">
        <v>226</v>
      </c>
      <c r="S9" t="s">
        <v>227</v>
      </c>
      <c r="U9" s="24" t="s">
        <v>89</v>
      </c>
      <c r="V9" s="24" t="s">
        <v>228</v>
      </c>
    </row>
    <row r="10" spans="3:22" ht="15">
      <c r="C10" s="3" t="s">
        <v>229</v>
      </c>
      <c r="E10" s="17" t="s">
        <v>24</v>
      </c>
      <c r="G10" t="s">
        <v>230</v>
      </c>
      <c r="I10" t="s">
        <v>231</v>
      </c>
      <c r="K10" t="s">
        <v>23</v>
      </c>
      <c r="M10" t="s">
        <v>232</v>
      </c>
      <c r="O10" t="s">
        <v>233</v>
      </c>
      <c r="Q10" t="s">
        <v>234</v>
      </c>
      <c r="S10" t="s">
        <v>235</v>
      </c>
      <c r="U10" s="24" t="s">
        <v>93</v>
      </c>
      <c r="V10" s="24" t="s">
        <v>93</v>
      </c>
    </row>
    <row r="11" spans="3:22" ht="15">
      <c r="C11" s="3" t="s">
        <v>236</v>
      </c>
      <c r="E11" s="17" t="s">
        <v>25</v>
      </c>
      <c r="G11" t="s">
        <v>237</v>
      </c>
      <c r="O11" t="s">
        <v>238</v>
      </c>
      <c r="U11" s="24" t="s">
        <v>91</v>
      </c>
      <c r="V11" s="24" t="s">
        <v>91</v>
      </c>
    </row>
    <row r="12" spans="3:22" ht="15">
      <c r="C12" s="3" t="s">
        <v>239</v>
      </c>
      <c r="E12" s="17" t="s">
        <v>240</v>
      </c>
      <c r="O12" t="s">
        <v>241</v>
      </c>
      <c r="U12" s="24" t="s">
        <v>82</v>
      </c>
      <c r="V12" s="24" t="s">
        <v>82</v>
      </c>
    </row>
    <row r="13" spans="3:22" ht="15">
      <c r="E13" s="17" t="s">
        <v>242</v>
      </c>
      <c r="O13" t="s">
        <v>243</v>
      </c>
      <c r="U13" s="24" t="s">
        <v>79</v>
      </c>
      <c r="V13" s="24" t="s">
        <v>79</v>
      </c>
    </row>
    <row r="14" spans="3:22">
      <c r="E14" s="17" t="s">
        <v>28</v>
      </c>
      <c r="O14" t="s">
        <v>244</v>
      </c>
    </row>
    <row r="15" spans="3:22">
      <c r="E15" s="17" t="s">
        <v>29</v>
      </c>
      <c r="O15" t="s">
        <v>245</v>
      </c>
    </row>
    <row r="16" spans="3:22" ht="24">
      <c r="E16" s="17" t="s">
        <v>246</v>
      </c>
      <c r="O16" t="s">
        <v>247</v>
      </c>
    </row>
    <row r="17" spans="2:15" ht="24">
      <c r="E17" s="17" t="s">
        <v>248</v>
      </c>
      <c r="O17" t="s">
        <v>249</v>
      </c>
    </row>
    <row r="18" spans="2:15">
      <c r="E18" s="42" t="s">
        <v>32</v>
      </c>
      <c r="O18" t="s">
        <v>250</v>
      </c>
    </row>
    <row r="19" spans="2:15">
      <c r="E19" s="18" t="s">
        <v>33</v>
      </c>
      <c r="O19" t="s">
        <v>251</v>
      </c>
    </row>
    <row r="20" spans="2:15">
      <c r="O20" t="s">
        <v>252</v>
      </c>
    </row>
    <row r="21" spans="2:15">
      <c r="O21" t="s">
        <v>253</v>
      </c>
    </row>
    <row r="22" spans="2:15">
      <c r="O22" t="s">
        <v>232</v>
      </c>
    </row>
    <row r="23" spans="2:15" ht="15.75">
      <c r="B23" s="43" t="s">
        <v>254</v>
      </c>
    </row>
    <row r="25" spans="2:15" ht="15.75">
      <c r="B25" s="44" t="s">
        <v>255</v>
      </c>
      <c r="C25" s="45">
        <v>0.1</v>
      </c>
    </row>
    <row r="26" spans="2:15" ht="15.75">
      <c r="B26" s="44" t="s">
        <v>256</v>
      </c>
      <c r="C26" s="45">
        <v>0.5</v>
      </c>
    </row>
    <row r="27" spans="2:15" ht="15.75">
      <c r="B27" s="44" t="s">
        <v>257</v>
      </c>
      <c r="C27" s="45">
        <v>1</v>
      </c>
    </row>
    <row r="28" spans="2:15">
      <c r="C28" s="46"/>
      <c r="D28" s="46"/>
    </row>
    <row r="29" spans="2:15">
      <c r="C29" s="46"/>
      <c r="D29" s="46"/>
    </row>
    <row r="30" spans="2:15" ht="15">
      <c r="B30" s="47" t="s">
        <v>258</v>
      </c>
      <c r="C30" s="48"/>
      <c r="D30" s="48"/>
    </row>
    <row r="31" spans="2:15" ht="14.25">
      <c r="B31" s="49"/>
      <c r="C31" s="48"/>
      <c r="D31" s="48"/>
    </row>
    <row r="32" spans="2:15" ht="14.25">
      <c r="B32" s="49" t="s">
        <v>259</v>
      </c>
      <c r="C32" s="49">
        <v>30</v>
      </c>
      <c r="D32" s="49"/>
    </row>
    <row r="33" spans="2:4" ht="14.25">
      <c r="B33" s="49" t="s">
        <v>260</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sheetProtection password="902B" sheet="true" scenarios="true" objects="true"/>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60"/>
  <sheetViews>
    <sheetView zoomScale="65" zoomScaleNormal="65" workbookViewId="0">
      <selection activeCell="C31" sqref="C31"/>
    </sheetView>
  </sheetViews>
  <sheetFormatPr baseColWidth="10" defaultColWidth="11.5703125" defaultRowHeight="12.75"/>
  <sheetData>
    <row r="1" spans="1:57">
      <c r="A1" s="36" t="n">
        <f>RESULTADOS!B17</f>
        <v>0.0</v>
      </c>
      <c r="B1" s="36" t="str">
        <f>RESULTADOS!C17</f>
        <v>A</v>
      </c>
      <c r="C1" s="36" t="n">
        <f>RESULTADOS!D17</f>
        <v>0.0</v>
      </c>
      <c r="D1" s="36" t="n">
        <f>RESULTADOS!E17</f>
        <v>0.0</v>
      </c>
      <c r="E1" s="36" t="n">
        <f>RESULTADOS!F17</f>
        <v>0.0</v>
      </c>
      <c r="F1" s="36" t="n">
        <f>RESULTADOS!G17</f>
        <v>0.0</v>
      </c>
      <c r="G1" s="36" t="n">
        <f>RESULTADOS!H17</f>
        <v>0.0</v>
      </c>
      <c r="H1" s="36" t="n">
        <f>RESULTADOS!I17</f>
        <v>0.0</v>
      </c>
      <c r="I1" s="36" t="n">
        <f>RESULTADOS!J17</f>
        <v>0.0</v>
      </c>
      <c r="J1" s="36" t="n">
        <f>RESULTADOS!K17</f>
        <v>0.0</v>
      </c>
      <c r="K1" s="36" t="n">
        <f>RESULTADOS!L17</f>
        <v>0.0</v>
      </c>
      <c r="L1" s="36" t="n">
        <f>RESULTADOS!M17</f>
        <v>0.0</v>
      </c>
      <c r="M1" s="36" t="n">
        <f>RESULTADOS!N17</f>
        <v>0.0</v>
      </c>
      <c r="N1" s="36" t="n">
        <f>RESULTADOS!O17</f>
        <v>0.0</v>
      </c>
      <c r="O1" s="36" t="n">
        <f>RESULTADOS!P17</f>
        <v>0.0</v>
      </c>
      <c r="P1" s="36" t="n">
        <f>RESULTADOS!Q17</f>
        <v>0.0</v>
      </c>
      <c r="Q1" s="36" t="n">
        <f>RESULTADOS!R17</f>
        <v>0.0</v>
      </c>
      <c r="R1" s="36" t="n">
        <f>RESULTADOS!S17</f>
        <v>0.0</v>
      </c>
      <c r="S1" s="36" t="n">
        <f>RESULTADOS!T17</f>
        <v>0.0</v>
      </c>
      <c r="T1" s="36" t="n">
        <f>RESULTADOS!U17</f>
        <v>0.0</v>
      </c>
      <c r="U1" s="36" t="n">
        <f>RESULTADOS!V17</f>
        <v>0.0</v>
      </c>
      <c r="V1" s="36" t="n">
        <f>RESULTADOS!W17</f>
        <v>0.0</v>
      </c>
      <c r="W1" s="36" t="n">
        <f>RESULTADOS!X17</f>
        <v>0.0</v>
      </c>
      <c r="X1" s="36" t="n">
        <f>RESULTADOS!Y17</f>
        <v>0.0</v>
      </c>
      <c r="Y1" s="36" t="n">
        <f>RESULTADOS!Z17</f>
        <v>0.0</v>
      </c>
      <c r="Z1" s="36" t="n">
        <f>RESULTADOS!AA17</f>
        <v>0.0</v>
      </c>
      <c r="AA1" s="36" t="n">
        <f>RESULTADOS!AB17</f>
        <v>0.0</v>
      </c>
      <c r="AB1" s="36" t="n">
        <f>RESULTADOS!AC17</f>
        <v>0.0</v>
      </c>
      <c r="AC1" s="36" t="n">
        <f>RESULTADOS!AD17</f>
        <v>0.0</v>
      </c>
      <c r="AD1" s="36" t="n">
        <f>RESULTADOS!AE17</f>
        <v>0.0</v>
      </c>
      <c r="AE1" s="36" t="n">
        <f>RESULTADOS!AF17</f>
        <v>0.0</v>
      </c>
      <c r="AF1" s="36" t="n">
        <f>RESULTADOS!AG17</f>
        <v>0.0</v>
      </c>
      <c r="AG1" s="36" t="n">
        <f>RESULTADOS!AH17</f>
        <v>0.0</v>
      </c>
      <c r="AH1" s="36"/>
      <c r="AI1" t="n">
        <f>RESULTADOS!B58</f>
        <v>0.0</v>
      </c>
      <c r="AJ1" t="str">
        <f>RESULTADOS!C58</f>
        <v>AA</v>
      </c>
      <c r="AK1" t="n">
        <f>RESULTADOS!D58</f>
        <v>0.0</v>
      </c>
      <c r="AL1" t="n">
        <f>RESULTADOS!E58</f>
        <v>0.0</v>
      </c>
      <c r="AM1" t="n">
        <f>RESULTADOS!F58</f>
        <v>0.0</v>
      </c>
      <c r="AN1" t="n">
        <f>RESULTADOS!G58</f>
        <v>0.0</v>
      </c>
      <c r="AO1" t="n">
        <f>RESULTADOS!H58</f>
        <v>0.0</v>
      </c>
      <c r="AP1" t="n">
        <f>RESULTADOS!I58</f>
        <v>0.0</v>
      </c>
      <c r="AQ1" t="n">
        <f>RESULTADOS!J58</f>
        <v>0.0</v>
      </c>
      <c r="AR1" t="n">
        <f>RESULTADOS!K58</f>
        <v>0.0</v>
      </c>
      <c r="AS1" t="n">
        <f>RESULTADOS!L58</f>
        <v>0.0</v>
      </c>
      <c r="AT1" t="n">
        <f>RESULTADOS!M58</f>
        <v>0.0</v>
      </c>
      <c r="AU1" t="n">
        <f>RESULTADOS!N58</f>
        <v>0.0</v>
      </c>
      <c r="AV1" t="n">
        <f>RESULTADOS!O58</f>
        <v>0.0</v>
      </c>
      <c r="AW1" t="n">
        <f>RESULTADOS!P58</f>
        <v>0.0</v>
      </c>
      <c r="AX1" t="n">
        <f>RESULTADOS!Q58</f>
        <v>0.0</v>
      </c>
      <c r="AY1" t="n">
        <f>RESULTADOS!R58</f>
        <v>0.0</v>
      </c>
      <c r="AZ1" t="n">
        <f>RESULTADOS!S58</f>
        <v>0.0</v>
      </c>
      <c r="BA1" t="n">
        <f>RESULTADOS!T58</f>
        <v>0.0</v>
      </c>
      <c r="BB1" t="n">
        <f>RESULTADOS!U58</f>
        <v>0.0</v>
      </c>
      <c r="BC1" t="n">
        <f>RESULTADOS!V58</f>
        <v>0.0</v>
      </c>
      <c r="BD1" t="n">
        <f>RESULTADOS!W58</f>
        <v>0.0</v>
      </c>
      <c r="BE1" t="n">
        <f>RESULTADOS!X58</f>
        <v>0.0</v>
      </c>
    </row>
    <row r="2" spans="1:57">
      <c r="A2" s="36" t="n">
        <f>RESULTADOS!B18</f>
        <v>0.0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t="n">
        <f>RESULTADOS!AH18</f>
        <v>0.0</v>
      </c>
      <c r="AH2" s="36"/>
      <c r="AI2" t="n">
        <f>RESULTADOS!B59</f>
        <v>0.0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t="n">
        <f>RESULTADOS!X59</f>
        <v>0.0</v>
      </c>
    </row>
    <row r="3" spans="1:57">
      <c r="A3" s="50" t="str">
        <f>RESULTADOS!B19</f>
        <v>Home | CTIC</v>
      </c>
      <c r="B3" s="50" t="str">
        <f>RESULTADOS!C19</f>
        <v>https://www.fundacionctic.org/</v>
      </c>
      <c r="C3" s="36" t="str">
        <f>RESULTADOS!D19</f>
        <v>Falla</v>
      </c>
      <c r="D3" s="36" t="str">
        <f>RESULTADOS!E19</f>
        <v>N/T</v>
      </c>
      <c r="E3" s="36" t="str">
        <f>RESULTADOS!F19</f>
        <v>N/T</v>
      </c>
      <c r="F3" s="36" t="str">
        <f>RESULTADOS!G19</f>
        <v>N/T</v>
      </c>
      <c r="G3" s="36" t="str">
        <f>RESULTADOS!H19</f>
        <v>Falla</v>
      </c>
      <c r="H3" s="36" t="str">
        <f>RESULTADOS!I19</f>
        <v>N/T</v>
      </c>
      <c r="I3" s="36" t="str">
        <f>RESULTADOS!J19</f>
        <v>N/T</v>
      </c>
      <c r="J3" s="36" t="str">
        <f>RESULTADOS!K19</f>
        <v>N/T</v>
      </c>
      <c r="K3" s="36" t="str">
        <f>RESULTADOS!L19</f>
        <v>N/T</v>
      </c>
      <c r="L3" s="36" t="str">
        <f>RESULTADOS!M19</f>
        <v>Falla</v>
      </c>
      <c r="M3" s="36" t="str">
        <f>RESULTADOS!N19</f>
        <v>N/T</v>
      </c>
      <c r="N3" s="36" t="str">
        <f>RESULTADOS!O19</f>
        <v>N/T</v>
      </c>
      <c r="O3" s="36" t="str">
        <f>RESULTADOS!P19</f>
        <v>Falla</v>
      </c>
      <c r="P3" s="36" t="str">
        <f>RESULTADOS!Q19</f>
        <v>N/T</v>
      </c>
      <c r="Q3" s="36" t="str">
        <f>RESULTADOS!R19</f>
        <v>N/T</v>
      </c>
      <c r="R3" s="36" t="str">
        <f>RESULTADOS!S19</f>
        <v>N/D</v>
      </c>
      <c r="S3" s="36" t="str">
        <f>RESULTADOS!T19</f>
        <v>N/D</v>
      </c>
      <c r="T3" s="36" t="str">
        <f>RESULTADOS!U19</f>
        <v>N/D</v>
      </c>
      <c r="U3" s="36" t="str">
        <f>RESULTADOS!V19</f>
        <v>Falla</v>
      </c>
      <c r="V3" s="36" t="str">
        <f>RESULTADOS!W19</f>
        <v>N/T</v>
      </c>
      <c r="W3" s="36" t="str">
        <f>RESULTADOS!X19</f>
        <v>N/T</v>
      </c>
      <c r="X3" s="36" t="str">
        <f>RESULTADOS!Y19</f>
        <v>Falla</v>
      </c>
      <c r="Y3" s="36" t="str">
        <f>RESULTADOS!Z19</f>
        <v>N/T</v>
      </c>
      <c r="Z3" s="36" t="str">
        <f>RESULTADOS!AA19</f>
        <v>N/D</v>
      </c>
      <c r="AA3" s="36" t="str">
        <f>RESULTADOS!AB19</f>
        <v>N/D</v>
      </c>
      <c r="AB3" s="36" t="str">
        <f>RESULTADOS!AC19</f>
        <v>N/D</v>
      </c>
      <c r="AC3" s="36" t="str">
        <f>RESULTADOS!AD19</f>
        <v>N/T</v>
      </c>
      <c r="AD3" s="36" t="str">
        <f>RESULTADOS!AE19</f>
        <v>Falla</v>
      </c>
      <c r="AE3" s="36" t="str">
        <f>RESULTADOS!AF19</f>
        <v>N/T</v>
      </c>
      <c r="AF3" s="36" t="str">
        <f>RESULTADOS!AG19</f>
        <v>Falla</v>
      </c>
      <c r="AG3" s="36" t="n">
        <f>RESULTADOS!AH19</f>
        <v>0.0</v>
      </c>
      <c r="AH3" s="36"/>
      <c r="AI3" s="51" t="str">
        <f>RESULTADOS!B60</f>
        <v>Home | CTIC</v>
      </c>
      <c r="AJ3" s="51" t="str">
        <f>RESULTADOS!C60</f>
        <v>https://www.fundacionctic.org/</v>
      </c>
      <c r="AK3" t="str">
        <f>RESULTADOS!D60</f>
        <v>N/T</v>
      </c>
      <c r="AL3" t="str">
        <f>RESULTADOS!E60</f>
        <v>N/T</v>
      </c>
      <c r="AM3" t="str">
        <f>RESULTADOS!F60</f>
        <v>N/D</v>
      </c>
      <c r="AN3" t="str">
        <f>RESULTADOS!G60</f>
        <v>N/D</v>
      </c>
      <c r="AO3" t="str">
        <f>RESULTADOS!H60</f>
        <v>N/D</v>
      </c>
      <c r="AP3" t="str">
        <f>RESULTADOS!I60</f>
        <v>N/T</v>
      </c>
      <c r="AQ3" t="str">
        <f>RESULTADOS!J60</f>
        <v>N/T</v>
      </c>
      <c r="AR3" t="str">
        <f>RESULTADOS!K60</f>
        <v>Falla</v>
      </c>
      <c r="AS3" t="str">
        <f>RESULTADOS!L60</f>
        <v>N/T</v>
      </c>
      <c r="AT3" t="str">
        <f>RESULTADOS!M60</f>
        <v>N/T</v>
      </c>
      <c r="AU3" t="str">
        <f>RESULTADOS!N60</f>
        <v>N/T</v>
      </c>
      <c r="AV3" t="str">
        <f>RESULTADOS!O60</f>
        <v>N/D</v>
      </c>
      <c r="AW3" t="str">
        <f>RESULTADOS!P60</f>
        <v>N/T</v>
      </c>
      <c r="AX3" t="str">
        <f>RESULTADOS!Q60</f>
        <v>N/T</v>
      </c>
      <c r="AY3" t="str">
        <f>RESULTADOS!R60</f>
        <v>N/D</v>
      </c>
      <c r="AZ3" t="str">
        <f>RESULTADOS!S60</f>
        <v>N/D</v>
      </c>
      <c r="BA3" t="str">
        <f>RESULTADOS!T60</f>
        <v>N/T</v>
      </c>
      <c r="BB3" t="str">
        <f>RESULTADOS!U60</f>
        <v>N/T</v>
      </c>
      <c r="BC3" t="str">
        <f>RESULTADOS!V60</f>
        <v>N/T</v>
      </c>
      <c r="BD3" t="str">
        <f>RESULTADOS!W60</f>
        <v>N/T</v>
      </c>
      <c r="BE3" t="n">
        <f>RESULTADOS!X60</f>
        <v>0.0</v>
      </c>
    </row>
    <row r="4" spans="1:57">
      <c r="A4" s="50" t="str">
        <f>RESULTADOS!B20</f>
        <v>Escribir para Internet | CTIC</v>
      </c>
      <c r="B4" s="50" t="str">
        <f>RESULTADOS!C20</f>
        <v>https://www.fundacionctic.org/es/actualidad/escribir-para-internet</v>
      </c>
      <c r="C4" s="36" t="str">
        <f>RESULTADOS!D20</f>
        <v>N/D</v>
      </c>
      <c r="D4" s="36" t="str">
        <f>RESULTADOS!E20</f>
        <v>N/T</v>
      </c>
      <c r="E4" s="36" t="str">
        <f>RESULTADOS!F20</f>
        <v>N/T</v>
      </c>
      <c r="F4" s="36" t="str">
        <f>RESULTADOS!G20</f>
        <v>N/T</v>
      </c>
      <c r="G4" s="36" t="str">
        <f>RESULTADOS!H20</f>
        <v>Falla</v>
      </c>
      <c r="H4" s="36" t="str">
        <f>RESULTADOS!I20</f>
        <v>N/T</v>
      </c>
      <c r="I4" s="36" t="str">
        <f>RESULTADOS!J20</f>
        <v>N/T</v>
      </c>
      <c r="J4" s="36" t="str">
        <f>RESULTADOS!K20</f>
        <v>N/T</v>
      </c>
      <c r="K4" s="36" t="str">
        <f>RESULTADOS!L20</f>
        <v>N/T</v>
      </c>
      <c r="L4" s="36" t="str">
        <f>RESULTADOS!M20</f>
        <v>N/D</v>
      </c>
      <c r="M4" s="36" t="str">
        <f>RESULTADOS!N20</f>
        <v>N/T</v>
      </c>
      <c r="N4" s="36" t="str">
        <f>RESULTADOS!O20</f>
        <v>N/T</v>
      </c>
      <c r="O4" s="36" t="str">
        <f>RESULTADOS!P20</f>
        <v>N/D</v>
      </c>
      <c r="P4" s="36" t="str">
        <f>RESULTADOS!Q20</f>
        <v>N/T</v>
      </c>
      <c r="Q4" s="36" t="str">
        <f>RESULTADOS!R20</f>
        <v>N/T</v>
      </c>
      <c r="R4" s="36" t="str">
        <f>RESULTADOS!S20</f>
        <v>N/D</v>
      </c>
      <c r="S4" s="36" t="str">
        <f>RESULTADOS!T20</f>
        <v>N/D</v>
      </c>
      <c r="T4" s="36" t="str">
        <f>RESULTADOS!U20</f>
        <v>N/D</v>
      </c>
      <c r="U4" s="36" t="str">
        <f>RESULTADOS!V20</f>
        <v>N/D</v>
      </c>
      <c r="V4" s="36" t="str">
        <f>RESULTADOS!W20</f>
        <v>N/T</v>
      </c>
      <c r="W4" s="36" t="str">
        <f>RESULTADOS!X20</f>
        <v>N/T</v>
      </c>
      <c r="X4" s="36" t="str">
        <f>RESULTADOS!Y20</f>
        <v>N/D</v>
      </c>
      <c r="Y4" s="36" t="str">
        <f>RESULTADOS!Z20</f>
        <v>N/T</v>
      </c>
      <c r="Z4" s="36" t="str">
        <f>RESULTADOS!AA20</f>
        <v>N/D</v>
      </c>
      <c r="AA4" s="36" t="str">
        <f>RESULTADOS!AB20</f>
        <v>N/D</v>
      </c>
      <c r="AB4" s="36" t="str">
        <f>RESULTADOS!AC20</f>
        <v>N/D</v>
      </c>
      <c r="AC4" s="36" t="str">
        <f>RESULTADOS!AD20</f>
        <v>N/T</v>
      </c>
      <c r="AD4" s="36" t="str">
        <f>RESULTADOS!AE20</f>
        <v>N/D</v>
      </c>
      <c r="AE4" s="36" t="str">
        <f>RESULTADOS!AF20</f>
        <v>N/T</v>
      </c>
      <c r="AF4" s="36" t="str">
        <f>RESULTADOS!AG20</f>
        <v>N/D</v>
      </c>
      <c r="AG4" s="36" t="n">
        <f>RESULTADOS!AH20</f>
        <v>0.0</v>
      </c>
      <c r="AH4" s="36"/>
      <c r="AI4" s="51" t="str">
        <f>RESULTADOS!B61</f>
        <v>Escribir para Internet | CTIC</v>
      </c>
      <c r="AJ4" s="51" t="str">
        <f>RESULTADOS!C61</f>
        <v>https://www.fundacionctic.org/es/actualidad/escribir-para-internet</v>
      </c>
      <c r="AK4" t="str">
        <f>RESULTADOS!D61</f>
        <v>N/T</v>
      </c>
      <c r="AL4" t="str">
        <f>RESULTADOS!E61</f>
        <v>N/T</v>
      </c>
      <c r="AM4" t="str">
        <f>RESULTADOS!F61</f>
        <v>N/D</v>
      </c>
      <c r="AN4" t="str">
        <f>RESULTADOS!G61</f>
        <v>N/D</v>
      </c>
      <c r="AO4" t="str">
        <f>RESULTADOS!H61</f>
        <v>N/D</v>
      </c>
      <c r="AP4" t="str">
        <f>RESULTADOS!I61</f>
        <v>N/T</v>
      </c>
      <c r="AQ4" t="str">
        <f>RESULTADOS!J61</f>
        <v>N/T</v>
      </c>
      <c r="AR4" t="str">
        <f>RESULTADOS!K61</f>
        <v>Falla</v>
      </c>
      <c r="AS4" t="str">
        <f>RESULTADOS!L61</f>
        <v>N/T</v>
      </c>
      <c r="AT4" t="str">
        <f>RESULTADOS!M61</f>
        <v>N/T</v>
      </c>
      <c r="AU4" t="str">
        <f>RESULTADOS!N61</f>
        <v>N/T</v>
      </c>
      <c r="AV4" t="str">
        <f>RESULTADOS!O61</f>
        <v>N/D</v>
      </c>
      <c r="AW4" t="str">
        <f>RESULTADOS!P61</f>
        <v>N/T</v>
      </c>
      <c r="AX4" t="str">
        <f>RESULTADOS!Q61</f>
        <v>N/T</v>
      </c>
      <c r="AY4" t="str">
        <f>RESULTADOS!R61</f>
        <v>N/D</v>
      </c>
      <c r="AZ4" t="str">
        <f>RESULTADOS!S61</f>
        <v>N/D</v>
      </c>
      <c r="BA4" t="str">
        <f>RESULTADOS!T61</f>
        <v>N/T</v>
      </c>
      <c r="BB4" t="str">
        <f>RESULTADOS!U61</f>
        <v>N/T</v>
      </c>
      <c r="BC4" t="str">
        <f>RESULTADOS!V61</f>
        <v>N/T</v>
      </c>
      <c r="BD4" t="str">
        <f>RESULTADOS!W61</f>
        <v>N/T</v>
      </c>
      <c r="BE4" t="n">
        <f>RESULTADOS!X61</f>
        <v>0.0</v>
      </c>
    </row>
    <row r="5" spans="1:57">
      <c r="A5" s="50" t="str">
        <f>RESULTADOS!B21</f>
        <v>Horizon 2020 | CTIC</v>
      </c>
      <c r="B5" s="50" t="str">
        <f>RESULTADOS!C21</f>
        <v>https://www.fundacionctic.org/es/horizon-2020</v>
      </c>
      <c r="C5" s="36" t="str">
        <f>RESULTADOS!D21</f>
        <v>N/D</v>
      </c>
      <c r="D5" s="36" t="str">
        <f>RESULTADOS!E21</f>
        <v>N/T</v>
      </c>
      <c r="E5" s="36" t="str">
        <f>RESULTADOS!F21</f>
        <v>N/T</v>
      </c>
      <c r="F5" s="36" t="str">
        <f>RESULTADOS!G21</f>
        <v>N/T</v>
      </c>
      <c r="G5" s="36" t="str">
        <f>RESULTADOS!H21</f>
        <v>Falla</v>
      </c>
      <c r="H5" s="36" t="str">
        <f>RESULTADOS!I21</f>
        <v>N/T</v>
      </c>
      <c r="I5" s="36" t="str">
        <f>RESULTADOS!J21</f>
        <v>N/T</v>
      </c>
      <c r="J5" s="36" t="str">
        <f>RESULTADOS!K21</f>
        <v>N/T</v>
      </c>
      <c r="K5" s="36" t="str">
        <f>RESULTADOS!L21</f>
        <v>N/T</v>
      </c>
      <c r="L5" s="36" t="str">
        <f>RESULTADOS!M21</f>
        <v>N/D</v>
      </c>
      <c r="M5" s="36" t="str">
        <f>RESULTADOS!N21</f>
        <v>N/T</v>
      </c>
      <c r="N5" s="36" t="str">
        <f>RESULTADOS!O21</f>
        <v>N/T</v>
      </c>
      <c r="O5" s="36" t="str">
        <f>RESULTADOS!P21</f>
        <v>N/D</v>
      </c>
      <c r="P5" s="36" t="str">
        <f>RESULTADOS!Q21</f>
        <v>N/T</v>
      </c>
      <c r="Q5" s="36" t="str">
        <f>RESULTADOS!R21</f>
        <v>N/T</v>
      </c>
      <c r="R5" s="36" t="str">
        <f>RESULTADOS!S21</f>
        <v>N/D</v>
      </c>
      <c r="S5" s="36" t="str">
        <f>RESULTADOS!T21</f>
        <v>N/D</v>
      </c>
      <c r="T5" s="36" t="str">
        <f>RESULTADOS!U21</f>
        <v>N/D</v>
      </c>
      <c r="U5" s="36" t="str">
        <f>RESULTADOS!V21</f>
        <v>N/D</v>
      </c>
      <c r="V5" s="36" t="str">
        <f>RESULTADOS!W21</f>
        <v>N/T</v>
      </c>
      <c r="W5" s="36" t="str">
        <f>RESULTADOS!X21</f>
        <v>N/T</v>
      </c>
      <c r="X5" s="36" t="str">
        <f>RESULTADOS!Y21</f>
        <v>N/D</v>
      </c>
      <c r="Y5" s="36" t="str">
        <f>RESULTADOS!Z21</f>
        <v>N/T</v>
      </c>
      <c r="Z5" s="36" t="str">
        <f>RESULTADOS!AA21</f>
        <v>N/D</v>
      </c>
      <c r="AA5" s="36" t="str">
        <f>RESULTADOS!AB21</f>
        <v>N/D</v>
      </c>
      <c r="AB5" s="36" t="str">
        <f>RESULTADOS!AC21</f>
        <v>N/D</v>
      </c>
      <c r="AC5" s="36" t="str">
        <f>RESULTADOS!AD21</f>
        <v>N/T</v>
      </c>
      <c r="AD5" s="36" t="str">
        <f>RESULTADOS!AE21</f>
        <v>N/D</v>
      </c>
      <c r="AE5" s="36" t="str">
        <f>RESULTADOS!AF21</f>
        <v>N/T</v>
      </c>
      <c r="AF5" s="36" t="str">
        <f>RESULTADOS!AG21</f>
        <v>N/D</v>
      </c>
      <c r="AG5" s="36" t="n">
        <f>RESULTADOS!AH21</f>
        <v>0.0</v>
      </c>
      <c r="AH5" s="36"/>
      <c r="AI5" s="51" t="str">
        <f>RESULTADOS!B62</f>
        <v>Horizon 2020 | CTIC</v>
      </c>
      <c r="AJ5" s="51" t="str">
        <f>RESULTADOS!C62</f>
        <v>https://www.fundacionctic.org/es/horizon-2020</v>
      </c>
      <c r="AK5" t="str">
        <f>RESULTADOS!D62</f>
        <v>N/T</v>
      </c>
      <c r="AL5" t="str">
        <f>RESULTADOS!E62</f>
        <v>N/T</v>
      </c>
      <c r="AM5" t="str">
        <f>RESULTADOS!F62</f>
        <v>N/D</v>
      </c>
      <c r="AN5" t="str">
        <f>RESULTADOS!G62</f>
        <v>N/D</v>
      </c>
      <c r="AO5" t="str">
        <f>RESULTADOS!H62</f>
        <v>N/D</v>
      </c>
      <c r="AP5" t="str">
        <f>RESULTADOS!I62</f>
        <v>N/T</v>
      </c>
      <c r="AQ5" t="str">
        <f>RESULTADOS!J62</f>
        <v>N/T</v>
      </c>
      <c r="AR5" t="str">
        <f>RESULTADOS!K62</f>
        <v>Falla</v>
      </c>
      <c r="AS5" t="str">
        <f>RESULTADOS!L62</f>
        <v>N/T</v>
      </c>
      <c r="AT5" t="str">
        <f>RESULTADOS!M62</f>
        <v>N/T</v>
      </c>
      <c r="AU5" t="str">
        <f>RESULTADOS!N62</f>
        <v>N/T</v>
      </c>
      <c r="AV5" t="str">
        <f>RESULTADOS!O62</f>
        <v>N/D</v>
      </c>
      <c r="AW5" t="str">
        <f>RESULTADOS!P62</f>
        <v>N/T</v>
      </c>
      <c r="AX5" t="str">
        <f>RESULTADOS!Q62</f>
        <v>N/T</v>
      </c>
      <c r="AY5" t="str">
        <f>RESULTADOS!R62</f>
        <v>N/D</v>
      </c>
      <c r="AZ5" t="str">
        <f>RESULTADOS!S62</f>
        <v>N/D</v>
      </c>
      <c r="BA5" t="str">
        <f>RESULTADOS!T62</f>
        <v>N/T</v>
      </c>
      <c r="BB5" t="str">
        <f>RESULTADOS!U62</f>
        <v>N/T</v>
      </c>
      <c r="BC5" t="str">
        <f>RESULTADOS!V62</f>
        <v>N/T</v>
      </c>
      <c r="BD5" t="str">
        <f>RESULTADOS!W62</f>
        <v>N/T</v>
      </c>
      <c r="BE5" t="n">
        <f>RESULTADOS!X62</f>
        <v>0.0</v>
      </c>
    </row>
    <row r="6" spans="1:57">
      <c r="A6" s="50" t="str">
        <f>RESULTADOS!B22</f>
        <v>Artículos | CTIC</v>
      </c>
      <c r="B6" s="50" t="str">
        <f>RESULTADOS!C22</f>
        <v>https://www.fundacionctic.org/es/articulos</v>
      </c>
      <c r="C6" s="36" t="str">
        <f>RESULTADOS!D22</f>
        <v>N/D</v>
      </c>
      <c r="D6" s="36" t="str">
        <f>RESULTADOS!E22</f>
        <v>N/T</v>
      </c>
      <c r="E6" s="36" t="str">
        <f>RESULTADOS!F22</f>
        <v>N/T</v>
      </c>
      <c r="F6" s="36" t="str">
        <f>RESULTADOS!G22</f>
        <v>N/T</v>
      </c>
      <c r="G6" s="36" t="str">
        <f>RESULTADOS!H22</f>
        <v>Falla</v>
      </c>
      <c r="H6" s="36" t="str">
        <f>RESULTADOS!I22</f>
        <v>N/T</v>
      </c>
      <c r="I6" s="36" t="str">
        <f>RESULTADOS!J22</f>
        <v>N/T</v>
      </c>
      <c r="J6" s="36" t="str">
        <f>RESULTADOS!K22</f>
        <v>N/T</v>
      </c>
      <c r="K6" s="36" t="str">
        <f>RESULTADOS!L22</f>
        <v>N/T</v>
      </c>
      <c r="L6" s="36" t="str">
        <f>RESULTADOS!M22</f>
        <v>Falla</v>
      </c>
      <c r="M6" s="36" t="str">
        <f>RESULTADOS!N22</f>
        <v>N/T</v>
      </c>
      <c r="N6" s="36" t="str">
        <f>RESULTADOS!O22</f>
        <v>N/T</v>
      </c>
      <c r="O6" s="36" t="str">
        <f>RESULTADOS!P22</f>
        <v>Falla</v>
      </c>
      <c r="P6" s="36" t="str">
        <f>RESULTADOS!Q22</f>
        <v>N/T</v>
      </c>
      <c r="Q6" s="36" t="str">
        <f>RESULTADOS!R22</f>
        <v>N/T</v>
      </c>
      <c r="R6" s="36" t="str">
        <f>RESULTADOS!S22</f>
        <v>N/D</v>
      </c>
      <c r="S6" s="36" t="str">
        <f>RESULTADOS!T22</f>
        <v>N/D</v>
      </c>
      <c r="T6" s="36" t="str">
        <f>RESULTADOS!U22</f>
        <v>N/D</v>
      </c>
      <c r="U6" s="36" t="str">
        <f>RESULTADOS!V22</f>
        <v>N/D</v>
      </c>
      <c r="V6" s="36" t="str">
        <f>RESULTADOS!W22</f>
        <v>N/T</v>
      </c>
      <c r="W6" s="36" t="str">
        <f>RESULTADOS!X22</f>
        <v>N/T</v>
      </c>
      <c r="X6" s="36" t="str">
        <f>RESULTADOS!Y22</f>
        <v>N/D</v>
      </c>
      <c r="Y6" s="36" t="str">
        <f>RESULTADOS!Z22</f>
        <v>N/T</v>
      </c>
      <c r="Z6" s="36" t="str">
        <f>RESULTADOS!AA22</f>
        <v>N/D</v>
      </c>
      <c r="AA6" s="36" t="str">
        <f>RESULTADOS!AB22</f>
        <v>N/D</v>
      </c>
      <c r="AB6" s="36" t="str">
        <f>RESULTADOS!AC22</f>
        <v>N/T</v>
      </c>
      <c r="AC6" s="36" t="str">
        <f>RESULTADOS!AD22</f>
        <v>N/T</v>
      </c>
      <c r="AD6" s="36" t="str">
        <f>RESULTADOS!AE22</f>
        <v>N/D</v>
      </c>
      <c r="AE6" s="36" t="str">
        <f>RESULTADOS!AF22</f>
        <v>N/T</v>
      </c>
      <c r="AF6" s="36" t="str">
        <f>RESULTADOS!AG22</f>
        <v>Falla</v>
      </c>
      <c r="AG6" s="36" t="n">
        <f>RESULTADOS!AH22</f>
        <v>0.0</v>
      </c>
      <c r="AH6" s="36"/>
      <c r="AI6" s="51" t="str">
        <f>RESULTADOS!B63</f>
        <v>Artículos | CTIC</v>
      </c>
      <c r="AJ6" s="51" t="str">
        <f>RESULTADOS!C63</f>
        <v>https://www.fundacionctic.org/es/articulos</v>
      </c>
      <c r="AK6" t="str">
        <f>RESULTADOS!D63</f>
        <v>N/T</v>
      </c>
      <c r="AL6" t="str">
        <f>RESULTADOS!E63</f>
        <v>N/T</v>
      </c>
      <c r="AM6" t="str">
        <f>RESULTADOS!F63</f>
        <v>N/D</v>
      </c>
      <c r="AN6" t="str">
        <f>RESULTADOS!G63</f>
        <v>N/D</v>
      </c>
      <c r="AO6" t="str">
        <f>RESULTADOS!H63</f>
        <v>N/D</v>
      </c>
      <c r="AP6" t="str">
        <f>RESULTADOS!I63</f>
        <v>N/T</v>
      </c>
      <c r="AQ6" t="str">
        <f>RESULTADOS!J63</f>
        <v>N/T</v>
      </c>
      <c r="AR6" t="str">
        <f>RESULTADOS!K63</f>
        <v>Falla</v>
      </c>
      <c r="AS6" t="str">
        <f>RESULTADOS!L63</f>
        <v>N/T</v>
      </c>
      <c r="AT6" t="str">
        <f>RESULTADOS!M63</f>
        <v>N/T</v>
      </c>
      <c r="AU6" t="str">
        <f>RESULTADOS!N63</f>
        <v>N/T</v>
      </c>
      <c r="AV6" t="str">
        <f>RESULTADOS!O63</f>
        <v>N/D</v>
      </c>
      <c r="AW6" t="str">
        <f>RESULTADOS!P63</f>
        <v>N/T</v>
      </c>
      <c r="AX6" t="str">
        <f>RESULTADOS!Q63</f>
        <v>N/T</v>
      </c>
      <c r="AY6" t="str">
        <f>RESULTADOS!R63</f>
        <v>N/D</v>
      </c>
      <c r="AZ6" t="str">
        <f>RESULTADOS!S63</f>
        <v>N/D</v>
      </c>
      <c r="BA6" t="str">
        <f>RESULTADOS!T63</f>
        <v>N/T</v>
      </c>
      <c r="BB6" t="str">
        <f>RESULTADOS!U63</f>
        <v>N/T</v>
      </c>
      <c r="BC6" t="str">
        <f>RESULTADOS!V63</f>
        <v>N/T</v>
      </c>
      <c r="BD6" t="str">
        <f>RESULTADOS!W63</f>
        <v>N/T</v>
      </c>
      <c r="BE6" t="n">
        <f>RESULTADOS!X63</f>
        <v>0.0</v>
      </c>
    </row>
    <row r="7" spans="1:57">
      <c r="A7" s="50" t="str">
        <f>RESULTADOS!B23</f>
        <v>Trabaja con nosotros | CTIC</v>
      </c>
      <c r="B7" s="50" t="str">
        <f>RESULTADOS!C23</f>
        <v>https://www.fundacionctic.org/es/trabaja-con-nosotros</v>
      </c>
      <c r="C7" s="36" t="str">
        <f>RESULTADOS!D23</f>
        <v>N/D</v>
      </c>
      <c r="D7" s="36" t="str">
        <f>RESULTADOS!E23</f>
        <v>N/T</v>
      </c>
      <c r="E7" s="36" t="str">
        <f>RESULTADOS!F23</f>
        <v>N/T</v>
      </c>
      <c r="F7" s="36" t="str">
        <f>RESULTADOS!G23</f>
        <v>N/T</v>
      </c>
      <c r="G7" s="36" t="str">
        <f>RESULTADOS!H23</f>
        <v>Falla</v>
      </c>
      <c r="H7" s="36" t="str">
        <f>RESULTADOS!I23</f>
        <v>N/T</v>
      </c>
      <c r="I7" s="36" t="str">
        <f>RESULTADOS!J23</f>
        <v>N/T</v>
      </c>
      <c r="J7" s="36" t="str">
        <f>RESULTADOS!K23</f>
        <v>N/T</v>
      </c>
      <c r="K7" s="36" t="str">
        <f>RESULTADOS!L23</f>
        <v>N/T</v>
      </c>
      <c r="L7" s="36" t="str">
        <f>RESULTADOS!M23</f>
        <v>N/D</v>
      </c>
      <c r="M7" s="36" t="str">
        <f>RESULTADOS!N23</f>
        <v>N/T</v>
      </c>
      <c r="N7" s="36" t="str">
        <f>RESULTADOS!O23</f>
        <v>N/T</v>
      </c>
      <c r="O7" s="36" t="str">
        <f>RESULTADOS!P23</f>
        <v>N/D</v>
      </c>
      <c r="P7" s="36" t="str">
        <f>RESULTADOS!Q23</f>
        <v>N/T</v>
      </c>
      <c r="Q7" s="36" t="str">
        <f>RESULTADOS!R23</f>
        <v>N/T</v>
      </c>
      <c r="R7" s="36" t="str">
        <f>RESULTADOS!S23</f>
        <v>N/D</v>
      </c>
      <c r="S7" s="36" t="str">
        <f>RESULTADOS!T23</f>
        <v>N/D</v>
      </c>
      <c r="T7" s="36" t="str">
        <f>RESULTADOS!U23</f>
        <v>N/D</v>
      </c>
      <c r="U7" s="36" t="str">
        <f>RESULTADOS!V23</f>
        <v>N/D</v>
      </c>
      <c r="V7" s="36" t="str">
        <f>RESULTADOS!W23</f>
        <v>N/T</v>
      </c>
      <c r="W7" s="36" t="str">
        <f>RESULTADOS!X23</f>
        <v>N/T</v>
      </c>
      <c r="X7" s="36" t="str">
        <f>RESULTADOS!Y23</f>
        <v>Falla</v>
      </c>
      <c r="Y7" s="36" t="str">
        <f>RESULTADOS!Z23</f>
        <v>N/T</v>
      </c>
      <c r="Z7" s="36" t="str">
        <f>RESULTADOS!AA23</f>
        <v>N/D</v>
      </c>
      <c r="AA7" s="36" t="str">
        <f>RESULTADOS!AB23</f>
        <v>N/D</v>
      </c>
      <c r="AB7" s="36" t="str">
        <f>RESULTADOS!AC23</f>
        <v>N/T</v>
      </c>
      <c r="AC7" s="36" t="str">
        <f>RESULTADOS!AD23</f>
        <v>N/T</v>
      </c>
      <c r="AD7" s="36" t="str">
        <f>RESULTADOS!AE23</f>
        <v>Falla</v>
      </c>
      <c r="AE7" s="36" t="str">
        <f>RESULTADOS!AF23</f>
        <v>N/T</v>
      </c>
      <c r="AF7" s="36" t="str">
        <f>RESULTADOS!AG23</f>
        <v>Falla</v>
      </c>
      <c r="AG7" s="36" t="n">
        <f>RESULTADOS!AH23</f>
        <v>0.0</v>
      </c>
      <c r="AH7" s="36"/>
      <c r="AI7" s="51" t="str">
        <f>RESULTADOS!B64</f>
        <v>Trabaja con nosotros | CTIC</v>
      </c>
      <c r="AJ7" s="51" t="str">
        <f>RESULTADOS!C64</f>
        <v>https://www.fundacionctic.org/es/trabaja-con-nosotros</v>
      </c>
      <c r="AK7" t="str">
        <f>RESULTADOS!D64</f>
        <v>N/T</v>
      </c>
      <c r="AL7" t="str">
        <f>RESULTADOS!E64</f>
        <v>N/T</v>
      </c>
      <c r="AM7" t="str">
        <f>RESULTADOS!F64</f>
        <v>N/D</v>
      </c>
      <c r="AN7" t="str">
        <f>RESULTADOS!G64</f>
        <v>N/D</v>
      </c>
      <c r="AO7" t="str">
        <f>RESULTADOS!H64</f>
        <v>Falla</v>
      </c>
      <c r="AP7" t="str">
        <f>RESULTADOS!I64</f>
        <v>N/T</v>
      </c>
      <c r="AQ7" t="str">
        <f>RESULTADOS!J64</f>
        <v>N/T</v>
      </c>
      <c r="AR7" t="str">
        <f>RESULTADOS!K64</f>
        <v>Falla</v>
      </c>
      <c r="AS7" t="str">
        <f>RESULTADOS!L64</f>
        <v>N/T</v>
      </c>
      <c r="AT7" t="str">
        <f>RESULTADOS!M64</f>
        <v>N/T</v>
      </c>
      <c r="AU7" t="str">
        <f>RESULTADOS!N64</f>
        <v>N/T</v>
      </c>
      <c r="AV7" t="str">
        <f>RESULTADOS!O64</f>
        <v>N/D</v>
      </c>
      <c r="AW7" t="str">
        <f>RESULTADOS!P64</f>
        <v>N/T</v>
      </c>
      <c r="AX7" t="str">
        <f>RESULTADOS!Q64</f>
        <v>N/T</v>
      </c>
      <c r="AY7" t="str">
        <f>RESULTADOS!R64</f>
        <v>N/D</v>
      </c>
      <c r="AZ7" t="str">
        <f>RESULTADOS!S64</f>
        <v>N/D</v>
      </c>
      <c r="BA7" t="str">
        <f>RESULTADOS!T64</f>
        <v>N/T</v>
      </c>
      <c r="BB7" t="str">
        <f>RESULTADOS!U64</f>
        <v>N/T</v>
      </c>
      <c r="BC7" t="str">
        <f>RESULTADOS!V64</f>
        <v>N/T</v>
      </c>
      <c r="BD7" t="str">
        <f>RESULTADOS!W64</f>
        <v>N/T</v>
      </c>
      <c r="BE7" t="n">
        <f>RESULTADOS!X64</f>
        <v>0.0</v>
      </c>
    </row>
    <row r="8" spans="1:57">
      <c r="A8" s="50" t="str">
        <f>RESULTADOS!B24</f>
        <v>Proyectos | CTIC</v>
      </c>
      <c r="B8" s="50" t="str">
        <f>RESULTADOS!C24</f>
        <v>https://www.fundacionctic.org/es/proyectos</v>
      </c>
      <c r="C8" s="50" t="str">
        <f>RESULTADOS!D24</f>
        <v>N/D</v>
      </c>
      <c r="D8" s="36" t="str">
        <f>RESULTADOS!E24</f>
        <v>N/T</v>
      </c>
      <c r="E8" s="36" t="str">
        <f>RESULTADOS!F24</f>
        <v>N/T</v>
      </c>
      <c r="F8" s="36" t="str">
        <f>RESULTADOS!G24</f>
        <v>N/T</v>
      </c>
      <c r="G8" s="36" t="str">
        <f>RESULTADOS!H24</f>
        <v>Falla</v>
      </c>
      <c r="H8" s="36" t="str">
        <f>RESULTADOS!I24</f>
        <v>N/T</v>
      </c>
      <c r="I8" s="36" t="str">
        <f>RESULTADOS!J24</f>
        <v>N/T</v>
      </c>
      <c r="J8" s="36" t="str">
        <f>RESULTADOS!K24</f>
        <v>N/T</v>
      </c>
      <c r="K8" s="36" t="str">
        <f>RESULTADOS!L24</f>
        <v>N/T</v>
      </c>
      <c r="L8" s="36" t="str">
        <f>RESULTADOS!M24</f>
        <v>Falla</v>
      </c>
      <c r="M8" s="36" t="str">
        <f>RESULTADOS!N24</f>
        <v>N/T</v>
      </c>
      <c r="N8" s="36" t="str">
        <f>RESULTADOS!O24</f>
        <v>N/T</v>
      </c>
      <c r="O8" s="36" t="str">
        <f>RESULTADOS!P24</f>
        <v>Falla</v>
      </c>
      <c r="P8" s="36" t="str">
        <f>RESULTADOS!Q24</f>
        <v>N/T</v>
      </c>
      <c r="Q8" s="36" t="str">
        <f>RESULTADOS!R24</f>
        <v>N/T</v>
      </c>
      <c r="R8" s="36" t="str">
        <f>RESULTADOS!S24</f>
        <v>N/D</v>
      </c>
      <c r="S8" s="36" t="str">
        <f>RESULTADOS!T24</f>
        <v>N/D</v>
      </c>
      <c r="T8" s="36" t="str">
        <f>RESULTADOS!U24</f>
        <v>N/D</v>
      </c>
      <c r="U8" s="36" t="str">
        <f>RESULTADOS!V24</f>
        <v>N/D</v>
      </c>
      <c r="V8" s="36" t="str">
        <f>RESULTADOS!W24</f>
        <v>N/T</v>
      </c>
      <c r="W8" s="36" t="str">
        <f>RESULTADOS!X24</f>
        <v>N/T</v>
      </c>
      <c r="X8" s="36" t="str">
        <f>RESULTADOS!Y24</f>
        <v>N/D</v>
      </c>
      <c r="Y8" s="36" t="str">
        <f>RESULTADOS!Z24</f>
        <v>N/T</v>
      </c>
      <c r="Z8" s="36" t="str">
        <f>RESULTADOS!AA24</f>
        <v>N/D</v>
      </c>
      <c r="AA8" s="36" t="str">
        <f>RESULTADOS!AB24</f>
        <v>N/D</v>
      </c>
      <c r="AB8" s="36" t="str">
        <f>RESULTADOS!AC24</f>
        <v>N/T</v>
      </c>
      <c r="AC8" s="36" t="str">
        <f>RESULTADOS!AD24</f>
        <v>N/T</v>
      </c>
      <c r="AD8" s="36" t="str">
        <f>RESULTADOS!AE24</f>
        <v>N/D</v>
      </c>
      <c r="AE8" s="36" t="str">
        <f>RESULTADOS!AF24</f>
        <v>N/T</v>
      </c>
      <c r="AF8" s="36" t="str">
        <f>RESULTADOS!AG24</f>
        <v>Falla</v>
      </c>
      <c r="AG8" s="36" t="n">
        <f>RESULTADOS!AH24</f>
        <v>0.0</v>
      </c>
      <c r="AH8" s="36"/>
      <c r="AI8" s="51" t="str">
        <f>RESULTADOS!B65</f>
        <v>Proyectos | CTIC</v>
      </c>
      <c r="AJ8" s="51" t="str">
        <f>RESULTADOS!C65</f>
        <v>https://www.fundacionctic.org/es/proyectos</v>
      </c>
      <c r="AK8" t="str">
        <f>RESULTADOS!D65</f>
        <v>N/T</v>
      </c>
      <c r="AL8" t="str">
        <f>RESULTADOS!E65</f>
        <v>N/T</v>
      </c>
      <c r="AM8" t="str">
        <f>RESULTADOS!F65</f>
        <v>N/D</v>
      </c>
      <c r="AN8" t="str">
        <f>RESULTADOS!G65</f>
        <v>N/D</v>
      </c>
      <c r="AO8" t="str">
        <f>RESULTADOS!H65</f>
        <v>N/D</v>
      </c>
      <c r="AP8" t="str">
        <f>RESULTADOS!I65</f>
        <v>N/T</v>
      </c>
      <c r="AQ8" t="str">
        <f>RESULTADOS!J65</f>
        <v>N/T</v>
      </c>
      <c r="AR8" t="str">
        <f>RESULTADOS!K65</f>
        <v>Falla</v>
      </c>
      <c r="AS8" t="str">
        <f>RESULTADOS!L65</f>
        <v>N/T</v>
      </c>
      <c r="AT8" t="str">
        <f>RESULTADOS!M65</f>
        <v>N/T</v>
      </c>
      <c r="AU8" t="str">
        <f>RESULTADOS!N65</f>
        <v>N/T</v>
      </c>
      <c r="AV8" t="str">
        <f>RESULTADOS!O65</f>
        <v>N/D</v>
      </c>
      <c r="AW8" t="str">
        <f>RESULTADOS!P65</f>
        <v>N/T</v>
      </c>
      <c r="AX8" t="str">
        <f>RESULTADOS!Q65</f>
        <v>N/T</v>
      </c>
      <c r="AY8" t="str">
        <f>RESULTADOS!R65</f>
        <v>N/D</v>
      </c>
      <c r="AZ8" t="str">
        <f>RESULTADOS!S65</f>
        <v>Falla</v>
      </c>
      <c r="BA8" t="str">
        <f>RESULTADOS!T65</f>
        <v>N/T</v>
      </c>
      <c r="BB8" t="str">
        <f>RESULTADOS!U65</f>
        <v>N/T</v>
      </c>
      <c r="BC8" t="str">
        <f>RESULTADOS!V65</f>
        <v>N/T</v>
      </c>
      <c r="BD8" t="str">
        <f>RESULTADOS!W65</f>
        <v>N/T</v>
      </c>
      <c r="BE8" t="n">
        <f>RESULTADOS!X65</f>
        <v>0.0</v>
      </c>
    </row>
    <row r="9" spans="1:57">
      <c r="A9" s="50" t="str">
        <f>RESULTADOS!B25</f>
        <v>W3C | CTIC</v>
      </c>
      <c r="B9" s="50" t="str">
        <f>RESULTADOS!C25</f>
        <v>https://www.fundacionctic.org/es/w3c</v>
      </c>
      <c r="C9" s="36" t="str">
        <f>RESULTADOS!D25</f>
        <v>N/D</v>
      </c>
      <c r="D9" s="36" t="str">
        <f>RESULTADOS!E25</f>
        <v>N/T</v>
      </c>
      <c r="E9" s="36" t="str">
        <f>RESULTADOS!F25</f>
        <v>N/T</v>
      </c>
      <c r="F9" s="36" t="str">
        <f>RESULTADOS!G25</f>
        <v>N/T</v>
      </c>
      <c r="G9" s="36" t="str">
        <f>RESULTADOS!H25</f>
        <v>Falla</v>
      </c>
      <c r="H9" s="36" t="str">
        <f>RESULTADOS!I25</f>
        <v>N/T</v>
      </c>
      <c r="I9" s="36" t="str">
        <f>RESULTADOS!J25</f>
        <v>N/T</v>
      </c>
      <c r="J9" s="36" t="str">
        <f>RESULTADOS!K25</f>
        <v>N/T</v>
      </c>
      <c r="K9" s="36" t="str">
        <f>RESULTADOS!L25</f>
        <v>N/T</v>
      </c>
      <c r="L9" s="36" t="str">
        <f>RESULTADOS!M25</f>
        <v>N/D</v>
      </c>
      <c r="M9" s="36" t="str">
        <f>RESULTADOS!N25</f>
        <v>N/T</v>
      </c>
      <c r="N9" s="36" t="str">
        <f>RESULTADOS!O25</f>
        <v>N/T</v>
      </c>
      <c r="O9" s="36" t="str">
        <f>RESULTADOS!P25</f>
        <v>N/D</v>
      </c>
      <c r="P9" s="36" t="str">
        <f>RESULTADOS!Q25</f>
        <v>N/T</v>
      </c>
      <c r="Q9" s="36" t="str">
        <f>RESULTADOS!R25</f>
        <v>N/T</v>
      </c>
      <c r="R9" s="36" t="str">
        <f>RESULTADOS!S25</f>
        <v>N/D</v>
      </c>
      <c r="S9" s="36" t="str">
        <f>RESULTADOS!T25</f>
        <v>N/D</v>
      </c>
      <c r="T9" s="36" t="str">
        <f>RESULTADOS!U25</f>
        <v>N/D</v>
      </c>
      <c r="U9" s="36" t="str">
        <f>RESULTADOS!V25</f>
        <v>N/D</v>
      </c>
      <c r="V9" s="36" t="str">
        <f>RESULTADOS!W25</f>
        <v>N/T</v>
      </c>
      <c r="W9" s="36" t="str">
        <f>RESULTADOS!X25</f>
        <v>N/T</v>
      </c>
      <c r="X9" s="36" t="str">
        <f>RESULTADOS!Y25</f>
        <v>N/D</v>
      </c>
      <c r="Y9" s="36" t="str">
        <f>RESULTADOS!Z25</f>
        <v>N/T</v>
      </c>
      <c r="Z9" s="36" t="str">
        <f>RESULTADOS!AA25</f>
        <v>N/D</v>
      </c>
      <c r="AA9" s="36" t="str">
        <f>RESULTADOS!AB25</f>
        <v>N/D</v>
      </c>
      <c r="AB9" s="36" t="str">
        <f>RESULTADOS!AC25</f>
        <v>N/T</v>
      </c>
      <c r="AC9" s="36" t="str">
        <f>RESULTADOS!AD25</f>
        <v>N/T</v>
      </c>
      <c r="AD9" s="36" t="str">
        <f>RESULTADOS!AE25</f>
        <v>N/D</v>
      </c>
      <c r="AE9" s="36" t="str">
        <f>RESULTADOS!AF25</f>
        <v>N/T</v>
      </c>
      <c r="AF9" s="36" t="str">
        <f>RESULTADOS!AG25</f>
        <v>N/D</v>
      </c>
      <c r="AG9" s="36" t="n">
        <f>RESULTADOS!AH25</f>
        <v>0.0</v>
      </c>
      <c r="AH9" s="36"/>
      <c r="AI9" s="51" t="str">
        <f>RESULTADOS!B66</f>
        <v>W3C | CTIC</v>
      </c>
      <c r="AJ9" s="51" t="str">
        <f>RESULTADOS!C66</f>
        <v>https://www.fundacionctic.org/es/w3c</v>
      </c>
      <c r="AK9" t="str">
        <f>RESULTADOS!D66</f>
        <v>N/T</v>
      </c>
      <c r="AL9" t="str">
        <f>RESULTADOS!E66</f>
        <v>N/T</v>
      </c>
      <c r="AM9" t="str">
        <f>RESULTADOS!F66</f>
        <v>N/D</v>
      </c>
      <c r="AN9" t="str">
        <f>RESULTADOS!G66</f>
        <v>N/D</v>
      </c>
      <c r="AO9" t="str">
        <f>RESULTADOS!H66</f>
        <v>N/D</v>
      </c>
      <c r="AP9" t="str">
        <f>RESULTADOS!I66</f>
        <v>N/T</v>
      </c>
      <c r="AQ9" t="str">
        <f>RESULTADOS!J66</f>
        <v>N/T</v>
      </c>
      <c r="AR9" t="str">
        <f>RESULTADOS!K66</f>
        <v>Falla</v>
      </c>
      <c r="AS9" t="str">
        <f>RESULTADOS!L66</f>
        <v>N/T</v>
      </c>
      <c r="AT9" t="str">
        <f>RESULTADOS!M66</f>
        <v>N/T</v>
      </c>
      <c r="AU9" t="str">
        <f>RESULTADOS!N66</f>
        <v>N/T</v>
      </c>
      <c r="AV9" t="str">
        <f>RESULTADOS!O66</f>
        <v>N/D</v>
      </c>
      <c r="AW9" t="str">
        <f>RESULTADOS!P66</f>
        <v>N/T</v>
      </c>
      <c r="AX9" t="str">
        <f>RESULTADOS!Q66</f>
        <v>N/T</v>
      </c>
      <c r="AY9" t="str">
        <f>RESULTADOS!R66</f>
        <v>N/D</v>
      </c>
      <c r="AZ9" t="str">
        <f>RESULTADOS!S66</f>
        <v>N/D</v>
      </c>
      <c r="BA9" t="str">
        <f>RESULTADOS!T66</f>
        <v>N/T</v>
      </c>
      <c r="BB9" t="str">
        <f>RESULTADOS!U66</f>
        <v>N/T</v>
      </c>
      <c r="BC9" t="str">
        <f>RESULTADOS!V66</f>
        <v>N/T</v>
      </c>
      <c r="BD9" t="str">
        <f>RESULTADOS!W66</f>
        <v>N/T</v>
      </c>
      <c r="BE9" t="n">
        <f>RESULTADOS!X66</f>
        <v>0.0</v>
      </c>
    </row>
    <row r="10" spans="1:57">
      <c r="A10" s="50" t="str">
        <f>RESULTADOS!B26</f>
        <v>Tecnologías | CTIC</v>
      </c>
      <c r="B10" s="50" t="str">
        <f>RESULTADOS!C26</f>
        <v>https://www.fundacionctic.org/es/tecnologias</v>
      </c>
      <c r="C10" s="36" t="str">
        <f>RESULTADOS!D26</f>
        <v>N/D</v>
      </c>
      <c r="D10" s="36" t="str">
        <f>RESULTADOS!E26</f>
        <v>N/T</v>
      </c>
      <c r="E10" s="36" t="str">
        <f>RESULTADOS!F26</f>
        <v>N/T</v>
      </c>
      <c r="F10" s="36" t="str">
        <f>RESULTADOS!G26</f>
        <v>N/T</v>
      </c>
      <c r="G10" s="36" t="str">
        <f>RESULTADOS!H26</f>
        <v>Falla</v>
      </c>
      <c r="H10" s="36" t="str">
        <f>RESULTADOS!I26</f>
        <v>N/T</v>
      </c>
      <c r="I10" s="36" t="str">
        <f>RESULTADOS!J26</f>
        <v>N/T</v>
      </c>
      <c r="J10" s="36" t="str">
        <f>RESULTADOS!K26</f>
        <v>N/T</v>
      </c>
      <c r="K10" s="36" t="str">
        <f>RESULTADOS!L26</f>
        <v>N/T</v>
      </c>
      <c r="L10" s="36" t="str">
        <f>RESULTADOS!M26</f>
        <v>Falla</v>
      </c>
      <c r="M10" s="36" t="str">
        <f>RESULTADOS!N26</f>
        <v>N/T</v>
      </c>
      <c r="N10" s="36" t="str">
        <f>RESULTADOS!O26</f>
        <v>N/T</v>
      </c>
      <c r="O10" s="36" t="str">
        <f>RESULTADOS!P26</f>
        <v>Falla</v>
      </c>
      <c r="P10" s="36" t="str">
        <f>RESULTADOS!Q26</f>
        <v>N/T</v>
      </c>
      <c r="Q10" s="36" t="str">
        <f>RESULTADOS!R26</f>
        <v>N/T</v>
      </c>
      <c r="R10" s="36" t="str">
        <f>RESULTADOS!S26</f>
        <v>N/D</v>
      </c>
      <c r="S10" s="36" t="str">
        <f>RESULTADOS!T26</f>
        <v>N/D</v>
      </c>
      <c r="T10" s="36" t="str">
        <f>RESULTADOS!U26</f>
        <v>N/D</v>
      </c>
      <c r="U10" s="36" t="str">
        <f>RESULTADOS!V26</f>
        <v>N/D</v>
      </c>
      <c r="V10" s="36" t="str">
        <f>RESULTADOS!W26</f>
        <v>N/T</v>
      </c>
      <c r="W10" s="36" t="str">
        <f>RESULTADOS!X26</f>
        <v>N/T</v>
      </c>
      <c r="X10" s="36" t="str">
        <f>RESULTADOS!Y26</f>
        <v>N/D</v>
      </c>
      <c r="Y10" s="36" t="str">
        <f>RESULTADOS!Z26</f>
        <v>N/T</v>
      </c>
      <c r="Z10" s="36" t="str">
        <f>RESULTADOS!AA26</f>
        <v>N/D</v>
      </c>
      <c r="AA10" s="36" t="str">
        <f>RESULTADOS!AB26</f>
        <v>N/D</v>
      </c>
      <c r="AB10" s="36" t="str">
        <f>RESULTADOS!AC26</f>
        <v>N/T</v>
      </c>
      <c r="AC10" s="36" t="str">
        <f>RESULTADOS!AD26</f>
        <v>N/T</v>
      </c>
      <c r="AD10" s="36" t="str">
        <f>RESULTADOS!AE26</f>
        <v>N/D</v>
      </c>
      <c r="AE10" s="36" t="str">
        <f>RESULTADOS!AF26</f>
        <v>N/T</v>
      </c>
      <c r="AF10" s="36" t="str">
        <f>RESULTADOS!AG26</f>
        <v>Falla</v>
      </c>
      <c r="AG10" s="36" t="n">
        <f>RESULTADOS!AH26</f>
        <v>0.0</v>
      </c>
      <c r="AH10" s="36"/>
      <c r="AI10" s="51" t="str">
        <f>RESULTADOS!B67</f>
        <v>Tecnologías | CTIC</v>
      </c>
      <c r="AJ10" s="51" t="str">
        <f>RESULTADOS!C67</f>
        <v>https://www.fundacionctic.org/es/tecnologias</v>
      </c>
      <c r="AK10" t="str">
        <f>RESULTADOS!D67</f>
        <v>N/T</v>
      </c>
      <c r="AL10" t="str">
        <f>RESULTADOS!E67</f>
        <v>N/T</v>
      </c>
      <c r="AM10" t="str">
        <f>RESULTADOS!F67</f>
        <v>N/D</v>
      </c>
      <c r="AN10" t="str">
        <f>RESULTADOS!G67</f>
        <v>N/D</v>
      </c>
      <c r="AO10" t="str">
        <f>RESULTADOS!H67</f>
        <v>N/D</v>
      </c>
      <c r="AP10" t="str">
        <f>RESULTADOS!I67</f>
        <v>N/T</v>
      </c>
      <c r="AQ10" t="str">
        <f>RESULTADOS!J67</f>
        <v>N/T</v>
      </c>
      <c r="AR10" t="str">
        <f>RESULTADOS!K67</f>
        <v>Falla</v>
      </c>
      <c r="AS10" t="str">
        <f>RESULTADOS!L67</f>
        <v>N/T</v>
      </c>
      <c r="AT10" t="str">
        <f>RESULTADOS!M67</f>
        <v>N/T</v>
      </c>
      <c r="AU10" t="str">
        <f>RESULTADOS!N67</f>
        <v>N/T</v>
      </c>
      <c r="AV10" t="str">
        <f>RESULTADOS!O67</f>
        <v>N/D</v>
      </c>
      <c r="AW10" t="str">
        <f>RESULTADOS!P67</f>
        <v>N/T</v>
      </c>
      <c r="AX10" t="str">
        <f>RESULTADOS!Q67</f>
        <v>N/T</v>
      </c>
      <c r="AY10" t="str">
        <f>RESULTADOS!R67</f>
        <v>N/D</v>
      </c>
      <c r="AZ10" t="str">
        <f>RESULTADOS!S67</f>
        <v>N/D</v>
      </c>
      <c r="BA10" t="str">
        <f>RESULTADOS!T67</f>
        <v>N/T</v>
      </c>
      <c r="BB10" t="str">
        <f>RESULTADOS!U67</f>
        <v>N/T</v>
      </c>
      <c r="BC10" t="str">
        <f>RESULTADOS!V67</f>
        <v>N/T</v>
      </c>
      <c r="BD10" t="str">
        <f>RESULTADOS!W67</f>
        <v>N/T</v>
      </c>
      <c r="BE10" t="n">
        <f>RESULTADOS!X67</f>
        <v>0.0</v>
      </c>
    </row>
    <row r="11" spans="1:57">
      <c r="A11" s="50" t="str">
        <f>RESULTADOS!B27</f>
        <v>BLOCKCHAIN | CTIC</v>
      </c>
      <c r="B11" s="50" t="str">
        <f>RESULTADOS!C27</f>
        <v>https://www.fundacionctic.org/es/tecnologias/blockchain</v>
      </c>
      <c r="C11" s="36" t="str">
        <f>RESULTADOS!D27</f>
        <v>N/D</v>
      </c>
      <c r="D11" s="36" t="str">
        <f>RESULTADOS!E27</f>
        <v>N/T</v>
      </c>
      <c r="E11" s="36" t="str">
        <f>RESULTADOS!F27</f>
        <v>N/T</v>
      </c>
      <c r="F11" s="36" t="str">
        <f>RESULTADOS!G27</f>
        <v>N/T</v>
      </c>
      <c r="G11" s="36" t="str">
        <f>RESULTADOS!H27</f>
        <v>Falla</v>
      </c>
      <c r="H11" s="36" t="str">
        <f>RESULTADOS!I27</f>
        <v>N/T</v>
      </c>
      <c r="I11" s="36" t="str">
        <f>RESULTADOS!J27</f>
        <v>N/T</v>
      </c>
      <c r="J11" s="36" t="str">
        <f>RESULTADOS!K27</f>
        <v>N/T</v>
      </c>
      <c r="K11" s="36" t="str">
        <f>RESULTADOS!L27</f>
        <v>N/T</v>
      </c>
      <c r="L11" s="36" t="str">
        <f>RESULTADOS!M27</f>
        <v>Falla</v>
      </c>
      <c r="M11" s="36" t="str">
        <f>RESULTADOS!N27</f>
        <v>N/T</v>
      </c>
      <c r="N11" s="36" t="str">
        <f>RESULTADOS!O27</f>
        <v>N/T</v>
      </c>
      <c r="O11" s="36" t="str">
        <f>RESULTADOS!P27</f>
        <v>Falla</v>
      </c>
      <c r="P11" s="36" t="str">
        <f>RESULTADOS!Q27</f>
        <v>N/T</v>
      </c>
      <c r="Q11" s="36" t="str">
        <f>RESULTADOS!R27</f>
        <v>N/T</v>
      </c>
      <c r="R11" s="36" t="str">
        <f>RESULTADOS!S27</f>
        <v>N/D</v>
      </c>
      <c r="S11" s="36" t="str">
        <f>RESULTADOS!T27</f>
        <v>N/D</v>
      </c>
      <c r="T11" s="36" t="str">
        <f>RESULTADOS!U27</f>
        <v>N/D</v>
      </c>
      <c r="U11" s="36" t="str">
        <f>RESULTADOS!V27</f>
        <v>N/D</v>
      </c>
      <c r="V11" s="36" t="str">
        <f>RESULTADOS!W27</f>
        <v>N/T</v>
      </c>
      <c r="W11" s="36" t="str">
        <f>RESULTADOS!X27</f>
        <v>N/T</v>
      </c>
      <c r="X11" s="36" t="str">
        <f>RESULTADOS!Y27</f>
        <v>N/D</v>
      </c>
      <c r="Y11" s="36" t="str">
        <f>RESULTADOS!Z27</f>
        <v>N/T</v>
      </c>
      <c r="Z11" s="36" t="str">
        <f>RESULTADOS!AA27</f>
        <v>N/D</v>
      </c>
      <c r="AA11" s="36" t="str">
        <f>RESULTADOS!AB27</f>
        <v>N/D</v>
      </c>
      <c r="AB11" s="36" t="str">
        <f>RESULTADOS!AC27</f>
        <v>N/T</v>
      </c>
      <c r="AC11" s="36" t="str">
        <f>RESULTADOS!AD27</f>
        <v>N/T</v>
      </c>
      <c r="AD11" s="36" t="str">
        <f>RESULTADOS!AE27</f>
        <v>N/D</v>
      </c>
      <c r="AE11" s="36" t="str">
        <f>RESULTADOS!AF27</f>
        <v>N/T</v>
      </c>
      <c r="AF11" s="36" t="str">
        <f>RESULTADOS!AG27</f>
        <v>Falla</v>
      </c>
      <c r="AG11" s="36" t="n">
        <f>RESULTADOS!AH27</f>
        <v>0.0</v>
      </c>
      <c r="AH11" s="36"/>
      <c r="AI11" s="51" t="str">
        <f>RESULTADOS!B68</f>
        <v>BLOCKCHAIN | CTIC</v>
      </c>
      <c r="AJ11" s="51" t="str">
        <f>RESULTADOS!C68</f>
        <v>https://www.fundacionctic.org/es/tecnologias/blockchain</v>
      </c>
      <c r="AK11" t="str">
        <f>RESULTADOS!D68</f>
        <v>N/T</v>
      </c>
      <c r="AL11" t="str">
        <f>RESULTADOS!E68</f>
        <v>N/T</v>
      </c>
      <c r="AM11" t="str">
        <f>RESULTADOS!F68</f>
        <v>N/D</v>
      </c>
      <c r="AN11" t="str">
        <f>RESULTADOS!G68</f>
        <v>N/D</v>
      </c>
      <c r="AO11" t="str">
        <f>RESULTADOS!H68</f>
        <v>N/D</v>
      </c>
      <c r="AP11" t="str">
        <f>RESULTADOS!I68</f>
        <v>N/T</v>
      </c>
      <c r="AQ11" t="str">
        <f>RESULTADOS!J68</f>
        <v>N/T</v>
      </c>
      <c r="AR11" t="str">
        <f>RESULTADOS!K68</f>
        <v>Falla</v>
      </c>
      <c r="AS11" t="str">
        <f>RESULTADOS!L68</f>
        <v>N/T</v>
      </c>
      <c r="AT11" t="str">
        <f>RESULTADOS!M68</f>
        <v>N/T</v>
      </c>
      <c r="AU11" t="str">
        <f>RESULTADOS!N68</f>
        <v>N/T</v>
      </c>
      <c r="AV11" t="str">
        <f>RESULTADOS!O68</f>
        <v>N/D</v>
      </c>
      <c r="AW11" t="str">
        <f>RESULTADOS!P68</f>
        <v>N/T</v>
      </c>
      <c r="AX11" t="str">
        <f>RESULTADOS!Q68</f>
        <v>N/T</v>
      </c>
      <c r="AY11" t="str">
        <f>RESULTADOS!R68</f>
        <v>N/D</v>
      </c>
      <c r="AZ11" t="str">
        <f>RESULTADOS!S68</f>
        <v>Falla</v>
      </c>
      <c r="BA11" t="str">
        <f>RESULTADOS!T68</f>
        <v>N/T</v>
      </c>
      <c r="BB11" t="str">
        <f>RESULTADOS!U68</f>
        <v>N/T</v>
      </c>
      <c r="BC11" t="str">
        <f>RESULTADOS!V68</f>
        <v>N/T</v>
      </c>
      <c r="BD11" t="str">
        <f>RESULTADOS!W68</f>
        <v>N/T</v>
      </c>
      <c r="BE11" t="n">
        <f>RESULTADOS!X68</f>
        <v>0.0</v>
      </c>
    </row>
    <row r="12" spans="1:57">
      <c r="A12" s="50" t="str">
        <f>RESULTADOS!B28</f>
        <v>Arranca MASSTEAM, Mujeres Asturianas STEAM, el proyecto al que se suma el PCT Avilés Isla de la Innovación | CTIC</v>
      </c>
      <c r="B12" s="50" t="str">
        <f>RESULTADOS!C28</f>
        <v>https://www.fundacionctic.org/es/actualidad/arranca-massteam-mujeres-asturianas-steam-el-proyecto-al-que-se-suma-el-pct-aviles-isla</v>
      </c>
      <c r="C12" s="36" t="str">
        <f>RESULTADOS!D28</f>
        <v>Falla</v>
      </c>
      <c r="D12" s="36" t="str">
        <f>RESULTADOS!E28</f>
        <v>N/T</v>
      </c>
      <c r="E12" s="36" t="str">
        <f>RESULTADOS!F28</f>
        <v>N/T</v>
      </c>
      <c r="F12" s="36" t="str">
        <f>RESULTADOS!G28</f>
        <v>N/T</v>
      </c>
      <c r="G12" s="36" t="str">
        <f>RESULTADOS!H28</f>
        <v>Falla</v>
      </c>
      <c r="H12" s="36" t="str">
        <f>RESULTADOS!I28</f>
        <v>N/T</v>
      </c>
      <c r="I12" s="36" t="str">
        <f>RESULTADOS!J28</f>
        <v>N/T</v>
      </c>
      <c r="J12" s="36" t="str">
        <f>RESULTADOS!K28</f>
        <v>N/T</v>
      </c>
      <c r="K12" s="36" t="str">
        <f>RESULTADOS!L28</f>
        <v>N/T</v>
      </c>
      <c r="L12" s="36" t="str">
        <f>RESULTADOS!M28</f>
        <v>N/D</v>
      </c>
      <c r="M12" s="36" t="str">
        <f>RESULTADOS!N28</f>
        <v>N/T</v>
      </c>
      <c r="N12" s="36" t="str">
        <f>RESULTADOS!O28</f>
        <v>N/T</v>
      </c>
      <c r="O12" s="36" t="str">
        <f>RESULTADOS!P28</f>
        <v>N/D</v>
      </c>
      <c r="P12" s="36" t="str">
        <f>RESULTADOS!Q28</f>
        <v>N/T</v>
      </c>
      <c r="Q12" s="36" t="str">
        <f>RESULTADOS!R28</f>
        <v>N/T</v>
      </c>
      <c r="R12" s="36" t="str">
        <f>RESULTADOS!S28</f>
        <v>N/D</v>
      </c>
      <c r="S12" s="36" t="str">
        <f>RESULTADOS!T28</f>
        <v>N/D</v>
      </c>
      <c r="T12" s="36" t="str">
        <f>RESULTADOS!U28</f>
        <v>N/D</v>
      </c>
      <c r="U12" s="36" t="str">
        <f>RESULTADOS!V28</f>
        <v>N/D</v>
      </c>
      <c r="V12" s="36" t="str">
        <f>RESULTADOS!W28</f>
        <v>N/T</v>
      </c>
      <c r="W12" s="36" t="str">
        <f>RESULTADOS!X28</f>
        <v>N/T</v>
      </c>
      <c r="X12" s="36" t="str">
        <f>RESULTADOS!Y28</f>
        <v>N/D</v>
      </c>
      <c r="Y12" s="36" t="str">
        <f>RESULTADOS!Z28</f>
        <v>N/T</v>
      </c>
      <c r="Z12" s="36" t="str">
        <f>RESULTADOS!AA28</f>
        <v>N/D</v>
      </c>
      <c r="AA12" s="36" t="str">
        <f>RESULTADOS!AB28</f>
        <v>N/D</v>
      </c>
      <c r="AB12" s="36" t="str">
        <f>RESULTADOS!AC28</f>
        <v>N/T</v>
      </c>
      <c r="AC12" s="36" t="str">
        <f>RESULTADOS!AD28</f>
        <v>N/T</v>
      </c>
      <c r="AD12" s="36" t="str">
        <f>RESULTADOS!AE28</f>
        <v>N/D</v>
      </c>
      <c r="AE12" s="36" t="str">
        <f>RESULTADOS!AF28</f>
        <v>N/T</v>
      </c>
      <c r="AF12" s="36" t="str">
        <f>RESULTADOS!AG28</f>
        <v>N/D</v>
      </c>
      <c r="AG12" s="36" t="n">
        <f>RESULTADOS!AH28</f>
        <v>0.0</v>
      </c>
      <c r="AH12" s="36"/>
      <c r="AI12" s="51" t="str">
        <f>RESULTADOS!B69</f>
        <v>Arranca MASSTEAM, Mujeres Asturianas STEAM, el proyecto al que se suma el PCT Avilés Isla de la Innovación | CTIC</v>
      </c>
      <c r="AJ12" s="51" t="str">
        <f>RESULTADOS!C69</f>
        <v>https://www.fundacionctic.org/es/actualidad/arranca-massteam-mujeres-asturianas-steam-el-proyecto-al-que-se-suma-el-pct-aviles-isla</v>
      </c>
      <c r="AK12" t="str">
        <f>RESULTADOS!D69</f>
        <v>N/T</v>
      </c>
      <c r="AL12" t="str">
        <f>RESULTADOS!E69</f>
        <v>N/T</v>
      </c>
      <c r="AM12" t="str">
        <f>RESULTADOS!F69</f>
        <v>N/D</v>
      </c>
      <c r="AN12" t="str">
        <f>RESULTADOS!G69</f>
        <v>N/D</v>
      </c>
      <c r="AO12" t="str">
        <f>RESULTADOS!H69</f>
        <v>N/D</v>
      </c>
      <c r="AP12" t="str">
        <f>RESULTADOS!I69</f>
        <v>N/T</v>
      </c>
      <c r="AQ12" t="str">
        <f>RESULTADOS!J69</f>
        <v>N/T</v>
      </c>
      <c r="AR12" t="str">
        <f>RESULTADOS!K69</f>
        <v>Falla</v>
      </c>
      <c r="AS12" t="str">
        <f>RESULTADOS!L69</f>
        <v>N/T</v>
      </c>
      <c r="AT12" t="str">
        <f>RESULTADOS!M69</f>
        <v>N/T</v>
      </c>
      <c r="AU12" t="str">
        <f>RESULTADOS!N69</f>
        <v>N/T</v>
      </c>
      <c r="AV12" t="str">
        <f>RESULTADOS!O69</f>
        <v>N/D</v>
      </c>
      <c r="AW12" t="str">
        <f>RESULTADOS!P69</f>
        <v>N/T</v>
      </c>
      <c r="AX12" t="str">
        <f>RESULTADOS!Q69</f>
        <v>N/T</v>
      </c>
      <c r="AY12" t="str">
        <f>RESULTADOS!R69</f>
        <v>N/D</v>
      </c>
      <c r="AZ12" t="str">
        <f>RESULTADOS!S69</f>
        <v>N/D</v>
      </c>
      <c r="BA12" t="str">
        <f>RESULTADOS!T69</f>
        <v>N/T</v>
      </c>
      <c r="BB12" t="str">
        <f>RESULTADOS!U69</f>
        <v>N/T</v>
      </c>
      <c r="BC12" t="str">
        <f>RESULTADOS!V69</f>
        <v>N/T</v>
      </c>
      <c r="BD12" t="str">
        <f>RESULTADOS!W69</f>
        <v>N/T</v>
      </c>
      <c r="BE12" t="n">
        <f>RESULTADOS!X69</f>
        <v>0.0</v>
      </c>
    </row>
    <row r="13" spans="1:57">
      <c r="A13" s="50" t="str">
        <f>RESULTADOS!B29</f>
        <v>Análisis de la eficiencia de equipos industriales | CTIC</v>
      </c>
      <c r="B13" s="50" t="str">
        <f>RESULTADOS!C29</f>
        <v>https://www.fundacionctic.org/es/actualidad/analisis-de-la-eficiencia-de-equipos-industriales</v>
      </c>
      <c r="C13" s="36" t="str">
        <f>RESULTADOS!D29</f>
        <v>N/D</v>
      </c>
      <c r="D13" s="36" t="str">
        <f>RESULTADOS!E29</f>
        <v>N/T</v>
      </c>
      <c r="E13" s="36" t="str">
        <f>RESULTADOS!F29</f>
        <v>N/T</v>
      </c>
      <c r="F13" s="36" t="str">
        <f>RESULTADOS!G29</f>
        <v>N/T</v>
      </c>
      <c r="G13" s="36" t="str">
        <f>RESULTADOS!H29</f>
        <v>Falla</v>
      </c>
      <c r="H13" s="36" t="str">
        <f>RESULTADOS!I29</f>
        <v>N/T</v>
      </c>
      <c r="I13" s="36" t="str">
        <f>RESULTADOS!J29</f>
        <v>N/T</v>
      </c>
      <c r="J13" s="36" t="str">
        <f>RESULTADOS!K29</f>
        <v>N/T</v>
      </c>
      <c r="K13" s="36" t="str">
        <f>RESULTADOS!L29</f>
        <v>N/T</v>
      </c>
      <c r="L13" s="36" t="str">
        <f>RESULTADOS!M29</f>
        <v>N/D</v>
      </c>
      <c r="M13" s="36" t="str">
        <f>RESULTADOS!N29</f>
        <v>N/T</v>
      </c>
      <c r="N13" s="36" t="str">
        <f>RESULTADOS!O29</f>
        <v>N/T</v>
      </c>
      <c r="O13" s="36" t="str">
        <f>RESULTADOS!P29</f>
        <v>N/D</v>
      </c>
      <c r="P13" s="36" t="str">
        <f>RESULTADOS!Q29</f>
        <v>N/T</v>
      </c>
      <c r="Q13" s="36" t="str">
        <f>RESULTADOS!R29</f>
        <v>N/T</v>
      </c>
      <c r="R13" s="36" t="str">
        <f>RESULTADOS!S29</f>
        <v>N/D</v>
      </c>
      <c r="S13" s="36" t="str">
        <f>RESULTADOS!T29</f>
        <v>N/D</v>
      </c>
      <c r="T13" s="36" t="str">
        <f>RESULTADOS!U29</f>
        <v>N/D</v>
      </c>
      <c r="U13" s="36" t="str">
        <f>RESULTADOS!V29</f>
        <v>N/D</v>
      </c>
      <c r="V13" s="36" t="str">
        <f>RESULTADOS!W29</f>
        <v>N/T</v>
      </c>
      <c r="W13" s="36" t="str">
        <f>RESULTADOS!X29</f>
        <v>N/T</v>
      </c>
      <c r="X13" s="36" t="str">
        <f>RESULTADOS!Y29</f>
        <v>N/D</v>
      </c>
      <c r="Y13" s="36" t="str">
        <f>RESULTADOS!Z29</f>
        <v>N/T</v>
      </c>
      <c r="Z13" s="36" t="str">
        <f>RESULTADOS!AA29</f>
        <v>N/D</v>
      </c>
      <c r="AA13" s="36" t="str">
        <f>RESULTADOS!AB29</f>
        <v>N/D</v>
      </c>
      <c r="AB13" s="36" t="str">
        <f>RESULTADOS!AC29</f>
        <v>N/T</v>
      </c>
      <c r="AC13" s="36" t="str">
        <f>RESULTADOS!AD29</f>
        <v>N/T</v>
      </c>
      <c r="AD13" s="36" t="str">
        <f>RESULTADOS!AE29</f>
        <v>N/D</v>
      </c>
      <c r="AE13" s="36" t="str">
        <f>RESULTADOS!AF29</f>
        <v>N/T</v>
      </c>
      <c r="AF13" s="36" t="str">
        <f>RESULTADOS!AG29</f>
        <v>N/D</v>
      </c>
      <c r="AG13" s="36" t="n">
        <f>RESULTADOS!AH29</f>
        <v>0.0</v>
      </c>
      <c r="AH13" s="36"/>
      <c r="AI13" s="51" t="str">
        <f>RESULTADOS!B70</f>
        <v>Análisis de la eficiencia de equipos industriales | CTIC</v>
      </c>
      <c r="AJ13" s="51" t="str">
        <f>RESULTADOS!C70</f>
        <v>https://www.fundacionctic.org/es/actualidad/analisis-de-la-eficiencia-de-equipos-industriales</v>
      </c>
      <c r="AK13" t="str">
        <f>RESULTADOS!D70</f>
        <v>N/T</v>
      </c>
      <c r="AL13" t="str">
        <f>RESULTADOS!E70</f>
        <v>N/T</v>
      </c>
      <c r="AM13" t="str">
        <f>RESULTADOS!F70</f>
        <v>N/D</v>
      </c>
      <c r="AN13" t="str">
        <f>RESULTADOS!G70</f>
        <v>N/D</v>
      </c>
      <c r="AO13" t="str">
        <f>RESULTADOS!H70</f>
        <v>N/D</v>
      </c>
      <c r="AP13" t="str">
        <f>RESULTADOS!I70</f>
        <v>N/T</v>
      </c>
      <c r="AQ13" t="str">
        <f>RESULTADOS!J70</f>
        <v>N/T</v>
      </c>
      <c r="AR13" t="str">
        <f>RESULTADOS!K70</f>
        <v>Falla</v>
      </c>
      <c r="AS13" t="str">
        <f>RESULTADOS!L70</f>
        <v>N/T</v>
      </c>
      <c r="AT13" t="str">
        <f>RESULTADOS!M70</f>
        <v>N/T</v>
      </c>
      <c r="AU13" t="str">
        <f>RESULTADOS!N70</f>
        <v>N/T</v>
      </c>
      <c r="AV13" t="str">
        <f>RESULTADOS!O70</f>
        <v>N/D</v>
      </c>
      <c r="AW13" t="str">
        <f>RESULTADOS!P70</f>
        <v>N/T</v>
      </c>
      <c r="AX13" t="str">
        <f>RESULTADOS!Q70</f>
        <v>N/T</v>
      </c>
      <c r="AY13" t="str">
        <f>RESULTADOS!R70</f>
        <v>N/D</v>
      </c>
      <c r="AZ13" t="str">
        <f>RESULTADOS!S70</f>
        <v>N/D</v>
      </c>
      <c r="BA13" t="str">
        <f>RESULTADOS!T70</f>
        <v>N/T</v>
      </c>
      <c r="BB13" t="str">
        <f>RESULTADOS!U70</f>
        <v>N/T</v>
      </c>
      <c r="BC13" t="str">
        <f>RESULTADOS!V70</f>
        <v>N/T</v>
      </c>
      <c r="BD13" t="str">
        <f>RESULTADOS!W70</f>
        <v>N/T</v>
      </c>
      <c r="BE13" t="n">
        <f>RESULTADOS!X70</f>
        <v>0.0</v>
      </c>
    </row>
    <row r="14" spans="1:57">
      <c r="A14" s="50" t="str">
        <f>RESULTADOS!B30</f>
        <v>Perfil del contratante | CTIC</v>
      </c>
      <c r="B14" s="50" t="str">
        <f>RESULTADOS!C30</f>
        <v>https://www.fundacionctic.org/es/perfil-contratante</v>
      </c>
      <c r="C14" s="36" t="str">
        <f>RESULTADOS!D30</f>
        <v>N/D</v>
      </c>
      <c r="D14" s="36" t="str">
        <f>RESULTADOS!E30</f>
        <v>N/T</v>
      </c>
      <c r="E14" s="36" t="str">
        <f>RESULTADOS!F30</f>
        <v>N/T</v>
      </c>
      <c r="F14" s="36" t="str">
        <f>RESULTADOS!G30</f>
        <v>N/T</v>
      </c>
      <c r="G14" s="36" t="str">
        <f>RESULTADOS!H30</f>
        <v>Falla</v>
      </c>
      <c r="H14" s="36" t="str">
        <f>RESULTADOS!I30</f>
        <v>N/T</v>
      </c>
      <c r="I14" s="36" t="str">
        <f>RESULTADOS!J30</f>
        <v>N/T</v>
      </c>
      <c r="J14" s="36" t="str">
        <f>RESULTADOS!K30</f>
        <v>N/T</v>
      </c>
      <c r="K14" s="36" t="str">
        <f>RESULTADOS!L30</f>
        <v>N/T</v>
      </c>
      <c r="L14" s="36" t="str">
        <f>RESULTADOS!M30</f>
        <v>N/D</v>
      </c>
      <c r="M14" s="36" t="str">
        <f>RESULTADOS!N30</f>
        <v>N/T</v>
      </c>
      <c r="N14" s="36" t="str">
        <f>RESULTADOS!O30</f>
        <v>N/T</v>
      </c>
      <c r="O14" s="36" t="str">
        <f>RESULTADOS!P30</f>
        <v>N/D</v>
      </c>
      <c r="P14" s="36" t="str">
        <f>RESULTADOS!Q30</f>
        <v>N/T</v>
      </c>
      <c r="Q14" s="36" t="str">
        <f>RESULTADOS!R30</f>
        <v>N/T</v>
      </c>
      <c r="R14" s="36" t="str">
        <f>RESULTADOS!S30</f>
        <v>N/D</v>
      </c>
      <c r="S14" s="36" t="str">
        <f>RESULTADOS!T30</f>
        <v>N/D</v>
      </c>
      <c r="T14" s="36" t="str">
        <f>RESULTADOS!U30</f>
        <v>N/D</v>
      </c>
      <c r="U14" s="36" t="str">
        <f>RESULTADOS!V30</f>
        <v>N/D</v>
      </c>
      <c r="V14" s="36" t="str">
        <f>RESULTADOS!W30</f>
        <v>N/T</v>
      </c>
      <c r="W14" s="36" t="str">
        <f>RESULTADOS!X30</f>
        <v>N/T</v>
      </c>
      <c r="X14" s="36" t="str">
        <f>RESULTADOS!Y30</f>
        <v>N/D</v>
      </c>
      <c r="Y14" s="36" t="str">
        <f>RESULTADOS!Z30</f>
        <v>N/T</v>
      </c>
      <c r="Z14" s="36" t="str">
        <f>RESULTADOS!AA30</f>
        <v>N/D</v>
      </c>
      <c r="AA14" s="36" t="str">
        <f>RESULTADOS!AB30</f>
        <v>N/D</v>
      </c>
      <c r="AB14" s="36" t="str">
        <f>RESULTADOS!AC30</f>
        <v>N/T</v>
      </c>
      <c r="AC14" s="36" t="str">
        <f>RESULTADOS!AD30</f>
        <v>N/T</v>
      </c>
      <c r="AD14" s="36" t="str">
        <f>RESULTADOS!AE30</f>
        <v>N/D</v>
      </c>
      <c r="AE14" s="36" t="str">
        <f>RESULTADOS!AF30</f>
        <v>N/T</v>
      </c>
      <c r="AF14" s="36" t="str">
        <f>RESULTADOS!AG30</f>
        <v>N/D</v>
      </c>
      <c r="AG14" s="36" t="n">
        <f>RESULTADOS!AH30</f>
        <v>0.0</v>
      </c>
      <c r="AH14" s="36"/>
      <c r="AI14" s="51" t="str">
        <f>RESULTADOS!B71</f>
        <v>Perfil del contratante | CTIC</v>
      </c>
      <c r="AJ14" s="51" t="str">
        <f>RESULTADOS!C71</f>
        <v>https://www.fundacionctic.org/es/perfil-contratante</v>
      </c>
      <c r="AK14" t="str">
        <f>RESULTADOS!D71</f>
        <v>N/T</v>
      </c>
      <c r="AL14" t="str">
        <f>RESULTADOS!E71</f>
        <v>N/T</v>
      </c>
      <c r="AM14" t="str">
        <f>RESULTADOS!F71</f>
        <v>N/D</v>
      </c>
      <c r="AN14" t="str">
        <f>RESULTADOS!G71</f>
        <v>N/D</v>
      </c>
      <c r="AO14" t="str">
        <f>RESULTADOS!H71</f>
        <v>N/D</v>
      </c>
      <c r="AP14" t="str">
        <f>RESULTADOS!I71</f>
        <v>N/T</v>
      </c>
      <c r="AQ14" t="str">
        <f>RESULTADOS!J71</f>
        <v>N/T</v>
      </c>
      <c r="AR14" t="str">
        <f>RESULTADOS!K71</f>
        <v>Falla</v>
      </c>
      <c r="AS14" t="str">
        <f>RESULTADOS!L71</f>
        <v>N/T</v>
      </c>
      <c r="AT14" t="str">
        <f>RESULTADOS!M71</f>
        <v>N/T</v>
      </c>
      <c r="AU14" t="str">
        <f>RESULTADOS!N71</f>
        <v>N/T</v>
      </c>
      <c r="AV14" t="str">
        <f>RESULTADOS!O71</f>
        <v>N/D</v>
      </c>
      <c r="AW14" t="str">
        <f>RESULTADOS!P71</f>
        <v>N/T</v>
      </c>
      <c r="AX14" t="str">
        <f>RESULTADOS!Q71</f>
        <v>N/T</v>
      </c>
      <c r="AY14" t="str">
        <f>RESULTADOS!R71</f>
        <v>N/D</v>
      </c>
      <c r="AZ14" t="str">
        <f>RESULTADOS!S71</f>
        <v>N/D</v>
      </c>
      <c r="BA14" t="str">
        <f>RESULTADOS!T71</f>
        <v>N/T</v>
      </c>
      <c r="BB14" t="str">
        <f>RESULTADOS!U71</f>
        <v>N/T</v>
      </c>
      <c r="BC14" t="str">
        <f>RESULTADOS!V71</f>
        <v>N/T</v>
      </c>
      <c r="BD14" t="str">
        <f>RESULTADOS!W71</f>
        <v>N/T</v>
      </c>
      <c r="BE14" t="n">
        <f>RESULTADOS!X71</f>
        <v>0.0</v>
      </c>
    </row>
    <row r="15" spans="1:57">
      <c r="A15" s="50" t="str">
        <f>RESULTADOS!B42</f>
        <v>Desarrollo de Plataforma Web RETOS STEAM | CTIC</v>
      </c>
      <c r="B15" s="50" t="str">
        <f>RESULTADOS!C42</f>
        <v>https://www.fundacionctic.org/es/perfil-contratante/desarrollo-de-plataforma-web-retos-steam</v>
      </c>
      <c r="C15" s="36" t="str">
        <f>RESULTADOS!D42</f>
        <v>N/D</v>
      </c>
      <c r="D15" s="36" t="str">
        <f>RESULTADOS!E42</f>
        <v>N/T</v>
      </c>
      <c r="E15" s="36" t="str">
        <f>RESULTADOS!F42</f>
        <v>N/T</v>
      </c>
      <c r="F15" s="36" t="str">
        <f>RESULTADOS!G42</f>
        <v>N/T</v>
      </c>
      <c r="G15" s="36" t="str">
        <f>RESULTADOS!H42</f>
        <v>Falla</v>
      </c>
      <c r="H15" s="36" t="str">
        <f>RESULTADOS!I42</f>
        <v>N/T</v>
      </c>
      <c r="I15" s="36" t="str">
        <f>RESULTADOS!J42</f>
        <v>N/T</v>
      </c>
      <c r="J15" s="36" t="str">
        <f>RESULTADOS!K42</f>
        <v>N/T</v>
      </c>
      <c r="K15" s="36" t="str">
        <f>RESULTADOS!L42</f>
        <v>N/T</v>
      </c>
      <c r="L15" s="36" t="str">
        <f>RESULTADOS!M42</f>
        <v>N/D</v>
      </c>
      <c r="M15" s="36" t="str">
        <f>RESULTADOS!N42</f>
        <v>N/T</v>
      </c>
      <c r="N15" s="36" t="str">
        <f>RESULTADOS!O42</f>
        <v>N/T</v>
      </c>
      <c r="O15" s="36" t="str">
        <f>RESULTADOS!P42</f>
        <v>N/D</v>
      </c>
      <c r="P15" s="36" t="str">
        <f>RESULTADOS!Q42</f>
        <v>N/T</v>
      </c>
      <c r="Q15" s="36" t="str">
        <f>RESULTADOS!R42</f>
        <v>N/T</v>
      </c>
      <c r="R15" s="36" t="str">
        <f>RESULTADOS!S42</f>
        <v>N/D</v>
      </c>
      <c r="S15" s="36" t="str">
        <f>RESULTADOS!T42</f>
        <v>N/D</v>
      </c>
      <c r="T15" s="36" t="str">
        <f>RESULTADOS!U42</f>
        <v>N/D</v>
      </c>
      <c r="U15" s="36" t="str">
        <f>RESULTADOS!V42</f>
        <v>N/D</v>
      </c>
      <c r="V15" s="36" t="str">
        <f>RESULTADOS!W42</f>
        <v>N/T</v>
      </c>
      <c r="W15" s="36" t="str">
        <f>RESULTADOS!X42</f>
        <v>N/T</v>
      </c>
      <c r="X15" s="36" t="str">
        <f>RESULTADOS!Y42</f>
        <v>N/D</v>
      </c>
      <c r="Y15" s="36" t="str">
        <f>RESULTADOS!Z42</f>
        <v>N/T</v>
      </c>
      <c r="Z15" s="36" t="str">
        <f>RESULTADOS!AA42</f>
        <v>N/D</v>
      </c>
      <c r="AA15" s="36" t="str">
        <f>RESULTADOS!AB42</f>
        <v>N/D</v>
      </c>
      <c r="AB15" s="36" t="str">
        <f>RESULTADOS!AC42</f>
        <v>N/T</v>
      </c>
      <c r="AC15" s="36" t="str">
        <f>RESULTADOS!AD42</f>
        <v>N/T</v>
      </c>
      <c r="AD15" s="36" t="str">
        <f>RESULTADOS!AE42</f>
        <v>N/D</v>
      </c>
      <c r="AE15" s="36" t="str">
        <f>RESULTADOS!AF42</f>
        <v>N/T</v>
      </c>
      <c r="AF15" s="36" t="str">
        <f>RESULTADOS!AG42</f>
        <v>N/D</v>
      </c>
      <c r="AG15" s="36" t="n">
        <f>RESULTADOS!AH42</f>
        <v>0.0</v>
      </c>
      <c r="AH15" s="36"/>
      <c r="AI15" s="51" t="str">
        <f>RESULTADOS!B83</f>
        <v>Desarrollo de Plataforma Web RETOS STEAM | CTIC</v>
      </c>
      <c r="AJ15" s="51" t="str">
        <f>RESULTADOS!C83</f>
        <v>https://www.fundacionctic.org/es/perfil-contratante/desarrollo-de-plataforma-web-retos-steam</v>
      </c>
      <c r="AK15" t="str">
        <f>RESULTADOS!D83</f>
        <v>N/T</v>
      </c>
      <c r="AL15" t="str">
        <f>RESULTADOS!E83</f>
        <v>N/T</v>
      </c>
      <c r="AM15" t="str">
        <f>RESULTADOS!F83</f>
        <v>N/D</v>
      </c>
      <c r="AN15" t="str">
        <f>RESULTADOS!G83</f>
        <v>N/D</v>
      </c>
      <c r="AO15" t="str">
        <f>RESULTADOS!H83</f>
        <v>N/D</v>
      </c>
      <c r="AP15" t="str">
        <f>RESULTADOS!I83</f>
        <v>N/T</v>
      </c>
      <c r="AQ15" t="str">
        <f>RESULTADOS!J83</f>
        <v>N/T</v>
      </c>
      <c r="AR15" t="str">
        <f>RESULTADOS!K83</f>
        <v>Falla</v>
      </c>
      <c r="AS15" t="str">
        <f>RESULTADOS!L83</f>
        <v>N/T</v>
      </c>
      <c r="AT15" t="str">
        <f>RESULTADOS!M83</f>
        <v>N/T</v>
      </c>
      <c r="AU15" t="str">
        <f>RESULTADOS!N83</f>
        <v>N/T</v>
      </c>
      <c r="AV15" t="str">
        <f>RESULTADOS!O83</f>
        <v>N/D</v>
      </c>
      <c r="AW15" t="str">
        <f>RESULTADOS!P83</f>
        <v>N/T</v>
      </c>
      <c r="AX15" t="str">
        <f>RESULTADOS!Q83</f>
        <v>N/T</v>
      </c>
      <c r="AY15" t="str">
        <f>RESULTADOS!R83</f>
        <v>N/D</v>
      </c>
      <c r="AZ15" t="str">
        <f>RESULTADOS!S83</f>
        <v>N/D</v>
      </c>
      <c r="BA15" t="str">
        <f>RESULTADOS!T83</f>
        <v>N/T</v>
      </c>
      <c r="BB15" t="str">
        <f>RESULTADOS!U83</f>
        <v>N/T</v>
      </c>
      <c r="BC15" t="str">
        <f>RESULTADOS!V83</f>
        <v>N/T</v>
      </c>
      <c r="BD15" t="str">
        <f>RESULTADOS!W83</f>
        <v>N/T</v>
      </c>
      <c r="BE15" t="n">
        <f>RESULTADOS!X83</f>
        <v>0.0</v>
      </c>
    </row>
    <row r="16" spans="1:57">
      <c r="A16" s="50" t="str">
        <f>RESULTADOS!B43</f>
        <v>Suministro de material informático y de investigación | CTIC</v>
      </c>
      <c r="B16" s="50" t="str">
        <f>RESULTADOS!C43</f>
        <v>https://www.fundacionctic.org/es/perfil-contratante/suministro-de-material-informatico-y-de-investigacion</v>
      </c>
      <c r="C16" s="36" t="str">
        <f>RESULTADOS!D43</f>
        <v>N/D</v>
      </c>
      <c r="D16" s="36" t="str">
        <f>RESULTADOS!E43</f>
        <v>N/T</v>
      </c>
      <c r="E16" s="36" t="str">
        <f>RESULTADOS!F43</f>
        <v>N/T</v>
      </c>
      <c r="F16" s="36" t="str">
        <f>RESULTADOS!G43</f>
        <v>N/T</v>
      </c>
      <c r="G16" s="36" t="str">
        <f>RESULTADOS!H43</f>
        <v>Falla</v>
      </c>
      <c r="H16" s="36" t="str">
        <f>RESULTADOS!I43</f>
        <v>N/T</v>
      </c>
      <c r="I16" s="36" t="str">
        <f>RESULTADOS!J43</f>
        <v>N/T</v>
      </c>
      <c r="J16" s="36" t="str">
        <f>RESULTADOS!K43</f>
        <v>N/T</v>
      </c>
      <c r="K16" s="36" t="str">
        <f>RESULTADOS!L43</f>
        <v>N/T</v>
      </c>
      <c r="L16" s="36" t="str">
        <f>RESULTADOS!M43</f>
        <v>N/D</v>
      </c>
      <c r="M16" s="36" t="str">
        <f>RESULTADOS!N43</f>
        <v>N/T</v>
      </c>
      <c r="N16" s="36" t="str">
        <f>RESULTADOS!O43</f>
        <v>N/T</v>
      </c>
      <c r="O16" s="36" t="str">
        <f>RESULTADOS!P43</f>
        <v>N/D</v>
      </c>
      <c r="P16" s="36" t="str">
        <f>RESULTADOS!Q43</f>
        <v>N/T</v>
      </c>
      <c r="Q16" s="36" t="str">
        <f>RESULTADOS!R43</f>
        <v>N/T</v>
      </c>
      <c r="R16" s="36" t="str">
        <f>RESULTADOS!S43</f>
        <v>N/D</v>
      </c>
      <c r="S16" s="36" t="str">
        <f>RESULTADOS!T43</f>
        <v>N/D</v>
      </c>
      <c r="T16" s="36" t="str">
        <f>RESULTADOS!U43</f>
        <v>N/D</v>
      </c>
      <c r="U16" s="36" t="str">
        <f>RESULTADOS!V43</f>
        <v>N/D</v>
      </c>
      <c r="V16" s="36" t="str">
        <f>RESULTADOS!W43</f>
        <v>N/T</v>
      </c>
      <c r="W16" s="36" t="str">
        <f>RESULTADOS!X43</f>
        <v>N/T</v>
      </c>
      <c r="X16" s="36" t="str">
        <f>RESULTADOS!Y43</f>
        <v>N/D</v>
      </c>
      <c r="Y16" s="36" t="str">
        <f>RESULTADOS!Z43</f>
        <v>N/T</v>
      </c>
      <c r="Z16" s="36" t="str">
        <f>RESULTADOS!AA43</f>
        <v>N/D</v>
      </c>
      <c r="AA16" s="36" t="str">
        <f>RESULTADOS!AB43</f>
        <v>N/D</v>
      </c>
      <c r="AB16" s="36" t="str">
        <f>RESULTADOS!AC43</f>
        <v>N/T</v>
      </c>
      <c r="AC16" s="36" t="str">
        <f>RESULTADOS!AD43</f>
        <v>N/T</v>
      </c>
      <c r="AD16" s="36" t="str">
        <f>RESULTADOS!AE43</f>
        <v>N/D</v>
      </c>
      <c r="AE16" s="36" t="str">
        <f>RESULTADOS!AF43</f>
        <v>N/T</v>
      </c>
      <c r="AF16" s="36" t="str">
        <f>RESULTADOS!AG43</f>
        <v>N/D</v>
      </c>
      <c r="AG16" s="36" t="n">
        <f>RESULTADOS!AH43</f>
        <v>0.0</v>
      </c>
      <c r="AH16" s="36"/>
      <c r="AI16" s="51" t="str">
        <f>RESULTADOS!B84</f>
        <v>Suministro de material informático y de investigación | CTIC</v>
      </c>
      <c r="AJ16" s="51" t="str">
        <f>RESULTADOS!C84</f>
        <v>https://www.fundacionctic.org/es/perfil-contratante/suministro-de-material-informatico-y-de-investigacion</v>
      </c>
      <c r="AK16" t="str">
        <f>RESULTADOS!D84</f>
        <v>N/T</v>
      </c>
      <c r="AL16" t="str">
        <f>RESULTADOS!E84</f>
        <v>N/T</v>
      </c>
      <c r="AM16" t="str">
        <f>RESULTADOS!F84</f>
        <v>N/D</v>
      </c>
      <c r="AN16" t="str">
        <f>RESULTADOS!G84</f>
        <v>N/D</v>
      </c>
      <c r="AO16" t="str">
        <f>RESULTADOS!H84</f>
        <v>N/D</v>
      </c>
      <c r="AP16" t="str">
        <f>RESULTADOS!I84</f>
        <v>N/T</v>
      </c>
      <c r="AQ16" t="str">
        <f>RESULTADOS!J84</f>
        <v>N/T</v>
      </c>
      <c r="AR16" t="str">
        <f>RESULTADOS!K84</f>
        <v>Falla</v>
      </c>
      <c r="AS16" t="str">
        <f>RESULTADOS!L84</f>
        <v>N/T</v>
      </c>
      <c r="AT16" t="str">
        <f>RESULTADOS!M84</f>
        <v>N/T</v>
      </c>
      <c r="AU16" t="str">
        <f>RESULTADOS!N84</f>
        <v>N/T</v>
      </c>
      <c r="AV16" t="str">
        <f>RESULTADOS!O84</f>
        <v>N/D</v>
      </c>
      <c r="AW16" t="str">
        <f>RESULTADOS!P84</f>
        <v>N/T</v>
      </c>
      <c r="AX16" t="str">
        <f>RESULTADOS!Q84</f>
        <v>N/T</v>
      </c>
      <c r="AY16" t="str">
        <f>RESULTADOS!R84</f>
        <v>N/D</v>
      </c>
      <c r="AZ16" t="str">
        <f>RESULTADOS!S84</f>
        <v>N/D</v>
      </c>
      <c r="BA16" t="str">
        <f>RESULTADOS!T84</f>
        <v>N/T</v>
      </c>
      <c r="BB16" t="str">
        <f>RESULTADOS!U84</f>
        <v>N/T</v>
      </c>
      <c r="BC16" t="str">
        <f>RESULTADOS!V84</f>
        <v>N/T</v>
      </c>
      <c r="BD16" t="str">
        <f>RESULTADOS!W84</f>
        <v>N/T</v>
      </c>
      <c r="BE16" t="n">
        <f>RESULTADOS!X84</f>
        <v>0.0</v>
      </c>
    </row>
    <row r="17" spans="1:57">
      <c r="A17" s="50" t="str">
        <f>RESULTADOS!B44</f>
        <v>Solicitud de certificados | CTIC</v>
      </c>
      <c r="B17" s="50" t="str">
        <f>RESULTADOS!C44</f>
        <v>https://www.fundacionctic.org/perfil-contratante/certificados</v>
      </c>
      <c r="C17" s="36" t="str">
        <f>RESULTADOS!D44</f>
        <v>N/D</v>
      </c>
      <c r="D17" s="36" t="str">
        <f>RESULTADOS!E44</f>
        <v>N/T</v>
      </c>
      <c r="E17" s="36" t="str">
        <f>RESULTADOS!F44</f>
        <v>N/T</v>
      </c>
      <c r="F17" s="36" t="str">
        <f>RESULTADOS!G44</f>
        <v>N/T</v>
      </c>
      <c r="G17" s="36" t="str">
        <f>RESULTADOS!H44</f>
        <v>Falla</v>
      </c>
      <c r="H17" s="36" t="str">
        <f>RESULTADOS!I44</f>
        <v>N/T</v>
      </c>
      <c r="I17" s="36" t="str">
        <f>RESULTADOS!J44</f>
        <v>N/T</v>
      </c>
      <c r="J17" s="36" t="str">
        <f>RESULTADOS!K44</f>
        <v>N/T</v>
      </c>
      <c r="K17" s="36" t="str">
        <f>RESULTADOS!L44</f>
        <v>N/T</v>
      </c>
      <c r="L17" s="36" t="str">
        <f>RESULTADOS!M44</f>
        <v>N/D</v>
      </c>
      <c r="M17" s="36" t="str">
        <f>RESULTADOS!N44</f>
        <v>N/T</v>
      </c>
      <c r="N17" s="36" t="str">
        <f>RESULTADOS!O44</f>
        <v>N/T</v>
      </c>
      <c r="O17" s="36" t="str">
        <f>RESULTADOS!P44</f>
        <v>N/D</v>
      </c>
      <c r="P17" s="36" t="str">
        <f>RESULTADOS!Q44</f>
        <v>N/T</v>
      </c>
      <c r="Q17" s="36" t="str">
        <f>RESULTADOS!R44</f>
        <v>N/T</v>
      </c>
      <c r="R17" s="36" t="str">
        <f>RESULTADOS!S44</f>
        <v>N/D</v>
      </c>
      <c r="S17" s="36" t="str">
        <f>RESULTADOS!T44</f>
        <v>N/D</v>
      </c>
      <c r="T17" s="36" t="str">
        <f>RESULTADOS!U44</f>
        <v>N/D</v>
      </c>
      <c r="U17" s="36" t="str">
        <f>RESULTADOS!V44</f>
        <v>N/D</v>
      </c>
      <c r="V17" s="36" t="str">
        <f>RESULTADOS!W44</f>
        <v>N/T</v>
      </c>
      <c r="W17" s="36" t="str">
        <f>RESULTADOS!X44</f>
        <v>N/T</v>
      </c>
      <c r="X17" s="36" t="str">
        <f>RESULTADOS!Y44</f>
        <v>N/D</v>
      </c>
      <c r="Y17" s="36" t="str">
        <f>RESULTADOS!Z44</f>
        <v>N/T</v>
      </c>
      <c r="Z17" s="36" t="str">
        <f>RESULTADOS!AA44</f>
        <v>N/D</v>
      </c>
      <c r="AA17" s="36" t="str">
        <f>RESULTADOS!AB44</f>
        <v>N/D</v>
      </c>
      <c r="AB17" s="36" t="str">
        <f>RESULTADOS!AC44</f>
        <v>N/T</v>
      </c>
      <c r="AC17" s="36" t="str">
        <f>RESULTADOS!AD44</f>
        <v>N/T</v>
      </c>
      <c r="AD17" s="36" t="str">
        <f>RESULTADOS!AE44</f>
        <v>N/D</v>
      </c>
      <c r="AE17" s="36" t="str">
        <f>RESULTADOS!AF44</f>
        <v>N/T</v>
      </c>
      <c r="AF17" s="36" t="str">
        <f>RESULTADOS!AG44</f>
        <v>N/D</v>
      </c>
      <c r="AG17" s="36" t="n">
        <f>RESULTADOS!AH44</f>
        <v>0.0</v>
      </c>
      <c r="AH17" s="36"/>
      <c r="AI17" s="51" t="str">
        <f>RESULTADOS!B85</f>
        <v>Solicitud de certificados | CTIC</v>
      </c>
      <c r="AJ17" s="51" t="str">
        <f>RESULTADOS!C85</f>
        <v>https://www.fundacionctic.org/perfil-contratante/certificados</v>
      </c>
      <c r="AK17" t="str">
        <f>RESULTADOS!D85</f>
        <v>N/T</v>
      </c>
      <c r="AL17" t="str">
        <f>RESULTADOS!E85</f>
        <v>N/T</v>
      </c>
      <c r="AM17" t="str">
        <f>RESULTADOS!F85</f>
        <v>N/D</v>
      </c>
      <c r="AN17" t="str">
        <f>RESULTADOS!G85</f>
        <v>N/D</v>
      </c>
      <c r="AO17" t="str">
        <f>RESULTADOS!H85</f>
        <v>N/D</v>
      </c>
      <c r="AP17" t="str">
        <f>RESULTADOS!I85</f>
        <v>N/T</v>
      </c>
      <c r="AQ17" t="str">
        <f>RESULTADOS!J85</f>
        <v>N/T</v>
      </c>
      <c r="AR17" t="str">
        <f>RESULTADOS!K85</f>
        <v>Falla</v>
      </c>
      <c r="AS17" t="str">
        <f>RESULTADOS!L85</f>
        <v>N/T</v>
      </c>
      <c r="AT17" t="str">
        <f>RESULTADOS!M85</f>
        <v>N/T</v>
      </c>
      <c r="AU17" t="str">
        <f>RESULTADOS!N85</f>
        <v>N/T</v>
      </c>
      <c r="AV17" t="str">
        <f>RESULTADOS!O85</f>
        <v>N/D</v>
      </c>
      <c r="AW17" t="str">
        <f>RESULTADOS!P85</f>
        <v>N/T</v>
      </c>
      <c r="AX17" t="str">
        <f>RESULTADOS!Q85</f>
        <v>N/T</v>
      </c>
      <c r="AY17" t="str">
        <f>RESULTADOS!R85</f>
        <v>N/D</v>
      </c>
      <c r="AZ17" t="str">
        <f>RESULTADOS!S85</f>
        <v>N/D</v>
      </c>
      <c r="BA17" t="str">
        <f>RESULTADOS!T85</f>
        <v>N/T</v>
      </c>
      <c r="BB17" t="str">
        <f>RESULTADOS!U85</f>
        <v>N/T</v>
      </c>
      <c r="BC17" t="str">
        <f>RESULTADOS!V85</f>
        <v>N/T</v>
      </c>
      <c r="BD17" t="str">
        <f>RESULTADOS!W85</f>
        <v>N/T</v>
      </c>
      <c r="BE17" t="n">
        <f>RESULTADOS!X85</f>
        <v>0.0</v>
      </c>
    </row>
    <row r="18" spans="1:57">
      <c r="A18" s="50" t="str">
        <f>RESULTADOS!B45</f>
        <v>Prensa | CTIC</v>
      </c>
      <c r="B18" s="50" t="str">
        <f>RESULTADOS!C45</f>
        <v>https://www.fundacionctic.org/es/prensa</v>
      </c>
      <c r="C18" s="36" t="str">
        <f>RESULTADOS!D45</f>
        <v>N/D</v>
      </c>
      <c r="D18" s="36" t="str">
        <f>RESULTADOS!E45</f>
        <v>N/T</v>
      </c>
      <c r="E18" s="36" t="str">
        <f>RESULTADOS!F45</f>
        <v>N/T</v>
      </c>
      <c r="F18" s="36" t="str">
        <f>RESULTADOS!G45</f>
        <v>N/T</v>
      </c>
      <c r="G18" s="36" t="str">
        <f>RESULTADOS!H45</f>
        <v>Falla</v>
      </c>
      <c r="H18" s="36" t="str">
        <f>RESULTADOS!I45</f>
        <v>N/T</v>
      </c>
      <c r="I18" s="36" t="str">
        <f>RESULTADOS!J45</f>
        <v>N/T</v>
      </c>
      <c r="J18" s="36" t="str">
        <f>RESULTADOS!K45</f>
        <v>N/T</v>
      </c>
      <c r="K18" s="36" t="str">
        <f>RESULTADOS!L45</f>
        <v>N/T</v>
      </c>
      <c r="L18" s="36" t="str">
        <f>RESULTADOS!M45</f>
        <v>N/D</v>
      </c>
      <c r="M18" s="36" t="str">
        <f>RESULTADOS!N45</f>
        <v>N/T</v>
      </c>
      <c r="N18" s="36" t="str">
        <f>RESULTADOS!O45</f>
        <v>N/T</v>
      </c>
      <c r="O18" s="36" t="str">
        <f>RESULTADOS!P45</f>
        <v>N/D</v>
      </c>
      <c r="P18" s="36" t="str">
        <f>RESULTADOS!Q45</f>
        <v>N/T</v>
      </c>
      <c r="Q18" s="36" t="str">
        <f>RESULTADOS!R45</f>
        <v>N/T</v>
      </c>
      <c r="R18" s="36" t="str">
        <f>RESULTADOS!S45</f>
        <v>N/D</v>
      </c>
      <c r="S18" s="36" t="str">
        <f>RESULTADOS!T45</f>
        <v>N/D</v>
      </c>
      <c r="T18" s="36" t="str">
        <f>RESULTADOS!U45</f>
        <v>N/D</v>
      </c>
      <c r="U18" s="36" t="str">
        <f>RESULTADOS!V45</f>
        <v>Falla</v>
      </c>
      <c r="V18" s="36" t="str">
        <f>RESULTADOS!W45</f>
        <v>N/T</v>
      </c>
      <c r="W18" s="36" t="str">
        <f>RESULTADOS!X45</f>
        <v>N/T</v>
      </c>
      <c r="X18" s="36" t="str">
        <f>RESULTADOS!Y45</f>
        <v>N/D</v>
      </c>
      <c r="Y18" s="36" t="str">
        <f>RESULTADOS!Z45</f>
        <v>N/T</v>
      </c>
      <c r="Z18" s="36" t="str">
        <f>RESULTADOS!AA45</f>
        <v>N/D</v>
      </c>
      <c r="AA18" s="36" t="str">
        <f>RESULTADOS!AB45</f>
        <v>N/D</v>
      </c>
      <c r="AB18" s="36" t="str">
        <f>RESULTADOS!AC45</f>
        <v>N/T</v>
      </c>
      <c r="AC18" s="36" t="str">
        <f>RESULTADOS!AD45</f>
        <v>N/T</v>
      </c>
      <c r="AD18" s="36" t="str">
        <f>RESULTADOS!AE45</f>
        <v>N/D</v>
      </c>
      <c r="AE18" s="36" t="str">
        <f>RESULTADOS!AF45</f>
        <v>N/T</v>
      </c>
      <c r="AF18" s="36" t="str">
        <f>RESULTADOS!AG45</f>
        <v>N/D</v>
      </c>
      <c r="AG18" s="36" t="n">
        <f>RESULTADOS!AH45</f>
        <v>0.0</v>
      </c>
      <c r="AH18" s="36"/>
      <c r="AI18" s="51" t="str">
        <f>RESULTADOS!B86</f>
        <v>Prensa | CTIC</v>
      </c>
      <c r="AJ18" s="51" t="str">
        <f>RESULTADOS!C86</f>
        <v>https://www.fundacionctic.org/es/prensa</v>
      </c>
      <c r="AK18" t="str">
        <f>RESULTADOS!D86</f>
        <v>N/T</v>
      </c>
      <c r="AL18" t="str">
        <f>RESULTADOS!E86</f>
        <v>N/T</v>
      </c>
      <c r="AM18" t="str">
        <f>RESULTADOS!F86</f>
        <v>N/D</v>
      </c>
      <c r="AN18" t="str">
        <f>RESULTADOS!G86</f>
        <v>N/D</v>
      </c>
      <c r="AO18" t="str">
        <f>RESULTADOS!H86</f>
        <v>N/D</v>
      </c>
      <c r="AP18" t="str">
        <f>RESULTADOS!I86</f>
        <v>N/T</v>
      </c>
      <c r="AQ18" t="str">
        <f>RESULTADOS!J86</f>
        <v>N/T</v>
      </c>
      <c r="AR18" t="str">
        <f>RESULTADOS!K86</f>
        <v>Falla</v>
      </c>
      <c r="AS18" t="str">
        <f>RESULTADOS!L86</f>
        <v>N/T</v>
      </c>
      <c r="AT18" t="str">
        <f>RESULTADOS!M86</f>
        <v>N/T</v>
      </c>
      <c r="AU18" t="str">
        <f>RESULTADOS!N86</f>
        <v>N/T</v>
      </c>
      <c r="AV18" t="str">
        <f>RESULTADOS!O86</f>
        <v>N/D</v>
      </c>
      <c r="AW18" t="str">
        <f>RESULTADOS!P86</f>
        <v>N/T</v>
      </c>
      <c r="AX18" t="str">
        <f>RESULTADOS!Q86</f>
        <v>N/T</v>
      </c>
      <c r="AY18" t="str">
        <f>RESULTADOS!R86</f>
        <v>N/D</v>
      </c>
      <c r="AZ18" t="str">
        <f>RESULTADOS!S86</f>
        <v>N/D</v>
      </c>
      <c r="BA18" t="str">
        <f>RESULTADOS!T86</f>
        <v>N/T</v>
      </c>
      <c r="BB18" t="str">
        <f>RESULTADOS!U86</f>
        <v>N/T</v>
      </c>
      <c r="BC18" t="str">
        <f>RESULTADOS!V86</f>
        <v>N/T</v>
      </c>
      <c r="BD18" t="str">
        <f>RESULTADOS!W86</f>
        <v>N/T</v>
      </c>
      <c r="BE18" t="n">
        <f>RESULTADOS!X86</f>
        <v>0.0</v>
      </c>
    </row>
    <row r="19" spans="1:57">
      <c r="A19" s="50" t="str">
        <f>RESULTADOS!B46</f>
        <v>EQUIPAMIENTO INFORMÁTICO Y DE COMUNICACIONES PARA FUNDACIÓN CTIC 2017 | CTIC</v>
      </c>
      <c r="B19" s="50" t="str">
        <f>RESULTADOS!C46</f>
        <v>https://www.fundacionctic.org/es/perfil-contratante/equipamiento-informatico-y-de-comunicaciones-para-fundacion-ctic-2017</v>
      </c>
      <c r="C19" s="36" t="str">
        <f>RESULTADOS!D46</f>
        <v>N/D</v>
      </c>
      <c r="D19" s="36" t="str">
        <f>RESULTADOS!E46</f>
        <v>N/T</v>
      </c>
      <c r="E19" s="36" t="str">
        <f>RESULTADOS!F46</f>
        <v>N/T</v>
      </c>
      <c r="F19" s="36" t="str">
        <f>RESULTADOS!G46</f>
        <v>N/T</v>
      </c>
      <c r="G19" s="36" t="str">
        <f>RESULTADOS!H46</f>
        <v>Falla</v>
      </c>
      <c r="H19" s="36" t="str">
        <f>RESULTADOS!I46</f>
        <v>N/T</v>
      </c>
      <c r="I19" s="36" t="str">
        <f>RESULTADOS!J46</f>
        <v>N/T</v>
      </c>
      <c r="J19" s="36" t="str">
        <f>RESULTADOS!K46</f>
        <v>N/T</v>
      </c>
      <c r="K19" s="36" t="str">
        <f>RESULTADOS!L46</f>
        <v>N/T</v>
      </c>
      <c r="L19" s="36" t="str">
        <f>RESULTADOS!M46</f>
        <v>N/D</v>
      </c>
      <c r="M19" s="36" t="str">
        <f>RESULTADOS!N46</f>
        <v>N/T</v>
      </c>
      <c r="N19" s="36" t="str">
        <f>RESULTADOS!O46</f>
        <v>N/T</v>
      </c>
      <c r="O19" s="36" t="str">
        <f>RESULTADOS!P46</f>
        <v>N/D</v>
      </c>
      <c r="P19" s="36" t="str">
        <f>RESULTADOS!Q46</f>
        <v>N/T</v>
      </c>
      <c r="Q19" s="36" t="str">
        <f>RESULTADOS!R46</f>
        <v>N/T</v>
      </c>
      <c r="R19" s="36" t="str">
        <f>RESULTADOS!S46</f>
        <v>N/D</v>
      </c>
      <c r="S19" s="36" t="str">
        <f>RESULTADOS!T46</f>
        <v>N/D</v>
      </c>
      <c r="T19" s="36" t="str">
        <f>RESULTADOS!U46</f>
        <v>N/D</v>
      </c>
      <c r="U19" s="36" t="str">
        <f>RESULTADOS!V46</f>
        <v>N/D</v>
      </c>
      <c r="V19" s="36" t="str">
        <f>RESULTADOS!W46</f>
        <v>N/T</v>
      </c>
      <c r="W19" s="36" t="str">
        <f>RESULTADOS!X46</f>
        <v>N/T</v>
      </c>
      <c r="X19" s="36" t="str">
        <f>RESULTADOS!Y46</f>
        <v>N/D</v>
      </c>
      <c r="Y19" s="36" t="str">
        <f>RESULTADOS!Z46</f>
        <v>N/T</v>
      </c>
      <c r="Z19" s="36" t="str">
        <f>RESULTADOS!AA46</f>
        <v>N/D</v>
      </c>
      <c r="AA19" s="36" t="str">
        <f>RESULTADOS!AB46</f>
        <v>N/D</v>
      </c>
      <c r="AB19" s="36" t="str">
        <f>RESULTADOS!AC46</f>
        <v>N/T</v>
      </c>
      <c r="AC19" s="36" t="str">
        <f>RESULTADOS!AD46</f>
        <v>N/T</v>
      </c>
      <c r="AD19" s="36" t="str">
        <f>RESULTADOS!AE46</f>
        <v>N/D</v>
      </c>
      <c r="AE19" s="36" t="str">
        <f>RESULTADOS!AF46</f>
        <v>N/T</v>
      </c>
      <c r="AF19" s="36" t="str">
        <f>RESULTADOS!AG46</f>
        <v>N/D</v>
      </c>
      <c r="AG19" s="36" t="n">
        <f>RESULTADOS!AH46</f>
        <v>0.0</v>
      </c>
      <c r="AH19" s="36"/>
      <c r="AI19" s="51" t="str">
        <f>RESULTADOS!B87</f>
        <v>EQUIPAMIENTO INFORMÁTICO Y DE COMUNICACIONES PARA FUNDACIÓN CTIC 2017 | CTIC</v>
      </c>
      <c r="AJ19" s="51" t="str">
        <f>RESULTADOS!C87</f>
        <v>https://www.fundacionctic.org/es/perfil-contratante/equipamiento-informatico-y-de-comunicaciones-para-fundacion-ctic-2017</v>
      </c>
      <c r="AK19" t="str">
        <f>RESULTADOS!D87</f>
        <v>N/T</v>
      </c>
      <c r="AL19" t="str">
        <f>RESULTADOS!E87</f>
        <v>N/T</v>
      </c>
      <c r="AM19" t="str">
        <f>RESULTADOS!F87</f>
        <v>N/D</v>
      </c>
      <c r="AN19" t="str">
        <f>RESULTADOS!G87</f>
        <v>N/D</v>
      </c>
      <c r="AO19" t="str">
        <f>RESULTADOS!H87</f>
        <v>N/D</v>
      </c>
      <c r="AP19" t="str">
        <f>RESULTADOS!I87</f>
        <v>N/T</v>
      </c>
      <c r="AQ19" t="str">
        <f>RESULTADOS!J87</f>
        <v>N/T</v>
      </c>
      <c r="AR19" t="str">
        <f>RESULTADOS!K87</f>
        <v>Falla</v>
      </c>
      <c r="AS19" t="str">
        <f>RESULTADOS!L87</f>
        <v>N/T</v>
      </c>
      <c r="AT19" t="str">
        <f>RESULTADOS!M87</f>
        <v>N/T</v>
      </c>
      <c r="AU19" t="str">
        <f>RESULTADOS!N87</f>
        <v>N/T</v>
      </c>
      <c r="AV19" t="str">
        <f>RESULTADOS!O87</f>
        <v>N/D</v>
      </c>
      <c r="AW19" t="str">
        <f>RESULTADOS!P87</f>
        <v>N/T</v>
      </c>
      <c r="AX19" t="str">
        <f>RESULTADOS!Q87</f>
        <v>N/T</v>
      </c>
      <c r="AY19" t="str">
        <f>RESULTADOS!R87</f>
        <v>N/D</v>
      </c>
      <c r="AZ19" t="str">
        <f>RESULTADOS!S87</f>
        <v>N/D</v>
      </c>
      <c r="BA19" t="str">
        <f>RESULTADOS!T87</f>
        <v>N/T</v>
      </c>
      <c r="BB19" t="str">
        <f>RESULTADOS!U87</f>
        <v>N/T</v>
      </c>
      <c r="BC19" t="str">
        <f>RESULTADOS!V87</f>
        <v>N/T</v>
      </c>
      <c r="BD19" t="str">
        <f>RESULTADOS!W87</f>
        <v>N/T</v>
      </c>
      <c r="BE19" t="n">
        <f>RESULTADOS!X87</f>
        <v>0.0</v>
      </c>
    </row>
    <row r="20" spans="1:57">
      <c r="A20" s="50" t="str">
        <f>RESULTADOS!B47</f>
        <v>Proceso de Homologación de Docentes | CTIC</v>
      </c>
      <c r="B20" s="50" t="str">
        <f>RESULTADOS!C47</f>
        <v>https://www.fundacionctic.org/es/perfil-contratante/proceso-de-homologacion-de-docentes</v>
      </c>
      <c r="C20" s="36" t="str">
        <f>RESULTADOS!D47</f>
        <v>N/D</v>
      </c>
      <c r="D20" s="36" t="str">
        <f>RESULTADOS!E47</f>
        <v>N/T</v>
      </c>
      <c r="E20" s="36" t="str">
        <f>RESULTADOS!F47</f>
        <v>N/T</v>
      </c>
      <c r="F20" s="36" t="str">
        <f>RESULTADOS!G47</f>
        <v>N/T</v>
      </c>
      <c r="G20" s="36" t="str">
        <f>RESULTADOS!H47</f>
        <v>Falla</v>
      </c>
      <c r="H20" s="36" t="str">
        <f>RESULTADOS!I47</f>
        <v>N/T</v>
      </c>
      <c r="I20" s="36" t="str">
        <f>RESULTADOS!J47</f>
        <v>N/T</v>
      </c>
      <c r="J20" s="36" t="str">
        <f>RESULTADOS!K47</f>
        <v>N/T</v>
      </c>
      <c r="K20" s="36" t="str">
        <f>RESULTADOS!L47</f>
        <v>N/T</v>
      </c>
      <c r="L20" s="36" t="str">
        <f>RESULTADOS!M47</f>
        <v>N/D</v>
      </c>
      <c r="M20" s="36" t="str">
        <f>RESULTADOS!N47</f>
        <v>N/T</v>
      </c>
      <c r="N20" s="36" t="str">
        <f>RESULTADOS!O47</f>
        <v>N/T</v>
      </c>
      <c r="O20" s="36" t="str">
        <f>RESULTADOS!P47</f>
        <v>N/D</v>
      </c>
      <c r="P20" s="36" t="str">
        <f>RESULTADOS!Q47</f>
        <v>N/T</v>
      </c>
      <c r="Q20" s="36" t="str">
        <f>RESULTADOS!R47</f>
        <v>N/T</v>
      </c>
      <c r="R20" s="36" t="str">
        <f>RESULTADOS!S47</f>
        <v>N/D</v>
      </c>
      <c r="S20" s="36" t="str">
        <f>RESULTADOS!T47</f>
        <v>N/D</v>
      </c>
      <c r="T20" s="36" t="str">
        <f>RESULTADOS!U47</f>
        <v>N/D</v>
      </c>
      <c r="U20" s="36" t="str">
        <f>RESULTADOS!V47</f>
        <v>N/D</v>
      </c>
      <c r="V20" s="36" t="str">
        <f>RESULTADOS!W47</f>
        <v>N/T</v>
      </c>
      <c r="W20" s="36" t="str">
        <f>RESULTADOS!X47</f>
        <v>N/T</v>
      </c>
      <c r="X20" s="36" t="str">
        <f>RESULTADOS!Y47</f>
        <v>N/D</v>
      </c>
      <c r="Y20" s="36" t="str">
        <f>RESULTADOS!Z47</f>
        <v>N/T</v>
      </c>
      <c r="Z20" s="36" t="str">
        <f>RESULTADOS!AA47</f>
        <v>N/D</v>
      </c>
      <c r="AA20" s="36" t="str">
        <f>RESULTADOS!AB47</f>
        <v>N/D</v>
      </c>
      <c r="AB20" s="36" t="str">
        <f>RESULTADOS!AC47</f>
        <v>N/T</v>
      </c>
      <c r="AC20" s="36" t="str">
        <f>RESULTADOS!AD47</f>
        <v>N/T</v>
      </c>
      <c r="AD20" s="36" t="str">
        <f>RESULTADOS!AE47</f>
        <v>N/D</v>
      </c>
      <c r="AE20" s="36" t="str">
        <f>RESULTADOS!AF47</f>
        <v>N/T</v>
      </c>
      <c r="AF20" s="36" t="str">
        <f>RESULTADOS!AG47</f>
        <v>N/D</v>
      </c>
      <c r="AG20" s="36" t="n">
        <f>RESULTADOS!AH47</f>
        <v>0.0</v>
      </c>
      <c r="AH20" s="36"/>
      <c r="AI20" s="51" t="str">
        <f>RESULTADOS!B88</f>
        <v>Proceso de Homologación de Docentes | CTIC</v>
      </c>
      <c r="AJ20" s="51" t="str">
        <f>RESULTADOS!C88</f>
        <v>https://www.fundacionctic.org/es/perfil-contratante/proceso-de-homologacion-de-docentes</v>
      </c>
      <c r="AK20" t="str">
        <f>RESULTADOS!D88</f>
        <v>N/T</v>
      </c>
      <c r="AL20" t="str">
        <f>RESULTADOS!E88</f>
        <v>N/T</v>
      </c>
      <c r="AM20" t="str">
        <f>RESULTADOS!F88</f>
        <v>N/D</v>
      </c>
      <c r="AN20" t="str">
        <f>RESULTADOS!G88</f>
        <v>N/D</v>
      </c>
      <c r="AO20" t="str">
        <f>RESULTADOS!H88</f>
        <v>N/D</v>
      </c>
      <c r="AP20" t="str">
        <f>RESULTADOS!I88</f>
        <v>N/T</v>
      </c>
      <c r="AQ20" t="str">
        <f>RESULTADOS!J88</f>
        <v>N/T</v>
      </c>
      <c r="AR20" t="str">
        <f>RESULTADOS!K88</f>
        <v>Falla</v>
      </c>
      <c r="AS20" t="str">
        <f>RESULTADOS!L88</f>
        <v>N/T</v>
      </c>
      <c r="AT20" t="str">
        <f>RESULTADOS!M88</f>
        <v>N/T</v>
      </c>
      <c r="AU20" t="str">
        <f>RESULTADOS!N88</f>
        <v>N/T</v>
      </c>
      <c r="AV20" t="str">
        <f>RESULTADOS!O88</f>
        <v>N/D</v>
      </c>
      <c r="AW20" t="str">
        <f>RESULTADOS!P88</f>
        <v>N/T</v>
      </c>
      <c r="AX20" t="str">
        <f>RESULTADOS!Q88</f>
        <v>N/T</v>
      </c>
      <c r="AY20" t="str">
        <f>RESULTADOS!R88</f>
        <v>N/D</v>
      </c>
      <c r="AZ20" t="str">
        <f>RESULTADOS!S88</f>
        <v>N/D</v>
      </c>
      <c r="BA20" t="str">
        <f>RESULTADOS!T88</f>
        <v>N/T</v>
      </c>
      <c r="BB20" t="str">
        <f>RESULTADOS!U88</f>
        <v>N/T</v>
      </c>
      <c r="BC20" t="str">
        <f>RESULTADOS!V88</f>
        <v>N/T</v>
      </c>
      <c r="BD20" t="str">
        <f>RESULTADOS!W88</f>
        <v>N/T</v>
      </c>
      <c r="BE20" t="n">
        <f>RESULTADOS!X88</f>
        <v>0.0</v>
      </c>
    </row>
    <row r="21" spans="1:57">
      <c r="A21" s="50" t="str">
        <f>RESULTADOS!B47</f>
        <v>Proceso de Homologación de Docentes | CTIC</v>
      </c>
      <c r="B21" s="50" t="str">
        <f>RESULTADOS!C47</f>
        <v>https://www.fundacionctic.org/es/perfil-contratante/proceso-de-homologacion-de-docentes</v>
      </c>
      <c r="C21" s="50" t="str">
        <f>RESULTADOS!D47</f>
        <v>N/D</v>
      </c>
      <c r="D21" s="50" t="str">
        <f>RESULTADOS!E47</f>
        <v>N/T</v>
      </c>
      <c r="E21" s="36" t="str">
        <f>RESULTADOS!F47</f>
        <v>N/T</v>
      </c>
      <c r="F21" s="36" t="str">
        <f>RESULTADOS!G47</f>
        <v>N/T</v>
      </c>
      <c r="G21" s="36" t="str">
        <f>RESULTADOS!H47</f>
        <v>Falla</v>
      </c>
      <c r="H21" s="36" t="str">
        <f>RESULTADOS!I47</f>
        <v>N/T</v>
      </c>
      <c r="I21" s="36" t="str">
        <f>RESULTADOS!J47</f>
        <v>N/T</v>
      </c>
      <c r="J21" s="36" t="str">
        <f>RESULTADOS!K47</f>
        <v>N/T</v>
      </c>
      <c r="K21" s="36" t="str">
        <f>RESULTADOS!L47</f>
        <v>N/T</v>
      </c>
      <c r="L21" s="50" t="str">
        <f>RESULTADOS!M47</f>
        <v>N/D</v>
      </c>
      <c r="M21" s="36" t="str">
        <f>RESULTADOS!N47</f>
        <v>N/T</v>
      </c>
      <c r="N21" s="36" t="str">
        <f>RESULTADOS!O47</f>
        <v>N/T</v>
      </c>
      <c r="O21" s="36" t="str">
        <f>RESULTADOS!P47</f>
        <v>N/D</v>
      </c>
      <c r="P21" s="36" t="str">
        <f>RESULTADOS!Q47</f>
        <v>N/T</v>
      </c>
      <c r="Q21" s="36" t="str">
        <f>RESULTADOS!R47</f>
        <v>N/T</v>
      </c>
      <c r="R21" s="36" t="str">
        <f>RESULTADOS!S47</f>
        <v>N/D</v>
      </c>
      <c r="S21" s="36" t="str">
        <f>RESULTADOS!T47</f>
        <v>N/D</v>
      </c>
      <c r="T21" s="36" t="str">
        <f>RESULTADOS!U47</f>
        <v>N/D</v>
      </c>
      <c r="U21" s="36" t="str">
        <f>RESULTADOS!V47</f>
        <v>N/D</v>
      </c>
      <c r="V21" s="36" t="str">
        <f>RESULTADOS!W47</f>
        <v>N/T</v>
      </c>
      <c r="W21" s="36" t="str">
        <f>RESULTADOS!X47</f>
        <v>N/T</v>
      </c>
      <c r="X21" s="36" t="str">
        <f>RESULTADOS!Y47</f>
        <v>N/D</v>
      </c>
      <c r="Y21" s="36" t="str">
        <f>RESULTADOS!Z47</f>
        <v>N/T</v>
      </c>
      <c r="Z21" s="50" t="str">
        <f>RESULTADOS!AA47</f>
        <v>N/D</v>
      </c>
      <c r="AA21" s="50" t="str">
        <f>RESULTADOS!AB47</f>
        <v>N/D</v>
      </c>
      <c r="AB21" s="36" t="str">
        <f>RESULTADOS!AC47</f>
        <v>N/T</v>
      </c>
      <c r="AC21" s="36" t="str">
        <f>RESULTADOS!AD47</f>
        <v>N/T</v>
      </c>
      <c r="AD21" s="36" t="str">
        <f>RESULTADOS!AE47</f>
        <v>N/D</v>
      </c>
      <c r="AE21" s="50" t="str">
        <f>RESULTADOS!AF47</f>
        <v>N/T</v>
      </c>
      <c r="AF21" s="36" t="str">
        <f>RESULTADOS!AG47</f>
        <v>N/D</v>
      </c>
      <c r="AG21" s="36" t="n">
        <f>RESULTADOS!AH47</f>
        <v>0.0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Aviso legal | CTIC</v>
      </c>
      <c r="B22" s="50" t="str">
        <f>RESULTADOS!C53</f>
        <v>https://www.fundacionctic.org/es/aviso-legal</v>
      </c>
      <c r="C22" s="36" t="str">
        <f>RESULTADOS!D53</f>
        <v>N/D</v>
      </c>
      <c r="D22" s="36" t="str">
        <f>RESULTADOS!E53</f>
        <v>N/T</v>
      </c>
      <c r="E22" s="36" t="str">
        <f>RESULTADOS!F53</f>
        <v>N/T</v>
      </c>
      <c r="F22" s="36" t="str">
        <f>RESULTADOS!G53</f>
        <v>N/T</v>
      </c>
      <c r="G22" s="36" t="str">
        <f>RESULTADOS!H53</f>
        <v>Falla</v>
      </c>
      <c r="H22" s="36" t="str">
        <f>RESULTADOS!I53</f>
        <v>N/T</v>
      </c>
      <c r="I22" s="36" t="str">
        <f>RESULTADOS!J53</f>
        <v>N/T</v>
      </c>
      <c r="J22" s="36" t="str">
        <f>RESULTADOS!K53</f>
        <v>N/T</v>
      </c>
      <c r="K22" s="36" t="str">
        <f>RESULTADOS!L53</f>
        <v>N/T</v>
      </c>
      <c r="L22" s="36" t="str">
        <f>RESULTADOS!M53</f>
        <v>N/D</v>
      </c>
      <c r="M22" s="36" t="str">
        <f>RESULTADOS!N53</f>
        <v>N/T</v>
      </c>
      <c r="N22" s="36" t="str">
        <f>RESULTADOS!O53</f>
        <v>N/T</v>
      </c>
      <c r="O22" s="36" t="str">
        <f>RESULTADOS!P53</f>
        <v>N/D</v>
      </c>
      <c r="P22" s="36" t="str">
        <f>RESULTADOS!Q53</f>
        <v>N/T</v>
      </c>
      <c r="Q22" s="36" t="str">
        <f>RESULTADOS!R53</f>
        <v>N/T</v>
      </c>
      <c r="R22" s="36" t="str">
        <f>RESULTADOS!S53</f>
        <v>N/D</v>
      </c>
      <c r="S22" s="36" t="str">
        <f>RESULTADOS!T53</f>
        <v>N/D</v>
      </c>
      <c r="T22" s="36" t="str">
        <f>RESULTADOS!U53</f>
        <v>N/D</v>
      </c>
      <c r="U22" s="36" t="str">
        <f>RESULTADOS!V53</f>
        <v>N/D</v>
      </c>
      <c r="V22" s="36" t="str">
        <f>RESULTADOS!W53</f>
        <v>N/T</v>
      </c>
      <c r="W22" s="36" t="str">
        <f>RESULTADOS!X53</f>
        <v>N/T</v>
      </c>
      <c r="X22" s="36" t="str">
        <f>RESULTADOS!Y53</f>
        <v>N/D</v>
      </c>
      <c r="Y22" s="36" t="str">
        <f>RESULTADOS!Z53</f>
        <v>N/T</v>
      </c>
      <c r="Z22" s="36" t="str">
        <f>RESULTADOS!AA53</f>
        <v>N/D</v>
      </c>
      <c r="AA22" s="36" t="str">
        <f>RESULTADOS!AB53</f>
        <v>N/D</v>
      </c>
      <c r="AB22" s="36" t="str">
        <f>RESULTADOS!AC53</f>
        <v>N/T</v>
      </c>
      <c r="AC22" s="36" t="str">
        <f>RESULTADOS!AD53</f>
        <v>N/T</v>
      </c>
      <c r="AD22" s="36" t="str">
        <f>RESULTADOS!AE53</f>
        <v>N/D</v>
      </c>
      <c r="AE22" s="36" t="str">
        <f>RESULTADOS!AF53</f>
        <v>N/T</v>
      </c>
      <c r="AF22" s="36" t="str">
        <f>RESULTADOS!AG53</f>
        <v>N/D</v>
      </c>
      <c r="AG22" s="36" t="n">
        <f>RESULTADOS!AH53</f>
        <v>0.0</v>
      </c>
      <c r="AH22" s="36"/>
      <c r="AI22" s="51" t="str">
        <f>RESULTADOS!B94</f>
        <v>Aviso legal | CTIC</v>
      </c>
      <c r="AJ22" s="51" t="str">
        <f>RESULTADOS!C94</f>
        <v>https://www.fundacionctic.org/es/aviso-legal</v>
      </c>
      <c r="AK22" t="str">
        <f>RESULTADOS!D94</f>
        <v>N/T</v>
      </c>
      <c r="AL22" t="str">
        <f>RESULTADOS!E94</f>
        <v>N/T</v>
      </c>
      <c r="AM22" t="str">
        <f>RESULTADOS!F94</f>
        <v>N/D</v>
      </c>
      <c r="AN22" t="str">
        <f>RESULTADOS!G94</f>
        <v>N/D</v>
      </c>
      <c r="AO22" t="str">
        <f>RESULTADOS!H94</f>
        <v>N/D</v>
      </c>
      <c r="AP22" t="str">
        <f>RESULTADOS!I94</f>
        <v>N/T</v>
      </c>
      <c r="AQ22" t="str">
        <f>RESULTADOS!J94</f>
        <v>N/T</v>
      </c>
      <c r="AR22" t="str">
        <f>RESULTADOS!K94</f>
        <v>Falla</v>
      </c>
      <c r="AS22" t="str">
        <f>RESULTADOS!L94</f>
        <v>N/T</v>
      </c>
      <c r="AT22" t="str">
        <f>RESULTADOS!M94</f>
        <v>N/T</v>
      </c>
      <c r="AU22" t="str">
        <f>RESULTADOS!N94</f>
        <v>N/T</v>
      </c>
      <c r="AV22" t="str">
        <f>RESULTADOS!O94</f>
        <v>N/D</v>
      </c>
      <c r="AW22" t="str">
        <f>RESULTADOS!P94</f>
        <v>N/T</v>
      </c>
      <c r="AX22" t="str">
        <f>RESULTADOS!Q94</f>
        <v>N/T</v>
      </c>
      <c r="AY22" t="str">
        <f>RESULTADOS!R94</f>
        <v>N/D</v>
      </c>
      <c r="AZ22" t="str">
        <f>RESULTADOS!S94</f>
        <v>N/D</v>
      </c>
      <c r="BA22" t="str">
        <f>RESULTADOS!T94</f>
        <v>N/T</v>
      </c>
      <c r="BB22" t="str">
        <f>RESULTADOS!U94</f>
        <v>N/T</v>
      </c>
      <c r="BC22" t="str">
        <f>RESULTADOS!V94</f>
        <v>N/T</v>
      </c>
      <c r="BD22" t="str">
        <f>RESULTADOS!W94</f>
        <v>N/T</v>
      </c>
      <c r="BE22" t="n">
        <f>RESULTADOS!X94</f>
        <v>0.0</v>
      </c>
    </row>
    <row r="23" spans="1:57">
      <c r="A23" s="36" t="n">
        <f>RESULTADOS!B54</f>
        <v>0.0</v>
      </c>
      <c r="B23" s="36" t="str">
        <f>RESULTADOS!C54</f>
        <v>SITIO WEB</v>
      </c>
      <c r="C23" s="36" t="str">
        <f>RESULTADOS!D54</f>
        <v>EN CURSO</v>
      </c>
      <c r="D23" s="36" t="str">
        <f>RESULTADOS!E54</f>
        <v>EN CURSO</v>
      </c>
      <c r="E23" s="36" t="str">
        <f>RESULTADOS!F54</f>
        <v>EN CURSO</v>
      </c>
      <c r="F23" s="36" t="str">
        <f>RESULTADOS!G54</f>
        <v>EN CURSO</v>
      </c>
      <c r="G23" s="36" t="str">
        <f>RESULTADOS!H54</f>
        <v>EN CURSO</v>
      </c>
      <c r="H23" s="36" t="str">
        <f>RESULTADOS!I54</f>
        <v>EN CURSO</v>
      </c>
      <c r="I23" s="36" t="str">
        <f>RESULTADOS!J54</f>
        <v>EN CURSO</v>
      </c>
      <c r="J23" s="36" t="str">
        <f>RESULTADOS!K54</f>
        <v>EN CURSO</v>
      </c>
      <c r="K23" s="36" t="str">
        <f>RESULTADOS!L54</f>
        <v>EN CURSO</v>
      </c>
      <c r="L23" s="36" t="str">
        <f>RESULTADOS!M54</f>
        <v>EN CURSO</v>
      </c>
      <c r="M23" s="36" t="str">
        <f>RESULTADOS!N54</f>
        <v>EN CURSO</v>
      </c>
      <c r="N23" s="36" t="str">
        <f>RESULTADOS!O54</f>
        <v>EN CURSO</v>
      </c>
      <c r="O23" s="36" t="str">
        <f>RESULTADOS!P54</f>
        <v>EN CURSO</v>
      </c>
      <c r="P23" s="36" t="str">
        <f>RESULTADOS!Q54</f>
        <v>EN CURSO</v>
      </c>
      <c r="Q23" s="36" t="str">
        <f>RESULTADOS!R54</f>
        <v>EN CURSO</v>
      </c>
      <c r="R23" s="36" t="str">
        <f>RESULTADOS!S54</f>
        <v>EN CURSO</v>
      </c>
      <c r="S23" s="36" t="str">
        <f>RESULTADOS!T54</f>
        <v>EN CURSO</v>
      </c>
      <c r="T23" s="36" t="str">
        <f>RESULTADOS!U54</f>
        <v>EN CURSO</v>
      </c>
      <c r="U23" s="36" t="str">
        <f>RESULTADOS!V54</f>
        <v>EN CURSO</v>
      </c>
      <c r="V23" s="36" t="str">
        <f>RESULTADOS!W54</f>
        <v>EN CURSO</v>
      </c>
      <c r="W23" s="36" t="str">
        <f>RESULTADOS!X54</f>
        <v>EN CURSO</v>
      </c>
      <c r="X23" s="36" t="str">
        <f>RESULTADOS!Y54</f>
        <v>EN CURSO</v>
      </c>
      <c r="Y23" s="36" t="str">
        <f>RESULTADOS!Z54</f>
        <v>EN CURSO</v>
      </c>
      <c r="Z23" s="36" t="str">
        <f>RESULTADOS!AA54</f>
        <v>EN CURSO</v>
      </c>
      <c r="AA23" s="36" t="str">
        <f>RESULTADOS!AB54</f>
        <v>EN CURSO</v>
      </c>
      <c r="AB23" s="36" t="str">
        <f>RESULTADOS!AC54</f>
        <v>EN CURSO</v>
      </c>
      <c r="AC23" s="36" t="str">
        <f>RESULTADOS!AD54</f>
        <v>EN CURSO</v>
      </c>
      <c r="AD23" s="36" t="str">
        <f>RESULTADOS!AE54</f>
        <v>EN CURSO</v>
      </c>
      <c r="AE23" s="36" t="str">
        <f>RESULTADOS!AF54</f>
        <v>EN CURSO</v>
      </c>
      <c r="AF23" s="36" t="str">
        <f>RESULTADOS!AG54</f>
        <v>EN CURSO</v>
      </c>
      <c r="AG23" s="36" t="n">
        <f>RESULTADOS!D11</f>
        <v>0.0</v>
      </c>
      <c r="AH23" s="36"/>
      <c r="AI23" t="n">
        <f>RESULTADOS!B95</f>
        <v>0.0</v>
      </c>
      <c r="AJ23" t="str">
        <f>RESULTADOS!C95</f>
        <v>SITIO WEB</v>
      </c>
      <c r="AK23" t="str">
        <f>RESULTADOS!D95</f>
        <v>EN CURSO</v>
      </c>
      <c r="AL23" t="str">
        <f>RESULTADOS!E95</f>
        <v>EN CURSO</v>
      </c>
      <c r="AM23" t="str">
        <f>RESULTADOS!F95</f>
        <v>EN CURSO</v>
      </c>
      <c r="AN23" t="str">
        <f>RESULTADOS!G95</f>
        <v>EN CURSO</v>
      </c>
      <c r="AO23" t="str">
        <f>RESULTADOS!H95</f>
        <v>EN CURSO</v>
      </c>
      <c r="AP23" t="str">
        <f>RESULTADOS!I95</f>
        <v>EN CURSO</v>
      </c>
      <c r="AQ23" t="str">
        <f>RESULTADOS!J95</f>
        <v>EN CURSO</v>
      </c>
      <c r="AR23" t="str">
        <f>RESULTADOS!K95</f>
        <v>NO CONFORME</v>
      </c>
      <c r="AS23" t="str">
        <f>RESULTADOS!L95</f>
        <v>EN CURSO</v>
      </c>
      <c r="AT23" t="str">
        <f>RESULTADOS!M95</f>
        <v>EN CURSO</v>
      </c>
      <c r="AU23" t="str">
        <f>RESULTADOS!N95</f>
        <v>EN CURSO</v>
      </c>
      <c r="AV23" t="str">
        <f>RESULTADOS!O95</f>
        <v>EN CURSO</v>
      </c>
      <c r="AW23" t="str">
        <f>RESULTADOS!P95</f>
        <v>EN CURSO</v>
      </c>
      <c r="AX23" t="str">
        <f>RESULTADOS!Q95</f>
        <v>EN CURSO</v>
      </c>
      <c r="AY23" t="str">
        <f>RESULTADOS!R95</f>
        <v>EN CURSO</v>
      </c>
      <c r="AZ23" t="str">
        <f>RESULTADOS!S95</f>
        <v>EN CURSO</v>
      </c>
      <c r="BA23" t="str">
        <f>RESULTADOS!T95</f>
        <v>EN CURSO</v>
      </c>
      <c r="BB23" t="str">
        <f>RESULTADOS!U95</f>
        <v>EN CURSO</v>
      </c>
      <c r="BC23" t="str">
        <f>RESULTADOS!V95</f>
        <v>EN CURSO</v>
      </c>
      <c r="BD23" t="str">
        <f>RESULTADOS!W95</f>
        <v>EN CURSO</v>
      </c>
      <c r="BE23" t="n">
        <f>RESULTADOS!K12</f>
        <v>0.0</v>
      </c>
    </row>
    <row r="24" spans="1:57">
      <c r="A24" s="36" t="n">
        <f>RESULTADOS!B55</f>
        <v>0.0</v>
      </c>
      <c r="B24" s="36" t="n">
        <f>RESULTADOS!C55</f>
        <v>0.0</v>
      </c>
      <c r="C24" s="36" t="n">
        <f>RESULTADOS!D55</f>
        <v>0.0</v>
      </c>
      <c r="D24" s="36" t="n">
        <f>RESULTADOS!E55</f>
        <v>0.0</v>
      </c>
      <c r="E24" s="36" t="n">
        <f>RESULTADOS!F55</f>
        <v>0.0</v>
      </c>
      <c r="F24" s="36" t="n">
        <f>RESULTADOS!G55</f>
        <v>0.0</v>
      </c>
      <c r="G24" s="36" t="n">
        <f>RESULTADOS!H55</f>
        <v>0.0</v>
      </c>
      <c r="H24" s="36" t="n">
        <f>RESULTADOS!I55</f>
        <v>0.0</v>
      </c>
      <c r="I24" s="36" t="n">
        <f>RESULTADOS!J55</f>
        <v>0.0</v>
      </c>
      <c r="J24" s="36" t="n">
        <f>RESULTADOS!K55</f>
        <v>0.0</v>
      </c>
      <c r="K24" s="36" t="n">
        <f>RESULTADOS!L55</f>
        <v>0.0</v>
      </c>
      <c r="L24" s="36" t="n">
        <f>RESULTADOS!M55</f>
        <v>0.0</v>
      </c>
      <c r="M24" s="36" t="n">
        <f>RESULTADOS!N55</f>
        <v>0.0</v>
      </c>
      <c r="N24" s="36" t="n">
        <f>RESULTADOS!O55</f>
        <v>0.0</v>
      </c>
      <c r="O24" s="36" t="n">
        <f>RESULTADOS!P55</f>
        <v>0.0</v>
      </c>
      <c r="P24" s="36" t="n">
        <f>RESULTADOS!Q55</f>
        <v>0.0</v>
      </c>
      <c r="Q24" s="36" t="n">
        <f>RESULTADOS!R55</f>
        <v>0.0</v>
      </c>
      <c r="R24" s="36" t="n">
        <f>RESULTADOS!S55</f>
        <v>0.0</v>
      </c>
      <c r="S24" s="36" t="n">
        <f>RESULTADOS!T55</f>
        <v>0.0</v>
      </c>
      <c r="T24" s="36" t="n">
        <f>RESULTADOS!U55</f>
        <v>0.0</v>
      </c>
      <c r="U24" s="36" t="n">
        <f>RESULTADOS!V55</f>
        <v>0.0</v>
      </c>
      <c r="V24" s="36" t="n">
        <f>RESULTADOS!W55</f>
        <v>0.0</v>
      </c>
      <c r="W24" s="36" t="n">
        <f>RESULTADOS!X55</f>
        <v>0.0</v>
      </c>
      <c r="X24" s="36" t="n">
        <f>RESULTADOS!Y55</f>
        <v>0.0</v>
      </c>
      <c r="Y24" s="36" t="n">
        <f>RESULTADOS!Z55</f>
        <v>0.0</v>
      </c>
      <c r="Z24" s="36" t="n">
        <f>RESULTADOS!AA55</f>
        <v>0.0</v>
      </c>
      <c r="AA24" s="36" t="n">
        <f>RESULTADOS!AB55</f>
        <v>0.0</v>
      </c>
      <c r="AB24" s="36" t="n">
        <f>RESULTADOS!AC55</f>
        <v>0.0</v>
      </c>
      <c r="AC24" s="36" t="n">
        <f>RESULTADOS!AD55</f>
        <v>0.0</v>
      </c>
      <c r="AD24" s="36" t="n">
        <f>RESULTADOS!AE55</f>
        <v>0.0</v>
      </c>
      <c r="AE24" s="36" t="n">
        <f>RESULTADOS!AF55</f>
        <v>0.0</v>
      </c>
      <c r="AF24" s="36" t="n">
        <f>RESULTADOS!AG55</f>
        <v>0.0</v>
      </c>
      <c r="AG24" s="36" t="n">
        <f>RESULTADOS!AH55</f>
        <v>0.0</v>
      </c>
      <c r="AH24" s="36"/>
      <c r="AI24" t="n">
        <f>RESULTADOS!B96</f>
        <v>0.0</v>
      </c>
      <c r="AJ24" t="n">
        <f>RESULTADOS!C96</f>
        <v>0.0</v>
      </c>
      <c r="AK24" t="n">
        <f>RESULTADOS!D96</f>
        <v>0.0</v>
      </c>
      <c r="AL24" t="n">
        <f>RESULTADOS!E96</f>
        <v>0.0</v>
      </c>
      <c r="AM24" t="n">
        <f>RESULTADOS!F96</f>
        <v>0.0</v>
      </c>
      <c r="AN24" t="n">
        <f>RESULTADOS!G96</f>
        <v>0.0</v>
      </c>
      <c r="AO24" t="n">
        <f>RESULTADOS!H96</f>
        <v>0.0</v>
      </c>
      <c r="AP24" t="n">
        <f>RESULTADOS!I96</f>
        <v>0.0</v>
      </c>
      <c r="AQ24" t="n">
        <f>RESULTADOS!J96</f>
        <v>0.0</v>
      </c>
      <c r="AR24" t="n">
        <f>RESULTADOS!K96</f>
        <v>0.0</v>
      </c>
      <c r="AS24" t="n">
        <f>RESULTADOS!L96</f>
        <v>0.0</v>
      </c>
      <c r="AT24" t="n">
        <f>RESULTADOS!M96</f>
        <v>0.0</v>
      </c>
      <c r="AU24" t="n">
        <f>RESULTADOS!N96</f>
        <v>0.0</v>
      </c>
      <c r="AV24" t="n">
        <f>RESULTADOS!O96</f>
        <v>0.0</v>
      </c>
      <c r="AW24" t="n">
        <f>RESULTADOS!P96</f>
        <v>0.0</v>
      </c>
      <c r="AX24" t="n">
        <f>RESULTADOS!Q96</f>
        <v>0.0</v>
      </c>
      <c r="AY24" t="n">
        <f>RESULTADOS!R96</f>
        <v>0.0</v>
      </c>
      <c r="AZ24" t="n">
        <f>RESULTADOS!S96</f>
        <v>0.0</v>
      </c>
      <c r="BA24" t="n">
        <f>RESULTADOS!T96</f>
        <v>0.0</v>
      </c>
      <c r="BB24" t="n">
        <f>RESULTADOS!U96</f>
        <v>0.0</v>
      </c>
      <c r="BC24" t="n">
        <f>RESULTADOS!V96</f>
        <v>0.0</v>
      </c>
      <c r="BD24" t="n">
        <f>RESULTADOS!W96</f>
        <v>0.0</v>
      </c>
      <c r="BE24" t="n">
        <f>RESULTADOS!X96</f>
        <v>0.0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t="n">
        <f>RESULTADOS!B97</f>
        <v>0.0</v>
      </c>
      <c r="AJ25" t="n">
        <f>RESULTADOS!C97</f>
        <v>0.0</v>
      </c>
      <c r="AK25" t="n">
        <f>RESULTADOS!D97</f>
        <v>0.0</v>
      </c>
      <c r="AL25" t="n">
        <f>RESULTADOS!E97</f>
        <v>0.0</v>
      </c>
      <c r="AM25" t="n">
        <f>RESULTADOS!F97</f>
        <v>0.0</v>
      </c>
      <c r="AN25" t="n">
        <f>RESULTADOS!G97</f>
        <v>0.0</v>
      </c>
      <c r="AO25" t="n">
        <f>RESULTADOS!H97</f>
        <v>0.0</v>
      </c>
      <c r="AP25" t="n">
        <f>RESULTADOS!I97</f>
        <v>0.0</v>
      </c>
      <c r="AQ25" t="n">
        <f>RESULTADOS!J97</f>
        <v>0.0</v>
      </c>
      <c r="AR25" t="n">
        <f>RESULTADOS!K97</f>
        <v>0.0</v>
      </c>
      <c r="AS25" t="n">
        <f>RESULTADOS!L97</f>
        <v>0.0</v>
      </c>
      <c r="AT25" t="n">
        <f>RESULTADOS!M97</f>
        <v>0.0</v>
      </c>
      <c r="AU25" t="n">
        <f>RESULTADOS!N97</f>
        <v>0.0</v>
      </c>
      <c r="AV25" t="n">
        <f>RESULTADOS!O97</f>
        <v>0.0</v>
      </c>
      <c r="AW25" t="n">
        <f>RESULTADOS!P97</f>
        <v>0.0</v>
      </c>
      <c r="AX25" t="n">
        <f>RESULTADOS!Q97</f>
        <v>0.0</v>
      </c>
      <c r="AY25" t="n">
        <f>RESULTADOS!R97</f>
        <v>0.0</v>
      </c>
      <c r="AZ25" t="n">
        <f>RESULTADOS!S97</f>
        <v>0.0</v>
      </c>
      <c r="BA25" t="n">
        <f>RESULTADOS!T97</f>
        <v>0.0</v>
      </c>
      <c r="BB25" t="n">
        <f>RESULTADOS!U97</f>
        <v>0.0</v>
      </c>
      <c r="BC25" t="n">
        <f>RESULTADOS!V97</f>
        <v>0.0</v>
      </c>
      <c r="BD25" t="n">
        <f>RESULTADOS!W97</f>
        <v>0.0</v>
      </c>
      <c r="BE25" t="n">
        <f>RESULTADOS!X97</f>
        <v>0.0</v>
      </c>
    </row>
    <row r="26" spans="1:57">
      <c r="A26" s="36" t="n">
        <f>RESULTADOS!B56</f>
        <v>0.0</v>
      </c>
      <c r="B26" s="36" t="n">
        <f>RESULTADOS!C56</f>
        <v>0.0</v>
      </c>
      <c r="C26" s="36" t="n">
        <f>RESULTADOS!D56</f>
        <v>0.0</v>
      </c>
      <c r="D26" s="36" t="n">
        <f>RESULTADOS!E56</f>
        <v>0.0</v>
      </c>
      <c r="E26" s="36" t="n">
        <f>RESULTADOS!F56</f>
        <v>0.0</v>
      </c>
      <c r="F26" s="36" t="n">
        <f>RESULTADOS!G56</f>
        <v>0.0</v>
      </c>
      <c r="G26" s="36" t="n">
        <f>RESULTADOS!H56</f>
        <v>0.0</v>
      </c>
      <c r="H26" s="36" t="n">
        <f>RESULTADOS!I56</f>
        <v>0.0</v>
      </c>
      <c r="I26" s="36" t="n">
        <f>RESULTADOS!J56</f>
        <v>0.0</v>
      </c>
      <c r="J26" s="36" t="n">
        <f>RESULTADOS!K56</f>
        <v>0.0</v>
      </c>
      <c r="K26" s="36" t="n">
        <f>RESULTADOS!L56</f>
        <v>0.0</v>
      </c>
      <c r="L26" s="36" t="n">
        <f>RESULTADOS!M56</f>
        <v>0.0</v>
      </c>
      <c r="M26" s="52" t="n">
        <f>RESULTADOS!N56</f>
        <v>0.0</v>
      </c>
      <c r="N26" s="36" t="n">
        <f>RESULTADOS!O56</f>
        <v>0.0</v>
      </c>
      <c r="O26" s="36" t="n">
        <f>RESULTADOS!P56</f>
        <v>0.0</v>
      </c>
      <c r="P26" s="36" t="n">
        <f>RESULTADOS!Q56</f>
        <v>0.0</v>
      </c>
      <c r="Q26" s="36" t="n">
        <f>RESULTADOS!R56</f>
        <v>0.0</v>
      </c>
      <c r="R26" s="36" t="n">
        <f>RESULTADOS!S56</f>
        <v>0.0</v>
      </c>
      <c r="S26" s="36" t="n">
        <f>RESULTADOS!T56</f>
        <v>0.0</v>
      </c>
      <c r="T26" s="36" t="n">
        <f>RESULTADOS!U56</f>
        <v>0.0</v>
      </c>
      <c r="U26" s="36" t="n">
        <f>RESULTADOS!V56</f>
        <v>0.0</v>
      </c>
      <c r="V26" s="36" t="n">
        <f>RESULTADOS!W56</f>
        <v>0.0</v>
      </c>
      <c r="W26" s="36" t="n">
        <f>RESULTADOS!X56</f>
        <v>0.0</v>
      </c>
      <c r="X26" s="36" t="n">
        <f>RESULTADOS!Y56</f>
        <v>0.0</v>
      </c>
      <c r="Y26" s="36" t="n">
        <f>RESULTADOS!Z56</f>
        <v>0.0</v>
      </c>
      <c r="Z26" s="36" t="n">
        <f>RESULTADOS!AA56</f>
        <v>0.0</v>
      </c>
      <c r="AA26" s="36" t="n">
        <f>RESULTADOS!AB56</f>
        <v>0.0</v>
      </c>
      <c r="AB26" s="36" t="n">
        <f>RESULTADOS!AC56</f>
        <v>0.0</v>
      </c>
      <c r="AC26" s="36" t="n">
        <f>RESULTADOS!AD56</f>
        <v>0.0</v>
      </c>
      <c r="AD26" s="36" t="n">
        <f>RESULTADOS!AE56</f>
        <v>0.0</v>
      </c>
      <c r="AE26" s="36" t="n">
        <f>RESULTADOS!AF56</f>
        <v>0.0</v>
      </c>
      <c r="AF26" s="36" t="n">
        <f>RESULTADOS!AG56</f>
        <v>0.0</v>
      </c>
      <c r="AG26" s="36" t="n">
        <f>RESULTADOS!AH56</f>
        <v>0.0</v>
      </c>
      <c r="AH26" s="36"/>
      <c r="AI26" t="n">
        <f>RESULTADOS!B98</f>
        <v>0.0</v>
      </c>
      <c r="AJ26" t="n">
        <f>RESULTADOS!C98</f>
        <v>0.0</v>
      </c>
      <c r="AK26" t="n">
        <f>RESULTADOS!D98</f>
        <v>0.0</v>
      </c>
      <c r="AL26" t="n">
        <f>RESULTADOS!E98</f>
        <v>0.0</v>
      </c>
      <c r="AM26" t="n">
        <f>RESULTADOS!F98</f>
        <v>0.0</v>
      </c>
      <c r="AN26" t="n">
        <f>RESULTADOS!G98</f>
        <v>0.0</v>
      </c>
      <c r="AO26" t="n">
        <f>RESULTADOS!H98</f>
        <v>0.0</v>
      </c>
      <c r="AP26" t="n">
        <f>RESULTADOS!I98</f>
        <v>0.0</v>
      </c>
      <c r="AQ26" t="n">
        <f>RESULTADOS!J98</f>
        <v>0.0</v>
      </c>
      <c r="AR26" t="n">
        <f>RESULTADOS!K98</f>
        <v>0.0</v>
      </c>
      <c r="AS26" t="n">
        <f>RESULTADOS!L98</f>
        <v>0.0</v>
      </c>
      <c r="AT26" t="n">
        <f>RESULTADOS!M98</f>
        <v>0.0</v>
      </c>
      <c r="AU26" t="n">
        <f>RESULTADOS!N98</f>
        <v>0.0</v>
      </c>
      <c r="AV26" t="n">
        <f>RESULTADOS!O98</f>
        <v>0.0</v>
      </c>
      <c r="AW26" t="n">
        <f>RESULTADOS!P98</f>
        <v>0.0</v>
      </c>
      <c r="AX26" t="n">
        <f>RESULTADOS!Q98</f>
        <v>0.0</v>
      </c>
      <c r="AY26" t="n">
        <f>RESULTADOS!R98</f>
        <v>0.0</v>
      </c>
      <c r="AZ26" t="n">
        <f>RESULTADOS!S98</f>
        <v>0.0</v>
      </c>
      <c r="BA26" t="n">
        <f>RESULTADOS!T98</f>
        <v>0.0</v>
      </c>
      <c r="BB26" t="n">
        <f>RESULTADOS!U98</f>
        <v>0.0</v>
      </c>
      <c r="BC26" t="n">
        <f>RESULTADOS!V98</f>
        <v>0.0</v>
      </c>
      <c r="BD26" t="n">
        <f>RESULTADOS!W98</f>
        <v>0.0</v>
      </c>
      <c r="BE26" t="n">
        <f>RESULTADOS!X98</f>
        <v>0.0</v>
      </c>
    </row>
    <row r="27" spans="1:57">
      <c r="A27" s="36" t="n">
        <f>RESULTADOS!B57</f>
        <v>0.0</v>
      </c>
      <c r="B27" s="36" t="n">
        <f>RESULTADOS!C57</f>
        <v>0.0</v>
      </c>
      <c r="C27" s="36" t="n">
        <f>RESULTADOS!D57</f>
        <v>0.0</v>
      </c>
      <c r="D27" s="36" t="n">
        <f>RESULTADOS!E57</f>
        <v>0.0</v>
      </c>
      <c r="E27" s="36" t="n">
        <f>RESULTADOS!F57</f>
        <v>0.0</v>
      </c>
      <c r="F27" s="36" t="n">
        <f>RESULTADOS!G57</f>
        <v>0.0</v>
      </c>
      <c r="G27" s="36" t="n">
        <f>RESULTADOS!H57</f>
        <v>0.0</v>
      </c>
      <c r="H27" s="36" t="n">
        <f>RESULTADOS!I57</f>
        <v>0.0</v>
      </c>
      <c r="I27" s="36" t="n">
        <f>RESULTADOS!J57</f>
        <v>0.0</v>
      </c>
      <c r="J27" s="36" t="n">
        <f>RESULTADOS!K57</f>
        <v>0.0</v>
      </c>
      <c r="K27" s="36" t="n">
        <f>RESULTADOS!L57</f>
        <v>0.0</v>
      </c>
      <c r="L27" s="36" t="n">
        <f>RESULTADOS!M57</f>
        <v>0.0</v>
      </c>
      <c r="M27" s="36" t="n">
        <f>RESULTADOS!N57</f>
        <v>0.0</v>
      </c>
      <c r="N27" s="36" t="n">
        <f>RESULTADOS!O57</f>
        <v>0.0</v>
      </c>
      <c r="O27" s="36" t="n">
        <f>RESULTADOS!P57</f>
        <v>0.0</v>
      </c>
      <c r="P27" s="36" t="n">
        <f>RESULTADOS!Q57</f>
        <v>0.0</v>
      </c>
      <c r="Q27" s="36" t="n">
        <f>RESULTADOS!R57</f>
        <v>0.0</v>
      </c>
      <c r="R27" s="36" t="n">
        <f>RESULTADOS!S57</f>
        <v>0.0</v>
      </c>
      <c r="S27" s="36" t="n">
        <f>RESULTADOS!T57</f>
        <v>0.0</v>
      </c>
      <c r="T27" s="36" t="n">
        <f>RESULTADOS!U57</f>
        <v>0.0</v>
      </c>
      <c r="U27" s="36" t="n">
        <f>RESULTADOS!V57</f>
        <v>0.0</v>
      </c>
      <c r="V27" s="36" t="n">
        <f>RESULTADOS!W57</f>
        <v>0.0</v>
      </c>
      <c r="W27" s="36" t="n">
        <f>RESULTADOS!X57</f>
        <v>0.0</v>
      </c>
      <c r="X27" s="36" t="n">
        <f>RESULTADOS!Y57</f>
        <v>0.0</v>
      </c>
      <c r="Y27" s="36" t="n">
        <f>RESULTADOS!Z57</f>
        <v>0.0</v>
      </c>
      <c r="Z27" s="36" t="n">
        <f>RESULTADOS!AA57</f>
        <v>0.0</v>
      </c>
      <c r="AA27" s="36" t="n">
        <f>RESULTADOS!AB57</f>
        <v>0.0</v>
      </c>
      <c r="AB27" s="36" t="n">
        <f>RESULTADOS!AC57</f>
        <v>0.0</v>
      </c>
      <c r="AC27" s="36" t="n">
        <f>RESULTADOS!AD57</f>
        <v>0.0</v>
      </c>
      <c r="AD27" s="36" t="n">
        <f>RESULTADOS!AE57</f>
        <v>0.0</v>
      </c>
      <c r="AE27" s="36" t="n">
        <f>RESULTADOS!AF57</f>
        <v>0.0</v>
      </c>
      <c r="AF27" s="36" t="n">
        <f>RESULTADOS!AG57</f>
        <v>0.0</v>
      </c>
      <c r="AG27" s="36" t="n">
        <f>RESULTADOS!AH57</f>
        <v>0.0</v>
      </c>
      <c r="AH27" t="n">
        <f>RESULTADOS!A99</f>
        <v>0.0</v>
      </c>
      <c r="AI27" t="n">
        <f>RESULTADOS!B99</f>
        <v>0.0</v>
      </c>
      <c r="AJ27" t="n">
        <f>RESULTADOS!C99</f>
        <v>0.0</v>
      </c>
      <c r="AK27" t="n">
        <f>RESULTADOS!D99</f>
        <v>0.0</v>
      </c>
      <c r="AL27" t="n">
        <f>RESULTADOS!E99</f>
        <v>0.0</v>
      </c>
      <c r="AM27" t="n">
        <f>RESULTADOS!F99</f>
        <v>0.0</v>
      </c>
      <c r="AN27" t="n">
        <f>RESULTADOS!G99</f>
        <v>0.0</v>
      </c>
      <c r="AO27" t="n">
        <f>RESULTADOS!H99</f>
        <v>0.0</v>
      </c>
      <c r="AP27" t="n">
        <f>RESULTADOS!I99</f>
        <v>0.0</v>
      </c>
      <c r="AQ27" t="n">
        <f>RESULTADOS!J99</f>
        <v>0.0</v>
      </c>
      <c r="AR27" t="n">
        <f>RESULTADOS!K99</f>
        <v>0.0</v>
      </c>
      <c r="AS27" t="n">
        <f>RESULTADOS!L99</f>
        <v>0.0</v>
      </c>
      <c r="AT27" t="n">
        <f>RESULTADOS!M99</f>
        <v>0.0</v>
      </c>
      <c r="AU27" t="n">
        <f>RESULTADOS!N99</f>
        <v>0.0</v>
      </c>
      <c r="AV27" t="n">
        <f>RESULTADOS!O99</f>
        <v>0.0</v>
      </c>
      <c r="AW27" t="n">
        <f>RESULTADOS!P99</f>
        <v>0.0</v>
      </c>
      <c r="AX27" t="n">
        <f>RESULTADOS!Q99</f>
        <v>0.0</v>
      </c>
      <c r="AY27" t="n">
        <f>RESULTADOS!R99</f>
        <v>0.0</v>
      </c>
      <c r="AZ27" t="n">
        <f>RESULTADOS!S99</f>
        <v>0.0</v>
      </c>
      <c r="BA27" t="n">
        <f>RESULTADOS!T99</f>
        <v>0.0</v>
      </c>
      <c r="BB27" t="n">
        <f>RESULTADOS!U99</f>
        <v>0.0</v>
      </c>
      <c r="BC27" t="n">
        <f>RESULTADOS!V99</f>
        <v>0.0</v>
      </c>
      <c r="BD27" t="n">
        <f>RESULTADOS!W99</f>
        <v>0.0</v>
      </c>
      <c r="BE27" t="n">
        <f>RESULTADOS!X99</f>
        <v>0.0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t="n">
        <f>'01.Definición de ámbito'!C7</f>
        <v>0.0</v>
      </c>
      <c r="B29" s="36" t="n">
        <f>'01.Definición de ámbito'!E11</f>
        <v>0.0</v>
      </c>
      <c r="C29" s="36" t="n">
        <f>'01.Definición de ámbito'!C9</f>
        <v>0.0</v>
      </c>
      <c r="D29" s="36" t="e">
        <f>'01.Definición de ámbito'!#REF!</f>
        <v>#REF!</v>
      </c>
      <c r="E29" s="36" t="n">
        <f>'01.Definición de ámbito'!C27</f>
        <v>0.0</v>
      </c>
      <c r="F29" s="36" t="e">
        <f>#REF!</f>
        <v>#REF!</v>
      </c>
      <c r="G29" s="36" t="n">
        <f>'01.Definición de ámbito'!C29</f>
        <v>0.0</v>
      </c>
      <c r="H29" s="36" t="str">
        <f>'01.Definición de ámbito'!C39</f>
        <v>UNE-EN 301549 : 2019 - AA WCAG 2.1 (excluyendo el contenido excluido por el RD 1112/2018)</v>
      </c>
      <c r="I29" s="36" t="n">
        <f>'01.Definición de ámbito'!C45</f>
        <v>0.0</v>
      </c>
      <c r="J29" s="36" t="e">
        <f>'01.Definición de ámbito'!#REF!</f>
        <v>#REF!</v>
      </c>
      <c r="K29" s="36" t="n">
        <f>'01.Definición de ámbito'!C38</f>
        <v>0.0</v>
      </c>
      <c r="L29" s="36" t="str">
        <f>'01.Definición de ámbito'!C58</f>
        <v>Vivienda</v>
      </c>
      <c r="M29" s="36" t="n">
        <f>'01.Definición de ámbito'!C64</f>
        <v>0.0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t="str">
        <f>'03.Muestra'!C8</f>
        <v>Home | CTIC</v>
      </c>
      <c r="B31" s="50" t="str">
        <f>'03.Muestra'!D8</f>
        <v/>
      </c>
      <c r="C31" s="50" t="str">
        <f>'03.Muestra'!E8</f>
        <v>https://www.fundacionctic.org/</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t="str">
        <f>'03.Muestra'!C9</f>
        <v>Escribir para Internet | CTIC</v>
      </c>
      <c r="B32" s="50" t="str">
        <f>'03.Muestra'!D9</f>
        <v/>
      </c>
      <c r="C32" s="50" t="str">
        <f>'03.Muestra'!E9</f>
        <v>https://www.fundacionctic.org/es/actualidad/escribir-para-internet</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t="str">
        <f>'03.Muestra'!C10</f>
        <v>Horizon 2020 | CTIC</v>
      </c>
      <c r="B33" s="50" t="str">
        <f>'03.Muestra'!D10</f>
        <v/>
      </c>
      <c r="C33" s="50" t="str">
        <f>'03.Muestra'!E10</f>
        <v>https://www.fundacionctic.org/es/horizon-2020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t="str">
        <f>'03.Muestra'!C11</f>
        <v>Artículos | CTIC</v>
      </c>
      <c r="B34" s="50" t="str">
        <f>'03.Muestra'!D11</f>
        <v/>
      </c>
      <c r="C34" s="50" t="str">
        <f>'03.Muestra'!E11</f>
        <v>https://www.fundacionctic.org/es/articulos</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t="str">
        <f>'03.Muestra'!C12</f>
        <v>Trabaja con nosotros | CTIC</v>
      </c>
      <c r="B35" s="50" t="str">
        <f>'03.Muestra'!D12</f>
        <v/>
      </c>
      <c r="C35" s="50" t="str">
        <f>'03.Muestra'!E12</f>
        <v>https://www.fundacionctic.org/es/trabaja-con-nosotros</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t="str">
        <f>'03.Muestra'!C13</f>
        <v>Proyectos | CTIC</v>
      </c>
      <c r="B36" s="50" t="str">
        <f>'03.Muestra'!D13</f>
        <v/>
      </c>
      <c r="C36" s="50" t="str">
        <f>'03.Muestra'!E13</f>
        <v>https://www.fundacionctic.org/es/proyectos</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t="str">
        <f>'03.Muestra'!C14</f>
        <v>W3C | CTIC</v>
      </c>
      <c r="B37" s="50" t="str">
        <f>'03.Muestra'!D14</f>
        <v/>
      </c>
      <c r="C37" s="50" t="str">
        <f>'03.Muestra'!E14</f>
        <v>https://www.fundacionctic.org/es/w3c</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t="str">
        <f>'03.Muestra'!C15</f>
        <v>Tecnologías | CTIC</v>
      </c>
      <c r="B38" s="50" t="str">
        <f>'03.Muestra'!D15</f>
        <v/>
      </c>
      <c r="C38" s="50" t="str">
        <f>'03.Muestra'!E15</f>
        <v>https://www.fundacionctic.org/es/tecnologias</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t="str">
        <f>'03.Muestra'!C16</f>
        <v>BLOCKCHAIN | CTIC</v>
      </c>
      <c r="B39" s="50" t="str">
        <f>'03.Muestra'!D16</f>
        <v/>
      </c>
      <c r="C39" s="50" t="str">
        <f>'03.Muestra'!E16</f>
        <v>https://www.fundacionctic.org/es/tecnologias/blockchain</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t="str">
        <f>'03.Muestra'!C17</f>
        <v>Arranca MASSTEAM, Mujeres Asturianas STEAM, el proyecto al que se suma el PCT Avilés Isla de la Innovación | CTIC</v>
      </c>
      <c r="B40" s="50" t="str">
        <f>'03.Muestra'!D17</f>
        <v/>
      </c>
      <c r="C40" s="50" t="str">
        <f>'03.Muestra'!E17</f>
        <v>https://www.fundacionctic.org/es/actualidad/arranca-massteam-mujeres-asturianas-steam-el-proyecto-al-que-se-suma-el-pct-aviles-isla</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t="str">
        <f>'03.Muestra'!C18</f>
        <v>Análisis de la eficiencia de equipos industriales | CTIC</v>
      </c>
      <c r="B41" s="50" t="str">
        <f>'03.Muestra'!D18</f>
        <v/>
      </c>
      <c r="C41" s="50" t="str">
        <f>'03.Muestra'!E18</f>
        <v>https://www.fundacionctic.org/es/actualidad/analisis-de-la-eficiencia-de-equipos-industriales</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t="str">
        <f>'03.Muestra'!C19</f>
        <v>Perfil del contratante | CTIC</v>
      </c>
      <c r="B42" s="50" t="str">
        <f>'03.Muestra'!D19</f>
        <v/>
      </c>
      <c r="C42" s="50" t="str">
        <f>'03.Muestra'!E19</f>
        <v>https://www.fundacionctic.org/es/perfil-contratante</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t="str">
        <f>'03.Muestra'!C31</f>
        <v>Desarrollo de Plataforma Web RETOS STEAM | CTIC</v>
      </c>
      <c r="B43" s="50" t="str">
        <f>'03.Muestra'!D31</f>
        <v/>
      </c>
      <c r="C43" s="50" t="str">
        <f>'03.Muestra'!E31</f>
        <v>https://www.fundacionctic.org/es/perfil-contratante/desarrollo-de-plataforma-web-retos-steam</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t="str">
        <f>'03.Muestra'!C32</f>
        <v>Suministro de material informático y de investigación | CTIC</v>
      </c>
      <c r="B44" s="50" t="str">
        <f>'03.Muestra'!D32</f>
        <v/>
      </c>
      <c r="C44" s="50" t="str">
        <f>'03.Muestra'!E32</f>
        <v>https://www.fundacionctic.org/es/perfil-contratante/suministro-de-material-informatico-y-de-investigacion</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t="str">
        <f>'03.Muestra'!C33</f>
        <v>Solicitud de certificados | CTIC</v>
      </c>
      <c r="B45" s="50" t="str">
        <f>'03.Muestra'!D33</f>
        <v/>
      </c>
      <c r="C45" s="50" t="str">
        <f>'03.Muestra'!E33</f>
        <v>https://www.fundacionctic.org/perfil-contratante/certificados</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t="str">
        <f>'03.Muestra'!C34</f>
        <v>Prensa | CTIC</v>
      </c>
      <c r="B46" s="50" t="str">
        <f>'03.Muestra'!D34</f>
        <v/>
      </c>
      <c r="C46" s="50" t="str">
        <f>'03.Muestra'!E34</f>
        <v>https://www.fundacionctic.org/es/prensa</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t="str">
        <f>'03.Muestra'!C35</f>
        <v>EQUIPAMIENTO INFORMÁTICO Y DE COMUNICACIONES PARA FUNDACIÓN CTIC 2017 | CTIC</v>
      </c>
      <c r="B47" s="50" t="str">
        <f>'03.Muestra'!D35</f>
        <v/>
      </c>
      <c r="C47" s="50" t="str">
        <f>'03.Muestra'!E35</f>
        <v>https://www.fundacionctic.org/es/perfil-contratante/equipamiento-informatico-y-de-comunicaciones-para-fundacion-ctic-2017</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t="str">
        <f>'03.Muestra'!C36</f>
        <v>Proceso de Homologación de Docentes | CTIC</v>
      </c>
      <c r="B48" s="50" t="str">
        <f>'03.Muestra'!D36</f>
        <v/>
      </c>
      <c r="C48" s="50" t="str">
        <f>'03.Muestra'!E36</f>
        <v>https://www.fundacionctic.org/es/perfil-contratante/proceso-de-homologacion-de-docentes</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t="str">
        <f>'03.Muestra'!C42</f>
        <v>Aviso legal | CTIC</v>
      </c>
      <c r="B50" s="50" t="str">
        <f>'03.Muestra'!D42</f>
        <v/>
      </c>
      <c r="C50" s="50" t="str">
        <f>'03.Muestra'!E42</f>
        <v>https://www.fundacionctic.org/es/aviso-legal</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sheetProtection password="902B" sheet="true" scenarios="true" objects="true"/>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
  <sheetViews>
    <sheetView workbookViewId="0">
      <selection activeCell="AP1" sqref="AP1"/>
    </sheetView>
  </sheetViews>
  <sheetFormatPr baseColWidth="10" defaultRowHeight="12.75"/>
  <sheetData>
    <row r="1" spans="1:64" s="51" customFormat="1" ht="25.35" customHeight="1">
      <c r="A1" s="31"/>
      <c r="B1" s="4" t="s">
        <v>0</v>
      </c>
      <c r="C1" s="3"/>
      <c r="D1" s="3"/>
      <c r="E1" s="3"/>
      <c r="F1" s="3"/>
      <c r="G1" s="3"/>
      <c r="H1" s="3"/>
      <c r="I1" s="3"/>
      <c r="J1" s="3"/>
      <c r="K1" s="3"/>
      <c r="L1" s="3"/>
      <c r="M1" s="3"/>
      <c r="N1" s="168"/>
      <c r="O1" s="3"/>
      <c r="P1" s="3"/>
      <c r="Q1" s="3"/>
      <c r="R1" s="3"/>
      <c r="S1" s="3"/>
      <c r="T1" s="3"/>
      <c r="U1" s="3"/>
      <c r="V1" s="3"/>
      <c r="W1" s="3"/>
      <c r="X1" s="3"/>
      <c r="Y1" s="3"/>
      <c r="Z1" s="3"/>
    </row>
    <row r="2" spans="1:64" s="51" customFormat="1" ht="23.65" customHeight="1">
      <c r="A2" s="31"/>
      <c r="B2" s="5" t="s">
        <v>262</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7" t="s">
        <v>280</v>
      </c>
      <c r="C4" s="167"/>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134.85" customHeight="1">
      <c r="B6" s="177" t="s">
        <v>281</v>
      </c>
      <c r="C6" s="178"/>
      <c r="D6" s="178"/>
      <c r="E6" s="178"/>
      <c r="F6" s="178"/>
      <c r="G6" s="178"/>
      <c r="H6" s="178"/>
      <c r="I6" s="178"/>
      <c r="J6" s="178"/>
      <c r="K6" s="178"/>
      <c r="L6" s="178"/>
      <c r="M6" s="178"/>
      <c r="N6" s="178"/>
    </row>
  </sheetData>
  <sheetProtection password="902B" sheet="true" scenarios="true" objects="true"/>
  <mergeCells count="1">
    <mergeCell ref="B6: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38"/>
  <sheetViews>
    <sheetView zoomScale="80" zoomScaleNormal="80" workbookViewId="0">
      <selection activeCell="C7" sqref="C7"/>
    </sheetView>
  </sheetViews>
  <sheetFormatPr baseColWidth="10" defaultColWidth="11.5703125" defaultRowHeight="12.75"/>
  <cols>
    <col min="1" max="1" style="14" width="11.5703125" collapsed="false"/>
    <col min="2" max="2" customWidth="true" style="14" width="72.140625" collapsed="false"/>
    <col min="3" max="3" customWidth="true" style="14" width="101.42578125" collapsed="false"/>
    <col min="4" max="4" customWidth="true" style="14" width="8.140625" collapsed="false"/>
    <col min="5" max="5" customWidth="true" style="14" width="16.0" collapsed="false"/>
    <col min="6" max="11" customWidth="true" style="14" width="9.140625" collapsed="false"/>
    <col min="12" max="12" customWidth="true" style="14" width="23.140625" collapsed="false"/>
    <col min="13" max="13" customWidth="true" style="14" width="4.0" collapsed="false"/>
    <col min="14" max="19" customWidth="true" style="14" width="9.140625" collapsed="false"/>
    <col min="20" max="20" customWidth="true" style="14" width="20.0" collapsed="false"/>
    <col min="21" max="23" customWidth="true" style="14" width="9.140625" collapsed="false"/>
    <col min="24" max="26" customWidth="true" style="14" width="8.7109375" collapsed="false"/>
    <col min="27" max="64" customWidth="true" style="14" width="14.42578125" collapsed="false"/>
    <col min="65" max="16384" style="14" width="11.5703125" collapsed="false"/>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96"/>
      <c r="E5" s="96"/>
      <c r="F5" s="96"/>
      <c r="G5" s="96"/>
      <c r="H5" s="96"/>
      <c r="I5" s="96"/>
      <c r="J5" s="96"/>
      <c r="K5" s="96"/>
      <c r="L5" s="96"/>
      <c r="M5" s="96"/>
      <c r="N5" s="96"/>
      <c r="O5" s="84"/>
      <c r="P5" s="84"/>
      <c r="Q5" s="84"/>
      <c r="R5" s="84"/>
      <c r="S5" s="84"/>
      <c r="T5" s="84"/>
      <c r="U5" s="84"/>
      <c r="V5" s="84"/>
      <c r="W5" s="84"/>
      <c r="X5" s="84"/>
      <c r="Y5" s="84"/>
      <c r="Z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6</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7</v>
      </c>
      <c r="C9" s="98"/>
      <c r="D9" s="19" t="s">
        <v>8</v>
      </c>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9</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10</v>
      </c>
      <c r="C13" s="98"/>
      <c r="D13" s="19" t="s">
        <v>11</v>
      </c>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59"/>
      <c r="E15" s="159"/>
      <c r="F15" s="159"/>
      <c r="G15" s="159"/>
      <c r="H15" s="159"/>
      <c r="I15" s="159"/>
      <c r="J15" s="159"/>
      <c r="K15" s="159"/>
      <c r="L15" s="159"/>
      <c r="M15" s="159"/>
      <c r="N15" s="15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266</v>
      </c>
      <c r="C17" s="98"/>
      <c r="D17" s="162" t="s">
        <v>267</v>
      </c>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12</v>
      </c>
      <c r="C19" s="98"/>
      <c r="D19" s="162" t="s">
        <v>268</v>
      </c>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277</v>
      </c>
      <c r="C21" s="98"/>
      <c r="D21" s="162" t="s">
        <v>276</v>
      </c>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59"/>
      <c r="E23" s="159"/>
      <c r="F23" s="159"/>
      <c r="G23" s="159"/>
      <c r="H23" s="159"/>
      <c r="I23" s="159"/>
      <c r="J23" s="159"/>
      <c r="K23" s="159"/>
      <c r="L23" s="159"/>
      <c r="M23" s="159"/>
      <c r="N23" s="15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13</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269</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270</v>
      </c>
      <c r="C29" s="98"/>
      <c r="D29" s="85" t="s">
        <v>272</v>
      </c>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14</v>
      </c>
      <c r="C31" s="98"/>
      <c r="D31" s="160" t="s">
        <v>273</v>
      </c>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271</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15</v>
      </c>
      <c r="C35" s="98"/>
      <c r="D35" s="160" t="s">
        <v>16</v>
      </c>
      <c r="E35" s="160"/>
      <c r="F35" s="160"/>
      <c r="G35" s="160"/>
      <c r="H35" s="160"/>
      <c r="I35" s="160"/>
      <c r="J35" s="160"/>
      <c r="K35" s="160"/>
      <c r="L35" s="160"/>
      <c r="M35" s="160"/>
    </row>
    <row r="36" spans="2:26" ht="11.45" customHeight="1">
      <c r="B36" s="16"/>
      <c r="C36" s="16"/>
    </row>
    <row r="37" spans="2:26" ht="14.1" customHeight="1">
      <c r="B37" s="159"/>
      <c r="C37" s="159"/>
      <c r="D37" s="159"/>
      <c r="E37" s="159"/>
      <c r="F37" s="159"/>
      <c r="G37" s="159"/>
      <c r="H37" s="159"/>
      <c r="I37" s="159"/>
      <c r="J37" s="159"/>
      <c r="K37" s="159"/>
      <c r="L37" s="159"/>
      <c r="M37" s="159"/>
      <c r="N37" s="15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17</v>
      </c>
      <c r="C39" s="98" t="s">
        <v>18</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261</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59"/>
      <c r="E43" s="159"/>
      <c r="F43" s="159"/>
      <c r="G43" s="159"/>
      <c r="H43" s="159"/>
      <c r="I43" s="159"/>
      <c r="J43" s="159"/>
      <c r="K43" s="159"/>
      <c r="L43" s="159"/>
      <c r="M43" s="159"/>
      <c r="N43" s="15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19</v>
      </c>
      <c r="C45" s="98"/>
      <c r="D45" s="54" t="s">
        <v>20</v>
      </c>
      <c r="E45" s="19"/>
      <c r="F45" s="19"/>
      <c r="G45" s="19"/>
      <c r="H45" s="19"/>
      <c r="I45" s="19"/>
      <c r="J45" s="19"/>
      <c r="K45" s="19"/>
      <c r="L45" s="19"/>
      <c r="M45" s="19"/>
      <c r="N45" s="19"/>
      <c r="O45" s="19"/>
      <c r="R45" s="19"/>
      <c r="S45" s="19"/>
      <c r="U45" s="19"/>
      <c r="V45" s="19"/>
      <c r="W45" s="19"/>
      <c r="X45" s="19"/>
      <c r="Y45" s="19"/>
      <c r="Z45" s="19"/>
    </row>
    <row r="46" spans="2:26" ht="10.5" customHeight="1"/>
    <row r="47" spans="2:26" ht="21.75" customHeight="1">
      <c r="B47" s="13" t="s">
        <v>21</v>
      </c>
      <c r="C47" s="166"/>
      <c r="D47" s="165" t="s">
        <v>274</v>
      </c>
      <c r="M47" s="19"/>
      <c r="N47" s="19"/>
      <c r="O47" s="19"/>
      <c r="Q47" s="19"/>
      <c r="R47" s="19"/>
      <c r="S47" s="19"/>
      <c r="U47" s="19"/>
      <c r="V47" s="19"/>
      <c r="W47" s="19"/>
      <c r="X47" s="19"/>
      <c r="Y47" s="19"/>
      <c r="Z47" s="19"/>
    </row>
    <row r="48" spans="2:26" ht="14.85" customHeight="1">
      <c r="C48" s="100" t="s">
        <v>22</v>
      </c>
      <c r="D48" s="21" t="s">
        <v>23</v>
      </c>
      <c r="G48" s="99"/>
    </row>
    <row r="49" spans="2:26" ht="14.85" customHeight="1">
      <c r="C49" s="100" t="s">
        <v>24</v>
      </c>
      <c r="D49" s="21" t="s">
        <v>23</v>
      </c>
      <c r="G49" s="99"/>
    </row>
    <row r="50" spans="2:26" ht="14.85" customHeight="1">
      <c r="C50" s="100" t="s">
        <v>25</v>
      </c>
      <c r="D50" s="21" t="s">
        <v>23</v>
      </c>
      <c r="G50" s="99"/>
    </row>
    <row r="51" spans="2:26" ht="14.85" customHeight="1">
      <c r="C51" s="100" t="s">
        <v>26</v>
      </c>
      <c r="D51" s="21" t="s">
        <v>23</v>
      </c>
      <c r="G51" s="99"/>
    </row>
    <row r="52" spans="2:26" ht="14.85" customHeight="1">
      <c r="C52" s="100" t="s">
        <v>27</v>
      </c>
      <c r="D52" s="21" t="s">
        <v>23</v>
      </c>
      <c r="G52" s="99"/>
    </row>
    <row r="53" spans="2:26" ht="14.85" customHeight="1">
      <c r="C53" s="100" t="s">
        <v>28</v>
      </c>
      <c r="D53" s="21" t="s">
        <v>23</v>
      </c>
      <c r="G53" s="99"/>
    </row>
    <row r="54" spans="2:26" ht="14.85" customHeight="1">
      <c r="C54" s="100" t="s">
        <v>29</v>
      </c>
      <c r="D54" s="21" t="s">
        <v>23</v>
      </c>
      <c r="G54" s="99"/>
    </row>
    <row r="55" spans="2:26" ht="14.85" customHeight="1">
      <c r="C55" s="100" t="s">
        <v>30</v>
      </c>
      <c r="D55" s="21" t="s">
        <v>23</v>
      </c>
      <c r="G55" s="99"/>
    </row>
    <row r="56" spans="2:26" ht="14.85" customHeight="1">
      <c r="C56" s="100" t="s">
        <v>31</v>
      </c>
      <c r="D56" s="21" t="s">
        <v>23</v>
      </c>
      <c r="G56" s="99"/>
    </row>
    <row r="57" spans="2:26" ht="14.85" customHeight="1">
      <c r="C57" s="100" t="s">
        <v>32</v>
      </c>
      <c r="D57" s="21" t="s">
        <v>23</v>
      </c>
      <c r="G57" s="99"/>
    </row>
    <row r="58" spans="2:26" ht="14.85" customHeight="1">
      <c r="C58" s="100" t="s">
        <v>33</v>
      </c>
      <c r="D58" s="21" t="s">
        <v>23</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34</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35</v>
      </c>
      <c r="C62" s="98"/>
      <c r="D62" s="54" t="s">
        <v>36</v>
      </c>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37</v>
      </c>
      <c r="C64" s="102"/>
      <c r="D64" s="54" t="s">
        <v>38</v>
      </c>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sheetProtection password="902B" sheet="true" scenarios="true" objects="true"/>
  <pageMargins left="0.7" right="0.7" top="0.75" bottom="0.75" header="0.51180555555555496" footer="0.51180555555555496"/>
  <pageSetup paperSize="9" firstPageNumber="0" orientation="portrait" horizontalDpi="300" verticalDpi="300" r:id="rId1"/>
  <drawing r:id="rId2"/>
  <legacyDrawing r:id="rId3"/>
  <extLst>
    <ext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23"/>
  <sheetViews>
    <sheetView zoomScale="85" zoomScaleNormal="85" workbookViewId="0">
      <selection activeCell="C9" sqref="C9"/>
    </sheetView>
  </sheetViews>
  <sheetFormatPr baseColWidth="10" defaultColWidth="11.5703125" defaultRowHeight="12.75"/>
  <cols>
    <col min="2" max="2" customWidth="true" width="14.0" collapsed="false"/>
    <col min="3" max="3" customWidth="true" width="8.7109375" collapsed="false"/>
    <col min="4" max="4" customWidth="true" width="9.42578125" collapsed="false"/>
    <col min="5" max="5" customWidth="true" width="14.42578125" collapsed="false"/>
    <col min="6" max="6" customWidth="true" width="8.5703125" collapsed="false"/>
    <col min="8" max="8" customWidth="true" width="12.0" collapsed="false"/>
    <col min="9" max="9" customWidth="true" width="8.7109375" collapsed="false"/>
    <col min="11" max="11" customWidth="true" width="19.5703125" collapsed="false"/>
    <col min="12" max="12" customWidth="true" width="40.7109375" collapsed="false"/>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262</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39</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181" t="s">
        <v>278</v>
      </c>
      <c r="C6" s="181"/>
      <c r="D6" s="181"/>
      <c r="E6" s="181"/>
      <c r="F6" s="181"/>
      <c r="G6" s="181"/>
      <c r="H6" s="181"/>
      <c r="I6" s="181"/>
      <c r="J6" s="181"/>
      <c r="K6" s="181"/>
      <c r="L6" s="181"/>
    </row>
    <row r="7" spans="1:60" ht="33.200000000000003" customHeight="1">
      <c r="B7" s="182" t="s">
        <v>40</v>
      </c>
      <c r="C7" s="182"/>
      <c r="D7" s="182"/>
      <c r="E7" s="182"/>
      <c r="F7" s="182"/>
      <c r="G7" s="182"/>
      <c r="H7" s="182"/>
      <c r="I7" s="182"/>
      <c r="J7" s="182"/>
      <c r="K7" s="182"/>
      <c r="L7" s="182"/>
    </row>
    <row r="8" spans="1:60" ht="21.6" customHeight="1"/>
    <row r="9" spans="1:60" ht="17.100000000000001" customHeight="1">
      <c r="B9" s="20" t="s">
        <v>41</v>
      </c>
      <c r="C9" s="21" t="s">
        <v>223</v>
      </c>
      <c r="E9" s="20" t="s">
        <v>42</v>
      </c>
      <c r="F9" s="21" t="s">
        <v>23</v>
      </c>
      <c r="H9" s="20" t="s">
        <v>43</v>
      </c>
      <c r="I9" s="21" t="s">
        <v>23</v>
      </c>
    </row>
    <row r="10" spans="1:60" ht="17.100000000000001" customHeight="1">
      <c r="B10" s="20" t="s">
        <v>44</v>
      </c>
      <c r="C10" s="21" t="s">
        <v>23</v>
      </c>
      <c r="E10" s="20" t="s">
        <v>45</v>
      </c>
      <c r="F10" s="21" t="s">
        <v>23</v>
      </c>
      <c r="H10" s="20" t="s">
        <v>46</v>
      </c>
      <c r="I10" s="21" t="s">
        <v>23</v>
      </c>
    </row>
    <row r="11" spans="1:60" ht="17.100000000000001" customHeight="1">
      <c r="B11" s="20" t="s">
        <v>47</v>
      </c>
      <c r="C11" s="21" t="s">
        <v>23</v>
      </c>
      <c r="E11" s="20" t="s">
        <v>48</v>
      </c>
      <c r="F11" s="21" t="s">
        <v>23</v>
      </c>
      <c r="H11" s="20" t="s">
        <v>49</v>
      </c>
      <c r="I11" s="21" t="s">
        <v>23</v>
      </c>
    </row>
    <row r="12" spans="1:60" ht="17.100000000000001" customHeight="1">
      <c r="B12" s="20" t="s">
        <v>50</v>
      </c>
      <c r="C12" s="21" t="s">
        <v>223</v>
      </c>
      <c r="E12" s="20" t="s">
        <v>51</v>
      </c>
      <c r="F12" s="21" t="s">
        <v>23</v>
      </c>
      <c r="H12" s="20" t="s">
        <v>52</v>
      </c>
      <c r="I12" s="21" t="s">
        <v>23</v>
      </c>
      <c r="K12" s="22" t="s">
        <v>53</v>
      </c>
      <c r="L12" s="22" t="s">
        <v>54</v>
      </c>
    </row>
    <row r="13" spans="1:60" ht="17.100000000000001" customHeight="1">
      <c r="B13" s="20" t="s">
        <v>55</v>
      </c>
      <c r="C13" s="21" t="s">
        <v>223</v>
      </c>
      <c r="E13" s="20" t="s">
        <v>56</v>
      </c>
      <c r="F13" s="21" t="s">
        <v>23</v>
      </c>
      <c r="K13" s="163"/>
      <c r="L13" s="163"/>
    </row>
    <row r="14" spans="1:60" ht="17.100000000000001" customHeight="1">
      <c r="K14" s="163"/>
      <c r="L14" s="163"/>
    </row>
    <row r="15" spans="1:60" ht="17.100000000000001" customHeight="1">
      <c r="K15" s="163"/>
      <c r="L15" s="163"/>
    </row>
    <row r="16" spans="1:60" ht="17.100000000000001" customHeight="1">
      <c r="K16" s="163"/>
      <c r="L16" s="163"/>
    </row>
    <row r="17" spans="11:12">
      <c r="K17" s="163"/>
      <c r="L17" s="163"/>
    </row>
    <row r="18" spans="11:12">
      <c r="K18" s="163"/>
      <c r="L18" s="163"/>
    </row>
    <row r="19" spans="11:12">
      <c r="K19" s="163"/>
      <c r="L19" s="163"/>
    </row>
    <row r="20" spans="11:12">
      <c r="K20" s="163"/>
      <c r="L20" s="163"/>
    </row>
    <row r="21" spans="11:12">
      <c r="K21" s="163"/>
      <c r="L21" s="163"/>
    </row>
    <row r="22" spans="11:12">
      <c r="K22" s="163"/>
      <c r="L22" s="163"/>
    </row>
    <row r="23" spans="11:12">
      <c r="K23" s="163"/>
      <c r="L23" s="163"/>
    </row>
  </sheetData>
  <sheetProtection password="902B" sheet="true" scenarios="true" objects="true"/>
  <mergeCells count="2">
    <mergeCell ref="B6:L6"/>
    <mergeCell ref="B7:L7"/>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81"/>
  <sheetViews>
    <sheetView zoomScale="80" zoomScaleNormal="80" workbookViewId="0">
      <selection activeCell="C8" sqref="C8"/>
    </sheetView>
  </sheetViews>
  <sheetFormatPr baseColWidth="10" defaultColWidth="11.5703125" defaultRowHeight="12.75"/>
  <cols>
    <col min="1" max="1" customWidth="true" style="14" width="11.7109375" collapsed="false"/>
    <col min="2" max="2" customWidth="true" style="14" width="9.5703125" collapsed="false"/>
    <col min="3" max="3" customWidth="true" style="14" width="27.28515625" collapsed="false"/>
    <col min="4" max="4" customWidth="true" style="14" width="26.0" collapsed="false"/>
    <col min="5" max="5" customWidth="true" style="14" width="51.7109375" collapsed="false"/>
    <col min="6" max="6" customWidth="true" style="14" width="57.0" collapsed="false"/>
    <col min="7" max="7" customWidth="true" style="14" width="82.0" collapsed="false"/>
    <col min="8" max="8" customWidth="true" style="14" width="27.42578125" collapsed="false"/>
    <col min="9" max="24" customWidth="true" style="14" width="8.7109375" collapsed="false"/>
    <col min="25" max="64" customWidth="true" style="14" width="14.42578125" collapsed="false"/>
    <col min="65" max="16384" style="14" width="11.5703125" collapsed="false"/>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262</v>
      </c>
      <c r="C3" s="19"/>
      <c r="D3" s="19"/>
      <c r="E3" s="19"/>
      <c r="F3" s="55" t="s">
        <v>57</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183" t="s">
        <v>58</v>
      </c>
      <c r="C5" s="183"/>
      <c r="D5" s="183"/>
      <c r="E5" s="183"/>
      <c r="F5" s="183"/>
      <c r="G5" s="183"/>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6" t="s">
        <v>59</v>
      </c>
      <c r="C7" s="176" t="s">
        <v>60</v>
      </c>
      <c r="D7" s="176" t="s">
        <v>61</v>
      </c>
      <c r="E7" s="176" t="s">
        <v>275</v>
      </c>
      <c r="F7" s="176" t="s">
        <v>62</v>
      </c>
      <c r="G7" s="176" t="s">
        <v>63</v>
      </c>
      <c r="H7" s="19"/>
      <c r="I7" s="19"/>
      <c r="J7" s="19"/>
      <c r="K7" s="19"/>
      <c r="L7" s="19"/>
      <c r="M7" s="19"/>
      <c r="N7" s="19"/>
      <c r="O7" s="19"/>
      <c r="P7" s="19"/>
      <c r="Q7" s="19"/>
      <c r="R7" s="19"/>
      <c r="S7" s="19"/>
      <c r="T7" s="19"/>
      <c r="U7" s="19"/>
      <c r="V7" s="19"/>
      <c r="W7" s="19"/>
      <c r="X7" s="19"/>
    </row>
    <row r="8" spans="1:64" ht="18.2" customHeight="1">
      <c r="B8" s="170">
        <v>1</v>
      </c>
      <c r="C8" s="171" t="s">
        <v>282</v>
      </c>
      <c r="D8" s="172" t="s">
        <v>283</v>
      </c>
      <c r="E8" s="173" t="s">
        <v>284</v>
      </c>
      <c r="F8" s="174" t="s">
        <v>64</v>
      </c>
      <c r="G8" s="175" t="s">
        <v>65</v>
      </c>
      <c r="H8" s="19"/>
      <c r="I8" s="19"/>
      <c r="J8" s="19"/>
      <c r="K8" s="19"/>
      <c r="L8" s="19"/>
      <c r="M8" s="19"/>
      <c r="N8" s="19"/>
      <c r="O8" s="19"/>
      <c r="P8" s="19"/>
      <c r="Q8" s="19"/>
      <c r="R8" s="19"/>
      <c r="S8" s="19"/>
      <c r="T8" s="19"/>
      <c r="U8" s="19"/>
      <c r="V8" s="19"/>
      <c r="W8" s="19"/>
      <c r="X8" s="19"/>
    </row>
    <row r="9" spans="1:64" ht="18.2" customHeight="1">
      <c r="B9" s="87">
        <v>2</v>
      </c>
      <c r="C9" s="88" t="s">
        <v>285</v>
      </c>
      <c r="D9" s="89" t="s">
        <v>283</v>
      </c>
      <c r="E9" s="90" t="s">
        <v>286</v>
      </c>
      <c r="F9" s="89"/>
      <c r="G9" s="169"/>
      <c r="H9" s="19"/>
      <c r="I9" s="19"/>
      <c r="J9" s="19"/>
      <c r="K9" s="19"/>
      <c r="L9" s="19"/>
      <c r="M9" s="19"/>
      <c r="N9" s="19"/>
      <c r="O9" s="19"/>
      <c r="P9" s="19"/>
      <c r="Q9" s="19"/>
      <c r="R9" s="19"/>
      <c r="S9" s="19"/>
      <c r="T9" s="19"/>
      <c r="U9" s="19"/>
      <c r="V9" s="19"/>
      <c r="W9" s="19"/>
      <c r="X9" s="19"/>
    </row>
    <row r="10" spans="1:64" ht="18.2" customHeight="1">
      <c r="B10" s="87">
        <v>3</v>
      </c>
      <c r="C10" s="88" t="s">
        <v>287</v>
      </c>
      <c r="D10" s="89" t="s">
        <v>283</v>
      </c>
      <c r="E10" s="90" t="s">
        <v>288</v>
      </c>
      <c r="F10" s="89"/>
      <c r="G10" s="169"/>
      <c r="H10" s="19"/>
      <c r="I10" s="19"/>
      <c r="J10" s="19"/>
      <c r="K10" s="19"/>
      <c r="L10" s="19"/>
      <c r="M10" s="19"/>
      <c r="N10" s="19"/>
      <c r="O10" s="19"/>
      <c r="P10" s="19"/>
      <c r="Q10" s="19"/>
      <c r="R10" s="19"/>
      <c r="S10" s="19"/>
      <c r="T10" s="19"/>
      <c r="U10" s="19"/>
      <c r="V10" s="19"/>
      <c r="W10" s="19"/>
      <c r="X10" s="19"/>
    </row>
    <row r="11" spans="1:64" ht="18.2" customHeight="1">
      <c r="B11" s="87">
        <v>4</v>
      </c>
      <c r="C11" s="88" t="s">
        <v>289</v>
      </c>
      <c r="D11" s="89" t="s">
        <v>283</v>
      </c>
      <c r="E11" s="90" t="s">
        <v>290</v>
      </c>
      <c r="F11" s="89"/>
      <c r="G11" s="169" t="s">
        <v>20</v>
      </c>
      <c r="H11" s="19"/>
      <c r="I11" s="19"/>
      <c r="J11" s="19"/>
      <c r="K11" s="19"/>
      <c r="L11" s="19"/>
      <c r="M11" s="19"/>
      <c r="N11" s="19"/>
      <c r="O11" s="19"/>
      <c r="P11" s="19"/>
      <c r="Q11" s="19"/>
      <c r="R11" s="19"/>
      <c r="S11" s="19"/>
      <c r="T11" s="19"/>
      <c r="U11" s="19"/>
      <c r="V11" s="19"/>
      <c r="W11" s="19"/>
      <c r="X11" s="19"/>
    </row>
    <row r="12" spans="1:64" ht="18.2" customHeight="1">
      <c r="B12" s="87">
        <v>5</v>
      </c>
      <c r="C12" s="88" t="s">
        <v>291</v>
      </c>
      <c r="D12" s="89" t="s">
        <v>283</v>
      </c>
      <c r="E12" s="90" t="s">
        <v>292</v>
      </c>
      <c r="F12" s="89"/>
      <c r="G12" s="169"/>
      <c r="H12" s="19"/>
      <c r="I12" s="19"/>
      <c r="J12" s="19"/>
      <c r="K12" s="19"/>
      <c r="L12" s="19"/>
      <c r="M12" s="19"/>
      <c r="N12" s="19"/>
      <c r="O12" s="19"/>
      <c r="P12" s="19"/>
      <c r="Q12" s="19"/>
      <c r="R12" s="19"/>
      <c r="S12" s="19"/>
      <c r="T12" s="19"/>
      <c r="U12" s="19"/>
      <c r="V12" s="19"/>
      <c r="W12" s="19"/>
      <c r="X12" s="19"/>
    </row>
    <row r="13" spans="1:64" ht="18.2" customHeight="1">
      <c r="B13" s="87">
        <v>6</v>
      </c>
      <c r="C13" s="88" t="s">
        <v>293</v>
      </c>
      <c r="D13" s="89" t="s">
        <v>283</v>
      </c>
      <c r="E13" s="90" t="s">
        <v>294</v>
      </c>
      <c r="F13" s="89"/>
      <c r="G13" s="169"/>
      <c r="H13" s="19"/>
      <c r="I13" s="19"/>
      <c r="J13" s="19"/>
      <c r="K13" s="19"/>
      <c r="L13" s="19"/>
      <c r="M13" s="19"/>
      <c r="N13" s="19"/>
      <c r="O13" s="19"/>
      <c r="P13" s="19"/>
      <c r="Q13" s="19"/>
      <c r="R13" s="19"/>
      <c r="S13" s="19"/>
      <c r="U13" s="19"/>
      <c r="V13" s="19"/>
      <c r="W13" s="19"/>
      <c r="X13" s="19"/>
    </row>
    <row r="14" spans="1:64" ht="18.2" customHeight="1">
      <c r="B14" s="87">
        <v>7</v>
      </c>
      <c r="C14" s="88" t="s">
        <v>295</v>
      </c>
      <c r="D14" s="89" t="s">
        <v>283</v>
      </c>
      <c r="E14" s="90" t="s">
        <v>296</v>
      </c>
      <c r="F14" s="89"/>
      <c r="G14" s="169"/>
      <c r="H14" s="19"/>
      <c r="I14" s="19"/>
      <c r="J14" s="19"/>
      <c r="K14" s="19"/>
      <c r="L14" s="19"/>
      <c r="M14" s="19"/>
      <c r="N14" s="19"/>
      <c r="O14" s="19"/>
      <c r="P14" s="19"/>
      <c r="Q14" s="19"/>
      <c r="R14" s="19"/>
      <c r="S14" s="19"/>
      <c r="T14" s="19"/>
      <c r="U14" s="19"/>
      <c r="V14" s="19"/>
      <c r="W14" s="19"/>
      <c r="X14" s="19"/>
    </row>
    <row r="15" spans="1:64" ht="18.2" customHeight="1">
      <c r="B15" s="87">
        <v>8</v>
      </c>
      <c r="C15" s="88" t="s">
        <v>297</v>
      </c>
      <c r="D15" s="89" t="s">
        <v>283</v>
      </c>
      <c r="E15" s="90" t="s">
        <v>298</v>
      </c>
      <c r="F15" s="89"/>
      <c r="G15" s="169"/>
      <c r="H15" s="19"/>
      <c r="I15" s="19"/>
      <c r="J15" s="19"/>
      <c r="K15" s="19"/>
      <c r="L15" s="19"/>
      <c r="M15" s="19"/>
      <c r="N15" s="19"/>
      <c r="O15" s="19"/>
      <c r="P15" s="19"/>
      <c r="Q15" s="19"/>
      <c r="R15" s="19"/>
      <c r="S15" s="19"/>
      <c r="T15" s="19"/>
      <c r="U15" s="19"/>
      <c r="V15" s="19"/>
      <c r="W15" s="19"/>
      <c r="X15" s="19"/>
    </row>
    <row r="16" spans="1:64" ht="18.2" customHeight="1">
      <c r="B16" s="87">
        <v>9</v>
      </c>
      <c r="C16" s="88" t="s">
        <v>299</v>
      </c>
      <c r="D16" s="89" t="s">
        <v>283</v>
      </c>
      <c r="E16" s="90" t="s">
        <v>300</v>
      </c>
      <c r="F16" s="89"/>
      <c r="G16" s="169"/>
      <c r="H16" s="19"/>
      <c r="I16" s="19"/>
      <c r="J16" s="19"/>
      <c r="K16" s="19"/>
      <c r="L16" s="19"/>
      <c r="M16" s="19"/>
      <c r="N16" s="19"/>
      <c r="O16" s="19"/>
      <c r="P16" s="19"/>
      <c r="Q16" s="19"/>
      <c r="R16" s="19"/>
      <c r="S16" s="19"/>
      <c r="T16" s="19"/>
      <c r="U16" s="19"/>
      <c r="V16" s="19"/>
      <c r="W16" s="19"/>
      <c r="X16" s="19"/>
    </row>
    <row r="17" spans="2:24" ht="18.2" customHeight="1">
      <c r="B17" s="87">
        <v>10</v>
      </c>
      <c r="C17" s="88" t="s">
        <v>301</v>
      </c>
      <c r="D17" s="89" t="s">
        <v>283</v>
      </c>
      <c r="E17" s="90" t="s">
        <v>302</v>
      </c>
      <c r="F17" s="89"/>
      <c r="G17" s="169"/>
      <c r="H17" s="19"/>
      <c r="I17" s="19"/>
      <c r="J17" s="19"/>
      <c r="K17" s="19"/>
      <c r="L17" s="19"/>
      <c r="M17" s="19"/>
      <c r="N17" s="19"/>
      <c r="O17" s="19"/>
      <c r="P17" s="19"/>
      <c r="Q17" s="19"/>
      <c r="R17" s="19"/>
      <c r="S17" s="19"/>
      <c r="T17" s="19"/>
      <c r="U17" s="19"/>
      <c r="V17" s="19"/>
      <c r="W17" s="19"/>
      <c r="X17" s="19"/>
    </row>
    <row r="18" spans="2:24" ht="18.2" customHeight="1">
      <c r="B18" s="87">
        <v>11</v>
      </c>
      <c r="C18" s="88" t="s">
        <v>303</v>
      </c>
      <c r="D18" s="89" t="s">
        <v>283</v>
      </c>
      <c r="E18" s="90" t="s">
        <v>304</v>
      </c>
      <c r="F18" s="89"/>
      <c r="G18" s="169"/>
      <c r="H18" s="19"/>
      <c r="I18" s="19"/>
      <c r="J18" s="19"/>
      <c r="K18" s="19"/>
      <c r="L18" s="19"/>
      <c r="M18" s="19"/>
      <c r="N18" s="19"/>
      <c r="O18" s="19"/>
      <c r="P18" s="19"/>
      <c r="Q18" s="19"/>
      <c r="R18" s="19"/>
      <c r="S18" s="19"/>
      <c r="T18" s="19"/>
      <c r="U18" s="19"/>
      <c r="V18" s="19"/>
      <c r="W18" s="19"/>
      <c r="X18" s="19"/>
    </row>
    <row r="19" spans="2:24" ht="18.2" customHeight="1">
      <c r="B19" s="87">
        <v>12</v>
      </c>
      <c r="C19" s="88" t="s">
        <v>305</v>
      </c>
      <c r="D19" s="89" t="s">
        <v>283</v>
      </c>
      <c r="E19" s="90" t="s">
        <v>306</v>
      </c>
      <c r="F19" s="89"/>
      <c r="G19" s="169"/>
      <c r="H19" s="19"/>
      <c r="I19" s="19"/>
      <c r="J19" s="19"/>
      <c r="K19" s="19"/>
      <c r="L19" s="19"/>
      <c r="M19" s="19"/>
      <c r="N19" s="19"/>
      <c r="O19" s="19"/>
      <c r="P19" s="19"/>
      <c r="Q19" s="19"/>
      <c r="R19" s="19"/>
      <c r="S19" s="19"/>
      <c r="T19" s="19"/>
      <c r="U19" s="19"/>
      <c r="V19" s="19"/>
      <c r="W19" s="19"/>
      <c r="X19" s="19"/>
    </row>
    <row r="20" spans="2:24" ht="18.2" customHeight="1">
      <c r="B20" s="87">
        <v>13</v>
      </c>
      <c r="C20" s="88" t="s">
        <v>307</v>
      </c>
      <c r="D20" s="89" t="s">
        <v>283</v>
      </c>
      <c r="E20" s="90" t="s">
        <v>308</v>
      </c>
      <c r="F20" s="89"/>
      <c r="G20" s="169"/>
      <c r="H20" s="19"/>
      <c r="I20" s="19"/>
      <c r="J20" s="19"/>
      <c r="K20" s="19"/>
      <c r="L20" s="19"/>
      <c r="M20" s="19"/>
      <c r="N20" s="19"/>
      <c r="O20" s="19"/>
      <c r="P20" s="19"/>
      <c r="Q20" s="19"/>
      <c r="R20" s="19"/>
      <c r="S20" s="19"/>
      <c r="T20" s="19"/>
      <c r="U20" s="19"/>
      <c r="V20" s="19"/>
      <c r="W20" s="19"/>
      <c r="X20" s="19"/>
    </row>
    <row r="21" spans="2:24" ht="18.2" customHeight="1">
      <c r="B21" s="87">
        <v>14</v>
      </c>
      <c r="C21" s="88" t="s">
        <v>309</v>
      </c>
      <c r="D21" s="89" t="s">
        <v>283</v>
      </c>
      <c r="E21" s="90" t="s">
        <v>310</v>
      </c>
      <c r="F21" s="89"/>
      <c r="G21" s="169"/>
      <c r="H21" s="19"/>
      <c r="I21" s="19"/>
      <c r="J21" s="19"/>
      <c r="K21" s="19"/>
      <c r="L21" s="19"/>
      <c r="M21" s="19"/>
      <c r="N21" s="19"/>
      <c r="O21" s="19"/>
      <c r="P21" s="19"/>
      <c r="Q21" s="19"/>
      <c r="R21" s="19"/>
      <c r="S21" s="19"/>
      <c r="T21" s="19"/>
      <c r="U21" s="19"/>
      <c r="V21" s="19"/>
      <c r="W21" s="19"/>
      <c r="X21" s="19"/>
    </row>
    <row r="22" spans="2:24" ht="18.2" customHeight="1">
      <c r="B22" s="87">
        <v>15</v>
      </c>
      <c r="C22" s="88" t="s">
        <v>311</v>
      </c>
      <c r="D22" s="89" t="s">
        <v>283</v>
      </c>
      <c r="E22" s="90" t="s">
        <v>312</v>
      </c>
      <c r="F22" s="89"/>
      <c r="G22" s="169"/>
      <c r="H22" s="19"/>
      <c r="I22" s="19"/>
      <c r="J22" s="19"/>
      <c r="K22" s="19"/>
      <c r="L22" s="19"/>
      <c r="M22" s="19"/>
      <c r="N22" s="19"/>
      <c r="O22" s="19"/>
      <c r="P22" s="19"/>
      <c r="Q22" s="19"/>
      <c r="R22" s="19"/>
      <c r="S22" s="19"/>
      <c r="T22" s="19"/>
      <c r="U22" s="19"/>
      <c r="V22" s="19"/>
      <c r="W22" s="19"/>
      <c r="X22" s="19"/>
    </row>
    <row r="23" spans="2:24" ht="18.2" customHeight="1">
      <c r="B23" s="87">
        <v>16</v>
      </c>
      <c r="C23" s="88" t="s">
        <v>282</v>
      </c>
      <c r="D23" s="89" t="s">
        <v>283</v>
      </c>
      <c r="E23" s="90" t="s">
        <v>313</v>
      </c>
      <c r="F23" s="89"/>
      <c r="G23" s="169"/>
      <c r="H23" s="19"/>
      <c r="I23" s="19"/>
      <c r="J23" s="19"/>
      <c r="K23" s="19"/>
      <c r="L23" s="19"/>
      <c r="M23" s="19"/>
      <c r="N23" s="19"/>
      <c r="O23" s="19"/>
      <c r="P23" s="19"/>
      <c r="Q23" s="19"/>
      <c r="R23" s="19"/>
      <c r="S23" s="19"/>
      <c r="T23" s="19"/>
      <c r="U23" s="19"/>
      <c r="V23" s="19"/>
      <c r="W23" s="19"/>
      <c r="X23" s="19"/>
    </row>
    <row r="24" spans="2:24" ht="18.2" customHeight="1">
      <c r="B24" s="87">
        <v>17</v>
      </c>
      <c r="C24" s="88" t="s">
        <v>314</v>
      </c>
      <c r="D24" s="89" t="s">
        <v>283</v>
      </c>
      <c r="E24" s="90" t="s">
        <v>315</v>
      </c>
      <c r="F24" s="89"/>
      <c r="G24" s="169"/>
      <c r="H24" s="19"/>
      <c r="I24" s="19"/>
      <c r="J24" s="19"/>
      <c r="K24" s="19"/>
      <c r="L24" s="19"/>
      <c r="M24" s="19"/>
      <c r="N24" s="19"/>
      <c r="O24" s="19"/>
      <c r="P24" s="19"/>
      <c r="Q24" s="19"/>
      <c r="R24" s="19"/>
      <c r="S24" s="19"/>
      <c r="T24" s="19"/>
      <c r="U24" s="19"/>
      <c r="V24" s="19"/>
      <c r="W24" s="19"/>
      <c r="X24" s="19"/>
    </row>
    <row r="25" spans="2:24" ht="18.2" customHeight="1">
      <c r="B25" s="87">
        <v>18</v>
      </c>
      <c r="C25" s="88" t="s">
        <v>316</v>
      </c>
      <c r="D25" s="89" t="s">
        <v>283</v>
      </c>
      <c r="E25" s="90" t="s">
        <v>317</v>
      </c>
      <c r="F25" s="89"/>
      <c r="G25" s="169"/>
      <c r="H25" s="19"/>
      <c r="I25" s="19"/>
      <c r="J25" s="19"/>
      <c r="K25" s="19"/>
      <c r="L25" s="19"/>
      <c r="M25" s="19"/>
      <c r="N25" s="19"/>
      <c r="O25" s="19"/>
      <c r="P25" s="19"/>
      <c r="Q25" s="19"/>
      <c r="R25" s="19"/>
      <c r="S25" s="19"/>
      <c r="T25" s="19"/>
      <c r="U25" s="19"/>
      <c r="V25" s="19"/>
      <c r="W25" s="19"/>
      <c r="X25" s="19"/>
    </row>
    <row r="26" spans="2:24" ht="18.2" customHeight="1">
      <c r="B26" s="87">
        <v>19</v>
      </c>
      <c r="C26" s="88" t="s">
        <v>318</v>
      </c>
      <c r="D26" s="89" t="s">
        <v>283</v>
      </c>
      <c r="E26" s="90" t="s">
        <v>319</v>
      </c>
      <c r="F26" s="89"/>
      <c r="G26" s="169"/>
      <c r="H26" s="19"/>
      <c r="I26" s="19"/>
      <c r="J26" s="19"/>
      <c r="K26" s="19"/>
      <c r="L26" s="19"/>
      <c r="M26" s="19"/>
      <c r="N26" s="19"/>
      <c r="O26" s="19"/>
      <c r="P26" s="19"/>
      <c r="Q26" s="19"/>
      <c r="R26" s="19"/>
      <c r="S26" s="19"/>
      <c r="T26" s="19"/>
      <c r="U26" s="19"/>
      <c r="V26" s="19"/>
      <c r="W26" s="19"/>
      <c r="X26" s="19"/>
    </row>
    <row r="27" spans="2:24" ht="18.2" customHeight="1">
      <c r="B27" s="87">
        <v>20</v>
      </c>
      <c r="C27" s="88" t="s">
        <v>320</v>
      </c>
      <c r="D27" s="89" t="s">
        <v>283</v>
      </c>
      <c r="E27" s="90" t="s">
        <v>321</v>
      </c>
      <c r="F27" s="89"/>
      <c r="G27" s="169"/>
      <c r="H27" s="19"/>
      <c r="I27" s="19"/>
      <c r="J27" s="19"/>
      <c r="K27" s="19"/>
      <c r="L27" s="19"/>
      <c r="M27" s="19"/>
      <c r="N27" s="19"/>
      <c r="O27" s="19"/>
      <c r="P27" s="19"/>
      <c r="Q27" s="19"/>
      <c r="R27" s="19"/>
      <c r="S27" s="19"/>
      <c r="T27" s="19"/>
      <c r="U27" s="19"/>
      <c r="V27" s="19"/>
      <c r="W27" s="19"/>
      <c r="X27" s="19"/>
    </row>
    <row r="28" spans="2:24" ht="18.2" customHeight="1">
      <c r="B28" s="87">
        <v>21</v>
      </c>
      <c r="C28" s="88" t="s">
        <v>322</v>
      </c>
      <c r="D28" s="89" t="s">
        <v>283</v>
      </c>
      <c r="E28" s="90" t="s">
        <v>323</v>
      </c>
      <c r="F28" s="89"/>
      <c r="G28" s="169"/>
      <c r="H28" s="19"/>
      <c r="I28" s="19"/>
      <c r="J28" s="19"/>
      <c r="K28" s="19"/>
      <c r="L28" s="19"/>
      <c r="M28" s="19"/>
      <c r="N28" s="19"/>
      <c r="O28" s="19"/>
      <c r="P28" s="19"/>
      <c r="Q28" s="19"/>
      <c r="R28" s="19"/>
      <c r="S28" s="19"/>
      <c r="T28" s="19"/>
      <c r="U28" s="19"/>
      <c r="V28" s="19"/>
      <c r="W28" s="19"/>
      <c r="X28" s="19"/>
    </row>
    <row r="29" spans="2:24" ht="18.2" customHeight="1">
      <c r="B29" s="87">
        <v>22</v>
      </c>
      <c r="C29" s="88" t="s">
        <v>324</v>
      </c>
      <c r="D29" s="89" t="s">
        <v>283</v>
      </c>
      <c r="E29" s="90" t="s">
        <v>325</v>
      </c>
      <c r="F29" s="89"/>
      <c r="G29" s="169"/>
      <c r="H29" s="19"/>
      <c r="I29" s="19"/>
      <c r="J29" s="19"/>
      <c r="K29" s="19"/>
      <c r="L29" s="19"/>
      <c r="M29" s="19"/>
      <c r="N29" s="19"/>
      <c r="O29" s="19"/>
      <c r="P29" s="19"/>
      <c r="Q29" s="19"/>
      <c r="R29" s="19"/>
      <c r="S29" s="19"/>
      <c r="T29" s="19"/>
      <c r="U29" s="19"/>
      <c r="V29" s="19"/>
      <c r="W29" s="19"/>
      <c r="X29" s="19"/>
    </row>
    <row r="30" spans="2:24" ht="18.2" customHeight="1">
      <c r="B30" s="87">
        <v>23</v>
      </c>
      <c r="C30" s="88" t="s">
        <v>326</v>
      </c>
      <c r="D30" s="89" t="s">
        <v>283</v>
      </c>
      <c r="E30" s="90" t="s">
        <v>327</v>
      </c>
      <c r="F30" s="89"/>
      <c r="G30" s="169"/>
      <c r="H30" s="19"/>
      <c r="I30" s="19"/>
      <c r="J30" s="19"/>
      <c r="K30" s="19"/>
      <c r="L30" s="19"/>
      <c r="M30" s="19"/>
      <c r="N30" s="19"/>
      <c r="O30" s="19"/>
      <c r="P30" s="19"/>
      <c r="Q30" s="19"/>
      <c r="R30" s="19"/>
      <c r="S30" s="19"/>
      <c r="T30" s="19"/>
      <c r="U30" s="19"/>
      <c r="V30" s="19"/>
      <c r="W30" s="19"/>
      <c r="X30" s="19"/>
    </row>
    <row r="31" spans="2:24" ht="18.2" customHeight="1">
      <c r="B31" s="87">
        <v>24</v>
      </c>
      <c r="C31" s="88" t="s">
        <v>328</v>
      </c>
      <c r="D31" s="89" t="s">
        <v>283</v>
      </c>
      <c r="E31" s="90" t="s">
        <v>329</v>
      </c>
      <c r="F31" s="89"/>
      <c r="G31" s="169"/>
      <c r="H31" s="19"/>
      <c r="I31" s="19"/>
      <c r="J31" s="19"/>
      <c r="K31" s="19"/>
      <c r="L31" s="19"/>
      <c r="M31" s="19"/>
      <c r="N31" s="19"/>
      <c r="O31" s="19"/>
      <c r="P31" s="19"/>
      <c r="Q31" s="19"/>
      <c r="R31" s="19"/>
      <c r="S31" s="19"/>
      <c r="T31" s="19"/>
      <c r="U31" s="19"/>
      <c r="V31" s="19"/>
      <c r="W31" s="19"/>
      <c r="X31" s="19"/>
    </row>
    <row r="32" spans="2:24" ht="18.2" customHeight="1">
      <c r="B32" s="87">
        <v>25</v>
      </c>
      <c r="C32" s="88" t="s">
        <v>330</v>
      </c>
      <c r="D32" s="89" t="s">
        <v>283</v>
      </c>
      <c r="E32" s="90" t="s">
        <v>331</v>
      </c>
      <c r="F32" s="89"/>
      <c r="G32" s="169"/>
      <c r="H32" s="19"/>
      <c r="I32" s="19"/>
      <c r="J32" s="19"/>
      <c r="K32" s="19"/>
      <c r="L32" s="19"/>
      <c r="M32" s="19"/>
      <c r="N32" s="19"/>
      <c r="O32" s="19"/>
      <c r="P32" s="19"/>
      <c r="Q32" s="19"/>
      <c r="R32" s="19"/>
      <c r="S32" s="19"/>
      <c r="T32" s="19"/>
      <c r="U32" s="19"/>
      <c r="V32" s="19"/>
      <c r="W32" s="19"/>
      <c r="X32" s="19"/>
    </row>
    <row r="33" spans="2:24" ht="18.2" customHeight="1">
      <c r="B33" s="87">
        <v>26</v>
      </c>
      <c r="C33" s="88" t="s">
        <v>332</v>
      </c>
      <c r="D33" s="89" t="s">
        <v>283</v>
      </c>
      <c r="E33" s="90" t="s">
        <v>333</v>
      </c>
      <c r="F33" s="89"/>
      <c r="G33" s="169"/>
      <c r="H33" s="19"/>
      <c r="I33" s="19"/>
      <c r="J33" s="19"/>
      <c r="K33" s="19"/>
      <c r="L33" s="19"/>
      <c r="M33" s="19"/>
      <c r="N33" s="19"/>
      <c r="O33" s="19"/>
      <c r="P33" s="19"/>
      <c r="Q33" s="19"/>
      <c r="R33" s="19"/>
      <c r="S33" s="19"/>
      <c r="T33" s="19"/>
      <c r="U33" s="19"/>
      <c r="V33" s="19"/>
      <c r="W33" s="19"/>
      <c r="X33" s="19"/>
    </row>
    <row r="34" spans="2:24" ht="18.2" customHeight="1">
      <c r="B34" s="87">
        <v>27</v>
      </c>
      <c r="C34" s="88" t="s">
        <v>334</v>
      </c>
      <c r="D34" s="89" t="s">
        <v>283</v>
      </c>
      <c r="E34" s="90" t="s">
        <v>335</v>
      </c>
      <c r="F34" s="89"/>
      <c r="G34" s="169"/>
      <c r="H34" s="19"/>
      <c r="I34" s="19"/>
      <c r="J34" s="19"/>
      <c r="K34" s="19"/>
      <c r="L34" s="19"/>
      <c r="M34" s="19"/>
      <c r="N34" s="19"/>
      <c r="O34" s="19"/>
      <c r="P34" s="19"/>
      <c r="Q34" s="19"/>
      <c r="R34" s="19"/>
      <c r="S34" s="19"/>
      <c r="T34" s="19"/>
      <c r="U34" s="19"/>
      <c r="V34" s="19"/>
      <c r="W34" s="19"/>
      <c r="X34" s="19"/>
    </row>
    <row r="35" spans="2:24" ht="18.2" customHeight="1">
      <c r="B35" s="87">
        <v>28</v>
      </c>
      <c r="C35" s="88" t="s">
        <v>336</v>
      </c>
      <c r="D35" s="89" t="s">
        <v>283</v>
      </c>
      <c r="E35" s="90" t="s">
        <v>337</v>
      </c>
      <c r="F35" s="89"/>
      <c r="G35" s="169"/>
      <c r="H35" s="19"/>
      <c r="I35" s="19"/>
      <c r="J35" s="19"/>
      <c r="K35" s="19"/>
      <c r="L35" s="19"/>
      <c r="M35" s="19"/>
      <c r="N35" s="19"/>
      <c r="O35" s="19"/>
      <c r="P35" s="19"/>
      <c r="Q35" s="19"/>
      <c r="R35" s="19"/>
      <c r="S35" s="19"/>
      <c r="T35" s="19"/>
      <c r="U35" s="19"/>
      <c r="V35" s="19"/>
      <c r="W35" s="19"/>
      <c r="X35" s="19"/>
    </row>
    <row r="36" spans="2:24" ht="18.2" customHeight="1">
      <c r="B36" s="87">
        <v>29</v>
      </c>
      <c r="C36" s="88" t="s">
        <v>338</v>
      </c>
      <c r="D36" s="89" t="s">
        <v>283</v>
      </c>
      <c r="E36" s="90" t="s">
        <v>339</v>
      </c>
      <c r="F36" s="89"/>
      <c r="G36" s="169"/>
      <c r="H36" s="19"/>
      <c r="I36" s="19"/>
      <c r="J36" s="19"/>
      <c r="K36" s="19"/>
      <c r="L36" s="19"/>
      <c r="M36" s="19"/>
      <c r="N36" s="19"/>
      <c r="O36" s="19"/>
      <c r="P36" s="19"/>
      <c r="Q36" s="19"/>
      <c r="R36" s="19"/>
      <c r="S36" s="19"/>
      <c r="T36" s="19"/>
      <c r="U36" s="19"/>
      <c r="V36" s="19"/>
      <c r="W36" s="19"/>
      <c r="X36" s="19"/>
    </row>
    <row r="37" spans="2:24" ht="18.2" customHeight="1">
      <c r="B37" s="87">
        <v>30</v>
      </c>
      <c r="C37" s="88" t="s">
        <v>282</v>
      </c>
      <c r="D37" s="89" t="s">
        <v>283</v>
      </c>
      <c r="E37" s="90" t="s">
        <v>340</v>
      </c>
      <c r="F37" s="89"/>
      <c r="G37" s="169"/>
      <c r="H37" s="19"/>
      <c r="I37" s="19"/>
      <c r="J37" s="19"/>
      <c r="K37" s="19"/>
      <c r="L37" s="19"/>
      <c r="M37" s="19"/>
      <c r="N37" s="19"/>
      <c r="O37" s="19"/>
      <c r="P37" s="19"/>
      <c r="Q37" s="19"/>
      <c r="R37" s="19"/>
      <c r="S37" s="19"/>
      <c r="T37" s="19"/>
      <c r="U37" s="19"/>
      <c r="V37" s="19"/>
      <c r="W37" s="19"/>
      <c r="X37" s="19"/>
    </row>
    <row r="38" spans="2:24" ht="18.2" customHeight="1">
      <c r="B38" s="87">
        <v>31</v>
      </c>
      <c r="C38" s="88" t="s">
        <v>341</v>
      </c>
      <c r="D38" s="89" t="s">
        <v>283</v>
      </c>
      <c r="E38" s="90" t="s">
        <v>342</v>
      </c>
      <c r="F38" s="89"/>
      <c r="G38" s="169"/>
      <c r="H38" s="19"/>
      <c r="I38" s="19"/>
      <c r="J38" s="19"/>
      <c r="K38" s="19"/>
      <c r="L38" s="19"/>
      <c r="M38" s="19"/>
      <c r="N38" s="19"/>
      <c r="O38" s="19"/>
      <c r="P38" s="19"/>
      <c r="Q38" s="19"/>
      <c r="R38" s="19"/>
      <c r="S38" s="19"/>
      <c r="T38" s="19"/>
      <c r="U38" s="19"/>
      <c r="V38" s="19"/>
      <c r="W38" s="19"/>
      <c r="X38" s="19"/>
    </row>
    <row r="39" spans="2:24" ht="18.2" customHeight="1">
      <c r="B39" s="87">
        <v>32</v>
      </c>
      <c r="C39" s="88" t="s">
        <v>343</v>
      </c>
      <c r="D39" s="89" t="s">
        <v>283</v>
      </c>
      <c r="E39" s="90" t="s">
        <v>344</v>
      </c>
      <c r="F39" s="89"/>
      <c r="G39" s="169"/>
      <c r="H39" s="19"/>
      <c r="I39" s="19"/>
      <c r="J39" s="19"/>
      <c r="K39" s="19"/>
      <c r="L39" s="19"/>
      <c r="M39" s="19"/>
      <c r="N39" s="19"/>
      <c r="O39" s="19"/>
      <c r="P39" s="19"/>
      <c r="Q39" s="19"/>
      <c r="R39" s="19"/>
      <c r="S39" s="19"/>
      <c r="T39" s="19"/>
      <c r="U39" s="19"/>
      <c r="V39" s="19"/>
      <c r="W39" s="19"/>
      <c r="X39" s="19"/>
    </row>
    <row r="40" spans="2:24" ht="18.2" customHeight="1">
      <c r="B40" s="87">
        <v>33</v>
      </c>
      <c r="C40" s="88" t="s">
        <v>345</v>
      </c>
      <c r="D40" s="89" t="s">
        <v>283</v>
      </c>
      <c r="E40" s="90" t="s">
        <v>346</v>
      </c>
      <c r="F40" s="89"/>
      <c r="G40" s="169"/>
      <c r="H40" s="19"/>
      <c r="I40" s="19"/>
      <c r="J40" s="19"/>
      <c r="K40" s="19"/>
      <c r="L40" s="19"/>
      <c r="M40" s="19"/>
      <c r="N40" s="19"/>
      <c r="O40" s="19"/>
      <c r="P40" s="19"/>
      <c r="Q40" s="19"/>
      <c r="R40" s="19"/>
      <c r="S40" s="19"/>
      <c r="T40" s="19"/>
      <c r="U40" s="19"/>
      <c r="V40" s="19"/>
      <c r="W40" s="19"/>
      <c r="X40" s="19"/>
    </row>
    <row r="41" spans="2:24" ht="18.2" customHeight="1">
      <c r="B41" s="87">
        <v>34</v>
      </c>
      <c r="C41" s="88" t="s">
        <v>347</v>
      </c>
      <c r="D41" s="89" t="s">
        <v>283</v>
      </c>
      <c r="E41" s="90" t="s">
        <v>348</v>
      </c>
      <c r="F41" s="89"/>
      <c r="G41" s="169"/>
      <c r="H41" s="19"/>
      <c r="I41" s="19"/>
      <c r="J41" s="19"/>
      <c r="K41" s="19"/>
      <c r="L41" s="19"/>
      <c r="M41" s="19"/>
      <c r="N41" s="19"/>
      <c r="O41" s="19"/>
      <c r="P41" s="19"/>
      <c r="Q41" s="19"/>
      <c r="R41" s="19"/>
      <c r="S41" s="19"/>
      <c r="T41" s="19"/>
      <c r="U41" s="19"/>
      <c r="V41" s="19"/>
      <c r="W41" s="19"/>
      <c r="X41" s="19"/>
    </row>
    <row r="42" spans="2:24" ht="18.2" customHeight="1">
      <c r="B42" s="87">
        <v>35</v>
      </c>
      <c r="C42" s="88" t="s">
        <v>349</v>
      </c>
      <c r="D42" s="89" t="s">
        <v>283</v>
      </c>
      <c r="E42" s="90" t="s">
        <v>350</v>
      </c>
      <c r="F42" s="89"/>
      <c r="G42" s="169"/>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66</v>
      </c>
      <c r="C45" s="93"/>
      <c r="D45" s="94" t="n">
        <f>COUNTA(E8:E42)</f>
        <v>35.0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67</v>
      </c>
      <c r="C47" s="93"/>
      <c r="D47" s="94" t="n">
        <f>D45-D49</f>
        <v>35.0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68</v>
      </c>
      <c r="C49" s="95"/>
      <c r="D49" s="94" t="n">
        <f>COUNTIF(D8:D42,"Aleatoria")</f>
        <v>0.0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69</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sheetProtection password="902B" sheet="true" scenarios="true" objects="true"/>
  <mergeCells count="1">
    <mergeCell ref="B5:G5"/>
  </mergeCells>
  <conditionalFormatting sqref="E44">
    <cfRule type="expression" dxfId="629" priority="2">
      <formula>LEN(TRIM(F44))&gt;0</formula>
    </cfRule>
  </conditionalFormatting>
  <conditionalFormatting sqref="D52">
    <cfRule type="cellIs" dxfId="628" priority="3" operator="equal">
      <formula>"SI"</formula>
    </cfRule>
    <cfRule type="cellIs" dxfId="627"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25"/>
  <sheetViews>
    <sheetView zoomScale="90" zoomScaleNormal="90" workbookViewId="0">
      <selection activeCell="F19" sqref="F19:K19"/>
    </sheetView>
  </sheetViews>
  <sheetFormatPr baseColWidth="10" defaultColWidth="11.5703125" defaultRowHeight="12.75"/>
  <cols>
    <col min="1" max="1" customWidth="true" style="14" width="7.85546875" collapsed="false"/>
    <col min="2" max="2" customWidth="true" style="14" width="16.140625" collapsed="false"/>
    <col min="3" max="3" customWidth="true" style="14" width="56.0" collapsed="false"/>
    <col min="4" max="4" customWidth="true" style="139" width="18.28515625" collapsed="false"/>
    <col min="5" max="5" customWidth="true" style="139" width="5.5703125" collapsed="false"/>
    <col min="6" max="6" bestFit="true" customWidth="true" style="14" width="16.42578125" collapsed="false"/>
    <col min="7" max="7" customWidth="true" style="14" width="14.7109375" collapsed="false"/>
    <col min="8" max="8" customWidth="true" style="14" width="12.5703125" collapsed="false"/>
    <col min="9" max="9" customWidth="true" style="14" width="11.7109375" collapsed="false"/>
    <col min="10" max="10" bestFit="true" customWidth="true" style="14" width="17.28515625" collapsed="false"/>
    <col min="11" max="11" customWidth="true" style="14" width="14.5703125" collapsed="false"/>
    <col min="12" max="15" customWidth="true" style="14" width="12.5703125" collapsed="false"/>
    <col min="16" max="16" customWidth="true" style="14" width="19.5703125" collapsed="false"/>
    <col min="17" max="17" customWidth="true" style="14" width="6.85546875" collapsed="false"/>
    <col min="18" max="18" customWidth="true" style="14" width="4.7109375" collapsed="false"/>
    <col min="19" max="19" customWidth="true" style="14" width="12.85546875" collapsed="false"/>
    <col min="20" max="20" customWidth="true" style="14" width="12.140625" collapsed="false"/>
    <col min="21" max="21" customWidth="true" style="14" width="6.7109375" collapsed="false"/>
    <col min="22" max="22" customWidth="true" style="14" width="5.5703125" collapsed="false"/>
    <col min="23" max="23" customWidth="true" style="14" width="12.0" collapsed="false"/>
    <col min="24" max="24" customWidth="true" style="14" width="11.85546875" collapsed="false"/>
    <col min="25" max="25" customWidth="true" style="14" width="7.28515625" collapsed="false"/>
    <col min="26" max="64" customWidth="true" style="14" width="14.42578125" collapsed="false"/>
    <col min="65" max="16384" style="14" width="11.5703125" collapsed="false"/>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262</v>
      </c>
      <c r="C3" s="32"/>
      <c r="D3" s="132"/>
      <c r="E3" s="133"/>
    </row>
    <row r="4" spans="1:64" ht="26.1" customHeight="1">
      <c r="B4" s="31"/>
      <c r="C4" s="83"/>
      <c r="D4" s="14"/>
      <c r="E4" s="14"/>
      <c r="K4" s="19"/>
      <c r="N4" s="19"/>
      <c r="O4" s="19"/>
    </row>
    <row r="5" spans="1:64" ht="27.95" customHeight="1">
      <c r="B5" s="129" t="s">
        <v>70</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71</v>
      </c>
      <c r="C8" s="19"/>
      <c r="D8" s="133"/>
      <c r="E8" s="133"/>
      <c r="F8" s="19"/>
      <c r="G8" s="19"/>
      <c r="H8" s="19"/>
      <c r="I8" s="19"/>
      <c r="J8" s="19"/>
      <c r="K8" s="19"/>
      <c r="L8" s="19"/>
      <c r="M8" s="19"/>
      <c r="N8" s="19"/>
      <c r="O8" s="19"/>
    </row>
    <row r="9" spans="1:64" ht="21.6" customHeight="1">
      <c r="B9" s="137" t="s">
        <v>72</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184" t="s">
        <v>73</v>
      </c>
      <c r="C11" s="185"/>
      <c r="D11" s="32"/>
      <c r="E11" s="14"/>
      <c r="F11" s="130" t="s">
        <v>74</v>
      </c>
      <c r="G11" s="75" t="s">
        <v>75</v>
      </c>
      <c r="H11" s="131" t="s">
        <v>76</v>
      </c>
      <c r="I11" s="25"/>
      <c r="J11" s="130" t="s">
        <v>77</v>
      </c>
      <c r="K11" s="75" t="s">
        <v>75</v>
      </c>
      <c r="L11" s="131" t="s">
        <v>76</v>
      </c>
      <c r="M11" s="19"/>
      <c r="N11" s="19"/>
      <c r="O11" s="19"/>
      <c r="P11" s="19"/>
      <c r="Q11" s="19"/>
      <c r="R11" s="19"/>
      <c r="U11" s="19"/>
      <c r="V11" s="19"/>
      <c r="W11" s="19"/>
      <c r="X11" s="19"/>
      <c r="Y11" s="19"/>
    </row>
    <row r="12" spans="1:64" ht="12" customHeight="1">
      <c r="B12" s="71" t="s">
        <v>78</v>
      </c>
      <c r="C12" s="72">
        <v>9</v>
      </c>
      <c r="D12" s="32"/>
      <c r="E12" s="14"/>
      <c r="F12" s="79" t="s">
        <v>79</v>
      </c>
      <c r="G12" s="77" t="n">
        <f ca="1">J20+J58+J96+J134+J172+J210+J248+J286+J324+J362+J400+J438+J476+J514+J552+J590+J628+J666+J704+J742</f>
        <v>0.0</v>
      </c>
      <c r="H12" s="67" t="n">
        <f ca="1">IF(($G$15+$K$15)=0,0,G12/($G$15+$K$15))</f>
        <v>0.0</v>
      </c>
      <c r="I12" s="32"/>
      <c r="J12" s="76" t="s">
        <v>80</v>
      </c>
      <c r="K12" s="77" t="n">
        <f ca="1">G20+G58+G96+G134+G172+G210+G248+G286+G324+G362+G400+G438+G476+G514+G552+G590+G628+G666+G704+G742</f>
        <v>136.0</v>
      </c>
      <c r="L12" s="67" t="n">
        <f ca="1">IF(($G$15+$K$15)=0,0,K12/($G$15+$K$15))</f>
        <v>0.19428571428571428</v>
      </c>
      <c r="M12" s="19"/>
      <c r="N12" s="19"/>
      <c r="O12" s="19"/>
      <c r="P12" s="19"/>
      <c r="Q12" s="19"/>
      <c r="R12" s="19"/>
      <c r="U12" s="19"/>
      <c r="V12" s="19"/>
      <c r="W12" s="19"/>
      <c r="X12" s="19"/>
      <c r="Y12" s="19"/>
    </row>
    <row r="13" spans="1:64" ht="12" customHeight="1">
      <c r="B13" s="71" t="s">
        <v>81</v>
      </c>
      <c r="C13" s="72">
        <v>11</v>
      </c>
      <c r="D13" s="32"/>
      <c r="E13" s="14"/>
      <c r="F13" s="79" t="s">
        <v>82</v>
      </c>
      <c r="G13" s="77" t="n">
        <f ca="1">I20+I58+I96+I134+I172+I210+I248+I286+I324+I362+I400+I438+I476+I514+I552+I590+I628+I666+I704+I742</f>
        <v>74.0</v>
      </c>
      <c r="H13" s="67" t="n">
        <f ca="1">IF(($G$15+$K$15)=0,0,G13/($G$15+$K$15))</f>
        <v>0.10571428571428572</v>
      </c>
      <c r="I13" s="32"/>
      <c r="J13" s="76" t="s">
        <v>83</v>
      </c>
      <c r="K13" s="77" t="n">
        <f ca="1">F20+F58+F96+F134+F172+F210+F248+F286+F324+F362+F400+F438+F476+F514+F552+F590+F628+F666+F704+F742</f>
        <v>490.0</v>
      </c>
      <c r="L13" s="67" t="n">
        <f ca="1">IF(($G$15+$K$15)=0,0,K13/($G$15+$K$15))</f>
        <v>0.7</v>
      </c>
      <c r="M13" s="19"/>
      <c r="N13" s="19"/>
      <c r="O13" s="19"/>
      <c r="P13" s="19"/>
      <c r="Q13" s="19"/>
      <c r="R13" s="19"/>
      <c r="U13" s="19"/>
      <c r="V13" s="19"/>
      <c r="W13" s="19"/>
      <c r="X13" s="19"/>
      <c r="Y13" s="19"/>
    </row>
    <row r="14" spans="1:64" ht="12" customHeight="1" thickBot="1">
      <c r="B14" s="73" t="s">
        <v>84</v>
      </c>
      <c r="C14" s="74" t="n">
        <f>C12+C13</f>
        <v>20.0</v>
      </c>
      <c r="D14" s="32"/>
      <c r="E14" s="14"/>
      <c r="F14" s="79" t="s">
        <v>85</v>
      </c>
      <c r="G14" s="77" t="n">
        <f ca="1">H20+H58+H96+H134+H172+H210+H248+H286+H324+H362+H400+H438+H476+H514+H552+H590+H628+H666+H704+H742</f>
        <v>0.0</v>
      </c>
      <c r="H14" s="67" t="n">
        <f ca="1">IF(($G$15+$K$15)=0,0,G14/($G$15+$K$15))</f>
        <v>0.0</v>
      </c>
      <c r="I14" s="32"/>
      <c r="J14" s="76" t="s">
        <v>86</v>
      </c>
      <c r="K14" s="77" t="n">
        <f ca="1">K20+K58+K96+K134+K172+K210+K248+K286+K324+K362+K400+K438+K476+K514+K552+K590+K628+K666+K704+K742</f>
        <v>0.0</v>
      </c>
      <c r="L14" s="67" t="n">
        <f ca="1">IF(($G$15+$K$15)=0,0,K14/($G$15+$K$15))</f>
        <v>0.0</v>
      </c>
      <c r="M14" s="19"/>
      <c r="N14" s="19"/>
      <c r="O14" s="19"/>
      <c r="P14" s="19"/>
      <c r="Q14" s="19"/>
      <c r="R14" s="19"/>
      <c r="U14" s="19"/>
      <c r="V14" s="19"/>
      <c r="W14" s="19"/>
      <c r="X14" s="19"/>
      <c r="Y14" s="19"/>
    </row>
    <row r="15" spans="1:64" ht="12" customHeight="1" thickBot="1">
      <c r="B15" s="25"/>
      <c r="C15" s="32"/>
      <c r="D15" s="32"/>
      <c r="E15" s="14"/>
      <c r="F15" s="73" t="s">
        <v>84</v>
      </c>
      <c r="G15" s="61" t="n">
        <f ca="1">SUM(G12:G14)</f>
        <v>74.0</v>
      </c>
      <c r="H15" s="69" t="n">
        <f ca="1">SUM(H12:H14)</f>
        <v>0.10571428571428572</v>
      </c>
      <c r="I15" s="32"/>
      <c r="J15" s="73" t="s">
        <v>84</v>
      </c>
      <c r="K15" s="61" t="n">
        <f ca="1">SUM(K12:K14)</f>
        <v>626.0</v>
      </c>
      <c r="L15" s="69" t="n">
        <f ca="1">SUM(L12:L14)</f>
        <v>0.8942857142857142</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78</v>
      </c>
      <c r="C18" s="27" t="s">
        <v>87</v>
      </c>
      <c r="D18" s="28" t="s">
        <v>88</v>
      </c>
      <c r="K18" s="19"/>
      <c r="L18" s="19"/>
    </row>
    <row r="19" spans="2:30" ht="12" customHeight="1">
      <c r="B19" s="140" t="str">
        <f>IF( ISBLANK('03.Muestra'!$C8),"",'03.Muestra'!$C8)</f>
        <v>Home | CTIC</v>
      </c>
      <c r="C19" s="140" t="str">
        <f>IF( ISBLANK('03.Muestra'!$E8),"",'03.Muestra'!$E8)</f>
        <v>https://www.fundacionctic.org/</v>
      </c>
      <c r="D19" s="164" t="s">
        <v>82</v>
      </c>
      <c r="E19" s="133" t="str">
        <f>IF(D19&lt;&gt;"",IF(AND(P2.Operable!B19&lt;&gt;"",P2.Operable!C19&lt;&gt;""),"","ERR"),"")</f>
        <v/>
      </c>
      <c r="F19" s="141" t="s">
        <v>89</v>
      </c>
      <c r="G19" s="142" t="s">
        <v>93</v>
      </c>
      <c r="H19" s="143" t="s">
        <v>91</v>
      </c>
      <c r="I19" s="144" t="s">
        <v>82</v>
      </c>
      <c r="J19" s="145" t="s">
        <v>79</v>
      </c>
      <c r="K19" s="146" t="s">
        <v>86</v>
      </c>
      <c r="L19" s="19"/>
    </row>
    <row r="20" spans="2:30" ht="12" customHeight="1">
      <c r="B20" s="140" t="str">
        <f>IF( ISBLANK('03.Muestra'!$C9),"",'03.Muestra'!$C9)</f>
        <v>Escribir para Internet | CTIC</v>
      </c>
      <c r="C20" s="140" t="str">
        <f>IF( ISBLANK('03.Muestra'!$E9),"",'03.Muestra'!$E9)</f>
        <v>https://www.fundacionctic.org/es/actualidad/escribir-para-internet</v>
      </c>
      <c r="D20" s="164" t="s">
        <v>93</v>
      </c>
      <c r="E20" s="133" t="str">
        <f t="shared" ref="E20:E53" si="1">IF(D20&lt;&gt;"",IF(AND(B20&lt;&gt;"",C20&lt;&gt;""),"","ERR"),"")</f>
        <v/>
      </c>
      <c r="F20" s="147" t="n">
        <f ca="1">COUNTIF($D19:INDIRECT("$D" &amp;  SUM(ROW()-1,'03.Muestra'!$D$45)-1),F19)</f>
        <v>0.0</v>
      </c>
      <c r="G20" s="147" t="n">
        <f ca="1">COUNTIF($D19:INDIRECT("$D" &amp;  SUM(ROW()-1,'03.Muestra'!$D$45)-1),G19)</f>
        <v>30.0</v>
      </c>
      <c r="H20" s="147" t="n">
        <f ca="1">COUNTIF($D19:INDIRECT("$D" &amp;  SUM(ROW()-1,'03.Muestra'!$D$45)-1),H19)</f>
        <v>0.0</v>
      </c>
      <c r="I20" s="147" t="n">
        <f ca="1">COUNTIF($D19:INDIRECT("$D" &amp;  SUM(ROW()-1,'03.Muestra'!$D$45)-1),I19)</f>
        <v>5.0</v>
      </c>
      <c r="J20" s="147" t="n">
        <f ca="1">COUNTIF($D19:INDIRECT("$D" &amp;  SUM(ROW()-1,'03.Muestra'!$D$45)-1),J19)</f>
        <v>0.0</v>
      </c>
      <c r="K20" s="147" t="n">
        <f ca="1">IF('03.Muestra'!$D$45=0,0,COUNTBLANK($D19:INDIRECT("$D" &amp;  SUM(ROW()-1,'03.Muestra'!$D$45)-1)))</f>
        <v>0.0</v>
      </c>
      <c r="L20" s="19"/>
    </row>
    <row r="21" spans="2:30" ht="12" customHeight="1">
      <c r="B21" s="140" t="str">
        <f>IF( ISBLANK('03.Muestra'!$C10),"",'03.Muestra'!$C10)</f>
        <v>Horizon 2020 | CTIC</v>
      </c>
      <c r="C21" s="140" t="str">
        <f>IF( ISBLANK('03.Muestra'!$E10),"",'03.Muestra'!$E10)</f>
        <v>https://www.fundacionctic.org/es/horizon-2020</v>
      </c>
      <c r="D21" s="164" t="s">
        <v>93</v>
      </c>
      <c r="E21" s="133" t="str">
        <f t="shared" si="1"/>
        <v/>
      </c>
      <c r="F21" s="19"/>
      <c r="G21" s="19"/>
      <c r="H21" s="19"/>
      <c r="I21" s="19"/>
      <c r="J21" s="19"/>
      <c r="K21" s="19"/>
    </row>
    <row r="22" spans="2:30" ht="12" customHeight="1">
      <c r="B22" s="140" t="str">
        <f>IF( ISBLANK('03.Muestra'!$C11),"",'03.Muestra'!$C11)</f>
        <v>Artículos | CTIC</v>
      </c>
      <c r="C22" s="140" t="str">
        <f>IF( ISBLANK('03.Muestra'!$E11),"",'03.Muestra'!$E11)</f>
        <v>https://www.fundacionctic.org/es/articulos</v>
      </c>
      <c r="D22" s="164" t="s">
        <v>93</v>
      </c>
      <c r="E22" s="133" t="str">
        <f t="shared" si="1"/>
        <v/>
      </c>
      <c r="F22" s="19"/>
      <c r="G22" s="19"/>
      <c r="H22" s="19"/>
      <c r="I22" s="19"/>
      <c r="K22" s="148" t="s">
        <v>89</v>
      </c>
      <c r="L22" s="149" t="s">
        <v>90</v>
      </c>
    </row>
    <row r="23" spans="2:30" ht="12" customHeight="1">
      <c r="B23" s="140" t="str">
        <f>IF( ISBLANK('03.Muestra'!$C12),"",'03.Muestra'!$C12)</f>
        <v>Trabaja con nosotros | CTIC</v>
      </c>
      <c r="C23" s="140" t="str">
        <f>IF( ISBLANK('03.Muestra'!$E12),"",'03.Muestra'!$E12)</f>
        <v>https://www.fundacionctic.org/es/trabaja-con-nosotros</v>
      </c>
      <c r="D23" s="164" t="s">
        <v>93</v>
      </c>
      <c r="E23" s="133" t="str">
        <f t="shared" si="1"/>
        <v/>
      </c>
      <c r="F23" s="150"/>
      <c r="G23" s="19"/>
      <c r="H23" s="19"/>
      <c r="I23" s="19"/>
      <c r="K23" s="148" t="s">
        <v>91</v>
      </c>
      <c r="L23" s="149" t="s">
        <v>92</v>
      </c>
    </row>
    <row r="24" spans="2:30" ht="12" customHeight="1">
      <c r="B24" s="140" t="str">
        <f>IF( ISBLANK('03.Muestra'!$C13),"",'03.Muestra'!$C13)</f>
        <v>Proyectos | CTIC</v>
      </c>
      <c r="C24" s="140" t="str">
        <f>IF( ISBLANK('03.Muestra'!$E13),"",'03.Muestra'!$E13)</f>
        <v>https://www.fundacionctic.org/es/proyectos</v>
      </c>
      <c r="D24" s="164" t="s">
        <v>93</v>
      </c>
      <c r="E24" s="133" t="str">
        <f t="shared" si="1"/>
        <v/>
      </c>
      <c r="F24" s="19"/>
      <c r="G24" s="19"/>
      <c r="H24" s="19"/>
      <c r="I24" s="19"/>
      <c r="K24" s="148" t="s">
        <v>93</v>
      </c>
      <c r="L24" s="149" t="s">
        <v>94</v>
      </c>
      <c r="AD24" s="19"/>
    </row>
    <row r="25" spans="2:30" ht="12" customHeight="1">
      <c r="B25" s="140" t="str">
        <f>IF( ISBLANK('03.Muestra'!$C14),"",'03.Muestra'!$C14)</f>
        <v>W3C | CTIC</v>
      </c>
      <c r="C25" s="140" t="str">
        <f>IF( ISBLANK('03.Muestra'!$E14),"",'03.Muestra'!$E14)</f>
        <v>https://www.fundacionctic.org/es/w3c</v>
      </c>
      <c r="D25" s="164" t="s">
        <v>93</v>
      </c>
      <c r="E25" s="133" t="str">
        <f t="shared" si="1"/>
        <v/>
      </c>
      <c r="F25" s="19"/>
      <c r="G25" s="19"/>
      <c r="H25" s="19"/>
      <c r="I25" s="19"/>
      <c r="J25" s="19"/>
      <c r="K25" s="19"/>
      <c r="L25" s="19"/>
      <c r="AD25" s="19"/>
    </row>
    <row r="26" spans="2:30" ht="12" customHeight="1">
      <c r="B26" s="140" t="str">
        <f>IF( ISBLANK('03.Muestra'!$C15),"",'03.Muestra'!$C15)</f>
        <v>Tecnologías | CTIC</v>
      </c>
      <c r="C26" s="140" t="str">
        <f>IF( ISBLANK('03.Muestra'!$E15),"",'03.Muestra'!$E15)</f>
        <v>https://www.fundacionctic.org/es/tecnologias</v>
      </c>
      <c r="D26" s="164" t="s">
        <v>93</v>
      </c>
      <c r="E26" s="133" t="str">
        <f t="shared" si="1"/>
        <v/>
      </c>
      <c r="F26" s="19"/>
      <c r="G26" s="19"/>
      <c r="H26" s="19"/>
      <c r="I26" s="19"/>
      <c r="J26" s="19"/>
      <c r="K26" s="19"/>
      <c r="L26" s="19"/>
      <c r="AD26" s="19"/>
    </row>
    <row r="27" spans="2:30" ht="12" customHeight="1">
      <c r="B27" s="140" t="str">
        <f>IF( ISBLANK('03.Muestra'!$C16),"",'03.Muestra'!$C16)</f>
        <v>BLOCKCHAIN | CTIC</v>
      </c>
      <c r="C27" s="140" t="str">
        <f>IF( ISBLANK('03.Muestra'!$E16),"",'03.Muestra'!$E16)</f>
        <v>https://www.fundacionctic.org/es/tecnologias/blockchain</v>
      </c>
      <c r="D27" s="164" t="s">
        <v>93</v>
      </c>
      <c r="E27" s="133" t="str">
        <f t="shared" si="1"/>
        <v/>
      </c>
      <c r="F27" s="19"/>
      <c r="G27" s="19"/>
      <c r="H27" s="19"/>
      <c r="I27" s="19"/>
      <c r="J27" s="19"/>
      <c r="Q27" s="19"/>
      <c r="R27" s="19"/>
      <c r="S27" s="19"/>
      <c r="T27" s="19"/>
      <c r="U27" s="19"/>
      <c r="AD27" s="19"/>
    </row>
    <row r="28" spans="2:30" ht="12" customHeight="1">
      <c r="B28" s="140" t="str">
        <f>IF( ISBLANK('03.Muestra'!$C17),"",'03.Muestra'!$C17)</f>
        <v>Arranca MASSTEAM, Mujeres Asturianas STEAM, el proyecto al que se suma el PCT Avilés Isla de la Innovación | CTIC</v>
      </c>
      <c r="C28" s="140" t="str">
        <f>IF( ISBLANK('03.Muestra'!$E17),"",'03.Muestra'!$E17)</f>
        <v>https://www.fundacionctic.org/es/actualidad/arranca-massteam-mujeres-asturianas-steam-el-proyecto-al-que-se-suma-el-pct-aviles-isla</v>
      </c>
      <c r="D28" s="164" t="s">
        <v>82</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Análisis de la eficiencia de equipos industriales | CTIC</v>
      </c>
      <c r="C29" s="140" t="str">
        <f>IF( ISBLANK('03.Muestra'!$E18),"",'03.Muestra'!$E18)</f>
        <v>https://www.fundacionctic.org/es/actualidad/analisis-de-la-eficiencia-de-equipos-industriales</v>
      </c>
      <c r="D29" s="164" t="s">
        <v>93</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Perfil del contratante | CTIC</v>
      </c>
      <c r="C30" s="140" t="str">
        <f>IF( ISBLANK('03.Muestra'!$E19),"",'03.Muestra'!$E19)</f>
        <v>https://www.fundacionctic.org/es/perfil-contratante</v>
      </c>
      <c r="D30" s="164" t="s">
        <v>93</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SOLICITUD DE ACOMPAÑAMIENTO TECNOLÓGICO | CTIC</v>
      </c>
      <c r="C31" s="140" t="str">
        <f>IF( ISBLANK('03.Muestra'!$E20),"",'03.Muestra'!$E20)</f>
        <v>https://www.fundacionctic.org/es/proyectos/red-sat/solicitud-diagnostico</v>
      </c>
      <c r="D31" s="164" t="s">
        <v>93</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Mapa del sitio | CTIC</v>
      </c>
      <c r="C32" s="140" t="str">
        <f>IF( ISBLANK('03.Muestra'!$E21),"",'03.Muestra'!$E21)</f>
        <v>https://www.fundacionctic.org/es/sitemap</v>
      </c>
      <c r="D32" s="164" t="s">
        <v>93</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Política de cookies | CTIC</v>
      </c>
      <c r="C33" s="140" t="str">
        <f>IF( ISBLANK('03.Muestra'!$E22),"",'03.Muestra'!$E22)</f>
        <v>https://www.fundacionctic.org/es/politica-de-cookies</v>
      </c>
      <c r="D33" s="164" t="s">
        <v>93</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Home | CTIC</v>
      </c>
      <c r="C34" s="140" t="str">
        <f>IF( ISBLANK('03.Muestra'!$E23),"",'03.Muestra'!$E23)</f>
        <v>https://www.fundacionctic.org/en</v>
      </c>
      <c r="D34" s="164" t="s">
        <v>93</v>
      </c>
      <c r="E34" s="133" t="str">
        <f t="shared" si="1"/>
        <v/>
      </c>
      <c r="F34" s="19"/>
      <c r="G34" s="19"/>
      <c r="H34" s="19"/>
      <c r="I34" s="19"/>
      <c r="J34" s="19"/>
      <c r="K34" s="19"/>
      <c r="W34" s="19"/>
      <c r="X34" s="19"/>
      <c r="Y34" s="19"/>
    </row>
    <row r="35" spans="2:25" ht="12" customHeight="1">
      <c r="B35" s="140" t="str">
        <f>IF( ISBLANK('03.Muestra'!$C24),"",'03.Muestra'!$C24)</f>
        <v>Accesibilidad | CTIC</v>
      </c>
      <c r="C35" s="140" t="str">
        <f>IF( ISBLANK('03.Muestra'!$E24),"",'03.Muestra'!$E24)</f>
        <v>https://www.fundacionctic.org/es/accesibilidad</v>
      </c>
      <c r="D35" s="164" t="s">
        <v>93</v>
      </c>
      <c r="E35" s="133" t="str">
        <f t="shared" si="1"/>
        <v/>
      </c>
      <c r="F35" s="19"/>
      <c r="G35" s="19"/>
      <c r="H35" s="19"/>
      <c r="I35" s="19"/>
      <c r="J35" s="19"/>
      <c r="K35" s="19"/>
      <c r="W35" s="19"/>
      <c r="X35" s="19"/>
      <c r="Y35" s="19"/>
    </row>
    <row r="36" spans="2:25" ht="12" customHeight="1">
      <c r="B36" s="140" t="str">
        <f>IF( ISBLANK('03.Muestra'!$C25),"",'03.Muestra'!$C25)</f>
        <v>Sobre CTIC | CTIC</v>
      </c>
      <c r="C36" s="140" t="str">
        <f>IF( ISBLANK('03.Muestra'!$E25),"",'03.Muestra'!$E25)</f>
        <v>https://www.fundacionctic.org/es/sobre-ctic</v>
      </c>
      <c r="D36" s="164" t="s">
        <v>93</v>
      </c>
      <c r="E36" s="133" t="str">
        <f t="shared" si="1"/>
        <v/>
      </c>
      <c r="F36" s="19"/>
      <c r="G36" s="19"/>
      <c r="H36" s="19"/>
      <c r="I36" s="19"/>
      <c r="J36" s="19"/>
      <c r="K36" s="19"/>
      <c r="W36" s="19"/>
      <c r="X36" s="19"/>
      <c r="Y36" s="19"/>
    </row>
    <row r="37" spans="2:25" ht="12" customHeight="1">
      <c r="B37" s="140" t="str">
        <f>IF( ISBLANK('03.Muestra'!$C26),"",'03.Muestra'!$C26)</f>
        <v>Retos | CTIC</v>
      </c>
      <c r="C37" s="140" t="str">
        <f>IF( ISBLANK('03.Muestra'!$E26),"",'03.Muestra'!$E26)</f>
        <v>https://www.fundacionctic.org/es/retos</v>
      </c>
      <c r="D37" s="164" t="s">
        <v>93</v>
      </c>
      <c r="E37" s="133" t="str">
        <f t="shared" si="1"/>
        <v/>
      </c>
      <c r="F37" s="19"/>
      <c r="G37" s="19"/>
      <c r="H37" s="19"/>
      <c r="I37" s="19"/>
      <c r="J37" s="19"/>
      <c r="K37" s="19"/>
      <c r="L37" s="19"/>
      <c r="Q37" s="19"/>
      <c r="W37" s="19"/>
      <c r="X37" s="19"/>
      <c r="Y37" s="19"/>
    </row>
    <row r="38" spans="2:25" ht="12" customHeight="1">
      <c r="B38" s="140" t="str">
        <f>IF( ISBLANK('03.Muestra'!$C27),"",'03.Muestra'!$C27)</f>
        <v>Publicaciones científicas | CTIC</v>
      </c>
      <c r="C38" s="140" t="str">
        <f>IF( ISBLANK('03.Muestra'!$E27),"",'03.Muestra'!$E27)</f>
        <v>https://www.fundacionctic.org/es/scientific-publications</v>
      </c>
      <c r="D38" s="164" t="s">
        <v>93</v>
      </c>
      <c r="E38" s="133" t="str">
        <f t="shared" si="1"/>
        <v/>
      </c>
      <c r="F38" s="19"/>
      <c r="G38" s="19"/>
      <c r="H38" s="19"/>
      <c r="I38" s="19"/>
      <c r="J38" s="19"/>
      <c r="K38" s="19"/>
      <c r="L38" s="19"/>
      <c r="Q38" s="19"/>
      <c r="W38" s="19"/>
      <c r="X38" s="19"/>
      <c r="Y38" s="19"/>
    </row>
    <row r="39" spans="2:25" ht="12" customHeight="1">
      <c r="B39" s="140" t="str">
        <f>IF( ISBLANK('03.Muestra'!$C28),"",'03.Muestra'!$C28)</f>
        <v>News | CTIC</v>
      </c>
      <c r="C39" s="140" t="str">
        <f>IF( ISBLANK('03.Muestra'!$E28),"",'03.Muestra'!$E28)</f>
        <v>https://www.fundacionctic.org/es/actualidad</v>
      </c>
      <c r="D39" s="164" t="s">
        <v>82</v>
      </c>
      <c r="E39" s="133" t="str">
        <f t="shared" si="1"/>
        <v/>
      </c>
      <c r="F39" s="19"/>
      <c r="G39" s="19"/>
      <c r="H39" s="19"/>
      <c r="I39" s="19"/>
      <c r="J39" s="19"/>
      <c r="K39" s="19"/>
      <c r="L39" s="19"/>
      <c r="Q39" s="19"/>
      <c r="W39" s="19"/>
      <c r="X39" s="19"/>
      <c r="Y39" s="19"/>
    </row>
    <row r="40" spans="2:25" ht="12" customHeight="1">
      <c r="B40" s="140" t="str">
        <f>IF( ISBLANK('03.Muestra'!$C29),"",'03.Muestra'!$C29)</f>
        <v>EQUIPAMIENTO DE MATERIAL INFORMÁTICO PARA FUNDACIÓN CTIC | CTIC</v>
      </c>
      <c r="C40" s="140" t="str">
        <f>IF( ISBLANK('03.Muestra'!$E29),"",'03.Muestra'!$E29)</f>
        <v>https://www.fundacionctic.org/es/perfil-contratante/equipamiento-de-material-informatico-para-fundacion-ctic</v>
      </c>
      <c r="D40" s="164" t="s">
        <v>93</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Órganos de gobierno | CTIC</v>
      </c>
      <c r="C41" s="140" t="str">
        <f>IF( ISBLANK('03.Muestra'!$E30),"",'03.Muestra'!$E30)</f>
        <v>https://www.fundacionctic.org/es/organos-de-gobierno</v>
      </c>
      <c r="D41" s="164" t="s">
        <v>93</v>
      </c>
      <c r="E41" s="133" t="str">
        <f t="shared" si="1"/>
        <v/>
      </c>
      <c r="F41" s="19"/>
      <c r="G41" s="19"/>
      <c r="H41" s="19"/>
      <c r="I41" s="19"/>
      <c r="J41" s="19"/>
      <c r="K41" s="19"/>
      <c r="L41" s="19"/>
      <c r="Y41" s="19"/>
    </row>
    <row r="42" spans="2:25" ht="12" customHeight="1">
      <c r="B42" s="140" t="str">
        <f>IF( ISBLANK('03.Muestra'!$C31),"",'03.Muestra'!$C31)</f>
        <v>Desarrollo de Plataforma Web RETOS STEAM | CTIC</v>
      </c>
      <c r="C42" s="140" t="str">
        <f>IF( ISBLANK('03.Muestra'!$E31),"",'03.Muestra'!$E31)</f>
        <v>https://www.fundacionctic.org/es/perfil-contratante/desarrollo-de-plataforma-web-retos-steam</v>
      </c>
      <c r="D42" s="164" t="s">
        <v>93</v>
      </c>
      <c r="E42" s="133" t="str">
        <f t="shared" si="1"/>
        <v/>
      </c>
      <c r="F42" s="19"/>
      <c r="G42" s="19"/>
      <c r="H42" s="19"/>
      <c r="I42" s="19"/>
      <c r="J42" s="19"/>
      <c r="K42" s="19"/>
      <c r="L42" s="19"/>
      <c r="Y42" s="19"/>
    </row>
    <row r="43" spans="2:25" ht="12" customHeight="1">
      <c r="B43" s="140" t="str">
        <f>IF( ISBLANK('03.Muestra'!$C32),"",'03.Muestra'!$C32)</f>
        <v>Suministro de material informático y de investigación | CTIC</v>
      </c>
      <c r="C43" s="140" t="str">
        <f>IF( ISBLANK('03.Muestra'!$E32),"",'03.Muestra'!$E32)</f>
        <v>https://www.fundacionctic.org/es/perfil-contratante/suministro-de-material-informatico-y-de-investigacion</v>
      </c>
      <c r="D43" s="164" t="s">
        <v>93</v>
      </c>
      <c r="E43" s="133" t="str">
        <f t="shared" si="1"/>
        <v/>
      </c>
      <c r="F43" s="19"/>
      <c r="G43" s="19"/>
      <c r="H43" s="19"/>
      <c r="I43" s="19"/>
      <c r="J43" s="19"/>
      <c r="K43" s="19"/>
      <c r="L43" s="19"/>
      <c r="Y43" s="19"/>
    </row>
    <row r="44" spans="2:25" ht="12" customHeight="1">
      <c r="B44" s="140" t="str">
        <f>IF( ISBLANK('03.Muestra'!$C33),"",'03.Muestra'!$C33)</f>
        <v>Solicitud de certificados | CTIC</v>
      </c>
      <c r="C44" s="140" t="str">
        <f>IF( ISBLANK('03.Muestra'!$E33),"",'03.Muestra'!$E33)</f>
        <v>https://www.fundacionctic.org/perfil-contratante/certificados</v>
      </c>
      <c r="D44" s="164" t="s">
        <v>93</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Prensa | CTIC</v>
      </c>
      <c r="C45" s="140" t="str">
        <f>IF( ISBLANK('03.Muestra'!$E34),"",'03.Muestra'!$E34)</f>
        <v>https://www.fundacionctic.org/es/prensa</v>
      </c>
      <c r="D45" s="164" t="s">
        <v>93</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EQUIPAMIENTO INFORMÁTICO Y DE COMUNICACIONES PARA FUNDACIÓN CTIC 2017 | CTIC</v>
      </c>
      <c r="C46" s="140" t="str">
        <f>IF( ISBLANK('03.Muestra'!$E35),"",'03.Muestra'!$E35)</f>
        <v>https://www.fundacionctic.org/es/perfil-contratante/equipamiento-informatico-y-de-comunicaciones-para-fundacion-ctic-2017</v>
      </c>
      <c r="D46" s="164" t="s">
        <v>93</v>
      </c>
      <c r="E46" s="133" t="str">
        <f t="shared" si="1"/>
        <v/>
      </c>
      <c r="I46" s="19"/>
      <c r="J46" s="19"/>
      <c r="K46" s="19"/>
      <c r="L46" s="19"/>
      <c r="Q46" s="19"/>
      <c r="R46" s="19"/>
      <c r="S46" s="151"/>
      <c r="T46" s="19"/>
      <c r="U46" s="19"/>
      <c r="V46" s="19"/>
      <c r="W46" s="19"/>
      <c r="X46" s="19"/>
      <c r="Y46" s="19"/>
    </row>
    <row r="47" spans="2:25" ht="12" customHeight="1">
      <c r="B47" s="140" t="str">
        <f>IF( ISBLANK('03.Muestra'!$C36),"",'03.Muestra'!$C36)</f>
        <v>Proceso de Homologación de Docentes | CTIC</v>
      </c>
      <c r="C47" s="140" t="str">
        <f>IF( ISBLANK('03.Muestra'!$E36),"",'03.Muestra'!$E36)</f>
        <v>https://www.fundacionctic.org/es/perfil-contratante/proceso-de-homologacion-de-docentes</v>
      </c>
      <c r="D47" s="164" t="s">
        <v>93</v>
      </c>
      <c r="E47" s="133" t="str">
        <f t="shared" si="1"/>
        <v/>
      </c>
      <c r="I47" s="19"/>
      <c r="J47" s="19"/>
      <c r="K47" s="19"/>
      <c r="L47" s="19"/>
      <c r="Q47" s="19"/>
      <c r="R47" s="19"/>
      <c r="S47" s="19"/>
      <c r="T47" s="19"/>
      <c r="U47" s="19"/>
      <c r="V47" s="19"/>
      <c r="W47" s="19"/>
      <c r="X47" s="19"/>
      <c r="Y47" s="19"/>
    </row>
    <row r="48" spans="2:25" ht="12" customHeight="1">
      <c r="B48" s="140" t="str">
        <f>IF( ISBLANK('03.Muestra'!$C37),"",'03.Muestra'!$C37)</f>
        <v>Home | CTIC</v>
      </c>
      <c r="C48" s="140" t="str">
        <f>IF( ISBLANK('03.Muestra'!$E37),"",'03.Muestra'!$E37)</f>
        <v>https://www.fundacionctic.org/es</v>
      </c>
      <c r="D48" s="164" t="s">
        <v>82</v>
      </c>
      <c r="E48" s="133" t="str">
        <f t="shared" si="1"/>
        <v/>
      </c>
      <c r="I48" s="19"/>
      <c r="J48" s="19"/>
      <c r="K48" s="19"/>
      <c r="L48" s="19"/>
      <c r="Q48" s="19"/>
      <c r="R48" s="19"/>
      <c r="S48" s="19"/>
      <c r="T48" s="19"/>
      <c r="U48" s="19"/>
      <c r="V48" s="19"/>
      <c r="W48" s="19"/>
      <c r="X48" s="19"/>
      <c r="Y48" s="19"/>
    </row>
    <row r="49" spans="2:25" ht="12" customHeight="1">
      <c r="B49" s="140" t="str">
        <f>IF( ISBLANK('03.Muestra'!$C38),"",'03.Muestra'!$C38)</f>
        <v>Contratación del mantenimiento de la limpieza de las instalaciones de Fundación CTIC y zonas comunes del Edificio Centros Tecnológicos | CTIC</v>
      </c>
      <c r="C49" s="140" t="str">
        <f>IF( ISBLANK('03.Muestra'!$E38),"",'03.Muestra'!$E38)</f>
        <v>https://www.fundacionctic.org/es/perfil-contratante/contratacion-del-mantenimiento-de-la-limpieza-de-las-instalaciones-de-fundacion</v>
      </c>
      <c r="D49" s="164" t="s">
        <v>93</v>
      </c>
      <c r="E49" s="133" t="str">
        <f t="shared" si="1"/>
        <v/>
      </c>
      <c r="I49" s="19"/>
      <c r="J49" s="19"/>
      <c r="K49" s="19"/>
      <c r="L49" s="19"/>
      <c r="Q49" s="19"/>
      <c r="R49" s="19"/>
      <c r="S49" s="19"/>
      <c r="T49" s="19"/>
      <c r="U49" s="19"/>
      <c r="V49" s="19"/>
      <c r="W49" s="19"/>
      <c r="X49" s="19"/>
      <c r="Y49" s="19"/>
    </row>
    <row r="50" spans="2:25" ht="12" customHeight="1">
      <c r="B50" s="140" t="str">
        <f>IF( ISBLANK('03.Muestra'!$C39),"",'03.Muestra'!$C39)</f>
        <v>Recursos humanos | CTIC</v>
      </c>
      <c r="C50" s="140" t="str">
        <f>IF( ISBLANK('03.Muestra'!$E39),"",'03.Muestra'!$E39)</f>
        <v>https://www.fundacionctic.org/es/recursos-humanos</v>
      </c>
      <c r="D50" s="164" t="s">
        <v>93</v>
      </c>
      <c r="E50" s="133" t="str">
        <f t="shared" si="1"/>
        <v/>
      </c>
      <c r="I50" s="19"/>
      <c r="J50" s="19"/>
      <c r="K50" s="19"/>
      <c r="L50" s="19"/>
      <c r="Q50" s="19"/>
      <c r="R50" s="19"/>
      <c r="S50" s="19"/>
      <c r="T50" s="19"/>
      <c r="U50" s="19"/>
      <c r="V50" s="19"/>
      <c r="W50" s="19"/>
      <c r="X50" s="19"/>
      <c r="Y50" s="19"/>
    </row>
    <row r="51" spans="2:25" ht="12" customHeight="1">
      <c r="B51" s="140" t="str">
        <f>IF( ISBLANK('03.Muestra'!$C40),"",'03.Muestra'!$C40)</f>
        <v>Identidad corporativa | CTIC</v>
      </c>
      <c r="C51" s="140" t="str">
        <f>IF( ISBLANK('03.Muestra'!$E40),"",'03.Muestra'!$E40)</f>
        <v>https://www.fundacionctic.org/es/identidad-corporativa</v>
      </c>
      <c r="D51" s="164" t="s">
        <v>93</v>
      </c>
      <c r="E51" s="133" t="str">
        <f t="shared" si="1"/>
        <v/>
      </c>
      <c r="I51" s="19"/>
      <c r="J51" s="19"/>
      <c r="K51" s="19"/>
      <c r="L51" s="19"/>
      <c r="Q51" s="19"/>
      <c r="R51" s="19"/>
      <c r="S51" s="19"/>
      <c r="T51" s="19"/>
      <c r="U51" s="19"/>
      <c r="V51" s="19"/>
      <c r="W51" s="19"/>
      <c r="X51" s="19"/>
      <c r="Y51" s="19"/>
    </row>
    <row r="52" spans="2:25" ht="12" customHeight="1">
      <c r="B52" s="140" t="str">
        <f>IF( ISBLANK('03.Muestra'!$C41),"",'03.Muestra'!$C41)</f>
        <v>Álbumes | CTIC</v>
      </c>
      <c r="C52" s="140" t="str">
        <f>IF( ISBLANK('03.Muestra'!$E41),"",'03.Muestra'!$E41)</f>
        <v>https://www.fundacionctic.org/es/album</v>
      </c>
      <c r="D52" s="164" t="s">
        <v>82</v>
      </c>
      <c r="E52" s="133" t="str">
        <f t="shared" si="1"/>
        <v/>
      </c>
      <c r="I52" s="19"/>
      <c r="J52" s="19"/>
      <c r="K52" s="19"/>
      <c r="L52" s="19"/>
      <c r="Q52" s="19"/>
      <c r="R52" s="19"/>
      <c r="S52" s="19"/>
      <c r="T52" s="19"/>
      <c r="U52" s="19"/>
      <c r="V52" s="19"/>
      <c r="W52" s="19"/>
      <c r="X52" s="19"/>
      <c r="Y52" s="19"/>
    </row>
    <row r="53" spans="2:25" ht="12" customHeight="1">
      <c r="B53" s="140" t="str">
        <f>IF( ISBLANK('03.Muestra'!$C42),"",'03.Muestra'!$C42)</f>
        <v>Aviso legal | CTIC</v>
      </c>
      <c r="C53" s="140" t="str">
        <f>IF( ISBLANK('03.Muestra'!$E42),"",'03.Muestra'!$E42)</f>
        <v>https://www.fundacionctic.org/es/aviso-legal</v>
      </c>
      <c r="D53" s="164" t="s">
        <v>93</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95</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Home | CTIC</v>
      </c>
      <c r="C57" s="140" t="str">
        <f>IF( ISBLANK('03.Muestra'!$E8),"",'03.Muestra'!$E8)</f>
        <v>https://www.fundacionctic.org/</v>
      </c>
      <c r="D57" s="164" t="str">
        <f t="shared" ref="D57:D91" si="2">IF(AND(B57&lt;&gt;"",C57&lt;&gt;""),"N/T","")</f>
        <v>N/T</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Escribir para Internet | CTIC</v>
      </c>
      <c r="C58" s="140" t="str">
        <f>IF( ISBLANK('03.Muestra'!$E9),"",'03.Muestra'!$E9)</f>
        <v>https://www.fundacionctic.org/es/actualidad/escribir-para-internet</v>
      </c>
      <c r="D58" s="164" t="str">
        <f t="shared" si="2"/>
        <v>N/T</v>
      </c>
      <c r="E58" s="133" t="str">
        <f t="shared" si="3"/>
        <v/>
      </c>
      <c r="F58" s="147" t="n">
        <f ca="1">COUNTIF($D57:INDIRECT("$D" &amp;  SUM(ROW()-1,'03.Muestra'!$D$45)-1),F57)</f>
        <v>35.0</v>
      </c>
      <c r="G58" s="147" t="n">
        <f ca="1">COUNTIF($D57:INDIRECT("$D" &amp;  SUM(ROW()-1,'03.Muestra'!$D$45)-1),G57)</f>
        <v>0.0</v>
      </c>
      <c r="H58" s="147" t="n">
        <f ca="1">COUNTIF($D57:INDIRECT("$D" &amp;  SUM(ROW()-1,'03.Muestra'!$D$45)-1),H57)</f>
        <v>0.0</v>
      </c>
      <c r="I58" s="147" t="n">
        <f ca="1">COUNTIF($D57:INDIRECT("$D" &amp;  SUM(ROW()-1,'03.Muestra'!$D$45)-1),I57)</f>
        <v>0.0</v>
      </c>
      <c r="J58" s="147" t="n">
        <f ca="1">COUNTIF($D57:INDIRECT("$D" &amp;  SUM(ROW()-1,'03.Muestra'!$D$45)-1),J57)</f>
        <v>0.0</v>
      </c>
      <c r="K58" s="147" t="n">
        <f ca="1">IF('03.Muestra'!$D$45=0,0,COUNTBLANK($D57:INDIRECT("$D" &amp;  SUM(ROW()-1,'03.Muestra'!$D$45)-1)))</f>
        <v>0.0</v>
      </c>
      <c r="L58" s="19"/>
      <c r="M58" s="19"/>
      <c r="N58" s="19"/>
      <c r="O58" s="19"/>
      <c r="P58" s="19"/>
      <c r="Q58" s="19"/>
      <c r="R58" s="19"/>
      <c r="S58" s="19"/>
      <c r="T58" s="19"/>
      <c r="U58" s="19"/>
      <c r="V58" s="19"/>
      <c r="W58" s="19"/>
      <c r="X58" s="19"/>
      <c r="Y58" s="19"/>
    </row>
    <row r="59" spans="2:25" ht="12" customHeight="1">
      <c r="B59" s="140" t="str">
        <f>IF( ISBLANK('03.Muestra'!$C10),"",'03.Muestra'!$C10)</f>
        <v>Horizon 2020 | CTIC</v>
      </c>
      <c r="C59" s="140" t="str">
        <f>IF( ISBLANK('03.Muestra'!$E10),"",'03.Muestra'!$E10)</f>
        <v>https://www.fundacionctic.org/es/horizon-2020</v>
      </c>
      <c r="D59" s="164" t="str">
        <f t="shared" si="2"/>
        <v>N/T</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Artículos | CTIC</v>
      </c>
      <c r="C60" s="140" t="str">
        <f>IF( ISBLANK('03.Muestra'!$E11),"",'03.Muestra'!$E11)</f>
        <v>https://www.fundacionctic.org/es/articulos</v>
      </c>
      <c r="D60" s="164" t="str">
        <f t="shared" si="2"/>
        <v>N/T</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Trabaja con nosotros | CTIC</v>
      </c>
      <c r="C61" s="140" t="str">
        <f>IF( ISBLANK('03.Muestra'!$E12),"",'03.Muestra'!$E12)</f>
        <v>https://www.fundacionctic.org/es/trabaja-con-nosotros</v>
      </c>
      <c r="D61" s="164" t="str">
        <f t="shared" si="2"/>
        <v>N/T</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Proyectos | CTIC</v>
      </c>
      <c r="C62" s="140" t="str">
        <f>IF( ISBLANK('03.Muestra'!$E13),"",'03.Muestra'!$E13)</f>
        <v>https://www.fundacionctic.org/es/proyectos</v>
      </c>
      <c r="D62" s="164" t="str">
        <f t="shared" si="2"/>
        <v>N/T</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W3C | CTIC</v>
      </c>
      <c r="C63" s="140" t="str">
        <f>IF( ISBLANK('03.Muestra'!$E14),"",'03.Muestra'!$E14)</f>
        <v>https://www.fundacionctic.org/es/w3c</v>
      </c>
      <c r="D63" s="164" t="str">
        <f t="shared" si="2"/>
        <v>N/T</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Tecnologías | CTIC</v>
      </c>
      <c r="C64" s="140" t="str">
        <f>IF( ISBLANK('03.Muestra'!$E15),"",'03.Muestra'!$E15)</f>
        <v>https://www.fundacionctic.org/es/tecnologias</v>
      </c>
      <c r="D64" s="164" t="str">
        <f t="shared" si="2"/>
        <v>N/T</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BLOCKCHAIN | CTIC</v>
      </c>
      <c r="C65" s="140" t="str">
        <f>IF( ISBLANK('03.Muestra'!$E16),"",'03.Muestra'!$E16)</f>
        <v>https://www.fundacionctic.org/es/tecnologias/blockchain</v>
      </c>
      <c r="D65" s="164" t="str">
        <f t="shared" si="2"/>
        <v>N/T</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Arranca MASSTEAM, Mujeres Asturianas STEAM, el proyecto al que se suma el PCT Avilés Isla de la Innovación | CTIC</v>
      </c>
      <c r="C66" s="140" t="str">
        <f>IF( ISBLANK('03.Muestra'!$E17),"",'03.Muestra'!$E17)</f>
        <v>https://www.fundacionctic.org/es/actualidad/arranca-massteam-mujeres-asturianas-steam-el-proyecto-al-que-se-suma-el-pct-aviles-isla</v>
      </c>
      <c r="D66" s="164" t="str">
        <f t="shared" si="2"/>
        <v>N/T</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Análisis de la eficiencia de equipos industriales | CTIC</v>
      </c>
      <c r="C67" s="140" t="str">
        <f>IF( ISBLANK('03.Muestra'!$E18),"",'03.Muestra'!$E18)</f>
        <v>https://www.fundacionctic.org/es/actualidad/analisis-de-la-eficiencia-de-equipos-industriales</v>
      </c>
      <c r="D67" s="164" t="str">
        <f t="shared" si="2"/>
        <v>N/T</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Perfil del contratante | CTIC</v>
      </c>
      <c r="C68" s="140" t="str">
        <f>IF( ISBLANK('03.Muestra'!$E19),"",'03.Muestra'!$E19)</f>
        <v>https://www.fundacionctic.org/es/perfil-contratante</v>
      </c>
      <c r="D68" s="164" t="str">
        <f t="shared" si="2"/>
        <v>N/T</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SOLICITUD DE ACOMPAÑAMIENTO TECNOLÓGICO | CTIC</v>
      </c>
      <c r="C69" s="140" t="str">
        <f>IF( ISBLANK('03.Muestra'!$E20),"",'03.Muestra'!$E20)</f>
        <v>https://www.fundacionctic.org/es/proyectos/red-sat/solicitud-diagnostico</v>
      </c>
      <c r="D69" s="164" t="str">
        <f t="shared" si="2"/>
        <v>N/T</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Mapa del sitio | CTIC</v>
      </c>
      <c r="C70" s="140" t="str">
        <f>IF( ISBLANK('03.Muestra'!$E21),"",'03.Muestra'!$E21)</f>
        <v>https://www.fundacionctic.org/es/sitemap</v>
      </c>
      <c r="D70" s="164" t="str">
        <f t="shared" si="2"/>
        <v>N/T</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Política de cookies | CTIC</v>
      </c>
      <c r="C71" s="140" t="str">
        <f>IF( ISBLANK('03.Muestra'!$E22),"",'03.Muestra'!$E22)</f>
        <v>https://www.fundacionctic.org/es/politica-de-cookies</v>
      </c>
      <c r="D71" s="164" t="str">
        <f t="shared" si="2"/>
        <v>N/T</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Home | CTIC</v>
      </c>
      <c r="C72" s="140" t="str">
        <f>IF( ISBLANK('03.Muestra'!$E23),"",'03.Muestra'!$E23)</f>
        <v>https://www.fundacionctic.org/en</v>
      </c>
      <c r="D72" s="164" t="str">
        <f t="shared" si="2"/>
        <v>N/T</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Accesibilidad | CTIC</v>
      </c>
      <c r="C73" s="140" t="str">
        <f>IF( ISBLANK('03.Muestra'!$E24),"",'03.Muestra'!$E24)</f>
        <v>https://www.fundacionctic.org/es/accesibilidad</v>
      </c>
      <c r="D73" s="164" t="str">
        <f t="shared" si="2"/>
        <v>N/T</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Sobre CTIC | CTIC</v>
      </c>
      <c r="C74" s="140" t="str">
        <f>IF( ISBLANK('03.Muestra'!$E25),"",'03.Muestra'!$E25)</f>
        <v>https://www.fundacionctic.org/es/sobre-ctic</v>
      </c>
      <c r="D74" s="164" t="str">
        <f t="shared" si="2"/>
        <v>N/T</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Retos | CTIC</v>
      </c>
      <c r="C75" s="140" t="str">
        <f>IF( ISBLANK('03.Muestra'!$E26),"",'03.Muestra'!$E26)</f>
        <v>https://www.fundacionctic.org/es/retos</v>
      </c>
      <c r="D75" s="164" t="str">
        <f t="shared" si="2"/>
        <v>N/T</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Publicaciones científicas | CTIC</v>
      </c>
      <c r="C76" s="140" t="str">
        <f>IF( ISBLANK('03.Muestra'!$E27),"",'03.Muestra'!$E27)</f>
        <v>https://www.fundacionctic.org/es/scientific-publications</v>
      </c>
      <c r="D76" s="164" t="str">
        <f t="shared" si="2"/>
        <v>N/T</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News | CTIC</v>
      </c>
      <c r="C77" s="140" t="str">
        <f>IF( ISBLANK('03.Muestra'!$E28),"",'03.Muestra'!$E28)</f>
        <v>https://www.fundacionctic.org/es/actualidad</v>
      </c>
      <c r="D77" s="164" t="str">
        <f t="shared" si="2"/>
        <v>N/T</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EQUIPAMIENTO DE MATERIAL INFORMÁTICO PARA FUNDACIÓN CTIC | CTIC</v>
      </c>
      <c r="C78" s="140" t="str">
        <f>IF( ISBLANK('03.Muestra'!$E29),"",'03.Muestra'!$E29)</f>
        <v>https://www.fundacionctic.org/es/perfil-contratante/equipamiento-de-material-informatico-para-fundacion-ctic</v>
      </c>
      <c r="D78" s="164" t="str">
        <f t="shared" si="2"/>
        <v>N/T</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Órganos de gobierno | CTIC</v>
      </c>
      <c r="C79" s="140" t="str">
        <f>IF( ISBLANK('03.Muestra'!$E30),"",'03.Muestra'!$E30)</f>
        <v>https://www.fundacionctic.org/es/organos-de-gobierno</v>
      </c>
      <c r="D79" s="164" t="str">
        <f t="shared" si="2"/>
        <v>N/T</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Desarrollo de Plataforma Web RETOS STEAM | CTIC</v>
      </c>
      <c r="C80" s="140" t="str">
        <f>IF( ISBLANK('03.Muestra'!$E31),"",'03.Muestra'!$E31)</f>
        <v>https://www.fundacionctic.org/es/perfil-contratante/desarrollo-de-plataforma-web-retos-steam</v>
      </c>
      <c r="D80" s="164" t="str">
        <f t="shared" si="2"/>
        <v>N/T</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Suministro de material informático y de investigación | CTIC</v>
      </c>
      <c r="C81" s="140" t="str">
        <f>IF( ISBLANK('03.Muestra'!$E32),"",'03.Muestra'!$E32)</f>
        <v>https://www.fundacionctic.org/es/perfil-contratante/suministro-de-material-informatico-y-de-investigacion</v>
      </c>
      <c r="D81" s="164" t="str">
        <f t="shared" si="2"/>
        <v>N/T</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Solicitud de certificados | CTIC</v>
      </c>
      <c r="C82" s="140" t="str">
        <f>IF( ISBLANK('03.Muestra'!$E33),"",'03.Muestra'!$E33)</f>
        <v>https://www.fundacionctic.org/perfil-contratante/certificados</v>
      </c>
      <c r="D82" s="164" t="str">
        <f t="shared" si="2"/>
        <v>N/T</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Prensa | CTIC</v>
      </c>
      <c r="C83" s="140" t="str">
        <f>IF( ISBLANK('03.Muestra'!$E34),"",'03.Muestra'!$E34)</f>
        <v>https://www.fundacionctic.org/es/prensa</v>
      </c>
      <c r="D83" s="164" t="str">
        <f t="shared" si="2"/>
        <v>N/T</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EQUIPAMIENTO INFORMÁTICO Y DE COMUNICACIONES PARA FUNDACIÓN CTIC 2017 | CTIC</v>
      </c>
      <c r="C84" s="140" t="str">
        <f>IF( ISBLANK('03.Muestra'!$E35),"",'03.Muestra'!$E35)</f>
        <v>https://www.fundacionctic.org/es/perfil-contratante/equipamiento-informatico-y-de-comunicaciones-para-fundacion-ctic-2017</v>
      </c>
      <c r="D84" s="164" t="str">
        <f t="shared" si="2"/>
        <v>N/T</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Proceso de Homologación de Docentes | CTIC</v>
      </c>
      <c r="C85" s="140" t="str">
        <f>IF( ISBLANK('03.Muestra'!$E36),"",'03.Muestra'!$E36)</f>
        <v>https://www.fundacionctic.org/es/perfil-contratante/proceso-de-homologacion-de-docentes</v>
      </c>
      <c r="D85" s="164" t="str">
        <f t="shared" si="2"/>
        <v>N/T</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Home | CTIC</v>
      </c>
      <c r="C86" s="140" t="str">
        <f>IF( ISBLANK('03.Muestra'!$E37),"",'03.Muestra'!$E37)</f>
        <v>https://www.fundacionctic.org/es</v>
      </c>
      <c r="D86" s="164" t="str">
        <f t="shared" si="2"/>
        <v>N/T</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Contratación del mantenimiento de la limpieza de las instalaciones de Fundación CTIC y zonas comunes del Edificio Centros Tecnológicos | CTIC</v>
      </c>
      <c r="C87" s="140" t="str">
        <f>IF( ISBLANK('03.Muestra'!$E38),"",'03.Muestra'!$E38)</f>
        <v>https://www.fundacionctic.org/es/perfil-contratante/contratacion-del-mantenimiento-de-la-limpieza-de-las-instalaciones-de-fundacion</v>
      </c>
      <c r="D87" s="164" t="str">
        <f t="shared" si="2"/>
        <v>N/T</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Recursos humanos | CTIC</v>
      </c>
      <c r="C88" s="140" t="str">
        <f>IF( ISBLANK('03.Muestra'!$E39),"",'03.Muestra'!$E39)</f>
        <v>https://www.fundacionctic.org/es/recursos-humanos</v>
      </c>
      <c r="D88" s="164" t="str">
        <f t="shared" si="2"/>
        <v>N/T</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Identidad corporativa | CTIC</v>
      </c>
      <c r="C89" s="140" t="str">
        <f>IF( ISBLANK('03.Muestra'!$E40),"",'03.Muestra'!$E40)</f>
        <v>https://www.fundacionctic.org/es/identidad-corporativa</v>
      </c>
      <c r="D89" s="164" t="str">
        <f t="shared" si="2"/>
        <v>N/T</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Álbumes | CTIC</v>
      </c>
      <c r="C90" s="140" t="str">
        <f>IF( ISBLANK('03.Muestra'!$E41),"",'03.Muestra'!$E41)</f>
        <v>https://www.fundacionctic.org/es/album</v>
      </c>
      <c r="D90" s="164" t="str">
        <f t="shared" si="2"/>
        <v>N/T</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Aviso legal | CTIC</v>
      </c>
      <c r="C91" s="140" t="str">
        <f>IF( ISBLANK('03.Muestra'!$E42),"",'03.Muestra'!$E42)</f>
        <v>https://www.fundacionctic.org/es/aviso-legal</v>
      </c>
      <c r="D91" s="164" t="str">
        <f t="shared" si="2"/>
        <v>N/T</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96</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Home | CTIC</v>
      </c>
      <c r="C95" s="140" t="str">
        <f>IF( ISBLANK('03.Muestra'!$E8),"",'03.Muestra'!$E8)</f>
        <v>https://www.fundacionctic.org/</v>
      </c>
      <c r="D95" s="164" t="str">
        <f t="shared" ref="D95:D129" si="4">IF(AND(B95&lt;&gt;"",C95&lt;&gt;""),"N/T","")</f>
        <v>N/T</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Escribir para Internet | CTIC</v>
      </c>
      <c r="C96" s="140" t="str">
        <f>IF( ISBLANK('03.Muestra'!$E9),"",'03.Muestra'!$E9)</f>
        <v>https://www.fundacionctic.org/es/actualidad/escribir-para-internet</v>
      </c>
      <c r="D96" s="164" t="str">
        <f t="shared" si="4"/>
        <v>N/T</v>
      </c>
      <c r="E96" s="133" t="str">
        <f t="shared" si="5"/>
        <v/>
      </c>
      <c r="F96" s="147" t="n">
        <f ca="1">COUNTIF($D95:INDIRECT("$D" &amp;  SUM(ROW()-1,'03.Muestra'!$D$45)-1),F95)</f>
        <v>35.0</v>
      </c>
      <c r="G96" s="147" t="n">
        <f ca="1">COUNTIF($D95:INDIRECT("$D" &amp;  SUM(ROW()-1,'03.Muestra'!$D$45)-1),G95)</f>
        <v>0.0</v>
      </c>
      <c r="H96" s="147" t="n">
        <f ca="1">COUNTIF($D95:INDIRECT("$D" &amp;  SUM(ROW()-1,'03.Muestra'!$D$45)-1),H95)</f>
        <v>0.0</v>
      </c>
      <c r="I96" s="147" t="n">
        <f ca="1">COUNTIF($D95:INDIRECT("$D" &amp;  SUM(ROW()-1,'03.Muestra'!$D$45)-1),I95)</f>
        <v>0.0</v>
      </c>
      <c r="J96" s="147" t="n">
        <f ca="1">COUNTIF($D95:INDIRECT("$D" &amp;  SUM(ROW()-1,'03.Muestra'!$D$45)-1),J95)</f>
        <v>0.0</v>
      </c>
      <c r="K96" s="147" t="n">
        <f ca="1">IF('03.Muestra'!$D$45=0,0,COUNTBLANK($D95:INDIRECT("$D" &amp;  SUM(ROW()-1,'03.Muestra'!$D$45)-1)))</f>
        <v>0.0</v>
      </c>
      <c r="L96" s="19"/>
      <c r="M96" s="19"/>
      <c r="N96" s="19"/>
      <c r="O96" s="19"/>
      <c r="P96" s="19"/>
      <c r="Q96" s="19"/>
      <c r="R96" s="19"/>
      <c r="S96" s="19"/>
      <c r="T96" s="19"/>
      <c r="U96" s="19"/>
      <c r="V96" s="19"/>
      <c r="W96" s="19"/>
      <c r="X96" s="19"/>
      <c r="Y96" s="19"/>
    </row>
    <row r="97" spans="2:25" ht="12" customHeight="1">
      <c r="B97" s="140" t="str">
        <f>IF( ISBLANK('03.Muestra'!$C10),"",'03.Muestra'!$C10)</f>
        <v>Horizon 2020 | CTIC</v>
      </c>
      <c r="C97" s="140" t="str">
        <f>IF( ISBLANK('03.Muestra'!$E10),"",'03.Muestra'!$E10)</f>
        <v>https://www.fundacionctic.org/es/horizon-2020</v>
      </c>
      <c r="D97" s="164" t="str">
        <f t="shared" si="4"/>
        <v>N/T</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Artículos | CTIC</v>
      </c>
      <c r="C98" s="140" t="str">
        <f>IF( ISBLANK('03.Muestra'!$E11),"",'03.Muestra'!$E11)</f>
        <v>https://www.fundacionctic.org/es/articulos</v>
      </c>
      <c r="D98" s="164" t="str">
        <f t="shared" si="4"/>
        <v>N/T</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Trabaja con nosotros | CTIC</v>
      </c>
      <c r="C99" s="140" t="str">
        <f>IF( ISBLANK('03.Muestra'!$E12),"",'03.Muestra'!$E12)</f>
        <v>https://www.fundacionctic.org/es/trabaja-con-nosotros</v>
      </c>
      <c r="D99" s="164" t="str">
        <f t="shared" si="4"/>
        <v>N/T</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Proyectos | CTIC</v>
      </c>
      <c r="C100" s="140" t="str">
        <f>IF( ISBLANK('03.Muestra'!$E13),"",'03.Muestra'!$E13)</f>
        <v>https://www.fundacionctic.org/es/proyectos</v>
      </c>
      <c r="D100" s="164" t="str">
        <f t="shared" si="4"/>
        <v>N/T</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W3C | CTIC</v>
      </c>
      <c r="C101" s="140" t="str">
        <f>IF( ISBLANK('03.Muestra'!$E14),"",'03.Muestra'!$E14)</f>
        <v>https://www.fundacionctic.org/es/w3c</v>
      </c>
      <c r="D101" s="164" t="str">
        <f t="shared" si="4"/>
        <v>N/T</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Tecnologías | CTIC</v>
      </c>
      <c r="C102" s="140" t="str">
        <f>IF( ISBLANK('03.Muestra'!$E15),"",'03.Muestra'!$E15)</f>
        <v>https://www.fundacionctic.org/es/tecnologias</v>
      </c>
      <c r="D102" s="164" t="str">
        <f t="shared" si="4"/>
        <v>N/T</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BLOCKCHAIN | CTIC</v>
      </c>
      <c r="C103" s="140" t="str">
        <f>IF( ISBLANK('03.Muestra'!$E16),"",'03.Muestra'!$E16)</f>
        <v>https://www.fundacionctic.org/es/tecnologias/blockchain</v>
      </c>
      <c r="D103" s="164" t="str">
        <f t="shared" si="4"/>
        <v>N/T</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Arranca MASSTEAM, Mujeres Asturianas STEAM, el proyecto al que se suma el PCT Avilés Isla de la Innovación | CTIC</v>
      </c>
      <c r="C104" s="140" t="str">
        <f>IF( ISBLANK('03.Muestra'!$E17),"",'03.Muestra'!$E17)</f>
        <v>https://www.fundacionctic.org/es/actualidad/arranca-massteam-mujeres-asturianas-steam-el-proyecto-al-que-se-suma-el-pct-aviles-isla</v>
      </c>
      <c r="D104" s="164" t="str">
        <f t="shared" si="4"/>
        <v>N/T</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Análisis de la eficiencia de equipos industriales | CTIC</v>
      </c>
      <c r="C105" s="140" t="str">
        <f>IF( ISBLANK('03.Muestra'!$E18),"",'03.Muestra'!$E18)</f>
        <v>https://www.fundacionctic.org/es/actualidad/analisis-de-la-eficiencia-de-equipos-industriales</v>
      </c>
      <c r="D105" s="164" t="str">
        <f t="shared" si="4"/>
        <v>N/T</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Perfil del contratante | CTIC</v>
      </c>
      <c r="C106" s="140" t="str">
        <f>IF( ISBLANK('03.Muestra'!$E19),"",'03.Muestra'!$E19)</f>
        <v>https://www.fundacionctic.org/es/perfil-contratante</v>
      </c>
      <c r="D106" s="164" t="str">
        <f t="shared" si="4"/>
        <v>N/T</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SOLICITUD DE ACOMPAÑAMIENTO TECNOLÓGICO | CTIC</v>
      </c>
      <c r="C107" s="140" t="str">
        <f>IF( ISBLANK('03.Muestra'!$E20),"",'03.Muestra'!$E20)</f>
        <v>https://www.fundacionctic.org/es/proyectos/red-sat/solicitud-diagnostico</v>
      </c>
      <c r="D107" s="164" t="str">
        <f t="shared" si="4"/>
        <v>N/T</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Mapa del sitio | CTIC</v>
      </c>
      <c r="C108" s="140" t="str">
        <f>IF( ISBLANK('03.Muestra'!$E21),"",'03.Muestra'!$E21)</f>
        <v>https://www.fundacionctic.org/es/sitemap</v>
      </c>
      <c r="D108" s="164" t="str">
        <f t="shared" si="4"/>
        <v>N/T</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Política de cookies | CTIC</v>
      </c>
      <c r="C109" s="140" t="str">
        <f>IF( ISBLANK('03.Muestra'!$E22),"",'03.Muestra'!$E22)</f>
        <v>https://www.fundacionctic.org/es/politica-de-cookies</v>
      </c>
      <c r="D109" s="164" t="str">
        <f t="shared" si="4"/>
        <v>N/T</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Home | CTIC</v>
      </c>
      <c r="C110" s="140" t="str">
        <f>IF( ISBLANK('03.Muestra'!$E23),"",'03.Muestra'!$E23)</f>
        <v>https://www.fundacionctic.org/en</v>
      </c>
      <c r="D110" s="164" t="str">
        <f t="shared" si="4"/>
        <v>N/T</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Accesibilidad | CTIC</v>
      </c>
      <c r="C111" s="140" t="str">
        <f>IF( ISBLANK('03.Muestra'!$E24),"",'03.Muestra'!$E24)</f>
        <v>https://www.fundacionctic.org/es/accesibilidad</v>
      </c>
      <c r="D111" s="164" t="str">
        <f t="shared" si="4"/>
        <v>N/T</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Sobre CTIC | CTIC</v>
      </c>
      <c r="C112" s="140" t="str">
        <f>IF( ISBLANK('03.Muestra'!$E25),"",'03.Muestra'!$E25)</f>
        <v>https://www.fundacionctic.org/es/sobre-ctic</v>
      </c>
      <c r="D112" s="164" t="str">
        <f t="shared" si="4"/>
        <v>N/T</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Retos | CTIC</v>
      </c>
      <c r="C113" s="140" t="str">
        <f>IF( ISBLANK('03.Muestra'!$E26),"",'03.Muestra'!$E26)</f>
        <v>https://www.fundacionctic.org/es/retos</v>
      </c>
      <c r="D113" s="164" t="str">
        <f t="shared" si="4"/>
        <v>N/T</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Publicaciones científicas | CTIC</v>
      </c>
      <c r="C114" s="140" t="str">
        <f>IF( ISBLANK('03.Muestra'!$E27),"",'03.Muestra'!$E27)</f>
        <v>https://www.fundacionctic.org/es/scientific-publications</v>
      </c>
      <c r="D114" s="164" t="str">
        <f t="shared" si="4"/>
        <v>N/T</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News | CTIC</v>
      </c>
      <c r="C115" s="140" t="str">
        <f>IF( ISBLANK('03.Muestra'!$E28),"",'03.Muestra'!$E28)</f>
        <v>https://www.fundacionctic.org/es/actualidad</v>
      </c>
      <c r="D115" s="164" t="str">
        <f t="shared" si="4"/>
        <v>N/T</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EQUIPAMIENTO DE MATERIAL INFORMÁTICO PARA FUNDACIÓN CTIC | CTIC</v>
      </c>
      <c r="C116" s="140" t="str">
        <f>IF( ISBLANK('03.Muestra'!$E29),"",'03.Muestra'!$E29)</f>
        <v>https://www.fundacionctic.org/es/perfil-contratante/equipamiento-de-material-informatico-para-fundacion-ctic</v>
      </c>
      <c r="D116" s="164" t="str">
        <f t="shared" si="4"/>
        <v>N/T</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Órganos de gobierno | CTIC</v>
      </c>
      <c r="C117" s="140" t="str">
        <f>IF( ISBLANK('03.Muestra'!$E30),"",'03.Muestra'!$E30)</f>
        <v>https://www.fundacionctic.org/es/organos-de-gobierno</v>
      </c>
      <c r="D117" s="164" t="str">
        <f t="shared" si="4"/>
        <v>N/T</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Desarrollo de Plataforma Web RETOS STEAM | CTIC</v>
      </c>
      <c r="C118" s="140" t="str">
        <f>IF( ISBLANK('03.Muestra'!$E31),"",'03.Muestra'!$E31)</f>
        <v>https://www.fundacionctic.org/es/perfil-contratante/desarrollo-de-plataforma-web-retos-steam</v>
      </c>
      <c r="D118" s="164" t="str">
        <f t="shared" si="4"/>
        <v>N/T</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Suministro de material informático y de investigación | CTIC</v>
      </c>
      <c r="C119" s="140" t="str">
        <f>IF( ISBLANK('03.Muestra'!$E32),"",'03.Muestra'!$E32)</f>
        <v>https://www.fundacionctic.org/es/perfil-contratante/suministro-de-material-informatico-y-de-investigacion</v>
      </c>
      <c r="D119" s="164" t="str">
        <f t="shared" si="4"/>
        <v>N/T</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Solicitud de certificados | CTIC</v>
      </c>
      <c r="C120" s="140" t="str">
        <f>IF( ISBLANK('03.Muestra'!$E33),"",'03.Muestra'!$E33)</f>
        <v>https://www.fundacionctic.org/perfil-contratante/certificados</v>
      </c>
      <c r="D120" s="164" t="str">
        <f t="shared" si="4"/>
        <v>N/T</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Prensa | CTIC</v>
      </c>
      <c r="C121" s="140" t="str">
        <f>IF( ISBLANK('03.Muestra'!$E34),"",'03.Muestra'!$E34)</f>
        <v>https://www.fundacionctic.org/es/prensa</v>
      </c>
      <c r="D121" s="164" t="str">
        <f t="shared" si="4"/>
        <v>N/T</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EQUIPAMIENTO INFORMÁTICO Y DE COMUNICACIONES PARA FUNDACIÓN CTIC 2017 | CTIC</v>
      </c>
      <c r="C122" s="140" t="str">
        <f>IF( ISBLANK('03.Muestra'!$E35),"",'03.Muestra'!$E35)</f>
        <v>https://www.fundacionctic.org/es/perfil-contratante/equipamiento-informatico-y-de-comunicaciones-para-fundacion-ctic-2017</v>
      </c>
      <c r="D122" s="164" t="str">
        <f t="shared" si="4"/>
        <v>N/T</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Proceso de Homologación de Docentes | CTIC</v>
      </c>
      <c r="C123" s="140" t="str">
        <f>IF( ISBLANK('03.Muestra'!$E36),"",'03.Muestra'!$E36)</f>
        <v>https://www.fundacionctic.org/es/perfil-contratante/proceso-de-homologacion-de-docentes</v>
      </c>
      <c r="D123" s="164" t="str">
        <f t="shared" si="4"/>
        <v>N/T</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Home | CTIC</v>
      </c>
      <c r="C124" s="140" t="str">
        <f>IF( ISBLANK('03.Muestra'!$E37),"",'03.Muestra'!$E37)</f>
        <v>https://www.fundacionctic.org/es</v>
      </c>
      <c r="D124" s="164" t="str">
        <f t="shared" si="4"/>
        <v>N/T</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Contratación del mantenimiento de la limpieza de las instalaciones de Fundación CTIC y zonas comunes del Edificio Centros Tecnológicos | CTIC</v>
      </c>
      <c r="C125" s="140" t="str">
        <f>IF( ISBLANK('03.Muestra'!$E38),"",'03.Muestra'!$E38)</f>
        <v>https://www.fundacionctic.org/es/perfil-contratante/contratacion-del-mantenimiento-de-la-limpieza-de-las-instalaciones-de-fundacion</v>
      </c>
      <c r="D125" s="164" t="str">
        <f t="shared" si="4"/>
        <v>N/T</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Recursos humanos | CTIC</v>
      </c>
      <c r="C126" s="140" t="str">
        <f>IF( ISBLANK('03.Muestra'!$E39),"",'03.Muestra'!$E39)</f>
        <v>https://www.fundacionctic.org/es/recursos-humanos</v>
      </c>
      <c r="D126" s="164" t="str">
        <f t="shared" si="4"/>
        <v>N/T</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Identidad corporativa | CTIC</v>
      </c>
      <c r="C127" s="140" t="str">
        <f>IF( ISBLANK('03.Muestra'!$E40),"",'03.Muestra'!$E40)</f>
        <v>https://www.fundacionctic.org/es/identidad-corporativa</v>
      </c>
      <c r="D127" s="164" t="str">
        <f t="shared" si="4"/>
        <v>N/T</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Álbumes | CTIC</v>
      </c>
      <c r="C128" s="140" t="str">
        <f>IF( ISBLANK('03.Muestra'!$E41),"",'03.Muestra'!$E41)</f>
        <v>https://www.fundacionctic.org/es/album</v>
      </c>
      <c r="D128" s="164" t="str">
        <f t="shared" si="4"/>
        <v>N/T</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Aviso legal | CTIC</v>
      </c>
      <c r="C129" s="140" t="str">
        <f>IF( ISBLANK('03.Muestra'!$E42),"",'03.Muestra'!$E42)</f>
        <v>https://www.fundacionctic.org/es/aviso-legal</v>
      </c>
      <c r="D129" s="164" t="str">
        <f t="shared" si="4"/>
        <v>N/T</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97</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Home | CTIC</v>
      </c>
      <c r="C133" s="140" t="str">
        <f>IF( ISBLANK('03.Muestra'!$E8),"",'03.Muestra'!$E8)</f>
        <v>https://www.fundacionctic.org/</v>
      </c>
      <c r="D133" s="164" t="str">
        <f t="shared" ref="D133:D167" si="6">IF(AND(B133&lt;&gt;"",C133&lt;&gt;""),"N/T","")</f>
        <v>N/T</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Escribir para Internet | CTIC</v>
      </c>
      <c r="C134" s="140" t="str">
        <f>IF( ISBLANK('03.Muestra'!$E9),"",'03.Muestra'!$E9)</f>
        <v>https://www.fundacionctic.org/es/actualidad/escribir-para-internet</v>
      </c>
      <c r="D134" s="164" t="str">
        <f t="shared" si="6"/>
        <v>N/T</v>
      </c>
      <c r="E134" s="133" t="str">
        <f t="shared" si="7"/>
        <v/>
      </c>
      <c r="F134" s="147" t="n">
        <f ca="1">COUNTIF($D133:INDIRECT("$D" &amp;  SUM(ROW()-1,'03.Muestra'!$D$45)-1),F133)</f>
        <v>35.0</v>
      </c>
      <c r="G134" s="147" t="n">
        <f ca="1">COUNTIF($D133:INDIRECT("$D" &amp;  SUM(ROW()-1,'03.Muestra'!$D$45)-1),G133)</f>
        <v>0.0</v>
      </c>
      <c r="H134" s="147" t="n">
        <f ca="1">COUNTIF($D133:INDIRECT("$D" &amp;  SUM(ROW()-1,'03.Muestra'!$D$45)-1),H133)</f>
        <v>0.0</v>
      </c>
      <c r="I134" s="147" t="n">
        <f ca="1">COUNTIF($D133:INDIRECT("$D" &amp;  SUM(ROW()-1,'03.Muestra'!$D$45)-1),I133)</f>
        <v>0.0</v>
      </c>
      <c r="J134" s="147" t="n">
        <f ca="1">COUNTIF($D133:INDIRECT("$D" &amp;  SUM(ROW()-1,'03.Muestra'!$D$45)-1),J133)</f>
        <v>0.0</v>
      </c>
      <c r="K134" s="147" t="n">
        <f ca="1">IF('03.Muestra'!$D$45=0,0,COUNTBLANK($D133:INDIRECT("$D" &amp;  SUM(ROW()-1,'03.Muestra'!$D$45)-1)))</f>
        <v>0.0</v>
      </c>
      <c r="L134" s="19"/>
      <c r="M134" s="19"/>
      <c r="N134" s="19"/>
      <c r="O134" s="19"/>
      <c r="P134" s="19"/>
      <c r="Q134" s="19"/>
      <c r="R134" s="19"/>
      <c r="S134" s="19"/>
      <c r="T134" s="19"/>
      <c r="U134" s="19"/>
      <c r="V134" s="19"/>
      <c r="W134" s="19"/>
      <c r="X134" s="19"/>
      <c r="Y134" s="19"/>
    </row>
    <row r="135" spans="2:25" ht="12" customHeight="1">
      <c r="B135" s="140" t="str">
        <f>IF( ISBLANK('03.Muestra'!$C10),"",'03.Muestra'!$C10)</f>
        <v>Horizon 2020 | CTIC</v>
      </c>
      <c r="C135" s="140" t="str">
        <f>IF( ISBLANK('03.Muestra'!$E10),"",'03.Muestra'!$E10)</f>
        <v>https://www.fundacionctic.org/es/horizon-2020</v>
      </c>
      <c r="D135" s="164" t="str">
        <f t="shared" si="6"/>
        <v>N/T</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Artículos | CTIC</v>
      </c>
      <c r="C136" s="140" t="str">
        <f>IF( ISBLANK('03.Muestra'!$E11),"",'03.Muestra'!$E11)</f>
        <v>https://www.fundacionctic.org/es/articulos</v>
      </c>
      <c r="D136" s="164" t="str">
        <f t="shared" si="6"/>
        <v>N/T</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Trabaja con nosotros | CTIC</v>
      </c>
      <c r="C137" s="140" t="str">
        <f>IF( ISBLANK('03.Muestra'!$E12),"",'03.Muestra'!$E12)</f>
        <v>https://www.fundacionctic.org/es/trabaja-con-nosotros</v>
      </c>
      <c r="D137" s="164" t="str">
        <f t="shared" si="6"/>
        <v>N/T</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Proyectos | CTIC</v>
      </c>
      <c r="C138" s="140" t="str">
        <f>IF( ISBLANK('03.Muestra'!$E13),"",'03.Muestra'!$E13)</f>
        <v>https://www.fundacionctic.org/es/proyectos</v>
      </c>
      <c r="D138" s="164" t="str">
        <f t="shared" si="6"/>
        <v>N/T</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W3C | CTIC</v>
      </c>
      <c r="C139" s="140" t="str">
        <f>IF( ISBLANK('03.Muestra'!$E14),"",'03.Muestra'!$E14)</f>
        <v>https://www.fundacionctic.org/es/w3c</v>
      </c>
      <c r="D139" s="164" t="str">
        <f t="shared" si="6"/>
        <v>N/T</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Tecnologías | CTIC</v>
      </c>
      <c r="C140" s="140" t="str">
        <f>IF( ISBLANK('03.Muestra'!$E15),"",'03.Muestra'!$E15)</f>
        <v>https://www.fundacionctic.org/es/tecnologias</v>
      </c>
      <c r="D140" s="164" t="str">
        <f t="shared" si="6"/>
        <v>N/T</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BLOCKCHAIN | CTIC</v>
      </c>
      <c r="C141" s="140" t="str">
        <f>IF( ISBLANK('03.Muestra'!$E16),"",'03.Muestra'!$E16)</f>
        <v>https://www.fundacionctic.org/es/tecnologias/blockchain</v>
      </c>
      <c r="D141" s="164" t="str">
        <f t="shared" si="6"/>
        <v>N/T</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Arranca MASSTEAM, Mujeres Asturianas STEAM, el proyecto al que se suma el PCT Avilés Isla de la Innovación | CTIC</v>
      </c>
      <c r="C142" s="140" t="str">
        <f>IF( ISBLANK('03.Muestra'!$E17),"",'03.Muestra'!$E17)</f>
        <v>https://www.fundacionctic.org/es/actualidad/arranca-massteam-mujeres-asturianas-steam-el-proyecto-al-que-se-suma-el-pct-aviles-isla</v>
      </c>
      <c r="D142" s="164" t="str">
        <f t="shared" si="6"/>
        <v>N/T</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Análisis de la eficiencia de equipos industriales | CTIC</v>
      </c>
      <c r="C143" s="140" t="str">
        <f>IF( ISBLANK('03.Muestra'!$E18),"",'03.Muestra'!$E18)</f>
        <v>https://www.fundacionctic.org/es/actualidad/analisis-de-la-eficiencia-de-equipos-industriales</v>
      </c>
      <c r="D143" s="164" t="str">
        <f t="shared" si="6"/>
        <v>N/T</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Perfil del contratante | CTIC</v>
      </c>
      <c r="C144" s="140" t="str">
        <f>IF( ISBLANK('03.Muestra'!$E19),"",'03.Muestra'!$E19)</f>
        <v>https://www.fundacionctic.org/es/perfil-contratante</v>
      </c>
      <c r="D144" s="164" t="str">
        <f t="shared" si="6"/>
        <v>N/T</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SOLICITUD DE ACOMPAÑAMIENTO TECNOLÓGICO | CTIC</v>
      </c>
      <c r="C145" s="140" t="str">
        <f>IF( ISBLANK('03.Muestra'!$E20),"",'03.Muestra'!$E20)</f>
        <v>https://www.fundacionctic.org/es/proyectos/red-sat/solicitud-diagnostico</v>
      </c>
      <c r="D145" s="164" t="str">
        <f t="shared" si="6"/>
        <v>N/T</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Mapa del sitio | CTIC</v>
      </c>
      <c r="C146" s="140" t="str">
        <f>IF( ISBLANK('03.Muestra'!$E21),"",'03.Muestra'!$E21)</f>
        <v>https://www.fundacionctic.org/es/sitemap</v>
      </c>
      <c r="D146" s="164" t="str">
        <f t="shared" si="6"/>
        <v>N/T</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Política de cookies | CTIC</v>
      </c>
      <c r="C147" s="140" t="str">
        <f>IF( ISBLANK('03.Muestra'!$E22),"",'03.Muestra'!$E22)</f>
        <v>https://www.fundacionctic.org/es/politica-de-cookies</v>
      </c>
      <c r="D147" s="164" t="str">
        <f t="shared" si="6"/>
        <v>N/T</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Home | CTIC</v>
      </c>
      <c r="C148" s="140" t="str">
        <f>IF( ISBLANK('03.Muestra'!$E23),"",'03.Muestra'!$E23)</f>
        <v>https://www.fundacionctic.org/en</v>
      </c>
      <c r="D148" s="164" t="str">
        <f t="shared" si="6"/>
        <v>N/T</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Accesibilidad | CTIC</v>
      </c>
      <c r="C149" s="140" t="str">
        <f>IF( ISBLANK('03.Muestra'!$E24),"",'03.Muestra'!$E24)</f>
        <v>https://www.fundacionctic.org/es/accesibilidad</v>
      </c>
      <c r="D149" s="164" t="str">
        <f t="shared" si="6"/>
        <v>N/T</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Sobre CTIC | CTIC</v>
      </c>
      <c r="C150" s="140" t="str">
        <f>IF( ISBLANK('03.Muestra'!$E25),"",'03.Muestra'!$E25)</f>
        <v>https://www.fundacionctic.org/es/sobre-ctic</v>
      </c>
      <c r="D150" s="164" t="str">
        <f t="shared" si="6"/>
        <v>N/T</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Retos | CTIC</v>
      </c>
      <c r="C151" s="140" t="str">
        <f>IF( ISBLANK('03.Muestra'!$E26),"",'03.Muestra'!$E26)</f>
        <v>https://www.fundacionctic.org/es/retos</v>
      </c>
      <c r="D151" s="164" t="str">
        <f t="shared" si="6"/>
        <v>N/T</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Publicaciones científicas | CTIC</v>
      </c>
      <c r="C152" s="140" t="str">
        <f>IF( ISBLANK('03.Muestra'!$E27),"",'03.Muestra'!$E27)</f>
        <v>https://www.fundacionctic.org/es/scientific-publications</v>
      </c>
      <c r="D152" s="164" t="str">
        <f t="shared" si="6"/>
        <v>N/T</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News | CTIC</v>
      </c>
      <c r="C153" s="140" t="str">
        <f>IF( ISBLANK('03.Muestra'!$E28),"",'03.Muestra'!$E28)</f>
        <v>https://www.fundacionctic.org/es/actualidad</v>
      </c>
      <c r="D153" s="164" t="str">
        <f t="shared" si="6"/>
        <v>N/T</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EQUIPAMIENTO DE MATERIAL INFORMÁTICO PARA FUNDACIÓN CTIC | CTIC</v>
      </c>
      <c r="C154" s="140" t="str">
        <f>IF( ISBLANK('03.Muestra'!$E29),"",'03.Muestra'!$E29)</f>
        <v>https://www.fundacionctic.org/es/perfil-contratante/equipamiento-de-material-informatico-para-fundacion-ctic</v>
      </c>
      <c r="D154" s="164" t="str">
        <f t="shared" si="6"/>
        <v>N/T</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Órganos de gobierno | CTIC</v>
      </c>
      <c r="C155" s="140" t="str">
        <f>IF( ISBLANK('03.Muestra'!$E30),"",'03.Muestra'!$E30)</f>
        <v>https://www.fundacionctic.org/es/organos-de-gobierno</v>
      </c>
      <c r="D155" s="164" t="str">
        <f t="shared" si="6"/>
        <v>N/T</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Desarrollo de Plataforma Web RETOS STEAM | CTIC</v>
      </c>
      <c r="C156" s="140" t="str">
        <f>IF( ISBLANK('03.Muestra'!$E31),"",'03.Muestra'!$E31)</f>
        <v>https://www.fundacionctic.org/es/perfil-contratante/desarrollo-de-plataforma-web-retos-steam</v>
      </c>
      <c r="D156" s="164" t="str">
        <f t="shared" si="6"/>
        <v>N/T</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Suministro de material informático y de investigación | CTIC</v>
      </c>
      <c r="C157" s="140" t="str">
        <f>IF( ISBLANK('03.Muestra'!$E32),"",'03.Muestra'!$E32)</f>
        <v>https://www.fundacionctic.org/es/perfil-contratante/suministro-de-material-informatico-y-de-investigacion</v>
      </c>
      <c r="D157" s="164" t="str">
        <f t="shared" si="6"/>
        <v>N/T</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Solicitud de certificados | CTIC</v>
      </c>
      <c r="C158" s="140" t="str">
        <f>IF( ISBLANK('03.Muestra'!$E33),"",'03.Muestra'!$E33)</f>
        <v>https://www.fundacionctic.org/perfil-contratante/certificados</v>
      </c>
      <c r="D158" s="164" t="str">
        <f t="shared" si="6"/>
        <v>N/T</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Prensa | CTIC</v>
      </c>
      <c r="C159" s="140" t="str">
        <f>IF( ISBLANK('03.Muestra'!$E34),"",'03.Muestra'!$E34)</f>
        <v>https://www.fundacionctic.org/es/prensa</v>
      </c>
      <c r="D159" s="164" t="str">
        <f t="shared" si="6"/>
        <v>N/T</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EQUIPAMIENTO INFORMÁTICO Y DE COMUNICACIONES PARA FUNDACIÓN CTIC 2017 | CTIC</v>
      </c>
      <c r="C160" s="140" t="str">
        <f>IF( ISBLANK('03.Muestra'!$E35),"",'03.Muestra'!$E35)</f>
        <v>https://www.fundacionctic.org/es/perfil-contratante/equipamiento-informatico-y-de-comunicaciones-para-fundacion-ctic-2017</v>
      </c>
      <c r="D160" s="164" t="str">
        <f t="shared" si="6"/>
        <v>N/T</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Proceso de Homologación de Docentes | CTIC</v>
      </c>
      <c r="C161" s="140" t="str">
        <f>IF( ISBLANK('03.Muestra'!$E36),"",'03.Muestra'!$E36)</f>
        <v>https://www.fundacionctic.org/es/perfil-contratante/proceso-de-homologacion-de-docentes</v>
      </c>
      <c r="D161" s="164" t="str">
        <f t="shared" si="6"/>
        <v>N/T</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Home | CTIC</v>
      </c>
      <c r="C162" s="140" t="str">
        <f>IF( ISBLANK('03.Muestra'!$E37),"",'03.Muestra'!$E37)</f>
        <v>https://www.fundacionctic.org/es</v>
      </c>
      <c r="D162" s="164" t="str">
        <f t="shared" si="6"/>
        <v>N/T</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Contratación del mantenimiento de la limpieza de las instalaciones de Fundación CTIC y zonas comunes del Edificio Centros Tecnológicos | CTIC</v>
      </c>
      <c r="C163" s="140" t="str">
        <f>IF( ISBLANK('03.Muestra'!$E38),"",'03.Muestra'!$E38)</f>
        <v>https://www.fundacionctic.org/es/perfil-contratante/contratacion-del-mantenimiento-de-la-limpieza-de-las-instalaciones-de-fundacion</v>
      </c>
      <c r="D163" s="164" t="str">
        <f t="shared" si="6"/>
        <v>N/T</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Recursos humanos | CTIC</v>
      </c>
      <c r="C164" s="140" t="str">
        <f>IF( ISBLANK('03.Muestra'!$E39),"",'03.Muestra'!$E39)</f>
        <v>https://www.fundacionctic.org/es/recursos-humanos</v>
      </c>
      <c r="D164" s="164" t="str">
        <f t="shared" si="6"/>
        <v>N/T</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Identidad corporativa | CTIC</v>
      </c>
      <c r="C165" s="140" t="str">
        <f>IF( ISBLANK('03.Muestra'!$E40),"",'03.Muestra'!$E40)</f>
        <v>https://www.fundacionctic.org/es/identidad-corporativa</v>
      </c>
      <c r="D165" s="164" t="str">
        <f t="shared" si="6"/>
        <v>N/T</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Álbumes | CTIC</v>
      </c>
      <c r="C166" s="140" t="str">
        <f>IF( ISBLANK('03.Muestra'!$E41),"",'03.Muestra'!$E41)</f>
        <v>https://www.fundacionctic.org/es/album</v>
      </c>
      <c r="D166" s="164" t="str">
        <f t="shared" si="6"/>
        <v>N/T</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Aviso legal | CTIC</v>
      </c>
      <c r="C167" s="140" t="str">
        <f>IF( ISBLANK('03.Muestra'!$E42),"",'03.Muestra'!$E42)</f>
        <v>https://www.fundacionctic.org/es/aviso-legal</v>
      </c>
      <c r="D167" s="164" t="str">
        <f t="shared" si="6"/>
        <v>N/T</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81</v>
      </c>
      <c r="C170" s="27" t="s">
        <v>98</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Home | CTIC</v>
      </c>
      <c r="C171" s="140" t="str">
        <f>IF( ISBLANK('03.Muestra'!$E8),"",'03.Muestra'!$E8)</f>
        <v>https://www.fundacionctic.org/</v>
      </c>
      <c r="D171" s="164" t="str">
        <f t="shared" ref="D171:D205" si="8">IF(AND(B171&lt;&gt;"",C171&lt;&gt;""),"N/T","")</f>
        <v>N/T</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Escribir para Internet | CTIC</v>
      </c>
      <c r="C172" s="140" t="str">
        <f>IF( ISBLANK('03.Muestra'!$E9),"",'03.Muestra'!$E9)</f>
        <v>https://www.fundacionctic.org/es/actualidad/escribir-para-internet</v>
      </c>
      <c r="D172" s="164" t="str">
        <f t="shared" si="8"/>
        <v>N/T</v>
      </c>
      <c r="E172" s="133" t="str">
        <f t="shared" si="9"/>
        <v/>
      </c>
      <c r="F172" s="147" t="n">
        <f ca="1">COUNTIF($D171:INDIRECT("$D" &amp;  SUM(ROW()-1,'03.Muestra'!$D$45)-1),F171)</f>
        <v>35.0</v>
      </c>
      <c r="G172" s="147" t="n">
        <f ca="1">COUNTIF($D171:INDIRECT("$D" &amp;  SUM(ROW()-1,'03.Muestra'!$D$45)-1),G171)</f>
        <v>0.0</v>
      </c>
      <c r="H172" s="147" t="n">
        <f ca="1">COUNTIF($D171:INDIRECT("$D" &amp;  SUM(ROW()-1,'03.Muestra'!$D$45)-1),H171)</f>
        <v>0.0</v>
      </c>
      <c r="I172" s="147" t="n">
        <f ca="1">COUNTIF($D171:INDIRECT("$D" &amp;  SUM(ROW()-1,'03.Muestra'!$D$45)-1),I171)</f>
        <v>0.0</v>
      </c>
      <c r="J172" s="147" t="n">
        <f ca="1">COUNTIF($D171:INDIRECT("$D" &amp;  SUM(ROW()-1,'03.Muestra'!$D$45)-1),J171)</f>
        <v>0.0</v>
      </c>
      <c r="K172" s="147" t="n">
        <f ca="1">IF('03.Muestra'!$D$45=0,0,COUNTBLANK($D171:INDIRECT("$D" &amp;  SUM(ROW()-1,'03.Muestra'!$D$45)-1)))</f>
        <v>0.0</v>
      </c>
      <c r="L172" s="19"/>
      <c r="M172" s="19"/>
      <c r="N172" s="19"/>
      <c r="O172" s="19"/>
      <c r="P172" s="19"/>
      <c r="Q172" s="19"/>
      <c r="R172" s="19"/>
      <c r="S172" s="19"/>
      <c r="T172" s="19"/>
      <c r="U172" s="19"/>
      <c r="V172" s="19"/>
      <c r="W172" s="19"/>
      <c r="X172" s="19"/>
      <c r="Y172" s="19"/>
    </row>
    <row r="173" spans="2:25" ht="12" customHeight="1">
      <c r="B173" s="140" t="str">
        <f>IF( ISBLANK('03.Muestra'!$C10),"",'03.Muestra'!$C10)</f>
        <v>Horizon 2020 | CTIC</v>
      </c>
      <c r="C173" s="140" t="str">
        <f>IF( ISBLANK('03.Muestra'!$E10),"",'03.Muestra'!$E10)</f>
        <v>https://www.fundacionctic.org/es/horizon-2020</v>
      </c>
      <c r="D173" s="164" t="str">
        <f t="shared" si="8"/>
        <v>N/T</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Artículos | CTIC</v>
      </c>
      <c r="C174" s="140" t="str">
        <f>IF( ISBLANK('03.Muestra'!$E11),"",'03.Muestra'!$E11)</f>
        <v>https://www.fundacionctic.org/es/articulos</v>
      </c>
      <c r="D174" s="164" t="str">
        <f t="shared" si="8"/>
        <v>N/T</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Trabaja con nosotros | CTIC</v>
      </c>
      <c r="C175" s="140" t="str">
        <f>IF( ISBLANK('03.Muestra'!$E12),"",'03.Muestra'!$E12)</f>
        <v>https://www.fundacionctic.org/es/trabaja-con-nosotros</v>
      </c>
      <c r="D175" s="164" t="str">
        <f t="shared" si="8"/>
        <v>N/T</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Proyectos | CTIC</v>
      </c>
      <c r="C176" s="140" t="str">
        <f>IF( ISBLANK('03.Muestra'!$E13),"",'03.Muestra'!$E13)</f>
        <v>https://www.fundacionctic.org/es/proyectos</v>
      </c>
      <c r="D176" s="164" t="str">
        <f t="shared" si="8"/>
        <v>N/T</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W3C | CTIC</v>
      </c>
      <c r="C177" s="140" t="str">
        <f>IF( ISBLANK('03.Muestra'!$E14),"",'03.Muestra'!$E14)</f>
        <v>https://www.fundacionctic.org/es/w3c</v>
      </c>
      <c r="D177" s="164" t="str">
        <f t="shared" si="8"/>
        <v>N/T</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Tecnologías | CTIC</v>
      </c>
      <c r="C178" s="140" t="str">
        <f>IF( ISBLANK('03.Muestra'!$E15),"",'03.Muestra'!$E15)</f>
        <v>https://www.fundacionctic.org/es/tecnologias</v>
      </c>
      <c r="D178" s="164" t="str">
        <f t="shared" si="8"/>
        <v>N/T</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BLOCKCHAIN | CTIC</v>
      </c>
      <c r="C179" s="140" t="str">
        <f>IF( ISBLANK('03.Muestra'!$E16),"",'03.Muestra'!$E16)</f>
        <v>https://www.fundacionctic.org/es/tecnologias/blockchain</v>
      </c>
      <c r="D179" s="164" t="str">
        <f t="shared" si="8"/>
        <v>N/T</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Arranca MASSTEAM, Mujeres Asturianas STEAM, el proyecto al que se suma el PCT Avilés Isla de la Innovación | CTIC</v>
      </c>
      <c r="C180" s="140" t="str">
        <f>IF( ISBLANK('03.Muestra'!$E17),"",'03.Muestra'!$E17)</f>
        <v>https://www.fundacionctic.org/es/actualidad/arranca-massteam-mujeres-asturianas-steam-el-proyecto-al-que-se-suma-el-pct-aviles-isla</v>
      </c>
      <c r="D180" s="164" t="str">
        <f t="shared" si="8"/>
        <v>N/T</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Análisis de la eficiencia de equipos industriales | CTIC</v>
      </c>
      <c r="C181" s="140" t="str">
        <f>IF( ISBLANK('03.Muestra'!$E18),"",'03.Muestra'!$E18)</f>
        <v>https://www.fundacionctic.org/es/actualidad/analisis-de-la-eficiencia-de-equipos-industriales</v>
      </c>
      <c r="D181" s="164" t="str">
        <f t="shared" si="8"/>
        <v>N/T</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Perfil del contratante | CTIC</v>
      </c>
      <c r="C182" s="140" t="str">
        <f>IF( ISBLANK('03.Muestra'!$E19),"",'03.Muestra'!$E19)</f>
        <v>https://www.fundacionctic.org/es/perfil-contratante</v>
      </c>
      <c r="D182" s="164" t="str">
        <f t="shared" si="8"/>
        <v>N/T</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SOLICITUD DE ACOMPAÑAMIENTO TECNOLÓGICO | CTIC</v>
      </c>
      <c r="C183" s="140" t="str">
        <f>IF( ISBLANK('03.Muestra'!$E20),"",'03.Muestra'!$E20)</f>
        <v>https://www.fundacionctic.org/es/proyectos/red-sat/solicitud-diagnostico</v>
      </c>
      <c r="D183" s="164" t="str">
        <f t="shared" si="8"/>
        <v>N/T</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Mapa del sitio | CTIC</v>
      </c>
      <c r="C184" s="140" t="str">
        <f>IF( ISBLANK('03.Muestra'!$E21),"",'03.Muestra'!$E21)</f>
        <v>https://www.fundacionctic.org/es/sitemap</v>
      </c>
      <c r="D184" s="164" t="str">
        <f t="shared" si="8"/>
        <v>N/T</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Política de cookies | CTIC</v>
      </c>
      <c r="C185" s="140" t="str">
        <f>IF( ISBLANK('03.Muestra'!$E22),"",'03.Muestra'!$E22)</f>
        <v>https://www.fundacionctic.org/es/politica-de-cookies</v>
      </c>
      <c r="D185" s="164" t="str">
        <f t="shared" si="8"/>
        <v>N/T</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Home | CTIC</v>
      </c>
      <c r="C186" s="140" t="str">
        <f>IF( ISBLANK('03.Muestra'!$E23),"",'03.Muestra'!$E23)</f>
        <v>https://www.fundacionctic.org/en</v>
      </c>
      <c r="D186" s="164" t="str">
        <f t="shared" si="8"/>
        <v>N/T</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Accesibilidad | CTIC</v>
      </c>
      <c r="C187" s="140" t="str">
        <f>IF( ISBLANK('03.Muestra'!$E24),"",'03.Muestra'!$E24)</f>
        <v>https://www.fundacionctic.org/es/accesibilidad</v>
      </c>
      <c r="D187" s="164" t="str">
        <f t="shared" si="8"/>
        <v>N/T</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Sobre CTIC | CTIC</v>
      </c>
      <c r="C188" s="140" t="str">
        <f>IF( ISBLANK('03.Muestra'!$E25),"",'03.Muestra'!$E25)</f>
        <v>https://www.fundacionctic.org/es/sobre-ctic</v>
      </c>
      <c r="D188" s="164" t="str">
        <f t="shared" si="8"/>
        <v>N/T</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Retos | CTIC</v>
      </c>
      <c r="C189" s="140" t="str">
        <f>IF( ISBLANK('03.Muestra'!$E26),"",'03.Muestra'!$E26)</f>
        <v>https://www.fundacionctic.org/es/retos</v>
      </c>
      <c r="D189" s="164" t="str">
        <f t="shared" si="8"/>
        <v>N/T</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Publicaciones científicas | CTIC</v>
      </c>
      <c r="C190" s="140" t="str">
        <f>IF( ISBLANK('03.Muestra'!$E27),"",'03.Muestra'!$E27)</f>
        <v>https://www.fundacionctic.org/es/scientific-publications</v>
      </c>
      <c r="D190" s="164" t="str">
        <f t="shared" si="8"/>
        <v>N/T</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News | CTIC</v>
      </c>
      <c r="C191" s="140" t="str">
        <f>IF( ISBLANK('03.Muestra'!$E28),"",'03.Muestra'!$E28)</f>
        <v>https://www.fundacionctic.org/es/actualidad</v>
      </c>
      <c r="D191" s="164" t="str">
        <f t="shared" si="8"/>
        <v>N/T</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EQUIPAMIENTO DE MATERIAL INFORMÁTICO PARA FUNDACIÓN CTIC | CTIC</v>
      </c>
      <c r="C192" s="140" t="str">
        <f>IF( ISBLANK('03.Muestra'!$E29),"",'03.Muestra'!$E29)</f>
        <v>https://www.fundacionctic.org/es/perfil-contratante/equipamiento-de-material-informatico-para-fundacion-ctic</v>
      </c>
      <c r="D192" s="164" t="str">
        <f t="shared" si="8"/>
        <v>N/T</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Órganos de gobierno | CTIC</v>
      </c>
      <c r="C193" s="140" t="str">
        <f>IF( ISBLANK('03.Muestra'!$E30),"",'03.Muestra'!$E30)</f>
        <v>https://www.fundacionctic.org/es/organos-de-gobierno</v>
      </c>
      <c r="D193" s="164" t="str">
        <f t="shared" si="8"/>
        <v>N/T</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Desarrollo de Plataforma Web RETOS STEAM | CTIC</v>
      </c>
      <c r="C194" s="140" t="str">
        <f>IF( ISBLANK('03.Muestra'!$E31),"",'03.Muestra'!$E31)</f>
        <v>https://www.fundacionctic.org/es/perfil-contratante/desarrollo-de-plataforma-web-retos-steam</v>
      </c>
      <c r="D194" s="164" t="str">
        <f t="shared" si="8"/>
        <v>N/T</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Suministro de material informático y de investigación | CTIC</v>
      </c>
      <c r="C195" s="140" t="str">
        <f>IF( ISBLANK('03.Muestra'!$E32),"",'03.Muestra'!$E32)</f>
        <v>https://www.fundacionctic.org/es/perfil-contratante/suministro-de-material-informatico-y-de-investigacion</v>
      </c>
      <c r="D195" s="164" t="str">
        <f t="shared" si="8"/>
        <v>N/T</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Solicitud de certificados | CTIC</v>
      </c>
      <c r="C196" s="140" t="str">
        <f>IF( ISBLANK('03.Muestra'!$E33),"",'03.Muestra'!$E33)</f>
        <v>https://www.fundacionctic.org/perfil-contratante/certificados</v>
      </c>
      <c r="D196" s="164" t="str">
        <f t="shared" si="8"/>
        <v>N/T</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Prensa | CTIC</v>
      </c>
      <c r="C197" s="140" t="str">
        <f>IF( ISBLANK('03.Muestra'!$E34),"",'03.Muestra'!$E34)</f>
        <v>https://www.fundacionctic.org/es/prensa</v>
      </c>
      <c r="D197" s="164" t="str">
        <f t="shared" si="8"/>
        <v>N/T</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EQUIPAMIENTO INFORMÁTICO Y DE COMUNICACIONES PARA FUNDACIÓN CTIC 2017 | CTIC</v>
      </c>
      <c r="C198" s="140" t="str">
        <f>IF( ISBLANK('03.Muestra'!$E35),"",'03.Muestra'!$E35)</f>
        <v>https://www.fundacionctic.org/es/perfil-contratante/equipamiento-informatico-y-de-comunicaciones-para-fundacion-ctic-2017</v>
      </c>
      <c r="D198" s="164" t="str">
        <f t="shared" si="8"/>
        <v>N/T</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Proceso de Homologación de Docentes | CTIC</v>
      </c>
      <c r="C199" s="140" t="str">
        <f>IF( ISBLANK('03.Muestra'!$E36),"",'03.Muestra'!$E36)</f>
        <v>https://www.fundacionctic.org/es/perfil-contratante/proceso-de-homologacion-de-docentes</v>
      </c>
      <c r="D199" s="164" t="str">
        <f t="shared" si="8"/>
        <v>N/T</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Home | CTIC</v>
      </c>
      <c r="C200" s="140" t="str">
        <f>IF( ISBLANK('03.Muestra'!$E37),"",'03.Muestra'!$E37)</f>
        <v>https://www.fundacionctic.org/es</v>
      </c>
      <c r="D200" s="164" t="str">
        <f t="shared" si="8"/>
        <v>N/T</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Contratación del mantenimiento de la limpieza de las instalaciones de Fundación CTIC y zonas comunes del Edificio Centros Tecnológicos | CTIC</v>
      </c>
      <c r="C201" s="140" t="str">
        <f>IF( ISBLANK('03.Muestra'!$E38),"",'03.Muestra'!$E38)</f>
        <v>https://www.fundacionctic.org/es/perfil-contratante/contratacion-del-mantenimiento-de-la-limpieza-de-las-instalaciones-de-fundacion</v>
      </c>
      <c r="D201" s="164" t="str">
        <f t="shared" si="8"/>
        <v>N/T</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Recursos humanos | CTIC</v>
      </c>
      <c r="C202" s="140" t="str">
        <f>IF( ISBLANK('03.Muestra'!$E39),"",'03.Muestra'!$E39)</f>
        <v>https://www.fundacionctic.org/es/recursos-humanos</v>
      </c>
      <c r="D202" s="164" t="str">
        <f t="shared" si="8"/>
        <v>N/T</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Identidad corporativa | CTIC</v>
      </c>
      <c r="C203" s="140" t="str">
        <f>IF( ISBLANK('03.Muestra'!$E40),"",'03.Muestra'!$E40)</f>
        <v>https://www.fundacionctic.org/es/identidad-corporativa</v>
      </c>
      <c r="D203" s="164" t="str">
        <f t="shared" si="8"/>
        <v>N/T</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Álbumes | CTIC</v>
      </c>
      <c r="C204" s="140" t="str">
        <f>IF( ISBLANK('03.Muestra'!$E41),"",'03.Muestra'!$E41)</f>
        <v>https://www.fundacionctic.org/es/album</v>
      </c>
      <c r="D204" s="164" t="str">
        <f t="shared" si="8"/>
        <v>N/T</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Aviso legal | CTIC</v>
      </c>
      <c r="C205" s="140" t="str">
        <f>IF( ISBLANK('03.Muestra'!$E42),"",'03.Muestra'!$E42)</f>
        <v>https://www.fundacionctic.org/es/aviso-legal</v>
      </c>
      <c r="D205" s="164" t="str">
        <f t="shared" si="8"/>
        <v>N/T</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81</v>
      </c>
      <c r="C208" s="27" t="s">
        <v>99</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Home | CTIC</v>
      </c>
      <c r="C209" s="140" t="str">
        <f>IF( ISBLANK('03.Muestra'!$E8),"",'03.Muestra'!$E8)</f>
        <v>https://www.fundacionctic.org/</v>
      </c>
      <c r="D209" s="164" t="str">
        <f t="shared" ref="D209:D243" si="10">IF(AND(B209&lt;&gt;"",C209&lt;&gt;""),"N/T","")</f>
        <v>N/T</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Escribir para Internet | CTIC</v>
      </c>
      <c r="C210" s="140" t="str">
        <f>IF( ISBLANK('03.Muestra'!$E9),"",'03.Muestra'!$E9)</f>
        <v>https://www.fundacionctic.org/es/actualidad/escribir-para-internet</v>
      </c>
      <c r="D210" s="164" t="str">
        <f t="shared" si="10"/>
        <v>N/T</v>
      </c>
      <c r="E210" s="133" t="str">
        <f t="shared" si="11"/>
        <v/>
      </c>
      <c r="F210" s="147" t="n">
        <f ca="1">COUNTIF($D209:INDIRECT("$D" &amp;  SUM(ROW()-1,'03.Muestra'!$D$45)-1),F209)</f>
        <v>35.0</v>
      </c>
      <c r="G210" s="147" t="n">
        <f ca="1">COUNTIF($D209:INDIRECT("$D" &amp;  SUM(ROW()-1,'03.Muestra'!$D$45)-1),G209)</f>
        <v>0.0</v>
      </c>
      <c r="H210" s="147" t="n">
        <f ca="1">COUNTIF($D209:INDIRECT("$D" &amp;  SUM(ROW()-1,'03.Muestra'!$D$45)-1),H209)</f>
        <v>0.0</v>
      </c>
      <c r="I210" s="147" t="n">
        <f ca="1">COUNTIF($D209:INDIRECT("$D" &amp;  SUM(ROW()-1,'03.Muestra'!$D$45)-1),I209)</f>
        <v>0.0</v>
      </c>
      <c r="J210" s="147" t="n">
        <f ca="1">COUNTIF($D209:INDIRECT("$D" &amp;  SUM(ROW()-1,'03.Muestra'!$D$45)-1),J209)</f>
        <v>0.0</v>
      </c>
      <c r="K210" s="147" t="n">
        <f ca="1">IF('03.Muestra'!$D$45=0,0,COUNTBLANK($D209:INDIRECT("$D" &amp;  SUM(ROW()-1,'03.Muestra'!$D$45)-1)))</f>
        <v>0.0</v>
      </c>
      <c r="L210" s="19"/>
      <c r="M210" s="19"/>
      <c r="N210" s="19"/>
      <c r="O210" s="19"/>
      <c r="P210" s="19"/>
      <c r="Q210" s="19"/>
      <c r="R210" s="19"/>
      <c r="S210" s="19"/>
      <c r="T210" s="19"/>
      <c r="U210" s="19"/>
      <c r="V210" s="19"/>
      <c r="W210" s="19"/>
      <c r="X210" s="19"/>
      <c r="Y210" s="19"/>
    </row>
    <row r="211" spans="2:25" ht="12" customHeight="1">
      <c r="B211" s="140" t="str">
        <f>IF( ISBLANK('03.Muestra'!$C10),"",'03.Muestra'!$C10)</f>
        <v>Horizon 2020 | CTIC</v>
      </c>
      <c r="C211" s="140" t="str">
        <f>IF( ISBLANK('03.Muestra'!$E10),"",'03.Muestra'!$E10)</f>
        <v>https://www.fundacionctic.org/es/horizon-2020</v>
      </c>
      <c r="D211" s="164" t="str">
        <f t="shared" si="10"/>
        <v>N/T</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Artículos | CTIC</v>
      </c>
      <c r="C212" s="140" t="str">
        <f>IF( ISBLANK('03.Muestra'!$E11),"",'03.Muestra'!$E11)</f>
        <v>https://www.fundacionctic.org/es/articulos</v>
      </c>
      <c r="D212" s="164" t="str">
        <f t="shared" si="10"/>
        <v>N/T</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Trabaja con nosotros | CTIC</v>
      </c>
      <c r="C213" s="140" t="str">
        <f>IF( ISBLANK('03.Muestra'!$E12),"",'03.Muestra'!$E12)</f>
        <v>https://www.fundacionctic.org/es/trabaja-con-nosotros</v>
      </c>
      <c r="D213" s="164" t="str">
        <f t="shared" si="10"/>
        <v>N/T</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Proyectos | CTIC</v>
      </c>
      <c r="C214" s="140" t="str">
        <f>IF( ISBLANK('03.Muestra'!$E13),"",'03.Muestra'!$E13)</f>
        <v>https://www.fundacionctic.org/es/proyectos</v>
      </c>
      <c r="D214" s="164" t="str">
        <f t="shared" si="10"/>
        <v>N/T</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W3C | CTIC</v>
      </c>
      <c r="C215" s="140" t="str">
        <f>IF( ISBLANK('03.Muestra'!$E14),"",'03.Muestra'!$E14)</f>
        <v>https://www.fundacionctic.org/es/w3c</v>
      </c>
      <c r="D215" s="164" t="str">
        <f t="shared" si="10"/>
        <v>N/T</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Tecnologías | CTIC</v>
      </c>
      <c r="C216" s="140" t="str">
        <f>IF( ISBLANK('03.Muestra'!$E15),"",'03.Muestra'!$E15)</f>
        <v>https://www.fundacionctic.org/es/tecnologias</v>
      </c>
      <c r="D216" s="164" t="str">
        <f t="shared" si="10"/>
        <v>N/T</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BLOCKCHAIN | CTIC</v>
      </c>
      <c r="C217" s="140" t="str">
        <f>IF( ISBLANK('03.Muestra'!$E16),"",'03.Muestra'!$E16)</f>
        <v>https://www.fundacionctic.org/es/tecnologias/blockchain</v>
      </c>
      <c r="D217" s="164" t="str">
        <f t="shared" si="10"/>
        <v>N/T</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Arranca MASSTEAM, Mujeres Asturianas STEAM, el proyecto al que se suma el PCT Avilés Isla de la Innovación | CTIC</v>
      </c>
      <c r="C218" s="140" t="str">
        <f>IF( ISBLANK('03.Muestra'!$E17),"",'03.Muestra'!$E17)</f>
        <v>https://www.fundacionctic.org/es/actualidad/arranca-massteam-mujeres-asturianas-steam-el-proyecto-al-que-se-suma-el-pct-aviles-isla</v>
      </c>
      <c r="D218" s="164" t="str">
        <f t="shared" si="10"/>
        <v>N/T</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Análisis de la eficiencia de equipos industriales | CTIC</v>
      </c>
      <c r="C219" s="140" t="str">
        <f>IF( ISBLANK('03.Muestra'!$E18),"",'03.Muestra'!$E18)</f>
        <v>https://www.fundacionctic.org/es/actualidad/analisis-de-la-eficiencia-de-equipos-industriales</v>
      </c>
      <c r="D219" s="164" t="str">
        <f t="shared" si="10"/>
        <v>N/T</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Perfil del contratante | CTIC</v>
      </c>
      <c r="C220" s="140" t="str">
        <f>IF( ISBLANK('03.Muestra'!$E19),"",'03.Muestra'!$E19)</f>
        <v>https://www.fundacionctic.org/es/perfil-contratante</v>
      </c>
      <c r="D220" s="164" t="str">
        <f t="shared" si="10"/>
        <v>N/T</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SOLICITUD DE ACOMPAÑAMIENTO TECNOLÓGICO | CTIC</v>
      </c>
      <c r="C221" s="140" t="str">
        <f>IF( ISBLANK('03.Muestra'!$E20),"",'03.Muestra'!$E20)</f>
        <v>https://www.fundacionctic.org/es/proyectos/red-sat/solicitud-diagnostico</v>
      </c>
      <c r="D221" s="164" t="str">
        <f t="shared" si="10"/>
        <v>N/T</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Mapa del sitio | CTIC</v>
      </c>
      <c r="C222" s="140" t="str">
        <f>IF( ISBLANK('03.Muestra'!$E21),"",'03.Muestra'!$E21)</f>
        <v>https://www.fundacionctic.org/es/sitemap</v>
      </c>
      <c r="D222" s="164" t="str">
        <f t="shared" si="10"/>
        <v>N/T</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Política de cookies | CTIC</v>
      </c>
      <c r="C223" s="140" t="str">
        <f>IF( ISBLANK('03.Muestra'!$E22),"",'03.Muestra'!$E22)</f>
        <v>https://www.fundacionctic.org/es/politica-de-cookies</v>
      </c>
      <c r="D223" s="164" t="str">
        <f t="shared" si="10"/>
        <v>N/T</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Home | CTIC</v>
      </c>
      <c r="C224" s="140" t="str">
        <f>IF( ISBLANK('03.Muestra'!$E23),"",'03.Muestra'!$E23)</f>
        <v>https://www.fundacionctic.org/en</v>
      </c>
      <c r="D224" s="164" t="str">
        <f t="shared" si="10"/>
        <v>N/T</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Accesibilidad | CTIC</v>
      </c>
      <c r="C225" s="140" t="str">
        <f>IF( ISBLANK('03.Muestra'!$E24),"",'03.Muestra'!$E24)</f>
        <v>https://www.fundacionctic.org/es/accesibilidad</v>
      </c>
      <c r="D225" s="164" t="str">
        <f t="shared" si="10"/>
        <v>N/T</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Sobre CTIC | CTIC</v>
      </c>
      <c r="C226" s="140" t="str">
        <f>IF( ISBLANK('03.Muestra'!$E25),"",'03.Muestra'!$E25)</f>
        <v>https://www.fundacionctic.org/es/sobre-ctic</v>
      </c>
      <c r="D226" s="164" t="str">
        <f t="shared" si="10"/>
        <v>N/T</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Retos | CTIC</v>
      </c>
      <c r="C227" s="140" t="str">
        <f>IF( ISBLANK('03.Muestra'!$E26),"",'03.Muestra'!$E26)</f>
        <v>https://www.fundacionctic.org/es/retos</v>
      </c>
      <c r="D227" s="164" t="str">
        <f t="shared" si="10"/>
        <v>N/T</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Publicaciones científicas | CTIC</v>
      </c>
      <c r="C228" s="140" t="str">
        <f>IF( ISBLANK('03.Muestra'!$E27),"",'03.Muestra'!$E27)</f>
        <v>https://www.fundacionctic.org/es/scientific-publications</v>
      </c>
      <c r="D228" s="164" t="str">
        <f t="shared" si="10"/>
        <v>N/T</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News | CTIC</v>
      </c>
      <c r="C229" s="140" t="str">
        <f>IF( ISBLANK('03.Muestra'!$E28),"",'03.Muestra'!$E28)</f>
        <v>https://www.fundacionctic.org/es/actualidad</v>
      </c>
      <c r="D229" s="164" t="str">
        <f t="shared" si="10"/>
        <v>N/T</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EQUIPAMIENTO DE MATERIAL INFORMÁTICO PARA FUNDACIÓN CTIC | CTIC</v>
      </c>
      <c r="C230" s="140" t="str">
        <f>IF( ISBLANK('03.Muestra'!$E29),"",'03.Muestra'!$E29)</f>
        <v>https://www.fundacionctic.org/es/perfil-contratante/equipamiento-de-material-informatico-para-fundacion-ctic</v>
      </c>
      <c r="D230" s="164" t="str">
        <f t="shared" si="10"/>
        <v>N/T</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Órganos de gobierno | CTIC</v>
      </c>
      <c r="C231" s="140" t="str">
        <f>IF( ISBLANK('03.Muestra'!$E30),"",'03.Muestra'!$E30)</f>
        <v>https://www.fundacionctic.org/es/organos-de-gobierno</v>
      </c>
      <c r="D231" s="164" t="str">
        <f t="shared" si="10"/>
        <v>N/T</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Desarrollo de Plataforma Web RETOS STEAM | CTIC</v>
      </c>
      <c r="C232" s="140" t="str">
        <f>IF( ISBLANK('03.Muestra'!$E31),"",'03.Muestra'!$E31)</f>
        <v>https://www.fundacionctic.org/es/perfil-contratante/desarrollo-de-plataforma-web-retos-steam</v>
      </c>
      <c r="D232" s="164" t="str">
        <f t="shared" si="10"/>
        <v>N/T</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Suministro de material informático y de investigación | CTIC</v>
      </c>
      <c r="C233" s="140" t="str">
        <f>IF( ISBLANK('03.Muestra'!$E32),"",'03.Muestra'!$E32)</f>
        <v>https://www.fundacionctic.org/es/perfil-contratante/suministro-de-material-informatico-y-de-investigacion</v>
      </c>
      <c r="D233" s="164" t="str">
        <f t="shared" si="10"/>
        <v>N/T</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Solicitud de certificados | CTIC</v>
      </c>
      <c r="C234" s="140" t="str">
        <f>IF( ISBLANK('03.Muestra'!$E33),"",'03.Muestra'!$E33)</f>
        <v>https://www.fundacionctic.org/perfil-contratante/certificados</v>
      </c>
      <c r="D234" s="164" t="str">
        <f t="shared" si="10"/>
        <v>N/T</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Prensa | CTIC</v>
      </c>
      <c r="C235" s="140" t="str">
        <f>IF( ISBLANK('03.Muestra'!$E34),"",'03.Muestra'!$E34)</f>
        <v>https://www.fundacionctic.org/es/prensa</v>
      </c>
      <c r="D235" s="164" t="str">
        <f t="shared" si="10"/>
        <v>N/T</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EQUIPAMIENTO INFORMÁTICO Y DE COMUNICACIONES PARA FUNDACIÓN CTIC 2017 | CTIC</v>
      </c>
      <c r="C236" s="140" t="str">
        <f>IF( ISBLANK('03.Muestra'!$E35),"",'03.Muestra'!$E35)</f>
        <v>https://www.fundacionctic.org/es/perfil-contratante/equipamiento-informatico-y-de-comunicaciones-para-fundacion-ctic-2017</v>
      </c>
      <c r="D236" s="164" t="str">
        <f t="shared" si="10"/>
        <v>N/T</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Proceso de Homologación de Docentes | CTIC</v>
      </c>
      <c r="C237" s="140" t="str">
        <f>IF( ISBLANK('03.Muestra'!$E36),"",'03.Muestra'!$E36)</f>
        <v>https://www.fundacionctic.org/es/perfil-contratante/proceso-de-homologacion-de-docentes</v>
      </c>
      <c r="D237" s="164" t="str">
        <f t="shared" si="10"/>
        <v>N/T</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Home | CTIC</v>
      </c>
      <c r="C238" s="140" t="str">
        <f>IF( ISBLANK('03.Muestra'!$E37),"",'03.Muestra'!$E37)</f>
        <v>https://www.fundacionctic.org/es</v>
      </c>
      <c r="D238" s="164" t="str">
        <f t="shared" si="10"/>
        <v>N/T</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Contratación del mantenimiento de la limpieza de las instalaciones de Fundación CTIC y zonas comunes del Edificio Centros Tecnológicos | CTIC</v>
      </c>
      <c r="C239" s="140" t="str">
        <f>IF( ISBLANK('03.Muestra'!$E38),"",'03.Muestra'!$E38)</f>
        <v>https://www.fundacionctic.org/es/perfil-contratante/contratacion-del-mantenimiento-de-la-limpieza-de-las-instalaciones-de-fundacion</v>
      </c>
      <c r="D239" s="164" t="str">
        <f t="shared" si="10"/>
        <v>N/T</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Recursos humanos | CTIC</v>
      </c>
      <c r="C240" s="140" t="str">
        <f>IF( ISBLANK('03.Muestra'!$E39),"",'03.Muestra'!$E39)</f>
        <v>https://www.fundacionctic.org/es/recursos-humanos</v>
      </c>
      <c r="D240" s="164" t="str">
        <f t="shared" si="10"/>
        <v>N/T</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Identidad corporativa | CTIC</v>
      </c>
      <c r="C241" s="140" t="str">
        <f>IF( ISBLANK('03.Muestra'!$E40),"",'03.Muestra'!$E40)</f>
        <v>https://www.fundacionctic.org/es/identidad-corporativa</v>
      </c>
      <c r="D241" s="164" t="str">
        <f t="shared" si="10"/>
        <v>N/T</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Álbumes | CTIC</v>
      </c>
      <c r="C242" s="140" t="str">
        <f>IF( ISBLANK('03.Muestra'!$E41),"",'03.Muestra'!$E41)</f>
        <v>https://www.fundacionctic.org/es/album</v>
      </c>
      <c r="D242" s="164" t="str">
        <f t="shared" si="10"/>
        <v>N/T</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Aviso legal | CTIC</v>
      </c>
      <c r="C243" s="140" t="str">
        <f>IF( ISBLANK('03.Muestra'!$E42),"",'03.Muestra'!$E42)</f>
        <v>https://www.fundacionctic.org/es/aviso-legal</v>
      </c>
      <c r="D243" s="164" t="str">
        <f t="shared" si="10"/>
        <v>N/T</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100</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Home | CTIC</v>
      </c>
      <c r="C247" s="140" t="str">
        <f>IF( ISBLANK('03.Muestra'!$E8),"",'03.Muestra'!$E8)</f>
        <v>https://www.fundacionctic.org/</v>
      </c>
      <c r="D247" s="164" t="s">
        <v>82</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Escribir para Internet | CTIC</v>
      </c>
      <c r="C248" s="140" t="str">
        <f>IF( ISBLANK('03.Muestra'!$E9),"",'03.Muestra'!$E9)</f>
        <v>https://www.fundacionctic.org/es/actualidad/escribir-para-internet</v>
      </c>
      <c r="D248" s="164" t="s">
        <v>82</v>
      </c>
      <c r="E248" s="133" t="str">
        <f t="shared" si="13"/>
        <v/>
      </c>
      <c r="F248" s="147" t="n">
        <f ca="1">COUNTIF($D247:INDIRECT("$D" &amp;  SUM(ROW()-1,'03.Muestra'!$D$45)-1),F247)</f>
        <v>0.0</v>
      </c>
      <c r="G248" s="147" t="n">
        <f ca="1">COUNTIF($D247:INDIRECT("$D" &amp;  SUM(ROW()-1,'03.Muestra'!$D$45)-1),G247)</f>
        <v>2.0</v>
      </c>
      <c r="H248" s="147" t="n">
        <f ca="1">COUNTIF($D247:INDIRECT("$D" &amp;  SUM(ROW()-1,'03.Muestra'!$D$45)-1),H247)</f>
        <v>0.0</v>
      </c>
      <c r="I248" s="147" t="n">
        <f ca="1">COUNTIF($D247:INDIRECT("$D" &amp;  SUM(ROW()-1,'03.Muestra'!$D$45)-1),I247)</f>
        <v>33.0</v>
      </c>
      <c r="J248" s="147" t="n">
        <f ca="1">COUNTIF($D247:INDIRECT("$D" &amp;  SUM(ROW()-1,'03.Muestra'!$D$45)-1),J247)</f>
        <v>0.0</v>
      </c>
      <c r="K248" s="147" t="n">
        <f ca="1">IF('03.Muestra'!$D$45=0,0,COUNTBLANK($D247:INDIRECT("$D" &amp;  SUM(ROW()-1,'03.Muestra'!$D$45)-1)))</f>
        <v>0.0</v>
      </c>
      <c r="L248" s="19"/>
      <c r="M248" s="19"/>
      <c r="N248" s="19"/>
      <c r="O248" s="19"/>
      <c r="P248" s="19"/>
      <c r="Q248" s="19"/>
      <c r="R248" s="19"/>
      <c r="S248" s="19"/>
      <c r="T248" s="19"/>
      <c r="U248" s="19"/>
      <c r="V248" s="19"/>
      <c r="W248" s="19"/>
      <c r="X248" s="19"/>
      <c r="Y248" s="19"/>
    </row>
    <row r="249" spans="2:25" ht="12" customHeight="1">
      <c r="B249" s="140" t="str">
        <f>IF( ISBLANK('03.Muestra'!$C10),"",'03.Muestra'!$C10)</f>
        <v>Horizon 2020 | CTIC</v>
      </c>
      <c r="C249" s="140" t="str">
        <f>IF( ISBLANK('03.Muestra'!$E10),"",'03.Muestra'!$E10)</f>
        <v>https://www.fundacionctic.org/es/horizon-2020</v>
      </c>
      <c r="D249" s="164" t="s">
        <v>82</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Artículos | CTIC</v>
      </c>
      <c r="C250" s="140" t="str">
        <f>IF( ISBLANK('03.Muestra'!$E11),"",'03.Muestra'!$E11)</f>
        <v>https://www.fundacionctic.org/es/articulos</v>
      </c>
      <c r="D250" s="164" t="s">
        <v>82</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Trabaja con nosotros | CTIC</v>
      </c>
      <c r="C251" s="140" t="str">
        <f>IF( ISBLANK('03.Muestra'!$E12),"",'03.Muestra'!$E12)</f>
        <v>https://www.fundacionctic.org/es/trabaja-con-nosotros</v>
      </c>
      <c r="D251" s="164" t="s">
        <v>82</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Proyectos | CTIC</v>
      </c>
      <c r="C252" s="140" t="str">
        <f>IF( ISBLANK('03.Muestra'!$E13),"",'03.Muestra'!$E13)</f>
        <v>https://www.fundacionctic.org/es/proyectos</v>
      </c>
      <c r="D252" s="164" t="s">
        <v>82</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W3C | CTIC</v>
      </c>
      <c r="C253" s="140" t="str">
        <f>IF( ISBLANK('03.Muestra'!$E14),"",'03.Muestra'!$E14)</f>
        <v>https://www.fundacionctic.org/es/w3c</v>
      </c>
      <c r="D253" s="164" t="s">
        <v>82</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Tecnologías | CTIC</v>
      </c>
      <c r="C254" s="140" t="str">
        <f>IF( ISBLANK('03.Muestra'!$E15),"",'03.Muestra'!$E15)</f>
        <v>https://www.fundacionctic.org/es/tecnologias</v>
      </c>
      <c r="D254" s="164" t="s">
        <v>82</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BLOCKCHAIN | CTIC</v>
      </c>
      <c r="C255" s="140" t="str">
        <f>IF( ISBLANK('03.Muestra'!$E16),"",'03.Muestra'!$E16)</f>
        <v>https://www.fundacionctic.org/es/tecnologias/blockchain</v>
      </c>
      <c r="D255" s="164" t="s">
        <v>82</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Arranca MASSTEAM, Mujeres Asturianas STEAM, el proyecto al que se suma el PCT Avilés Isla de la Innovación | CTIC</v>
      </c>
      <c r="C256" s="140" t="str">
        <f>IF( ISBLANK('03.Muestra'!$E17),"",'03.Muestra'!$E17)</f>
        <v>https://www.fundacionctic.org/es/actualidad/arranca-massteam-mujeres-asturianas-steam-el-proyecto-al-que-se-suma-el-pct-aviles-isla</v>
      </c>
      <c r="D256" s="164" t="s">
        <v>82</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Análisis de la eficiencia de equipos industriales | CTIC</v>
      </c>
      <c r="C257" s="140" t="str">
        <f>IF( ISBLANK('03.Muestra'!$E18),"",'03.Muestra'!$E18)</f>
        <v>https://www.fundacionctic.org/es/actualidad/analisis-de-la-eficiencia-de-equipos-industriales</v>
      </c>
      <c r="D257" s="164" t="s">
        <v>82</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Perfil del contratante | CTIC</v>
      </c>
      <c r="C258" s="140" t="str">
        <f>IF( ISBLANK('03.Muestra'!$E19),"",'03.Muestra'!$E19)</f>
        <v>https://www.fundacionctic.org/es/perfil-contratante</v>
      </c>
      <c r="D258" s="164" t="s">
        <v>82</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SOLICITUD DE ACOMPAÑAMIENTO TECNOLÓGICO | CTIC</v>
      </c>
      <c r="C259" s="140" t="str">
        <f>IF( ISBLANK('03.Muestra'!$E20),"",'03.Muestra'!$E20)</f>
        <v>https://www.fundacionctic.org/es/proyectos/red-sat/solicitud-diagnostico</v>
      </c>
      <c r="D259" s="164" t="s">
        <v>82</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Mapa del sitio | CTIC</v>
      </c>
      <c r="C260" s="140" t="str">
        <f>IF( ISBLANK('03.Muestra'!$E21),"",'03.Muestra'!$E21)</f>
        <v>https://www.fundacionctic.org/es/sitemap</v>
      </c>
      <c r="D260" s="164" t="s">
        <v>93</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Política de cookies | CTIC</v>
      </c>
      <c r="C261" s="140" t="str">
        <f>IF( ISBLANK('03.Muestra'!$E22),"",'03.Muestra'!$E22)</f>
        <v>https://www.fundacionctic.org/es/politica-de-cookies</v>
      </c>
      <c r="D261" s="164" t="s">
        <v>82</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Home | CTIC</v>
      </c>
      <c r="C262" s="140" t="str">
        <f>IF( ISBLANK('03.Muestra'!$E23),"",'03.Muestra'!$E23)</f>
        <v>https://www.fundacionctic.org/en</v>
      </c>
      <c r="D262" s="164" t="s">
        <v>82</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Accesibilidad | CTIC</v>
      </c>
      <c r="C263" s="140" t="str">
        <f>IF( ISBLANK('03.Muestra'!$E24),"",'03.Muestra'!$E24)</f>
        <v>https://www.fundacionctic.org/es/accesibilidad</v>
      </c>
      <c r="D263" s="164" t="s">
        <v>82</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Sobre CTIC | CTIC</v>
      </c>
      <c r="C264" s="140" t="str">
        <f>IF( ISBLANK('03.Muestra'!$E25),"",'03.Muestra'!$E25)</f>
        <v>https://www.fundacionctic.org/es/sobre-ctic</v>
      </c>
      <c r="D264" s="164" t="s">
        <v>82</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Retos | CTIC</v>
      </c>
      <c r="C265" s="140" t="str">
        <f>IF( ISBLANK('03.Muestra'!$E26),"",'03.Muestra'!$E26)</f>
        <v>https://www.fundacionctic.org/es/retos</v>
      </c>
      <c r="D265" s="164" t="s">
        <v>82</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Publicaciones científicas | CTIC</v>
      </c>
      <c r="C266" s="140" t="str">
        <f>IF( ISBLANK('03.Muestra'!$E27),"",'03.Muestra'!$E27)</f>
        <v>https://www.fundacionctic.org/es/scientific-publications</v>
      </c>
      <c r="D266" s="164" t="s">
        <v>93</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News | CTIC</v>
      </c>
      <c r="C267" s="140" t="str">
        <f>IF( ISBLANK('03.Muestra'!$E28),"",'03.Muestra'!$E28)</f>
        <v>https://www.fundacionctic.org/es/actualidad</v>
      </c>
      <c r="D267" s="164" t="s">
        <v>82</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EQUIPAMIENTO DE MATERIAL INFORMÁTICO PARA FUNDACIÓN CTIC | CTIC</v>
      </c>
      <c r="C268" s="140" t="str">
        <f>IF( ISBLANK('03.Muestra'!$E29),"",'03.Muestra'!$E29)</f>
        <v>https://www.fundacionctic.org/es/perfil-contratante/equipamiento-de-material-informatico-para-fundacion-ctic</v>
      </c>
      <c r="D268" s="164" t="s">
        <v>82</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Órganos de gobierno | CTIC</v>
      </c>
      <c r="C269" s="140" t="str">
        <f>IF( ISBLANK('03.Muestra'!$E30),"",'03.Muestra'!$E30)</f>
        <v>https://www.fundacionctic.org/es/organos-de-gobierno</v>
      </c>
      <c r="D269" s="164" t="s">
        <v>82</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Desarrollo de Plataforma Web RETOS STEAM | CTIC</v>
      </c>
      <c r="C270" s="140" t="str">
        <f>IF( ISBLANK('03.Muestra'!$E31),"",'03.Muestra'!$E31)</f>
        <v>https://www.fundacionctic.org/es/perfil-contratante/desarrollo-de-plataforma-web-retos-steam</v>
      </c>
      <c r="D270" s="164" t="s">
        <v>82</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Suministro de material informático y de investigación | CTIC</v>
      </c>
      <c r="C271" s="140" t="str">
        <f>IF( ISBLANK('03.Muestra'!$E32),"",'03.Muestra'!$E32)</f>
        <v>https://www.fundacionctic.org/es/perfil-contratante/suministro-de-material-informatico-y-de-investigacion</v>
      </c>
      <c r="D271" s="164" t="s">
        <v>82</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Solicitud de certificados | CTIC</v>
      </c>
      <c r="C272" s="140" t="str">
        <f>IF( ISBLANK('03.Muestra'!$E33),"",'03.Muestra'!$E33)</f>
        <v>https://www.fundacionctic.org/perfil-contratante/certificados</v>
      </c>
      <c r="D272" s="164" t="s">
        <v>82</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Prensa | CTIC</v>
      </c>
      <c r="C273" s="140" t="str">
        <f>IF( ISBLANK('03.Muestra'!$E34),"",'03.Muestra'!$E34)</f>
        <v>https://www.fundacionctic.org/es/prensa</v>
      </c>
      <c r="D273" s="164" t="s">
        <v>82</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EQUIPAMIENTO INFORMÁTICO Y DE COMUNICACIONES PARA FUNDACIÓN CTIC 2017 | CTIC</v>
      </c>
      <c r="C274" s="140" t="str">
        <f>IF( ISBLANK('03.Muestra'!$E35),"",'03.Muestra'!$E35)</f>
        <v>https://www.fundacionctic.org/es/perfil-contratante/equipamiento-informatico-y-de-comunicaciones-para-fundacion-ctic-2017</v>
      </c>
      <c r="D274" s="164" t="s">
        <v>82</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Proceso de Homologación de Docentes | CTIC</v>
      </c>
      <c r="C275" s="140" t="str">
        <f>IF( ISBLANK('03.Muestra'!$E36),"",'03.Muestra'!$E36)</f>
        <v>https://www.fundacionctic.org/es/perfil-contratante/proceso-de-homologacion-de-docentes</v>
      </c>
      <c r="D275" s="164" t="s">
        <v>82</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Home | CTIC</v>
      </c>
      <c r="C276" s="140" t="str">
        <f>IF( ISBLANK('03.Muestra'!$E37),"",'03.Muestra'!$E37)</f>
        <v>https://www.fundacionctic.org/es</v>
      </c>
      <c r="D276" s="164" t="s">
        <v>82</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Contratación del mantenimiento de la limpieza de las instalaciones de Fundación CTIC y zonas comunes del Edificio Centros Tecnológicos | CTIC</v>
      </c>
      <c r="C277" s="140" t="str">
        <f>IF( ISBLANK('03.Muestra'!$E38),"",'03.Muestra'!$E38)</f>
        <v>https://www.fundacionctic.org/es/perfil-contratante/contratacion-del-mantenimiento-de-la-limpieza-de-las-instalaciones-de-fundacion</v>
      </c>
      <c r="D277" s="164" t="s">
        <v>82</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Recursos humanos | CTIC</v>
      </c>
      <c r="C278" s="140" t="str">
        <f>IF( ISBLANK('03.Muestra'!$E39),"",'03.Muestra'!$E39)</f>
        <v>https://www.fundacionctic.org/es/recursos-humanos</v>
      </c>
      <c r="D278" s="164" t="s">
        <v>82</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Identidad corporativa | CTIC</v>
      </c>
      <c r="C279" s="140" t="str">
        <f>IF( ISBLANK('03.Muestra'!$E40),"",'03.Muestra'!$E40)</f>
        <v>https://www.fundacionctic.org/es/identidad-corporativa</v>
      </c>
      <c r="D279" s="164" t="s">
        <v>82</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Álbumes | CTIC</v>
      </c>
      <c r="C280" s="140" t="str">
        <f>IF( ISBLANK('03.Muestra'!$E41),"",'03.Muestra'!$E41)</f>
        <v>https://www.fundacionctic.org/es/album</v>
      </c>
      <c r="D280" s="164" t="s">
        <v>82</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Aviso legal | CTIC</v>
      </c>
      <c r="C281" s="140" t="str">
        <f>IF( ISBLANK('03.Muestra'!$E42),"",'03.Muestra'!$E42)</f>
        <v>https://www.fundacionctic.org/es/aviso-legal</v>
      </c>
      <c r="D281" s="164" t="s">
        <v>82</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101</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Home | CTIC</v>
      </c>
      <c r="C285" s="140" t="str">
        <f>IF( ISBLANK('03.Muestra'!$E8),"",'03.Muestra'!$E8)</f>
        <v>https://www.fundacionctic.org/</v>
      </c>
      <c r="D285" s="164" t="str">
        <f t="shared" ref="D285:D319" si="14">IF(AND(B285&lt;&gt;"",C285&lt;&gt;""),"N/T","")</f>
        <v>N/T</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Escribir para Internet | CTIC</v>
      </c>
      <c r="C286" s="140" t="str">
        <f>IF( ISBLANK('03.Muestra'!$E9),"",'03.Muestra'!$E9)</f>
        <v>https://www.fundacionctic.org/es/actualidad/escribir-para-internet</v>
      </c>
      <c r="D286" s="164" t="str">
        <f t="shared" si="14"/>
        <v>N/T</v>
      </c>
      <c r="E286" s="133" t="str">
        <f t="shared" si="15"/>
        <v/>
      </c>
      <c r="F286" s="147" t="n">
        <f ca="1">COUNTIF($D285:INDIRECT("$D" &amp;  SUM(ROW()-1,'03.Muestra'!$D$45)-1),F285)</f>
        <v>35.0</v>
      </c>
      <c r="G286" s="147" t="n">
        <f ca="1">COUNTIF($D285:INDIRECT("$D" &amp;  SUM(ROW()-1,'03.Muestra'!$D$45)-1),G285)</f>
        <v>0.0</v>
      </c>
      <c r="H286" s="147" t="n">
        <f ca="1">COUNTIF($D285:INDIRECT("$D" &amp;  SUM(ROW()-1,'03.Muestra'!$D$45)-1),H285)</f>
        <v>0.0</v>
      </c>
      <c r="I286" s="147" t="n">
        <f ca="1">COUNTIF($D285:INDIRECT("$D" &amp;  SUM(ROW()-1,'03.Muestra'!$D$45)-1),I285)</f>
        <v>0.0</v>
      </c>
      <c r="J286" s="147" t="n">
        <f ca="1">COUNTIF($D285:INDIRECT("$D" &amp;  SUM(ROW()-1,'03.Muestra'!$D$45)-1),J285)</f>
        <v>0.0</v>
      </c>
      <c r="K286" s="147" t="n">
        <f ca="1">IF('03.Muestra'!$D$45=0,0,COUNTBLANK($D285:INDIRECT("$D" &amp;  SUM(ROW()-1,'03.Muestra'!$D$45)-1)))</f>
        <v>0.0</v>
      </c>
      <c r="L286" s="19"/>
      <c r="M286" s="19"/>
      <c r="N286" s="19"/>
      <c r="O286" s="19"/>
      <c r="P286" s="19"/>
      <c r="Q286" s="19"/>
      <c r="R286" s="19"/>
      <c r="S286" s="19"/>
      <c r="T286" s="19"/>
      <c r="U286" s="19"/>
      <c r="V286" s="19"/>
      <c r="W286" s="19"/>
      <c r="X286" s="19"/>
      <c r="Y286" s="19"/>
    </row>
    <row r="287" spans="2:25" ht="12" customHeight="1">
      <c r="B287" s="140" t="str">
        <f>IF( ISBLANK('03.Muestra'!$C10),"",'03.Muestra'!$C10)</f>
        <v>Horizon 2020 | CTIC</v>
      </c>
      <c r="C287" s="140" t="str">
        <f>IF( ISBLANK('03.Muestra'!$E10),"",'03.Muestra'!$E10)</f>
        <v>https://www.fundacionctic.org/es/horizon-2020</v>
      </c>
      <c r="D287" s="164" t="str">
        <f t="shared" si="14"/>
        <v>N/T</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Artículos | CTIC</v>
      </c>
      <c r="C288" s="140" t="str">
        <f>IF( ISBLANK('03.Muestra'!$E11),"",'03.Muestra'!$E11)</f>
        <v>https://www.fundacionctic.org/es/articulos</v>
      </c>
      <c r="D288" s="164" t="str">
        <f t="shared" si="14"/>
        <v>N/T</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Trabaja con nosotros | CTIC</v>
      </c>
      <c r="C289" s="140" t="str">
        <f>IF( ISBLANK('03.Muestra'!$E12),"",'03.Muestra'!$E12)</f>
        <v>https://www.fundacionctic.org/es/trabaja-con-nosotros</v>
      </c>
      <c r="D289" s="164" t="str">
        <f t="shared" si="14"/>
        <v>N/T</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Proyectos | CTIC</v>
      </c>
      <c r="C290" s="140" t="str">
        <f>IF( ISBLANK('03.Muestra'!$E13),"",'03.Muestra'!$E13)</f>
        <v>https://www.fundacionctic.org/es/proyectos</v>
      </c>
      <c r="D290" s="164" t="str">
        <f t="shared" si="14"/>
        <v>N/T</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W3C | CTIC</v>
      </c>
      <c r="C291" s="140" t="str">
        <f>IF( ISBLANK('03.Muestra'!$E14),"",'03.Muestra'!$E14)</f>
        <v>https://www.fundacionctic.org/es/w3c</v>
      </c>
      <c r="D291" s="164" t="str">
        <f t="shared" si="14"/>
        <v>N/T</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Tecnologías | CTIC</v>
      </c>
      <c r="C292" s="140" t="str">
        <f>IF( ISBLANK('03.Muestra'!$E15),"",'03.Muestra'!$E15)</f>
        <v>https://www.fundacionctic.org/es/tecnologias</v>
      </c>
      <c r="D292" s="164" t="str">
        <f t="shared" si="14"/>
        <v>N/T</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BLOCKCHAIN | CTIC</v>
      </c>
      <c r="C293" s="140" t="str">
        <f>IF( ISBLANK('03.Muestra'!$E16),"",'03.Muestra'!$E16)</f>
        <v>https://www.fundacionctic.org/es/tecnologias/blockchain</v>
      </c>
      <c r="D293" s="164" t="str">
        <f t="shared" si="14"/>
        <v>N/T</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Arranca MASSTEAM, Mujeres Asturianas STEAM, el proyecto al que se suma el PCT Avilés Isla de la Innovación | CTIC</v>
      </c>
      <c r="C294" s="140" t="str">
        <f>IF( ISBLANK('03.Muestra'!$E17),"",'03.Muestra'!$E17)</f>
        <v>https://www.fundacionctic.org/es/actualidad/arranca-massteam-mujeres-asturianas-steam-el-proyecto-al-que-se-suma-el-pct-aviles-isla</v>
      </c>
      <c r="D294" s="164" t="str">
        <f t="shared" si="14"/>
        <v>N/T</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Análisis de la eficiencia de equipos industriales | CTIC</v>
      </c>
      <c r="C295" s="140" t="str">
        <f>IF( ISBLANK('03.Muestra'!$E18),"",'03.Muestra'!$E18)</f>
        <v>https://www.fundacionctic.org/es/actualidad/analisis-de-la-eficiencia-de-equipos-industriales</v>
      </c>
      <c r="D295" s="164" t="str">
        <f t="shared" si="14"/>
        <v>N/T</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Perfil del contratante | CTIC</v>
      </c>
      <c r="C296" s="140" t="str">
        <f>IF( ISBLANK('03.Muestra'!$E19),"",'03.Muestra'!$E19)</f>
        <v>https://www.fundacionctic.org/es/perfil-contratante</v>
      </c>
      <c r="D296" s="164" t="str">
        <f t="shared" si="14"/>
        <v>N/T</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SOLICITUD DE ACOMPAÑAMIENTO TECNOLÓGICO | CTIC</v>
      </c>
      <c r="C297" s="140" t="str">
        <f>IF( ISBLANK('03.Muestra'!$E20),"",'03.Muestra'!$E20)</f>
        <v>https://www.fundacionctic.org/es/proyectos/red-sat/solicitud-diagnostico</v>
      </c>
      <c r="D297" s="164" t="str">
        <f t="shared" si="14"/>
        <v>N/T</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Mapa del sitio | CTIC</v>
      </c>
      <c r="C298" s="140" t="str">
        <f>IF( ISBLANK('03.Muestra'!$E21),"",'03.Muestra'!$E21)</f>
        <v>https://www.fundacionctic.org/es/sitemap</v>
      </c>
      <c r="D298" s="164" t="str">
        <f t="shared" si="14"/>
        <v>N/T</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Política de cookies | CTIC</v>
      </c>
      <c r="C299" s="140" t="str">
        <f>IF( ISBLANK('03.Muestra'!$E22),"",'03.Muestra'!$E22)</f>
        <v>https://www.fundacionctic.org/es/politica-de-cookies</v>
      </c>
      <c r="D299" s="164" t="str">
        <f t="shared" si="14"/>
        <v>N/T</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Home | CTIC</v>
      </c>
      <c r="C300" s="140" t="str">
        <f>IF( ISBLANK('03.Muestra'!$E23),"",'03.Muestra'!$E23)</f>
        <v>https://www.fundacionctic.org/en</v>
      </c>
      <c r="D300" s="164" t="str">
        <f t="shared" si="14"/>
        <v>N/T</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Accesibilidad | CTIC</v>
      </c>
      <c r="C301" s="140" t="str">
        <f>IF( ISBLANK('03.Muestra'!$E24),"",'03.Muestra'!$E24)</f>
        <v>https://www.fundacionctic.org/es/accesibilidad</v>
      </c>
      <c r="D301" s="164" t="str">
        <f t="shared" si="14"/>
        <v>N/T</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Sobre CTIC | CTIC</v>
      </c>
      <c r="C302" s="140" t="str">
        <f>IF( ISBLANK('03.Muestra'!$E25),"",'03.Muestra'!$E25)</f>
        <v>https://www.fundacionctic.org/es/sobre-ctic</v>
      </c>
      <c r="D302" s="164" t="str">
        <f t="shared" si="14"/>
        <v>N/T</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Retos | CTIC</v>
      </c>
      <c r="C303" s="140" t="str">
        <f>IF( ISBLANK('03.Muestra'!$E26),"",'03.Muestra'!$E26)</f>
        <v>https://www.fundacionctic.org/es/retos</v>
      </c>
      <c r="D303" s="164" t="str">
        <f t="shared" si="14"/>
        <v>N/T</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Publicaciones científicas | CTIC</v>
      </c>
      <c r="C304" s="140" t="str">
        <f>IF( ISBLANK('03.Muestra'!$E27),"",'03.Muestra'!$E27)</f>
        <v>https://www.fundacionctic.org/es/scientific-publications</v>
      </c>
      <c r="D304" s="164" t="str">
        <f t="shared" si="14"/>
        <v>N/T</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News | CTIC</v>
      </c>
      <c r="C305" s="140" t="str">
        <f>IF( ISBLANK('03.Muestra'!$E28),"",'03.Muestra'!$E28)</f>
        <v>https://www.fundacionctic.org/es/actualidad</v>
      </c>
      <c r="D305" s="164" t="str">
        <f t="shared" si="14"/>
        <v>N/T</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EQUIPAMIENTO DE MATERIAL INFORMÁTICO PARA FUNDACIÓN CTIC | CTIC</v>
      </c>
      <c r="C306" s="140" t="str">
        <f>IF( ISBLANK('03.Muestra'!$E29),"",'03.Muestra'!$E29)</f>
        <v>https://www.fundacionctic.org/es/perfil-contratante/equipamiento-de-material-informatico-para-fundacion-ctic</v>
      </c>
      <c r="D306" s="164" t="str">
        <f t="shared" si="14"/>
        <v>N/T</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Órganos de gobierno | CTIC</v>
      </c>
      <c r="C307" s="140" t="str">
        <f>IF( ISBLANK('03.Muestra'!$E30),"",'03.Muestra'!$E30)</f>
        <v>https://www.fundacionctic.org/es/organos-de-gobierno</v>
      </c>
      <c r="D307" s="164" t="str">
        <f t="shared" si="14"/>
        <v>N/T</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Desarrollo de Plataforma Web RETOS STEAM | CTIC</v>
      </c>
      <c r="C308" s="140" t="str">
        <f>IF( ISBLANK('03.Muestra'!$E31),"",'03.Muestra'!$E31)</f>
        <v>https://www.fundacionctic.org/es/perfil-contratante/desarrollo-de-plataforma-web-retos-steam</v>
      </c>
      <c r="D308" s="164" t="str">
        <f t="shared" si="14"/>
        <v>N/T</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Suministro de material informático y de investigación | CTIC</v>
      </c>
      <c r="C309" s="140" t="str">
        <f>IF( ISBLANK('03.Muestra'!$E32),"",'03.Muestra'!$E32)</f>
        <v>https://www.fundacionctic.org/es/perfil-contratante/suministro-de-material-informatico-y-de-investigacion</v>
      </c>
      <c r="D309" s="164" t="str">
        <f t="shared" si="14"/>
        <v>N/T</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Solicitud de certificados | CTIC</v>
      </c>
      <c r="C310" s="140" t="str">
        <f>IF( ISBLANK('03.Muestra'!$E33),"",'03.Muestra'!$E33)</f>
        <v>https://www.fundacionctic.org/perfil-contratante/certificados</v>
      </c>
      <c r="D310" s="164" t="str">
        <f t="shared" si="14"/>
        <v>N/T</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Prensa | CTIC</v>
      </c>
      <c r="C311" s="140" t="str">
        <f>IF( ISBLANK('03.Muestra'!$E34),"",'03.Muestra'!$E34)</f>
        <v>https://www.fundacionctic.org/es/prensa</v>
      </c>
      <c r="D311" s="164" t="str">
        <f t="shared" si="14"/>
        <v>N/T</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EQUIPAMIENTO INFORMÁTICO Y DE COMUNICACIONES PARA FUNDACIÓN CTIC 2017 | CTIC</v>
      </c>
      <c r="C312" s="140" t="str">
        <f>IF( ISBLANK('03.Muestra'!$E35),"",'03.Muestra'!$E35)</f>
        <v>https://www.fundacionctic.org/es/perfil-contratante/equipamiento-informatico-y-de-comunicaciones-para-fundacion-ctic-2017</v>
      </c>
      <c r="D312" s="164" t="str">
        <f t="shared" si="14"/>
        <v>N/T</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Proceso de Homologación de Docentes | CTIC</v>
      </c>
      <c r="C313" s="140" t="str">
        <f>IF( ISBLANK('03.Muestra'!$E36),"",'03.Muestra'!$E36)</f>
        <v>https://www.fundacionctic.org/es/perfil-contratante/proceso-de-homologacion-de-docentes</v>
      </c>
      <c r="D313" s="164" t="str">
        <f t="shared" si="14"/>
        <v>N/T</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Home | CTIC</v>
      </c>
      <c r="C314" s="140" t="str">
        <f>IF( ISBLANK('03.Muestra'!$E37),"",'03.Muestra'!$E37)</f>
        <v>https://www.fundacionctic.org/es</v>
      </c>
      <c r="D314" s="164" t="str">
        <f t="shared" si="14"/>
        <v>N/T</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Contratación del mantenimiento de la limpieza de las instalaciones de Fundación CTIC y zonas comunes del Edificio Centros Tecnológicos | CTIC</v>
      </c>
      <c r="C315" s="140" t="str">
        <f>IF( ISBLANK('03.Muestra'!$E38),"",'03.Muestra'!$E38)</f>
        <v>https://www.fundacionctic.org/es/perfil-contratante/contratacion-del-mantenimiento-de-la-limpieza-de-las-instalaciones-de-fundacion</v>
      </c>
      <c r="D315" s="164" t="str">
        <f t="shared" si="14"/>
        <v>N/T</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Recursos humanos | CTIC</v>
      </c>
      <c r="C316" s="140" t="str">
        <f>IF( ISBLANK('03.Muestra'!$E39),"",'03.Muestra'!$E39)</f>
        <v>https://www.fundacionctic.org/es/recursos-humanos</v>
      </c>
      <c r="D316" s="164" t="str">
        <f t="shared" si="14"/>
        <v>N/T</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Identidad corporativa | CTIC</v>
      </c>
      <c r="C317" s="140" t="str">
        <f>IF( ISBLANK('03.Muestra'!$E40),"",'03.Muestra'!$E40)</f>
        <v>https://www.fundacionctic.org/es/identidad-corporativa</v>
      </c>
      <c r="D317" s="164" t="str">
        <f t="shared" si="14"/>
        <v>N/T</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Álbumes | CTIC</v>
      </c>
      <c r="C318" s="140" t="str">
        <f>IF( ISBLANK('03.Muestra'!$E41),"",'03.Muestra'!$E41)</f>
        <v>https://www.fundacionctic.org/es/album</v>
      </c>
      <c r="D318" s="164" t="str">
        <f t="shared" si="14"/>
        <v>N/T</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Aviso legal | CTIC</v>
      </c>
      <c r="C319" s="140" t="str">
        <f>IF( ISBLANK('03.Muestra'!$E42),"",'03.Muestra'!$E42)</f>
        <v>https://www.fundacionctic.org/es/aviso-legal</v>
      </c>
      <c r="D319" s="164" t="str">
        <f t="shared" si="14"/>
        <v>N/T</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30" t="s">
        <v>102</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Home | CTIC</v>
      </c>
      <c r="C323" s="140" t="str">
        <f>IF( ISBLANK('03.Muestra'!$E8),"",'03.Muestra'!$E8)</f>
        <v>https://www.fundacionctic.org/</v>
      </c>
      <c r="D323" s="164" t="str">
        <f t="shared" ref="D323:D357" si="16">IF(AND(B323&lt;&gt;"",C323&lt;&gt;""),"N/T","")</f>
        <v>N/T</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Escribir para Internet | CTIC</v>
      </c>
      <c r="C324" s="140" t="str">
        <f>IF( ISBLANK('03.Muestra'!$E9),"",'03.Muestra'!$E9)</f>
        <v>https://www.fundacionctic.org/es/actualidad/escribir-para-internet</v>
      </c>
      <c r="D324" s="164" t="str">
        <f t="shared" si="16"/>
        <v>N/T</v>
      </c>
      <c r="E324" s="133" t="str">
        <f t="shared" si="17"/>
        <v/>
      </c>
      <c r="F324" s="147" t="n">
        <f ca="1">COUNTIF($D323:INDIRECT("$D" &amp;  SUM(ROW()-1,'03.Muestra'!$D$45)-1),F323)</f>
        <v>35.0</v>
      </c>
      <c r="G324" s="147" t="n">
        <f ca="1">COUNTIF($D323:INDIRECT("$D" &amp;  SUM(ROW()-1,'03.Muestra'!$D$45)-1),G323)</f>
        <v>0.0</v>
      </c>
      <c r="H324" s="147" t="n">
        <f ca="1">COUNTIF($D323:INDIRECT("$D" &amp;  SUM(ROW()-1,'03.Muestra'!$D$45)-1),H323)</f>
        <v>0.0</v>
      </c>
      <c r="I324" s="147" t="n">
        <f ca="1">COUNTIF($D323:INDIRECT("$D" &amp;  SUM(ROW()-1,'03.Muestra'!$D$45)-1),I323)</f>
        <v>0.0</v>
      </c>
      <c r="J324" s="147" t="n">
        <f ca="1">COUNTIF($D323:INDIRECT("$D" &amp;  SUM(ROW()-1,'03.Muestra'!$D$45)-1),J323)</f>
        <v>0.0</v>
      </c>
      <c r="K324" s="147" t="n">
        <f ca="1">IF('03.Muestra'!$D$45=0,0,COUNTBLANK($D323:INDIRECT("$D" &amp;  SUM(ROW()-1,'03.Muestra'!$D$45)-1)))</f>
        <v>0.0</v>
      </c>
      <c r="L324" s="19"/>
      <c r="M324" s="19"/>
      <c r="N324" s="19"/>
      <c r="O324" s="19"/>
      <c r="P324" s="19"/>
      <c r="Q324" s="19"/>
      <c r="R324" s="19"/>
      <c r="S324" s="19"/>
      <c r="T324" s="19"/>
      <c r="U324" s="19"/>
      <c r="V324" s="19"/>
      <c r="W324" s="19"/>
      <c r="X324" s="19"/>
      <c r="Y324" s="19"/>
    </row>
    <row r="325" spans="2:25" ht="12" customHeight="1">
      <c r="B325" s="140" t="str">
        <f>IF( ISBLANK('03.Muestra'!$C10),"",'03.Muestra'!$C10)</f>
        <v>Horizon 2020 | CTIC</v>
      </c>
      <c r="C325" s="140" t="str">
        <f>IF( ISBLANK('03.Muestra'!$E10),"",'03.Muestra'!$E10)</f>
        <v>https://www.fundacionctic.org/es/horizon-2020</v>
      </c>
      <c r="D325" s="164" t="str">
        <f t="shared" si="16"/>
        <v>N/T</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Artículos | CTIC</v>
      </c>
      <c r="C326" s="140" t="str">
        <f>IF( ISBLANK('03.Muestra'!$E11),"",'03.Muestra'!$E11)</f>
        <v>https://www.fundacionctic.org/es/articulos</v>
      </c>
      <c r="D326" s="164" t="str">
        <f t="shared" si="16"/>
        <v>N/T</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Trabaja con nosotros | CTIC</v>
      </c>
      <c r="C327" s="140" t="str">
        <f>IF( ISBLANK('03.Muestra'!$E12),"",'03.Muestra'!$E12)</f>
        <v>https://www.fundacionctic.org/es/trabaja-con-nosotros</v>
      </c>
      <c r="D327" s="164" t="str">
        <f t="shared" si="16"/>
        <v>N/T</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Proyectos | CTIC</v>
      </c>
      <c r="C328" s="140" t="str">
        <f>IF( ISBLANK('03.Muestra'!$E13),"",'03.Muestra'!$E13)</f>
        <v>https://www.fundacionctic.org/es/proyectos</v>
      </c>
      <c r="D328" s="164" t="str">
        <f t="shared" si="16"/>
        <v>N/T</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W3C | CTIC</v>
      </c>
      <c r="C329" s="140" t="str">
        <f>IF( ISBLANK('03.Muestra'!$E14),"",'03.Muestra'!$E14)</f>
        <v>https://www.fundacionctic.org/es/w3c</v>
      </c>
      <c r="D329" s="164" t="str">
        <f t="shared" si="16"/>
        <v>N/T</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Tecnologías | CTIC</v>
      </c>
      <c r="C330" s="140" t="str">
        <f>IF( ISBLANK('03.Muestra'!$E15),"",'03.Muestra'!$E15)</f>
        <v>https://www.fundacionctic.org/es/tecnologias</v>
      </c>
      <c r="D330" s="164" t="str">
        <f t="shared" si="16"/>
        <v>N/T</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BLOCKCHAIN | CTIC</v>
      </c>
      <c r="C331" s="140" t="str">
        <f>IF( ISBLANK('03.Muestra'!$E16),"",'03.Muestra'!$E16)</f>
        <v>https://www.fundacionctic.org/es/tecnologias/blockchain</v>
      </c>
      <c r="D331" s="164" t="str">
        <f t="shared" si="16"/>
        <v>N/T</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Arranca MASSTEAM, Mujeres Asturianas STEAM, el proyecto al que se suma el PCT Avilés Isla de la Innovación | CTIC</v>
      </c>
      <c r="C332" s="140" t="str">
        <f>IF( ISBLANK('03.Muestra'!$E17),"",'03.Muestra'!$E17)</f>
        <v>https://www.fundacionctic.org/es/actualidad/arranca-massteam-mujeres-asturianas-steam-el-proyecto-al-que-se-suma-el-pct-aviles-isla</v>
      </c>
      <c r="D332" s="164" t="str">
        <f t="shared" si="16"/>
        <v>N/T</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Análisis de la eficiencia de equipos industriales | CTIC</v>
      </c>
      <c r="C333" s="140" t="str">
        <f>IF( ISBLANK('03.Muestra'!$E18),"",'03.Muestra'!$E18)</f>
        <v>https://www.fundacionctic.org/es/actualidad/analisis-de-la-eficiencia-de-equipos-industriales</v>
      </c>
      <c r="D333" s="164" t="str">
        <f t="shared" si="16"/>
        <v>N/T</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Perfil del contratante | CTIC</v>
      </c>
      <c r="C334" s="140" t="str">
        <f>IF( ISBLANK('03.Muestra'!$E19),"",'03.Muestra'!$E19)</f>
        <v>https://www.fundacionctic.org/es/perfil-contratante</v>
      </c>
      <c r="D334" s="164" t="str">
        <f t="shared" si="16"/>
        <v>N/T</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SOLICITUD DE ACOMPAÑAMIENTO TECNOLÓGICO | CTIC</v>
      </c>
      <c r="C335" s="140" t="str">
        <f>IF( ISBLANK('03.Muestra'!$E20),"",'03.Muestra'!$E20)</f>
        <v>https://www.fundacionctic.org/es/proyectos/red-sat/solicitud-diagnostico</v>
      </c>
      <c r="D335" s="164" t="str">
        <f t="shared" si="16"/>
        <v>N/T</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Mapa del sitio | CTIC</v>
      </c>
      <c r="C336" s="140" t="str">
        <f>IF( ISBLANK('03.Muestra'!$E21),"",'03.Muestra'!$E21)</f>
        <v>https://www.fundacionctic.org/es/sitemap</v>
      </c>
      <c r="D336" s="164" t="str">
        <f t="shared" si="16"/>
        <v>N/T</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Política de cookies | CTIC</v>
      </c>
      <c r="C337" s="140" t="str">
        <f>IF( ISBLANK('03.Muestra'!$E22),"",'03.Muestra'!$E22)</f>
        <v>https://www.fundacionctic.org/es/politica-de-cookies</v>
      </c>
      <c r="D337" s="164" t="str">
        <f t="shared" si="16"/>
        <v>N/T</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Home | CTIC</v>
      </c>
      <c r="C338" s="140" t="str">
        <f>IF( ISBLANK('03.Muestra'!$E23),"",'03.Muestra'!$E23)</f>
        <v>https://www.fundacionctic.org/en</v>
      </c>
      <c r="D338" s="164" t="str">
        <f t="shared" si="16"/>
        <v>N/T</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Accesibilidad | CTIC</v>
      </c>
      <c r="C339" s="140" t="str">
        <f>IF( ISBLANK('03.Muestra'!$E24),"",'03.Muestra'!$E24)</f>
        <v>https://www.fundacionctic.org/es/accesibilidad</v>
      </c>
      <c r="D339" s="164" t="str">
        <f t="shared" si="16"/>
        <v>N/T</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Sobre CTIC | CTIC</v>
      </c>
      <c r="C340" s="140" t="str">
        <f>IF( ISBLANK('03.Muestra'!$E25),"",'03.Muestra'!$E25)</f>
        <v>https://www.fundacionctic.org/es/sobre-ctic</v>
      </c>
      <c r="D340" s="164" t="str">
        <f t="shared" si="16"/>
        <v>N/T</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Retos | CTIC</v>
      </c>
      <c r="C341" s="140" t="str">
        <f>IF( ISBLANK('03.Muestra'!$E26),"",'03.Muestra'!$E26)</f>
        <v>https://www.fundacionctic.org/es/retos</v>
      </c>
      <c r="D341" s="164" t="str">
        <f t="shared" si="16"/>
        <v>N/T</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Publicaciones científicas | CTIC</v>
      </c>
      <c r="C342" s="140" t="str">
        <f>IF( ISBLANK('03.Muestra'!$E27),"",'03.Muestra'!$E27)</f>
        <v>https://www.fundacionctic.org/es/scientific-publications</v>
      </c>
      <c r="D342" s="164" t="str">
        <f t="shared" si="16"/>
        <v>N/T</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News | CTIC</v>
      </c>
      <c r="C343" s="140" t="str">
        <f>IF( ISBLANK('03.Muestra'!$E28),"",'03.Muestra'!$E28)</f>
        <v>https://www.fundacionctic.org/es/actualidad</v>
      </c>
      <c r="D343" s="164" t="str">
        <f t="shared" si="16"/>
        <v>N/T</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EQUIPAMIENTO DE MATERIAL INFORMÁTICO PARA FUNDACIÓN CTIC | CTIC</v>
      </c>
      <c r="C344" s="140" t="str">
        <f>IF( ISBLANK('03.Muestra'!$E29),"",'03.Muestra'!$E29)</f>
        <v>https://www.fundacionctic.org/es/perfil-contratante/equipamiento-de-material-informatico-para-fundacion-ctic</v>
      </c>
      <c r="D344" s="164" t="str">
        <f t="shared" si="16"/>
        <v>N/T</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Órganos de gobierno | CTIC</v>
      </c>
      <c r="C345" s="140" t="str">
        <f>IF( ISBLANK('03.Muestra'!$E30),"",'03.Muestra'!$E30)</f>
        <v>https://www.fundacionctic.org/es/organos-de-gobierno</v>
      </c>
      <c r="D345" s="164" t="str">
        <f t="shared" si="16"/>
        <v>N/T</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Desarrollo de Plataforma Web RETOS STEAM | CTIC</v>
      </c>
      <c r="C346" s="140" t="str">
        <f>IF( ISBLANK('03.Muestra'!$E31),"",'03.Muestra'!$E31)</f>
        <v>https://www.fundacionctic.org/es/perfil-contratante/desarrollo-de-plataforma-web-retos-steam</v>
      </c>
      <c r="D346" s="164" t="str">
        <f t="shared" si="16"/>
        <v>N/T</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Suministro de material informático y de investigación | CTIC</v>
      </c>
      <c r="C347" s="140" t="str">
        <f>IF( ISBLANK('03.Muestra'!$E32),"",'03.Muestra'!$E32)</f>
        <v>https://www.fundacionctic.org/es/perfil-contratante/suministro-de-material-informatico-y-de-investigacion</v>
      </c>
      <c r="D347" s="164" t="str">
        <f t="shared" si="16"/>
        <v>N/T</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Solicitud de certificados | CTIC</v>
      </c>
      <c r="C348" s="140" t="str">
        <f>IF( ISBLANK('03.Muestra'!$E33),"",'03.Muestra'!$E33)</f>
        <v>https://www.fundacionctic.org/perfil-contratante/certificados</v>
      </c>
      <c r="D348" s="164" t="str">
        <f t="shared" si="16"/>
        <v>N/T</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Prensa | CTIC</v>
      </c>
      <c r="C349" s="140" t="str">
        <f>IF( ISBLANK('03.Muestra'!$E34),"",'03.Muestra'!$E34)</f>
        <v>https://www.fundacionctic.org/es/prensa</v>
      </c>
      <c r="D349" s="164" t="str">
        <f t="shared" si="16"/>
        <v>N/T</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EQUIPAMIENTO INFORMÁTICO Y DE COMUNICACIONES PARA FUNDACIÓN CTIC 2017 | CTIC</v>
      </c>
      <c r="C350" s="140" t="str">
        <f>IF( ISBLANK('03.Muestra'!$E35),"",'03.Muestra'!$E35)</f>
        <v>https://www.fundacionctic.org/es/perfil-contratante/equipamiento-informatico-y-de-comunicaciones-para-fundacion-ctic-2017</v>
      </c>
      <c r="D350" s="164" t="str">
        <f t="shared" si="16"/>
        <v>N/T</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Proceso de Homologación de Docentes | CTIC</v>
      </c>
      <c r="C351" s="140" t="str">
        <f>IF( ISBLANK('03.Muestra'!$E36),"",'03.Muestra'!$E36)</f>
        <v>https://www.fundacionctic.org/es/perfil-contratante/proceso-de-homologacion-de-docentes</v>
      </c>
      <c r="D351" s="164" t="str">
        <f t="shared" si="16"/>
        <v>N/T</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Home | CTIC</v>
      </c>
      <c r="C352" s="140" t="str">
        <f>IF( ISBLANK('03.Muestra'!$E37),"",'03.Muestra'!$E37)</f>
        <v>https://www.fundacionctic.org/es</v>
      </c>
      <c r="D352" s="164" t="str">
        <f t="shared" si="16"/>
        <v>N/T</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Contratación del mantenimiento de la limpieza de las instalaciones de Fundación CTIC y zonas comunes del Edificio Centros Tecnológicos | CTIC</v>
      </c>
      <c r="C353" s="140" t="str">
        <f>IF( ISBLANK('03.Muestra'!$E38),"",'03.Muestra'!$E38)</f>
        <v>https://www.fundacionctic.org/es/perfil-contratante/contratacion-del-mantenimiento-de-la-limpieza-de-las-instalaciones-de-fundacion</v>
      </c>
      <c r="D353" s="164" t="str">
        <f t="shared" si="16"/>
        <v>N/T</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Recursos humanos | CTIC</v>
      </c>
      <c r="C354" s="140" t="str">
        <f>IF( ISBLANK('03.Muestra'!$E39),"",'03.Muestra'!$E39)</f>
        <v>https://www.fundacionctic.org/es/recursos-humanos</v>
      </c>
      <c r="D354" s="164" t="str">
        <f t="shared" si="16"/>
        <v>N/T</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Identidad corporativa | CTIC</v>
      </c>
      <c r="C355" s="140" t="str">
        <f>IF( ISBLANK('03.Muestra'!$E40),"",'03.Muestra'!$E40)</f>
        <v>https://www.fundacionctic.org/es/identidad-corporativa</v>
      </c>
      <c r="D355" s="164" t="str">
        <f t="shared" si="16"/>
        <v>N/T</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Álbumes | CTIC</v>
      </c>
      <c r="C356" s="140" t="str">
        <f>IF( ISBLANK('03.Muestra'!$E41),"",'03.Muestra'!$E41)</f>
        <v>https://www.fundacionctic.org/es/album</v>
      </c>
      <c r="D356" s="164" t="str">
        <f t="shared" si="16"/>
        <v>N/T</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Aviso legal | CTIC</v>
      </c>
      <c r="C357" s="140" t="str">
        <f>IF( ISBLANK('03.Muestra'!$E42),"",'03.Muestra'!$E42)</f>
        <v>https://www.fundacionctic.org/es/aviso-legal</v>
      </c>
      <c r="D357" s="164" t="str">
        <f t="shared" si="16"/>
        <v>N/T</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81</v>
      </c>
      <c r="C360" s="27" t="s">
        <v>103</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Home | CTIC</v>
      </c>
      <c r="C361" s="140" t="str">
        <f>IF( ISBLANK('03.Muestra'!$E8),"",'03.Muestra'!$E8)</f>
        <v>https://www.fundacionctic.org/</v>
      </c>
      <c r="D361" s="164" t="s">
        <v>93</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Escribir para Internet | CTIC</v>
      </c>
      <c r="C362" s="140" t="str">
        <f>IF( ISBLANK('03.Muestra'!$E9),"",'03.Muestra'!$E9)</f>
        <v>https://www.fundacionctic.org/es/actualidad/escribir-para-internet</v>
      </c>
      <c r="D362" s="164" t="s">
        <v>93</v>
      </c>
      <c r="E362" s="133" t="str">
        <f t="shared" si="19"/>
        <v/>
      </c>
      <c r="F362" s="147" t="n">
        <f ca="1">COUNTIF($D361:INDIRECT("$D" &amp;  SUM(ROW()-1,'03.Muestra'!$D$45)-1),F361)</f>
        <v>0.0</v>
      </c>
      <c r="G362" s="147" t="n">
        <f ca="1">COUNTIF($D361:INDIRECT("$D" &amp;  SUM(ROW()-1,'03.Muestra'!$D$45)-1),G361)</f>
        <v>35.0</v>
      </c>
      <c r="H362" s="147" t="n">
        <f ca="1">COUNTIF($D361:INDIRECT("$D" &amp;  SUM(ROW()-1,'03.Muestra'!$D$45)-1),H361)</f>
        <v>0.0</v>
      </c>
      <c r="I362" s="147" t="n">
        <f ca="1">COUNTIF($D361:INDIRECT("$D" &amp;  SUM(ROW()-1,'03.Muestra'!$D$45)-1),I361)</f>
        <v>0.0</v>
      </c>
      <c r="J362" s="147" t="n">
        <f ca="1">COUNTIF($D361:INDIRECT("$D" &amp;  SUM(ROW()-1,'03.Muestra'!$D$45)-1),J361)</f>
        <v>0.0</v>
      </c>
      <c r="K362" s="147" t="n">
        <f ca="1">IF('03.Muestra'!$D$45=0,0,COUNTBLANK($D361:INDIRECT("$D" &amp;  SUM(ROW()-1,'03.Muestra'!$D$45)-1)))</f>
        <v>0.0</v>
      </c>
      <c r="L362" s="19"/>
      <c r="M362" s="19"/>
      <c r="N362" s="19"/>
      <c r="O362" s="19"/>
      <c r="P362" s="19"/>
      <c r="Q362" s="19"/>
      <c r="R362" s="19"/>
      <c r="S362" s="19"/>
      <c r="T362" s="19"/>
      <c r="U362" s="19"/>
      <c r="V362" s="19"/>
      <c r="W362" s="19"/>
      <c r="X362" s="19"/>
      <c r="Y362" s="19"/>
    </row>
    <row r="363" spans="2:25" ht="12" customHeight="1">
      <c r="B363" s="140" t="str">
        <f>IF( ISBLANK('03.Muestra'!$C10),"",'03.Muestra'!$C10)</f>
        <v>Horizon 2020 | CTIC</v>
      </c>
      <c r="C363" s="140" t="str">
        <f>IF( ISBLANK('03.Muestra'!$E10),"",'03.Muestra'!$E10)</f>
        <v>https://www.fundacionctic.org/es/horizon-2020</v>
      </c>
      <c r="D363" s="164" t="s">
        <v>93</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Artículos | CTIC</v>
      </c>
      <c r="C364" s="140" t="str">
        <f>IF( ISBLANK('03.Muestra'!$E11),"",'03.Muestra'!$E11)</f>
        <v>https://www.fundacionctic.org/es/articulos</v>
      </c>
      <c r="D364" s="164" t="s">
        <v>93</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Trabaja con nosotros | CTIC</v>
      </c>
      <c r="C365" s="140" t="str">
        <f>IF( ISBLANK('03.Muestra'!$E12),"",'03.Muestra'!$E12)</f>
        <v>https://www.fundacionctic.org/es/trabaja-con-nosotros</v>
      </c>
      <c r="D365" s="164" t="s">
        <v>93</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Proyectos | CTIC</v>
      </c>
      <c r="C366" s="140" t="str">
        <f>IF( ISBLANK('03.Muestra'!$E13),"",'03.Muestra'!$E13)</f>
        <v>https://www.fundacionctic.org/es/proyectos</v>
      </c>
      <c r="D366" s="164" t="s">
        <v>93</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W3C | CTIC</v>
      </c>
      <c r="C367" s="140" t="str">
        <f>IF( ISBLANK('03.Muestra'!$E14),"",'03.Muestra'!$E14)</f>
        <v>https://www.fundacionctic.org/es/w3c</v>
      </c>
      <c r="D367" s="164" t="s">
        <v>93</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Tecnologías | CTIC</v>
      </c>
      <c r="C368" s="140" t="str">
        <f>IF( ISBLANK('03.Muestra'!$E15),"",'03.Muestra'!$E15)</f>
        <v>https://www.fundacionctic.org/es/tecnologias</v>
      </c>
      <c r="D368" s="164" t="s">
        <v>93</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BLOCKCHAIN | CTIC</v>
      </c>
      <c r="C369" s="140" t="str">
        <f>IF( ISBLANK('03.Muestra'!$E16),"",'03.Muestra'!$E16)</f>
        <v>https://www.fundacionctic.org/es/tecnologias/blockchain</v>
      </c>
      <c r="D369" s="164" t="s">
        <v>93</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Arranca MASSTEAM, Mujeres Asturianas STEAM, el proyecto al que se suma el PCT Avilés Isla de la Innovación | CTIC</v>
      </c>
      <c r="C370" s="140" t="str">
        <f>IF( ISBLANK('03.Muestra'!$E17),"",'03.Muestra'!$E17)</f>
        <v>https://www.fundacionctic.org/es/actualidad/arranca-massteam-mujeres-asturianas-steam-el-proyecto-al-que-se-suma-el-pct-aviles-isla</v>
      </c>
      <c r="D370" s="164" t="s">
        <v>93</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Análisis de la eficiencia de equipos industriales | CTIC</v>
      </c>
      <c r="C371" s="140" t="str">
        <f>IF( ISBLANK('03.Muestra'!$E18),"",'03.Muestra'!$E18)</f>
        <v>https://www.fundacionctic.org/es/actualidad/analisis-de-la-eficiencia-de-equipos-industriales</v>
      </c>
      <c r="D371" s="164" t="s">
        <v>93</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Perfil del contratante | CTIC</v>
      </c>
      <c r="C372" s="140" t="str">
        <f>IF( ISBLANK('03.Muestra'!$E19),"",'03.Muestra'!$E19)</f>
        <v>https://www.fundacionctic.org/es/perfil-contratante</v>
      </c>
      <c r="D372" s="164" t="s">
        <v>93</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SOLICITUD DE ACOMPAÑAMIENTO TECNOLÓGICO | CTIC</v>
      </c>
      <c r="C373" s="140" t="str">
        <f>IF( ISBLANK('03.Muestra'!$E20),"",'03.Muestra'!$E20)</f>
        <v>https://www.fundacionctic.org/es/proyectos/red-sat/solicitud-diagnostico</v>
      </c>
      <c r="D373" s="164" t="s">
        <v>93</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Mapa del sitio | CTIC</v>
      </c>
      <c r="C374" s="140" t="str">
        <f>IF( ISBLANK('03.Muestra'!$E21),"",'03.Muestra'!$E21)</f>
        <v>https://www.fundacionctic.org/es/sitemap</v>
      </c>
      <c r="D374" s="164" t="s">
        <v>93</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Política de cookies | CTIC</v>
      </c>
      <c r="C375" s="140" t="str">
        <f>IF( ISBLANK('03.Muestra'!$E22),"",'03.Muestra'!$E22)</f>
        <v>https://www.fundacionctic.org/es/politica-de-cookies</v>
      </c>
      <c r="D375" s="164" t="s">
        <v>93</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Home | CTIC</v>
      </c>
      <c r="C376" s="140" t="str">
        <f>IF( ISBLANK('03.Muestra'!$E23),"",'03.Muestra'!$E23)</f>
        <v>https://www.fundacionctic.org/en</v>
      </c>
      <c r="D376" s="164" t="s">
        <v>93</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Accesibilidad | CTIC</v>
      </c>
      <c r="C377" s="140" t="str">
        <f>IF( ISBLANK('03.Muestra'!$E24),"",'03.Muestra'!$E24)</f>
        <v>https://www.fundacionctic.org/es/accesibilidad</v>
      </c>
      <c r="D377" s="164" t="s">
        <v>93</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Sobre CTIC | CTIC</v>
      </c>
      <c r="C378" s="140" t="str">
        <f>IF( ISBLANK('03.Muestra'!$E25),"",'03.Muestra'!$E25)</f>
        <v>https://www.fundacionctic.org/es/sobre-ctic</v>
      </c>
      <c r="D378" s="164" t="s">
        <v>93</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Retos | CTIC</v>
      </c>
      <c r="C379" s="140" t="str">
        <f>IF( ISBLANK('03.Muestra'!$E26),"",'03.Muestra'!$E26)</f>
        <v>https://www.fundacionctic.org/es/retos</v>
      </c>
      <c r="D379" s="164" t="s">
        <v>93</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Publicaciones científicas | CTIC</v>
      </c>
      <c r="C380" s="140" t="str">
        <f>IF( ISBLANK('03.Muestra'!$E27),"",'03.Muestra'!$E27)</f>
        <v>https://www.fundacionctic.org/es/scientific-publications</v>
      </c>
      <c r="D380" s="164" t="s">
        <v>93</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News | CTIC</v>
      </c>
      <c r="C381" s="140" t="str">
        <f>IF( ISBLANK('03.Muestra'!$E28),"",'03.Muestra'!$E28)</f>
        <v>https://www.fundacionctic.org/es/actualidad</v>
      </c>
      <c r="D381" s="164" t="s">
        <v>93</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EQUIPAMIENTO DE MATERIAL INFORMÁTICO PARA FUNDACIÓN CTIC | CTIC</v>
      </c>
      <c r="C382" s="140" t="str">
        <f>IF( ISBLANK('03.Muestra'!$E29),"",'03.Muestra'!$E29)</f>
        <v>https://www.fundacionctic.org/es/perfil-contratante/equipamiento-de-material-informatico-para-fundacion-ctic</v>
      </c>
      <c r="D382" s="164" t="s">
        <v>93</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Órganos de gobierno | CTIC</v>
      </c>
      <c r="C383" s="140" t="str">
        <f>IF( ISBLANK('03.Muestra'!$E30),"",'03.Muestra'!$E30)</f>
        <v>https://www.fundacionctic.org/es/organos-de-gobierno</v>
      </c>
      <c r="D383" s="164" t="s">
        <v>93</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Desarrollo de Plataforma Web RETOS STEAM | CTIC</v>
      </c>
      <c r="C384" s="140" t="str">
        <f>IF( ISBLANK('03.Muestra'!$E31),"",'03.Muestra'!$E31)</f>
        <v>https://www.fundacionctic.org/es/perfil-contratante/desarrollo-de-plataforma-web-retos-steam</v>
      </c>
      <c r="D384" s="164" t="s">
        <v>93</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Suministro de material informático y de investigación | CTIC</v>
      </c>
      <c r="C385" s="140" t="str">
        <f>IF( ISBLANK('03.Muestra'!$E32),"",'03.Muestra'!$E32)</f>
        <v>https://www.fundacionctic.org/es/perfil-contratante/suministro-de-material-informatico-y-de-investigacion</v>
      </c>
      <c r="D385" s="164" t="s">
        <v>93</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Solicitud de certificados | CTIC</v>
      </c>
      <c r="C386" s="140" t="str">
        <f>IF( ISBLANK('03.Muestra'!$E33),"",'03.Muestra'!$E33)</f>
        <v>https://www.fundacionctic.org/perfil-contratante/certificados</v>
      </c>
      <c r="D386" s="164" t="s">
        <v>93</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Prensa | CTIC</v>
      </c>
      <c r="C387" s="140" t="str">
        <f>IF( ISBLANK('03.Muestra'!$E34),"",'03.Muestra'!$E34)</f>
        <v>https://www.fundacionctic.org/es/prensa</v>
      </c>
      <c r="D387" s="164" t="s">
        <v>93</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EQUIPAMIENTO INFORMÁTICO Y DE COMUNICACIONES PARA FUNDACIÓN CTIC 2017 | CTIC</v>
      </c>
      <c r="C388" s="140" t="str">
        <f>IF( ISBLANK('03.Muestra'!$E35),"",'03.Muestra'!$E35)</f>
        <v>https://www.fundacionctic.org/es/perfil-contratante/equipamiento-informatico-y-de-comunicaciones-para-fundacion-ctic-2017</v>
      </c>
      <c r="D388" s="164" t="s">
        <v>93</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Proceso de Homologación de Docentes | CTIC</v>
      </c>
      <c r="C389" s="140" t="str">
        <f>IF( ISBLANK('03.Muestra'!$E36),"",'03.Muestra'!$E36)</f>
        <v>https://www.fundacionctic.org/es/perfil-contratante/proceso-de-homologacion-de-docentes</v>
      </c>
      <c r="D389" s="164" t="s">
        <v>93</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Home | CTIC</v>
      </c>
      <c r="C390" s="140" t="str">
        <f>IF( ISBLANK('03.Muestra'!$E37),"",'03.Muestra'!$E37)</f>
        <v>https://www.fundacionctic.org/es</v>
      </c>
      <c r="D390" s="164" t="s">
        <v>93</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Contratación del mantenimiento de la limpieza de las instalaciones de Fundación CTIC y zonas comunes del Edificio Centros Tecnológicos | CTIC</v>
      </c>
      <c r="C391" s="140" t="str">
        <f>IF( ISBLANK('03.Muestra'!$E38),"",'03.Muestra'!$E38)</f>
        <v>https://www.fundacionctic.org/es/perfil-contratante/contratacion-del-mantenimiento-de-la-limpieza-de-las-instalaciones-de-fundacion</v>
      </c>
      <c r="D391" s="164" t="s">
        <v>93</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Recursos humanos | CTIC</v>
      </c>
      <c r="C392" s="140" t="str">
        <f>IF( ISBLANK('03.Muestra'!$E39),"",'03.Muestra'!$E39)</f>
        <v>https://www.fundacionctic.org/es/recursos-humanos</v>
      </c>
      <c r="D392" s="164" t="s">
        <v>93</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Identidad corporativa | CTIC</v>
      </c>
      <c r="C393" s="140" t="str">
        <f>IF( ISBLANK('03.Muestra'!$E40),"",'03.Muestra'!$E40)</f>
        <v>https://www.fundacionctic.org/es/identidad-corporativa</v>
      </c>
      <c r="D393" s="164" t="s">
        <v>93</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Álbumes | CTIC</v>
      </c>
      <c r="C394" s="140" t="str">
        <f>IF( ISBLANK('03.Muestra'!$E41),"",'03.Muestra'!$E41)</f>
        <v>https://www.fundacionctic.org/es/album</v>
      </c>
      <c r="D394" s="164" t="s">
        <v>93</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Aviso legal | CTIC</v>
      </c>
      <c r="C395" s="140" t="str">
        <f>IF( ISBLANK('03.Muestra'!$E42),"",'03.Muestra'!$E42)</f>
        <v>https://www.fundacionctic.org/es/aviso-legal</v>
      </c>
      <c r="D395" s="164" t="s">
        <v>93</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104</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Home | CTIC</v>
      </c>
      <c r="C399" s="140" t="str">
        <f>IF( ISBLANK('03.Muestra'!$E8),"",'03.Muestra'!$E8)</f>
        <v>https://www.fundacionctic.org/</v>
      </c>
      <c r="D399" s="164" t="s">
        <v>93</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Escribir para Internet | CTIC</v>
      </c>
      <c r="C400" s="140" t="str">
        <f>IF( ISBLANK('03.Muestra'!$E9),"",'03.Muestra'!$E9)</f>
        <v>https://www.fundacionctic.org/es/actualidad/escribir-para-internet</v>
      </c>
      <c r="D400" s="164" t="s">
        <v>93</v>
      </c>
      <c r="E400" s="133" t="str">
        <f t="shared" si="21"/>
        <v/>
      </c>
      <c r="F400" s="147" t="n">
        <f ca="1">COUNTIF($D399:INDIRECT("$D" &amp;  SUM(ROW()-1,'03.Muestra'!$D$45)-1),F399)</f>
        <v>0.0</v>
      </c>
      <c r="G400" s="147" t="n">
        <f ca="1">COUNTIF($D399:INDIRECT("$D" &amp;  SUM(ROW()-1,'03.Muestra'!$D$45)-1),G399)</f>
        <v>35.0</v>
      </c>
      <c r="H400" s="147" t="n">
        <f ca="1">COUNTIF($D399:INDIRECT("$D" &amp;  SUM(ROW()-1,'03.Muestra'!$D$45)-1),H399)</f>
        <v>0.0</v>
      </c>
      <c r="I400" s="147" t="n">
        <f ca="1">COUNTIF($D399:INDIRECT("$D" &amp;  SUM(ROW()-1,'03.Muestra'!$D$45)-1),I399)</f>
        <v>0.0</v>
      </c>
      <c r="J400" s="147" t="n">
        <f ca="1">COUNTIF($D399:INDIRECT("$D" &amp;  SUM(ROW()-1,'03.Muestra'!$D$45)-1),J399)</f>
        <v>0.0</v>
      </c>
      <c r="K400" s="147" t="n">
        <f ca="1">IF('03.Muestra'!$D$45=0,0,COUNTBLANK($D399:INDIRECT("$D" &amp;  SUM(ROW()-1,'03.Muestra'!$D$45)-1)))</f>
        <v>0.0</v>
      </c>
      <c r="L400" s="19"/>
      <c r="M400" s="19"/>
      <c r="N400" s="19"/>
      <c r="O400" s="19"/>
      <c r="P400" s="19"/>
      <c r="Q400" s="19"/>
      <c r="R400" s="19"/>
      <c r="S400" s="19"/>
      <c r="T400" s="19"/>
      <c r="U400" s="19"/>
      <c r="V400" s="19"/>
      <c r="W400" s="19"/>
      <c r="X400" s="19"/>
      <c r="Y400" s="19"/>
    </row>
    <row r="401" spans="2:25" ht="12" customHeight="1">
      <c r="B401" s="140" t="str">
        <f>IF( ISBLANK('03.Muestra'!$C10),"",'03.Muestra'!$C10)</f>
        <v>Horizon 2020 | CTIC</v>
      </c>
      <c r="C401" s="140" t="str">
        <f>IF( ISBLANK('03.Muestra'!$E10),"",'03.Muestra'!$E10)</f>
        <v>https://www.fundacionctic.org/es/horizon-2020</v>
      </c>
      <c r="D401" s="164" t="s">
        <v>93</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Artículos | CTIC</v>
      </c>
      <c r="C402" s="140" t="str">
        <f>IF( ISBLANK('03.Muestra'!$E11),"",'03.Muestra'!$E11)</f>
        <v>https://www.fundacionctic.org/es/articulos</v>
      </c>
      <c r="D402" s="164" t="s">
        <v>93</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Trabaja con nosotros | CTIC</v>
      </c>
      <c r="C403" s="140" t="str">
        <f>IF( ISBLANK('03.Muestra'!$E12),"",'03.Muestra'!$E12)</f>
        <v>https://www.fundacionctic.org/es/trabaja-con-nosotros</v>
      </c>
      <c r="D403" s="164" t="s">
        <v>93</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Proyectos | CTIC</v>
      </c>
      <c r="C404" s="140" t="str">
        <f>IF( ISBLANK('03.Muestra'!$E13),"",'03.Muestra'!$E13)</f>
        <v>https://www.fundacionctic.org/es/proyectos</v>
      </c>
      <c r="D404" s="164" t="s">
        <v>93</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W3C | CTIC</v>
      </c>
      <c r="C405" s="140" t="str">
        <f>IF( ISBLANK('03.Muestra'!$E14),"",'03.Muestra'!$E14)</f>
        <v>https://www.fundacionctic.org/es/w3c</v>
      </c>
      <c r="D405" s="164" t="s">
        <v>93</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Tecnologías | CTIC</v>
      </c>
      <c r="C406" s="140" t="str">
        <f>IF( ISBLANK('03.Muestra'!$E15),"",'03.Muestra'!$E15)</f>
        <v>https://www.fundacionctic.org/es/tecnologias</v>
      </c>
      <c r="D406" s="164" t="s">
        <v>93</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BLOCKCHAIN | CTIC</v>
      </c>
      <c r="C407" s="140" t="str">
        <f>IF( ISBLANK('03.Muestra'!$E16),"",'03.Muestra'!$E16)</f>
        <v>https://www.fundacionctic.org/es/tecnologias/blockchain</v>
      </c>
      <c r="D407" s="164" t="s">
        <v>93</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Arranca MASSTEAM, Mujeres Asturianas STEAM, el proyecto al que se suma el PCT Avilés Isla de la Innovación | CTIC</v>
      </c>
      <c r="C408" s="140" t="str">
        <f>IF( ISBLANK('03.Muestra'!$E17),"",'03.Muestra'!$E17)</f>
        <v>https://www.fundacionctic.org/es/actualidad/arranca-massteam-mujeres-asturianas-steam-el-proyecto-al-que-se-suma-el-pct-aviles-isla</v>
      </c>
      <c r="D408" s="164" t="s">
        <v>93</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Análisis de la eficiencia de equipos industriales | CTIC</v>
      </c>
      <c r="C409" s="140" t="str">
        <f>IF( ISBLANK('03.Muestra'!$E18),"",'03.Muestra'!$E18)</f>
        <v>https://www.fundacionctic.org/es/actualidad/analisis-de-la-eficiencia-de-equipos-industriales</v>
      </c>
      <c r="D409" s="164" t="s">
        <v>93</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Perfil del contratante | CTIC</v>
      </c>
      <c r="C410" s="140" t="str">
        <f>IF( ISBLANK('03.Muestra'!$E19),"",'03.Muestra'!$E19)</f>
        <v>https://www.fundacionctic.org/es/perfil-contratante</v>
      </c>
      <c r="D410" s="164" t="s">
        <v>93</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SOLICITUD DE ACOMPAÑAMIENTO TECNOLÓGICO | CTIC</v>
      </c>
      <c r="C411" s="140" t="str">
        <f>IF( ISBLANK('03.Muestra'!$E20),"",'03.Muestra'!$E20)</f>
        <v>https://www.fundacionctic.org/es/proyectos/red-sat/solicitud-diagnostico</v>
      </c>
      <c r="D411" s="164" t="s">
        <v>93</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Mapa del sitio | CTIC</v>
      </c>
      <c r="C412" s="140" t="str">
        <f>IF( ISBLANK('03.Muestra'!$E21),"",'03.Muestra'!$E21)</f>
        <v>https://www.fundacionctic.org/es/sitemap</v>
      </c>
      <c r="D412" s="164" t="s">
        <v>93</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Política de cookies | CTIC</v>
      </c>
      <c r="C413" s="140" t="str">
        <f>IF( ISBLANK('03.Muestra'!$E22),"",'03.Muestra'!$E22)</f>
        <v>https://www.fundacionctic.org/es/politica-de-cookies</v>
      </c>
      <c r="D413" s="164" t="s">
        <v>93</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Home | CTIC</v>
      </c>
      <c r="C414" s="140" t="str">
        <f>IF( ISBLANK('03.Muestra'!$E23),"",'03.Muestra'!$E23)</f>
        <v>https://www.fundacionctic.org/en</v>
      </c>
      <c r="D414" s="164" t="s">
        <v>93</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Accesibilidad | CTIC</v>
      </c>
      <c r="C415" s="140" t="str">
        <f>IF( ISBLANK('03.Muestra'!$E24),"",'03.Muestra'!$E24)</f>
        <v>https://www.fundacionctic.org/es/accesibilidad</v>
      </c>
      <c r="D415" s="164" t="s">
        <v>93</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Sobre CTIC | CTIC</v>
      </c>
      <c r="C416" s="140" t="str">
        <f>IF( ISBLANK('03.Muestra'!$E25),"",'03.Muestra'!$E25)</f>
        <v>https://www.fundacionctic.org/es/sobre-ctic</v>
      </c>
      <c r="D416" s="164" t="s">
        <v>93</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Retos | CTIC</v>
      </c>
      <c r="C417" s="140" t="str">
        <f>IF( ISBLANK('03.Muestra'!$E26),"",'03.Muestra'!$E26)</f>
        <v>https://www.fundacionctic.org/es/retos</v>
      </c>
      <c r="D417" s="164" t="s">
        <v>93</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Publicaciones científicas | CTIC</v>
      </c>
      <c r="C418" s="140" t="str">
        <f>IF( ISBLANK('03.Muestra'!$E27),"",'03.Muestra'!$E27)</f>
        <v>https://www.fundacionctic.org/es/scientific-publications</v>
      </c>
      <c r="D418" s="164" t="s">
        <v>93</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News | CTIC</v>
      </c>
      <c r="C419" s="140" t="str">
        <f>IF( ISBLANK('03.Muestra'!$E28),"",'03.Muestra'!$E28)</f>
        <v>https://www.fundacionctic.org/es/actualidad</v>
      </c>
      <c r="D419" s="164" t="s">
        <v>93</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EQUIPAMIENTO DE MATERIAL INFORMÁTICO PARA FUNDACIÓN CTIC | CTIC</v>
      </c>
      <c r="C420" s="140" t="str">
        <f>IF( ISBLANK('03.Muestra'!$E29),"",'03.Muestra'!$E29)</f>
        <v>https://www.fundacionctic.org/es/perfil-contratante/equipamiento-de-material-informatico-para-fundacion-ctic</v>
      </c>
      <c r="D420" s="164" t="s">
        <v>93</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Órganos de gobierno | CTIC</v>
      </c>
      <c r="C421" s="140" t="str">
        <f>IF( ISBLANK('03.Muestra'!$E30),"",'03.Muestra'!$E30)</f>
        <v>https://www.fundacionctic.org/es/organos-de-gobierno</v>
      </c>
      <c r="D421" s="164" t="s">
        <v>93</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Desarrollo de Plataforma Web RETOS STEAM | CTIC</v>
      </c>
      <c r="C422" s="140" t="str">
        <f>IF( ISBLANK('03.Muestra'!$E31),"",'03.Muestra'!$E31)</f>
        <v>https://www.fundacionctic.org/es/perfil-contratante/desarrollo-de-plataforma-web-retos-steam</v>
      </c>
      <c r="D422" s="164" t="s">
        <v>93</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Suministro de material informático y de investigación | CTIC</v>
      </c>
      <c r="C423" s="140" t="str">
        <f>IF( ISBLANK('03.Muestra'!$E32),"",'03.Muestra'!$E32)</f>
        <v>https://www.fundacionctic.org/es/perfil-contratante/suministro-de-material-informatico-y-de-investigacion</v>
      </c>
      <c r="D423" s="164" t="s">
        <v>93</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Solicitud de certificados | CTIC</v>
      </c>
      <c r="C424" s="140" t="str">
        <f>IF( ISBLANK('03.Muestra'!$E33),"",'03.Muestra'!$E33)</f>
        <v>https://www.fundacionctic.org/perfil-contratante/certificados</v>
      </c>
      <c r="D424" s="164" t="s">
        <v>93</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Prensa | CTIC</v>
      </c>
      <c r="C425" s="140" t="str">
        <f>IF( ISBLANK('03.Muestra'!$E34),"",'03.Muestra'!$E34)</f>
        <v>https://www.fundacionctic.org/es/prensa</v>
      </c>
      <c r="D425" s="164" t="s">
        <v>93</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EQUIPAMIENTO INFORMÁTICO Y DE COMUNICACIONES PARA FUNDACIÓN CTIC 2017 | CTIC</v>
      </c>
      <c r="C426" s="140" t="str">
        <f>IF( ISBLANK('03.Muestra'!$E35),"",'03.Muestra'!$E35)</f>
        <v>https://www.fundacionctic.org/es/perfil-contratante/equipamiento-informatico-y-de-comunicaciones-para-fundacion-ctic-2017</v>
      </c>
      <c r="D426" s="164" t="s">
        <v>93</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Proceso de Homologación de Docentes | CTIC</v>
      </c>
      <c r="C427" s="140" t="str">
        <f>IF( ISBLANK('03.Muestra'!$E36),"",'03.Muestra'!$E36)</f>
        <v>https://www.fundacionctic.org/es/perfil-contratante/proceso-de-homologacion-de-docentes</v>
      </c>
      <c r="D427" s="164" t="s">
        <v>93</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Home | CTIC</v>
      </c>
      <c r="C428" s="140" t="str">
        <f>IF( ISBLANK('03.Muestra'!$E37),"",'03.Muestra'!$E37)</f>
        <v>https://www.fundacionctic.org/es</v>
      </c>
      <c r="D428" s="164" t="s">
        <v>93</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Contratación del mantenimiento de la limpieza de las instalaciones de Fundación CTIC y zonas comunes del Edificio Centros Tecnológicos | CTIC</v>
      </c>
      <c r="C429" s="140" t="str">
        <f>IF( ISBLANK('03.Muestra'!$E38),"",'03.Muestra'!$E38)</f>
        <v>https://www.fundacionctic.org/es/perfil-contratante/contratacion-del-mantenimiento-de-la-limpieza-de-las-instalaciones-de-fundacion</v>
      </c>
      <c r="D429" s="164" t="s">
        <v>93</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Recursos humanos | CTIC</v>
      </c>
      <c r="C430" s="140" t="str">
        <f>IF( ISBLANK('03.Muestra'!$E39),"",'03.Muestra'!$E39)</f>
        <v>https://www.fundacionctic.org/es/recursos-humanos</v>
      </c>
      <c r="D430" s="164" t="s">
        <v>93</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Identidad corporativa | CTIC</v>
      </c>
      <c r="C431" s="140" t="str">
        <f>IF( ISBLANK('03.Muestra'!$E40),"",'03.Muestra'!$E40)</f>
        <v>https://www.fundacionctic.org/es/identidad-corporativa</v>
      </c>
      <c r="D431" s="164" t="s">
        <v>93</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Álbumes | CTIC</v>
      </c>
      <c r="C432" s="140" t="str">
        <f>IF( ISBLANK('03.Muestra'!$E41),"",'03.Muestra'!$E41)</f>
        <v>https://www.fundacionctic.org/es/album</v>
      </c>
      <c r="D432" s="164" t="s">
        <v>93</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Aviso legal | CTIC</v>
      </c>
      <c r="C433" s="140" t="str">
        <f>IF( ISBLANK('03.Muestra'!$E42),"",'03.Muestra'!$E42)</f>
        <v>https://www.fundacionctic.org/es/aviso-legal</v>
      </c>
      <c r="D433" s="164" t="s">
        <v>93</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78</v>
      </c>
      <c r="C436" s="27" t="s">
        <v>105</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Home | CTIC</v>
      </c>
      <c r="C437" s="140" t="str">
        <f>IF( ISBLANK('03.Muestra'!$E8),"",'03.Muestra'!$E8)</f>
        <v>https://www.fundacionctic.org/</v>
      </c>
      <c r="D437" s="164" t="str">
        <f t="shared" ref="D437:D471" si="22">IF(AND(B437&lt;&gt;"",C437&lt;&gt;""),"N/T","")</f>
        <v>N/T</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Escribir para Internet | CTIC</v>
      </c>
      <c r="C438" s="140" t="str">
        <f>IF( ISBLANK('03.Muestra'!$E9),"",'03.Muestra'!$E9)</f>
        <v>https://www.fundacionctic.org/es/actualidad/escribir-para-internet</v>
      </c>
      <c r="D438" s="164" t="str">
        <f t="shared" si="22"/>
        <v>N/T</v>
      </c>
      <c r="E438" s="133" t="str">
        <f t="shared" si="23"/>
        <v/>
      </c>
      <c r="F438" s="147" t="n">
        <f ca="1">COUNTIF($D437:INDIRECT("$D" &amp;  SUM(ROW()-1,'03.Muestra'!$D$45)-1),F437)</f>
        <v>35.0</v>
      </c>
      <c r="G438" s="147" t="n">
        <f ca="1">COUNTIF($D437:INDIRECT("$D" &amp;  SUM(ROW()-1,'03.Muestra'!$D$45)-1),G437)</f>
        <v>0.0</v>
      </c>
      <c r="H438" s="147" t="n">
        <f ca="1">COUNTIF($D437:INDIRECT("$D" &amp;  SUM(ROW()-1,'03.Muestra'!$D$45)-1),H437)</f>
        <v>0.0</v>
      </c>
      <c r="I438" s="147" t="n">
        <f ca="1">COUNTIF($D437:INDIRECT("$D" &amp;  SUM(ROW()-1,'03.Muestra'!$D$45)-1),I437)</f>
        <v>0.0</v>
      </c>
      <c r="J438" s="147" t="n">
        <f ca="1">COUNTIF($D437:INDIRECT("$D" &amp;  SUM(ROW()-1,'03.Muestra'!$D$45)-1),J437)</f>
        <v>0.0</v>
      </c>
      <c r="K438" s="147" t="n">
        <f ca="1">IF('03.Muestra'!$D$45=0,0,COUNTBLANK($D437:INDIRECT("$D" &amp;  SUM(ROW()-1,'03.Muestra'!$D$45)-1)))</f>
        <v>0.0</v>
      </c>
      <c r="L438" s="19"/>
      <c r="M438" s="19"/>
      <c r="N438" s="19"/>
      <c r="O438" s="19"/>
      <c r="P438" s="19"/>
      <c r="Q438" s="19"/>
      <c r="R438" s="19"/>
      <c r="S438" s="19"/>
      <c r="T438" s="19"/>
      <c r="U438" s="19"/>
      <c r="V438" s="19"/>
      <c r="W438" s="19"/>
      <c r="X438" s="19"/>
      <c r="Y438" s="19"/>
    </row>
    <row r="439" spans="2:25" ht="12" customHeight="1">
      <c r="B439" s="140" t="str">
        <f>IF( ISBLANK('03.Muestra'!$C10),"",'03.Muestra'!$C10)</f>
        <v>Horizon 2020 | CTIC</v>
      </c>
      <c r="C439" s="140" t="str">
        <f>IF( ISBLANK('03.Muestra'!$E10),"",'03.Muestra'!$E10)</f>
        <v>https://www.fundacionctic.org/es/horizon-2020</v>
      </c>
      <c r="D439" s="164" t="str">
        <f t="shared" si="22"/>
        <v>N/T</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Artículos | CTIC</v>
      </c>
      <c r="C440" s="140" t="str">
        <f>IF( ISBLANK('03.Muestra'!$E11),"",'03.Muestra'!$E11)</f>
        <v>https://www.fundacionctic.org/es/articulos</v>
      </c>
      <c r="D440" s="164" t="str">
        <f t="shared" si="22"/>
        <v>N/T</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Trabaja con nosotros | CTIC</v>
      </c>
      <c r="C441" s="140" t="str">
        <f>IF( ISBLANK('03.Muestra'!$E12),"",'03.Muestra'!$E12)</f>
        <v>https://www.fundacionctic.org/es/trabaja-con-nosotros</v>
      </c>
      <c r="D441" s="164" t="str">
        <f t="shared" si="22"/>
        <v>N/T</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Proyectos | CTIC</v>
      </c>
      <c r="C442" s="140" t="str">
        <f>IF( ISBLANK('03.Muestra'!$E13),"",'03.Muestra'!$E13)</f>
        <v>https://www.fundacionctic.org/es/proyectos</v>
      </c>
      <c r="D442" s="164" t="str">
        <f t="shared" si="22"/>
        <v>N/T</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W3C | CTIC</v>
      </c>
      <c r="C443" s="140" t="str">
        <f>IF( ISBLANK('03.Muestra'!$E14),"",'03.Muestra'!$E14)</f>
        <v>https://www.fundacionctic.org/es/w3c</v>
      </c>
      <c r="D443" s="164" t="str">
        <f t="shared" si="22"/>
        <v>N/T</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Tecnologías | CTIC</v>
      </c>
      <c r="C444" s="140" t="str">
        <f>IF( ISBLANK('03.Muestra'!$E15),"",'03.Muestra'!$E15)</f>
        <v>https://www.fundacionctic.org/es/tecnologias</v>
      </c>
      <c r="D444" s="164" t="str">
        <f t="shared" si="22"/>
        <v>N/T</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BLOCKCHAIN | CTIC</v>
      </c>
      <c r="C445" s="140" t="str">
        <f>IF( ISBLANK('03.Muestra'!$E16),"",'03.Muestra'!$E16)</f>
        <v>https://www.fundacionctic.org/es/tecnologias/blockchain</v>
      </c>
      <c r="D445" s="164" t="str">
        <f t="shared" si="22"/>
        <v>N/T</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Arranca MASSTEAM, Mujeres Asturianas STEAM, el proyecto al que se suma el PCT Avilés Isla de la Innovación | CTIC</v>
      </c>
      <c r="C446" s="140" t="str">
        <f>IF( ISBLANK('03.Muestra'!$E17),"",'03.Muestra'!$E17)</f>
        <v>https://www.fundacionctic.org/es/actualidad/arranca-massteam-mujeres-asturianas-steam-el-proyecto-al-que-se-suma-el-pct-aviles-isla</v>
      </c>
      <c r="D446" s="164" t="str">
        <f t="shared" si="22"/>
        <v>N/T</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Análisis de la eficiencia de equipos industriales | CTIC</v>
      </c>
      <c r="C447" s="140" t="str">
        <f>IF( ISBLANK('03.Muestra'!$E18),"",'03.Muestra'!$E18)</f>
        <v>https://www.fundacionctic.org/es/actualidad/analisis-de-la-eficiencia-de-equipos-industriales</v>
      </c>
      <c r="D447" s="164" t="str">
        <f t="shared" si="22"/>
        <v>N/T</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Perfil del contratante | CTIC</v>
      </c>
      <c r="C448" s="140" t="str">
        <f>IF( ISBLANK('03.Muestra'!$E19),"",'03.Muestra'!$E19)</f>
        <v>https://www.fundacionctic.org/es/perfil-contratante</v>
      </c>
      <c r="D448" s="164" t="str">
        <f t="shared" si="22"/>
        <v>N/T</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SOLICITUD DE ACOMPAÑAMIENTO TECNOLÓGICO | CTIC</v>
      </c>
      <c r="C449" s="140" t="str">
        <f>IF( ISBLANK('03.Muestra'!$E20),"",'03.Muestra'!$E20)</f>
        <v>https://www.fundacionctic.org/es/proyectos/red-sat/solicitud-diagnostico</v>
      </c>
      <c r="D449" s="164" t="str">
        <f t="shared" si="22"/>
        <v>N/T</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Mapa del sitio | CTIC</v>
      </c>
      <c r="C450" s="140" t="str">
        <f>IF( ISBLANK('03.Muestra'!$E21),"",'03.Muestra'!$E21)</f>
        <v>https://www.fundacionctic.org/es/sitemap</v>
      </c>
      <c r="D450" s="164" t="str">
        <f t="shared" si="22"/>
        <v>N/T</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Política de cookies | CTIC</v>
      </c>
      <c r="C451" s="140" t="str">
        <f>IF( ISBLANK('03.Muestra'!$E22),"",'03.Muestra'!$E22)</f>
        <v>https://www.fundacionctic.org/es/politica-de-cookies</v>
      </c>
      <c r="D451" s="164" t="str">
        <f t="shared" si="22"/>
        <v>N/T</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Home | CTIC</v>
      </c>
      <c r="C452" s="140" t="str">
        <f>IF( ISBLANK('03.Muestra'!$E23),"",'03.Muestra'!$E23)</f>
        <v>https://www.fundacionctic.org/en</v>
      </c>
      <c r="D452" s="164" t="str">
        <f t="shared" si="22"/>
        <v>N/T</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Accesibilidad | CTIC</v>
      </c>
      <c r="C453" s="140" t="str">
        <f>IF( ISBLANK('03.Muestra'!$E24),"",'03.Muestra'!$E24)</f>
        <v>https://www.fundacionctic.org/es/accesibilidad</v>
      </c>
      <c r="D453" s="164" t="str">
        <f t="shared" si="22"/>
        <v>N/T</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Sobre CTIC | CTIC</v>
      </c>
      <c r="C454" s="140" t="str">
        <f>IF( ISBLANK('03.Muestra'!$E25),"",'03.Muestra'!$E25)</f>
        <v>https://www.fundacionctic.org/es/sobre-ctic</v>
      </c>
      <c r="D454" s="164" t="str">
        <f t="shared" si="22"/>
        <v>N/T</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Retos | CTIC</v>
      </c>
      <c r="C455" s="140" t="str">
        <f>IF( ISBLANK('03.Muestra'!$E26),"",'03.Muestra'!$E26)</f>
        <v>https://www.fundacionctic.org/es/retos</v>
      </c>
      <c r="D455" s="164" t="str">
        <f t="shared" si="22"/>
        <v>N/T</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Publicaciones científicas | CTIC</v>
      </c>
      <c r="C456" s="140" t="str">
        <f>IF( ISBLANK('03.Muestra'!$E27),"",'03.Muestra'!$E27)</f>
        <v>https://www.fundacionctic.org/es/scientific-publications</v>
      </c>
      <c r="D456" s="164" t="str">
        <f t="shared" si="22"/>
        <v>N/T</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News | CTIC</v>
      </c>
      <c r="C457" s="140" t="str">
        <f>IF( ISBLANK('03.Muestra'!$E28),"",'03.Muestra'!$E28)</f>
        <v>https://www.fundacionctic.org/es/actualidad</v>
      </c>
      <c r="D457" s="164" t="str">
        <f t="shared" si="22"/>
        <v>N/T</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EQUIPAMIENTO DE MATERIAL INFORMÁTICO PARA FUNDACIÓN CTIC | CTIC</v>
      </c>
      <c r="C458" s="140" t="str">
        <f>IF( ISBLANK('03.Muestra'!$E29),"",'03.Muestra'!$E29)</f>
        <v>https://www.fundacionctic.org/es/perfil-contratante/equipamiento-de-material-informatico-para-fundacion-ctic</v>
      </c>
      <c r="D458" s="164" t="str">
        <f t="shared" si="22"/>
        <v>N/T</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Órganos de gobierno | CTIC</v>
      </c>
      <c r="C459" s="140" t="str">
        <f>IF( ISBLANK('03.Muestra'!$E30),"",'03.Muestra'!$E30)</f>
        <v>https://www.fundacionctic.org/es/organos-de-gobierno</v>
      </c>
      <c r="D459" s="164" t="str">
        <f t="shared" si="22"/>
        <v>N/T</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Desarrollo de Plataforma Web RETOS STEAM | CTIC</v>
      </c>
      <c r="C460" s="140" t="str">
        <f>IF( ISBLANK('03.Muestra'!$E31),"",'03.Muestra'!$E31)</f>
        <v>https://www.fundacionctic.org/es/perfil-contratante/desarrollo-de-plataforma-web-retos-steam</v>
      </c>
      <c r="D460" s="164" t="str">
        <f t="shared" si="22"/>
        <v>N/T</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Suministro de material informático y de investigación | CTIC</v>
      </c>
      <c r="C461" s="140" t="str">
        <f>IF( ISBLANK('03.Muestra'!$E32),"",'03.Muestra'!$E32)</f>
        <v>https://www.fundacionctic.org/es/perfil-contratante/suministro-de-material-informatico-y-de-investigacion</v>
      </c>
      <c r="D461" s="164" t="str">
        <f t="shared" si="22"/>
        <v>N/T</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Solicitud de certificados | CTIC</v>
      </c>
      <c r="C462" s="140" t="str">
        <f>IF( ISBLANK('03.Muestra'!$E33),"",'03.Muestra'!$E33)</f>
        <v>https://www.fundacionctic.org/perfil-contratante/certificados</v>
      </c>
      <c r="D462" s="164" t="str">
        <f t="shared" si="22"/>
        <v>N/T</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Prensa | CTIC</v>
      </c>
      <c r="C463" s="140" t="str">
        <f>IF( ISBLANK('03.Muestra'!$E34),"",'03.Muestra'!$E34)</f>
        <v>https://www.fundacionctic.org/es/prensa</v>
      </c>
      <c r="D463" s="164" t="str">
        <f t="shared" si="22"/>
        <v>N/T</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EQUIPAMIENTO INFORMÁTICO Y DE COMUNICACIONES PARA FUNDACIÓN CTIC 2017 | CTIC</v>
      </c>
      <c r="C464" s="140" t="str">
        <f>IF( ISBLANK('03.Muestra'!$E35),"",'03.Muestra'!$E35)</f>
        <v>https://www.fundacionctic.org/es/perfil-contratante/equipamiento-informatico-y-de-comunicaciones-para-fundacion-ctic-2017</v>
      </c>
      <c r="D464" s="164" t="str">
        <f t="shared" si="22"/>
        <v>N/T</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Proceso de Homologación de Docentes | CTIC</v>
      </c>
      <c r="C465" s="140" t="str">
        <f>IF( ISBLANK('03.Muestra'!$E36),"",'03.Muestra'!$E36)</f>
        <v>https://www.fundacionctic.org/es/perfil-contratante/proceso-de-homologacion-de-docentes</v>
      </c>
      <c r="D465" s="164" t="str">
        <f t="shared" si="22"/>
        <v>N/T</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Home | CTIC</v>
      </c>
      <c r="C466" s="140" t="str">
        <f>IF( ISBLANK('03.Muestra'!$E37),"",'03.Muestra'!$E37)</f>
        <v>https://www.fundacionctic.org/es</v>
      </c>
      <c r="D466" s="164" t="str">
        <f t="shared" si="22"/>
        <v>N/T</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Contratación del mantenimiento de la limpieza de las instalaciones de Fundación CTIC y zonas comunes del Edificio Centros Tecnológicos | CTIC</v>
      </c>
      <c r="C467" s="140" t="str">
        <f>IF( ISBLANK('03.Muestra'!$E38),"",'03.Muestra'!$E38)</f>
        <v>https://www.fundacionctic.org/es/perfil-contratante/contratacion-del-mantenimiento-de-la-limpieza-de-las-instalaciones-de-fundacion</v>
      </c>
      <c r="D467" s="164" t="str">
        <f t="shared" si="22"/>
        <v>N/T</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Recursos humanos | CTIC</v>
      </c>
      <c r="C468" s="140" t="str">
        <f>IF( ISBLANK('03.Muestra'!$E39),"",'03.Muestra'!$E39)</f>
        <v>https://www.fundacionctic.org/es/recursos-humanos</v>
      </c>
      <c r="D468" s="164" t="str">
        <f t="shared" si="22"/>
        <v>N/T</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Identidad corporativa | CTIC</v>
      </c>
      <c r="C469" s="140" t="str">
        <f>IF( ISBLANK('03.Muestra'!$E40),"",'03.Muestra'!$E40)</f>
        <v>https://www.fundacionctic.org/es/identidad-corporativa</v>
      </c>
      <c r="D469" s="164" t="str">
        <f t="shared" si="22"/>
        <v>N/T</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Álbumes | CTIC</v>
      </c>
      <c r="C470" s="140" t="str">
        <f>IF( ISBLANK('03.Muestra'!$E41),"",'03.Muestra'!$E41)</f>
        <v>https://www.fundacionctic.org/es/album</v>
      </c>
      <c r="D470" s="164" t="str">
        <f t="shared" si="22"/>
        <v>N/T</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Aviso legal | CTIC</v>
      </c>
      <c r="C471" s="140" t="str">
        <f>IF( ISBLANK('03.Muestra'!$E42),"",'03.Muestra'!$E42)</f>
        <v>https://www.fundacionctic.org/es/aviso-legal</v>
      </c>
      <c r="D471" s="164" t="str">
        <f t="shared" si="22"/>
        <v>N/T</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78</v>
      </c>
      <c r="C474" s="27" t="s">
        <v>106</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Home | CTIC</v>
      </c>
      <c r="C475" s="140" t="str">
        <f>IF( ISBLANK('03.Muestra'!$E8),"",'03.Muestra'!$E8)</f>
        <v>https://www.fundacionctic.org/</v>
      </c>
      <c r="D475" s="164" t="str">
        <f t="shared" ref="D475:D509" si="24">IF(AND(B475&lt;&gt;"",C475&lt;&gt;""),"N/T","")</f>
        <v>N/T</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Escribir para Internet | CTIC</v>
      </c>
      <c r="C476" s="140" t="str">
        <f>IF( ISBLANK('03.Muestra'!$E9),"",'03.Muestra'!$E9)</f>
        <v>https://www.fundacionctic.org/es/actualidad/escribir-para-internet</v>
      </c>
      <c r="D476" s="164" t="str">
        <f t="shared" si="24"/>
        <v>N/T</v>
      </c>
      <c r="E476" s="133" t="str">
        <f t="shared" si="25"/>
        <v/>
      </c>
      <c r="F476" s="147" t="n">
        <f ca="1">COUNTIF($D475:INDIRECT("$D" &amp;  SUM(ROW()-1,'03.Muestra'!$D$45)-1),F475)</f>
        <v>35.0</v>
      </c>
      <c r="G476" s="147" t="n">
        <f ca="1">COUNTIF($D475:INDIRECT("$D" &amp;  SUM(ROW()-1,'03.Muestra'!$D$45)-1),G475)</f>
        <v>0.0</v>
      </c>
      <c r="H476" s="147" t="n">
        <f ca="1">COUNTIF($D475:INDIRECT("$D" &amp;  SUM(ROW()-1,'03.Muestra'!$D$45)-1),H475)</f>
        <v>0.0</v>
      </c>
      <c r="I476" s="147" t="n">
        <f ca="1">COUNTIF($D475:INDIRECT("$D" &amp;  SUM(ROW()-1,'03.Muestra'!$D$45)-1),I475)</f>
        <v>0.0</v>
      </c>
      <c r="J476" s="147" t="n">
        <f ca="1">COUNTIF($D475:INDIRECT("$D" &amp;  SUM(ROW()-1,'03.Muestra'!$D$45)-1),J475)</f>
        <v>0.0</v>
      </c>
      <c r="K476" s="147" t="n">
        <f ca="1">IF('03.Muestra'!$D$45=0,0,COUNTBLANK($D475:INDIRECT("$D" &amp;  SUM(ROW()-1,'03.Muestra'!$D$45)-1)))</f>
        <v>0.0</v>
      </c>
      <c r="L476" s="19"/>
      <c r="M476" s="19"/>
      <c r="N476" s="19"/>
      <c r="O476" s="19"/>
      <c r="P476" s="19"/>
      <c r="Q476" s="19"/>
      <c r="R476" s="19"/>
      <c r="S476" s="19"/>
      <c r="T476" s="19"/>
      <c r="U476" s="19"/>
      <c r="V476" s="19"/>
      <c r="W476" s="19"/>
      <c r="X476" s="19"/>
      <c r="Y476" s="19"/>
    </row>
    <row r="477" spans="2:25" ht="12" customHeight="1">
      <c r="B477" s="140" t="str">
        <f>IF( ISBLANK('03.Muestra'!$C10),"",'03.Muestra'!$C10)</f>
        <v>Horizon 2020 | CTIC</v>
      </c>
      <c r="C477" s="140" t="str">
        <f>IF( ISBLANK('03.Muestra'!$E10),"",'03.Muestra'!$E10)</f>
        <v>https://www.fundacionctic.org/es/horizon-2020</v>
      </c>
      <c r="D477" s="164" t="str">
        <f t="shared" si="24"/>
        <v>N/T</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Artículos | CTIC</v>
      </c>
      <c r="C478" s="140" t="str">
        <f>IF( ISBLANK('03.Muestra'!$E11),"",'03.Muestra'!$E11)</f>
        <v>https://www.fundacionctic.org/es/articulos</v>
      </c>
      <c r="D478" s="164" t="str">
        <f t="shared" si="24"/>
        <v>N/T</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Trabaja con nosotros | CTIC</v>
      </c>
      <c r="C479" s="140" t="str">
        <f>IF( ISBLANK('03.Muestra'!$E12),"",'03.Muestra'!$E12)</f>
        <v>https://www.fundacionctic.org/es/trabaja-con-nosotros</v>
      </c>
      <c r="D479" s="164" t="str">
        <f t="shared" si="24"/>
        <v>N/T</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Proyectos | CTIC</v>
      </c>
      <c r="C480" s="140" t="str">
        <f>IF( ISBLANK('03.Muestra'!$E13),"",'03.Muestra'!$E13)</f>
        <v>https://www.fundacionctic.org/es/proyectos</v>
      </c>
      <c r="D480" s="164" t="str">
        <f t="shared" si="24"/>
        <v>N/T</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W3C | CTIC</v>
      </c>
      <c r="C481" s="140" t="str">
        <f>IF( ISBLANK('03.Muestra'!$E14),"",'03.Muestra'!$E14)</f>
        <v>https://www.fundacionctic.org/es/w3c</v>
      </c>
      <c r="D481" s="164" t="str">
        <f t="shared" si="24"/>
        <v>N/T</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Tecnologías | CTIC</v>
      </c>
      <c r="C482" s="140" t="str">
        <f>IF( ISBLANK('03.Muestra'!$E15),"",'03.Muestra'!$E15)</f>
        <v>https://www.fundacionctic.org/es/tecnologias</v>
      </c>
      <c r="D482" s="164" t="str">
        <f t="shared" si="24"/>
        <v>N/T</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BLOCKCHAIN | CTIC</v>
      </c>
      <c r="C483" s="140" t="str">
        <f>IF( ISBLANK('03.Muestra'!$E16),"",'03.Muestra'!$E16)</f>
        <v>https://www.fundacionctic.org/es/tecnologias/blockchain</v>
      </c>
      <c r="D483" s="164" t="str">
        <f t="shared" si="24"/>
        <v>N/T</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Arranca MASSTEAM, Mujeres Asturianas STEAM, el proyecto al que se suma el PCT Avilés Isla de la Innovación | CTIC</v>
      </c>
      <c r="C484" s="140" t="str">
        <f>IF( ISBLANK('03.Muestra'!$E17),"",'03.Muestra'!$E17)</f>
        <v>https://www.fundacionctic.org/es/actualidad/arranca-massteam-mujeres-asturianas-steam-el-proyecto-al-que-se-suma-el-pct-aviles-isla</v>
      </c>
      <c r="D484" s="164" t="str">
        <f t="shared" si="24"/>
        <v>N/T</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Análisis de la eficiencia de equipos industriales | CTIC</v>
      </c>
      <c r="C485" s="140" t="str">
        <f>IF( ISBLANK('03.Muestra'!$E18),"",'03.Muestra'!$E18)</f>
        <v>https://www.fundacionctic.org/es/actualidad/analisis-de-la-eficiencia-de-equipos-industriales</v>
      </c>
      <c r="D485" s="164" t="str">
        <f t="shared" si="24"/>
        <v>N/T</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Perfil del contratante | CTIC</v>
      </c>
      <c r="C486" s="140" t="str">
        <f>IF( ISBLANK('03.Muestra'!$E19),"",'03.Muestra'!$E19)</f>
        <v>https://www.fundacionctic.org/es/perfil-contratante</v>
      </c>
      <c r="D486" s="164" t="str">
        <f t="shared" si="24"/>
        <v>N/T</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SOLICITUD DE ACOMPAÑAMIENTO TECNOLÓGICO | CTIC</v>
      </c>
      <c r="C487" s="140" t="str">
        <f>IF( ISBLANK('03.Muestra'!$E20),"",'03.Muestra'!$E20)</f>
        <v>https://www.fundacionctic.org/es/proyectos/red-sat/solicitud-diagnostico</v>
      </c>
      <c r="D487" s="164" t="str">
        <f t="shared" si="24"/>
        <v>N/T</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Mapa del sitio | CTIC</v>
      </c>
      <c r="C488" s="140" t="str">
        <f>IF( ISBLANK('03.Muestra'!$E21),"",'03.Muestra'!$E21)</f>
        <v>https://www.fundacionctic.org/es/sitemap</v>
      </c>
      <c r="D488" s="164" t="str">
        <f t="shared" si="24"/>
        <v>N/T</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Política de cookies | CTIC</v>
      </c>
      <c r="C489" s="140" t="str">
        <f>IF( ISBLANK('03.Muestra'!$E22),"",'03.Muestra'!$E22)</f>
        <v>https://www.fundacionctic.org/es/politica-de-cookies</v>
      </c>
      <c r="D489" s="164" t="str">
        <f t="shared" si="24"/>
        <v>N/T</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Home | CTIC</v>
      </c>
      <c r="C490" s="140" t="str">
        <f>IF( ISBLANK('03.Muestra'!$E23),"",'03.Muestra'!$E23)</f>
        <v>https://www.fundacionctic.org/en</v>
      </c>
      <c r="D490" s="164" t="str">
        <f t="shared" si="24"/>
        <v>N/T</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Accesibilidad | CTIC</v>
      </c>
      <c r="C491" s="140" t="str">
        <f>IF( ISBLANK('03.Muestra'!$E24),"",'03.Muestra'!$E24)</f>
        <v>https://www.fundacionctic.org/es/accesibilidad</v>
      </c>
      <c r="D491" s="164" t="str">
        <f t="shared" si="24"/>
        <v>N/T</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Sobre CTIC | CTIC</v>
      </c>
      <c r="C492" s="140" t="str">
        <f>IF( ISBLANK('03.Muestra'!$E25),"",'03.Muestra'!$E25)</f>
        <v>https://www.fundacionctic.org/es/sobre-ctic</v>
      </c>
      <c r="D492" s="164" t="str">
        <f t="shared" si="24"/>
        <v>N/T</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Retos | CTIC</v>
      </c>
      <c r="C493" s="140" t="str">
        <f>IF( ISBLANK('03.Muestra'!$E26),"",'03.Muestra'!$E26)</f>
        <v>https://www.fundacionctic.org/es/retos</v>
      </c>
      <c r="D493" s="164" t="str">
        <f t="shared" si="24"/>
        <v>N/T</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Publicaciones científicas | CTIC</v>
      </c>
      <c r="C494" s="140" t="str">
        <f>IF( ISBLANK('03.Muestra'!$E27),"",'03.Muestra'!$E27)</f>
        <v>https://www.fundacionctic.org/es/scientific-publications</v>
      </c>
      <c r="D494" s="164" t="str">
        <f t="shared" si="24"/>
        <v>N/T</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News | CTIC</v>
      </c>
      <c r="C495" s="140" t="str">
        <f>IF( ISBLANK('03.Muestra'!$E28),"",'03.Muestra'!$E28)</f>
        <v>https://www.fundacionctic.org/es/actualidad</v>
      </c>
      <c r="D495" s="164" t="str">
        <f t="shared" si="24"/>
        <v>N/T</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EQUIPAMIENTO DE MATERIAL INFORMÁTICO PARA FUNDACIÓN CTIC | CTIC</v>
      </c>
      <c r="C496" s="140" t="str">
        <f>IF( ISBLANK('03.Muestra'!$E29),"",'03.Muestra'!$E29)</f>
        <v>https://www.fundacionctic.org/es/perfil-contratante/equipamiento-de-material-informatico-para-fundacion-ctic</v>
      </c>
      <c r="D496" s="164" t="str">
        <f t="shared" si="24"/>
        <v>N/T</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Órganos de gobierno | CTIC</v>
      </c>
      <c r="C497" s="140" t="str">
        <f>IF( ISBLANK('03.Muestra'!$E30),"",'03.Muestra'!$E30)</f>
        <v>https://www.fundacionctic.org/es/organos-de-gobierno</v>
      </c>
      <c r="D497" s="164" t="str">
        <f t="shared" si="24"/>
        <v>N/T</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Desarrollo de Plataforma Web RETOS STEAM | CTIC</v>
      </c>
      <c r="C498" s="140" t="str">
        <f>IF( ISBLANK('03.Muestra'!$E31),"",'03.Muestra'!$E31)</f>
        <v>https://www.fundacionctic.org/es/perfil-contratante/desarrollo-de-plataforma-web-retos-steam</v>
      </c>
      <c r="D498" s="164" t="str">
        <f t="shared" si="24"/>
        <v>N/T</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Suministro de material informático y de investigación | CTIC</v>
      </c>
      <c r="C499" s="140" t="str">
        <f>IF( ISBLANK('03.Muestra'!$E32),"",'03.Muestra'!$E32)</f>
        <v>https://www.fundacionctic.org/es/perfil-contratante/suministro-de-material-informatico-y-de-investigacion</v>
      </c>
      <c r="D499" s="164" t="str">
        <f t="shared" si="24"/>
        <v>N/T</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Solicitud de certificados | CTIC</v>
      </c>
      <c r="C500" s="140" t="str">
        <f>IF( ISBLANK('03.Muestra'!$E33),"",'03.Muestra'!$E33)</f>
        <v>https://www.fundacionctic.org/perfil-contratante/certificados</v>
      </c>
      <c r="D500" s="164" t="str">
        <f t="shared" si="24"/>
        <v>N/T</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Prensa | CTIC</v>
      </c>
      <c r="C501" s="140" t="str">
        <f>IF( ISBLANK('03.Muestra'!$E34),"",'03.Muestra'!$E34)</f>
        <v>https://www.fundacionctic.org/es/prensa</v>
      </c>
      <c r="D501" s="164" t="str">
        <f t="shared" si="24"/>
        <v>N/T</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EQUIPAMIENTO INFORMÁTICO Y DE COMUNICACIONES PARA FUNDACIÓN CTIC 2017 | CTIC</v>
      </c>
      <c r="C502" s="140" t="str">
        <f>IF( ISBLANK('03.Muestra'!$E35),"",'03.Muestra'!$E35)</f>
        <v>https://www.fundacionctic.org/es/perfil-contratante/equipamiento-informatico-y-de-comunicaciones-para-fundacion-ctic-2017</v>
      </c>
      <c r="D502" s="164" t="str">
        <f t="shared" si="24"/>
        <v>N/T</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Proceso de Homologación de Docentes | CTIC</v>
      </c>
      <c r="C503" s="140" t="str">
        <f>IF( ISBLANK('03.Muestra'!$E36),"",'03.Muestra'!$E36)</f>
        <v>https://www.fundacionctic.org/es/perfil-contratante/proceso-de-homologacion-de-docentes</v>
      </c>
      <c r="D503" s="164" t="str">
        <f t="shared" si="24"/>
        <v>N/T</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Home | CTIC</v>
      </c>
      <c r="C504" s="140" t="str">
        <f>IF( ISBLANK('03.Muestra'!$E37),"",'03.Muestra'!$E37)</f>
        <v>https://www.fundacionctic.org/es</v>
      </c>
      <c r="D504" s="164" t="str">
        <f t="shared" si="24"/>
        <v>N/T</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Contratación del mantenimiento de la limpieza de las instalaciones de Fundación CTIC y zonas comunes del Edificio Centros Tecnológicos | CTIC</v>
      </c>
      <c r="C505" s="140" t="str">
        <f>IF( ISBLANK('03.Muestra'!$E38),"",'03.Muestra'!$E38)</f>
        <v>https://www.fundacionctic.org/es/perfil-contratante/contratacion-del-mantenimiento-de-la-limpieza-de-las-instalaciones-de-fundacion</v>
      </c>
      <c r="D505" s="164" t="str">
        <f t="shared" si="24"/>
        <v>N/T</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Recursos humanos | CTIC</v>
      </c>
      <c r="C506" s="140" t="str">
        <f>IF( ISBLANK('03.Muestra'!$E39),"",'03.Muestra'!$E39)</f>
        <v>https://www.fundacionctic.org/es/recursos-humanos</v>
      </c>
      <c r="D506" s="164" t="str">
        <f t="shared" si="24"/>
        <v>N/T</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Identidad corporativa | CTIC</v>
      </c>
      <c r="C507" s="140" t="str">
        <f>IF( ISBLANK('03.Muestra'!$E40),"",'03.Muestra'!$E40)</f>
        <v>https://www.fundacionctic.org/es/identidad-corporativa</v>
      </c>
      <c r="D507" s="164" t="str">
        <f t="shared" si="24"/>
        <v>N/T</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Álbumes | CTIC</v>
      </c>
      <c r="C508" s="140" t="str">
        <f>IF( ISBLANK('03.Muestra'!$E41),"",'03.Muestra'!$E41)</f>
        <v>https://www.fundacionctic.org/es/album</v>
      </c>
      <c r="D508" s="164" t="str">
        <f t="shared" si="24"/>
        <v>N/T</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Aviso legal | CTIC</v>
      </c>
      <c r="C509" s="140" t="str">
        <f>IF( ISBLANK('03.Muestra'!$E42),"",'03.Muestra'!$E42)</f>
        <v>https://www.fundacionctic.org/es/aviso-legal</v>
      </c>
      <c r="D509" s="164" t="str">
        <f t="shared" si="24"/>
        <v>N/T</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81</v>
      </c>
      <c r="C512" s="27" t="s">
        <v>107</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Home | CTIC</v>
      </c>
      <c r="C513" s="140" t="str">
        <f>IF( ISBLANK('03.Muestra'!$E8),"",'03.Muestra'!$E8)</f>
        <v>https://www.fundacionctic.org/</v>
      </c>
      <c r="D513" s="164" t="s">
        <v>93</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Escribir para Internet | CTIC</v>
      </c>
      <c r="C514" s="140" t="str">
        <f>IF( ISBLANK('03.Muestra'!$E9),"",'03.Muestra'!$E9)</f>
        <v>https://www.fundacionctic.org/es/actualidad/escribir-para-internet</v>
      </c>
      <c r="D514" s="164" t="s">
        <v>93</v>
      </c>
      <c r="E514" s="133" t="str">
        <f t="shared" si="27"/>
        <v/>
      </c>
      <c r="F514" s="147" t="n">
        <f ca="1">COUNTIF($D513:INDIRECT("$D" &amp;  SUM(ROW()-1,'03.Muestra'!$D$45)-1),F513)</f>
        <v>0.0</v>
      </c>
      <c r="G514" s="147" t="n">
        <f ca="1">COUNTIF($D513:INDIRECT("$D" &amp;  SUM(ROW()-1,'03.Muestra'!$D$45)-1),G513)</f>
        <v>34.0</v>
      </c>
      <c r="H514" s="147" t="n">
        <f ca="1">COUNTIF($D513:INDIRECT("$D" &amp;  SUM(ROW()-1,'03.Muestra'!$D$45)-1),H513)</f>
        <v>0.0</v>
      </c>
      <c r="I514" s="147" t="n">
        <f ca="1">COUNTIF($D513:INDIRECT("$D" &amp;  SUM(ROW()-1,'03.Muestra'!$D$45)-1),I513)</f>
        <v>1.0</v>
      </c>
      <c r="J514" s="147" t="n">
        <f ca="1">COUNTIF($D513:INDIRECT("$D" &amp;  SUM(ROW()-1,'03.Muestra'!$D$45)-1),J513)</f>
        <v>0.0</v>
      </c>
      <c r="K514" s="147" t="n">
        <f ca="1">IF('03.Muestra'!$D$45=0,0,COUNTBLANK($D513:INDIRECT("$D" &amp;  SUM(ROW()-1,'03.Muestra'!$D$45)-1)))</f>
        <v>0.0</v>
      </c>
      <c r="L514" s="19"/>
      <c r="M514" s="19"/>
      <c r="N514" s="19"/>
      <c r="O514" s="19"/>
      <c r="P514" s="19"/>
      <c r="Q514" s="19"/>
      <c r="R514" s="19"/>
      <c r="S514" s="19"/>
      <c r="T514" s="19"/>
      <c r="U514" s="19"/>
      <c r="V514" s="19"/>
      <c r="W514" s="19"/>
      <c r="X514" s="19"/>
      <c r="Y514" s="19"/>
    </row>
    <row r="515" spans="2:25" ht="12" customHeight="1">
      <c r="B515" s="140" t="str">
        <f>IF( ISBLANK('03.Muestra'!$C10),"",'03.Muestra'!$C10)</f>
        <v>Horizon 2020 | CTIC</v>
      </c>
      <c r="C515" s="140" t="str">
        <f>IF( ISBLANK('03.Muestra'!$E10),"",'03.Muestra'!$E10)</f>
        <v>https://www.fundacionctic.org/es/horizon-2020</v>
      </c>
      <c r="D515" s="164" t="s">
        <v>93</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Artículos | CTIC</v>
      </c>
      <c r="C516" s="140" t="str">
        <f>IF( ISBLANK('03.Muestra'!$E11),"",'03.Muestra'!$E11)</f>
        <v>https://www.fundacionctic.org/es/articulos</v>
      </c>
      <c r="D516" s="164" t="s">
        <v>93</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Trabaja con nosotros | CTIC</v>
      </c>
      <c r="C517" s="140" t="str">
        <f>IF( ISBLANK('03.Muestra'!$E12),"",'03.Muestra'!$E12)</f>
        <v>https://www.fundacionctic.org/es/trabaja-con-nosotros</v>
      </c>
      <c r="D517" s="164" t="s">
        <v>82</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Proyectos | CTIC</v>
      </c>
      <c r="C518" s="140" t="str">
        <f>IF( ISBLANK('03.Muestra'!$E13),"",'03.Muestra'!$E13)</f>
        <v>https://www.fundacionctic.org/es/proyectos</v>
      </c>
      <c r="D518" s="164" t="s">
        <v>93</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W3C | CTIC</v>
      </c>
      <c r="C519" s="140" t="str">
        <f>IF( ISBLANK('03.Muestra'!$E14),"",'03.Muestra'!$E14)</f>
        <v>https://www.fundacionctic.org/es/w3c</v>
      </c>
      <c r="D519" s="164" t="s">
        <v>93</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Tecnologías | CTIC</v>
      </c>
      <c r="C520" s="140" t="str">
        <f>IF( ISBLANK('03.Muestra'!$E15),"",'03.Muestra'!$E15)</f>
        <v>https://www.fundacionctic.org/es/tecnologias</v>
      </c>
      <c r="D520" s="164" t="s">
        <v>93</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BLOCKCHAIN | CTIC</v>
      </c>
      <c r="C521" s="140" t="str">
        <f>IF( ISBLANK('03.Muestra'!$E16),"",'03.Muestra'!$E16)</f>
        <v>https://www.fundacionctic.org/es/tecnologias/blockchain</v>
      </c>
      <c r="D521" s="164" t="s">
        <v>93</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Arranca MASSTEAM, Mujeres Asturianas STEAM, el proyecto al que se suma el PCT Avilés Isla de la Innovación | CTIC</v>
      </c>
      <c r="C522" s="140" t="str">
        <f>IF( ISBLANK('03.Muestra'!$E17),"",'03.Muestra'!$E17)</f>
        <v>https://www.fundacionctic.org/es/actualidad/arranca-massteam-mujeres-asturianas-steam-el-proyecto-al-que-se-suma-el-pct-aviles-isla</v>
      </c>
      <c r="D522" s="164" t="s">
        <v>93</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Análisis de la eficiencia de equipos industriales | CTIC</v>
      </c>
      <c r="C523" s="140" t="str">
        <f>IF( ISBLANK('03.Muestra'!$E18),"",'03.Muestra'!$E18)</f>
        <v>https://www.fundacionctic.org/es/actualidad/analisis-de-la-eficiencia-de-equipos-industriales</v>
      </c>
      <c r="D523" s="164" t="s">
        <v>93</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Perfil del contratante | CTIC</v>
      </c>
      <c r="C524" s="140" t="str">
        <f>IF( ISBLANK('03.Muestra'!$E19),"",'03.Muestra'!$E19)</f>
        <v>https://www.fundacionctic.org/es/perfil-contratante</v>
      </c>
      <c r="D524" s="164" t="s">
        <v>93</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SOLICITUD DE ACOMPAÑAMIENTO TECNOLÓGICO | CTIC</v>
      </c>
      <c r="C525" s="140" t="str">
        <f>IF( ISBLANK('03.Muestra'!$E20),"",'03.Muestra'!$E20)</f>
        <v>https://www.fundacionctic.org/es/proyectos/red-sat/solicitud-diagnostico</v>
      </c>
      <c r="D525" s="164" t="s">
        <v>93</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Mapa del sitio | CTIC</v>
      </c>
      <c r="C526" s="140" t="str">
        <f>IF( ISBLANK('03.Muestra'!$E21),"",'03.Muestra'!$E21)</f>
        <v>https://www.fundacionctic.org/es/sitemap</v>
      </c>
      <c r="D526" s="164" t="s">
        <v>93</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Política de cookies | CTIC</v>
      </c>
      <c r="C527" s="140" t="str">
        <f>IF( ISBLANK('03.Muestra'!$E22),"",'03.Muestra'!$E22)</f>
        <v>https://www.fundacionctic.org/es/politica-de-cookies</v>
      </c>
      <c r="D527" s="164" t="s">
        <v>93</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Home | CTIC</v>
      </c>
      <c r="C528" s="140" t="str">
        <f>IF( ISBLANK('03.Muestra'!$E23),"",'03.Muestra'!$E23)</f>
        <v>https://www.fundacionctic.org/en</v>
      </c>
      <c r="D528" s="164" t="s">
        <v>93</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Accesibilidad | CTIC</v>
      </c>
      <c r="C529" s="140" t="str">
        <f>IF( ISBLANK('03.Muestra'!$E24),"",'03.Muestra'!$E24)</f>
        <v>https://www.fundacionctic.org/es/accesibilidad</v>
      </c>
      <c r="D529" s="164" t="s">
        <v>93</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Sobre CTIC | CTIC</v>
      </c>
      <c r="C530" s="140" t="str">
        <f>IF( ISBLANK('03.Muestra'!$E25),"",'03.Muestra'!$E25)</f>
        <v>https://www.fundacionctic.org/es/sobre-ctic</v>
      </c>
      <c r="D530" s="164" t="s">
        <v>93</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Retos | CTIC</v>
      </c>
      <c r="C531" s="140" t="str">
        <f>IF( ISBLANK('03.Muestra'!$E26),"",'03.Muestra'!$E26)</f>
        <v>https://www.fundacionctic.org/es/retos</v>
      </c>
      <c r="D531" s="164" t="s">
        <v>93</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Publicaciones científicas | CTIC</v>
      </c>
      <c r="C532" s="140" t="str">
        <f>IF( ISBLANK('03.Muestra'!$E27),"",'03.Muestra'!$E27)</f>
        <v>https://www.fundacionctic.org/es/scientific-publications</v>
      </c>
      <c r="D532" s="164" t="s">
        <v>93</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News | CTIC</v>
      </c>
      <c r="C533" s="140" t="str">
        <f>IF( ISBLANK('03.Muestra'!$E28),"",'03.Muestra'!$E28)</f>
        <v>https://www.fundacionctic.org/es/actualidad</v>
      </c>
      <c r="D533" s="164" t="s">
        <v>93</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EQUIPAMIENTO DE MATERIAL INFORMÁTICO PARA FUNDACIÓN CTIC | CTIC</v>
      </c>
      <c r="C534" s="140" t="str">
        <f>IF( ISBLANK('03.Muestra'!$E29),"",'03.Muestra'!$E29)</f>
        <v>https://www.fundacionctic.org/es/perfil-contratante/equipamiento-de-material-informatico-para-fundacion-ctic</v>
      </c>
      <c r="D534" s="164" t="s">
        <v>93</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Órganos de gobierno | CTIC</v>
      </c>
      <c r="C535" s="140" t="str">
        <f>IF( ISBLANK('03.Muestra'!$E30),"",'03.Muestra'!$E30)</f>
        <v>https://www.fundacionctic.org/es/organos-de-gobierno</v>
      </c>
      <c r="D535" s="164" t="s">
        <v>93</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Desarrollo de Plataforma Web RETOS STEAM | CTIC</v>
      </c>
      <c r="C536" s="140" t="str">
        <f>IF( ISBLANK('03.Muestra'!$E31),"",'03.Muestra'!$E31)</f>
        <v>https://www.fundacionctic.org/es/perfil-contratante/desarrollo-de-plataforma-web-retos-steam</v>
      </c>
      <c r="D536" s="164" t="s">
        <v>93</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Suministro de material informático y de investigación | CTIC</v>
      </c>
      <c r="C537" s="140" t="str">
        <f>IF( ISBLANK('03.Muestra'!$E32),"",'03.Muestra'!$E32)</f>
        <v>https://www.fundacionctic.org/es/perfil-contratante/suministro-de-material-informatico-y-de-investigacion</v>
      </c>
      <c r="D537" s="164" t="s">
        <v>93</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Solicitud de certificados | CTIC</v>
      </c>
      <c r="C538" s="140" t="str">
        <f>IF( ISBLANK('03.Muestra'!$E33),"",'03.Muestra'!$E33)</f>
        <v>https://www.fundacionctic.org/perfil-contratante/certificados</v>
      </c>
      <c r="D538" s="164" t="s">
        <v>93</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Prensa | CTIC</v>
      </c>
      <c r="C539" s="140" t="str">
        <f>IF( ISBLANK('03.Muestra'!$E34),"",'03.Muestra'!$E34)</f>
        <v>https://www.fundacionctic.org/es/prensa</v>
      </c>
      <c r="D539" s="164" t="s">
        <v>93</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EQUIPAMIENTO INFORMÁTICO Y DE COMUNICACIONES PARA FUNDACIÓN CTIC 2017 | CTIC</v>
      </c>
      <c r="C540" s="140" t="str">
        <f>IF( ISBLANK('03.Muestra'!$E35),"",'03.Muestra'!$E35)</f>
        <v>https://www.fundacionctic.org/es/perfil-contratante/equipamiento-informatico-y-de-comunicaciones-para-fundacion-ctic-2017</v>
      </c>
      <c r="D540" s="164" t="s">
        <v>93</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Proceso de Homologación de Docentes | CTIC</v>
      </c>
      <c r="C541" s="140" t="str">
        <f>IF( ISBLANK('03.Muestra'!$E36),"",'03.Muestra'!$E36)</f>
        <v>https://www.fundacionctic.org/es/perfil-contratante/proceso-de-homologacion-de-docentes</v>
      </c>
      <c r="D541" s="164" t="s">
        <v>93</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Home | CTIC</v>
      </c>
      <c r="C542" s="140" t="str">
        <f>IF( ISBLANK('03.Muestra'!$E37),"",'03.Muestra'!$E37)</f>
        <v>https://www.fundacionctic.org/es</v>
      </c>
      <c r="D542" s="164" t="s">
        <v>93</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Contratación del mantenimiento de la limpieza de las instalaciones de Fundación CTIC y zonas comunes del Edificio Centros Tecnológicos | CTIC</v>
      </c>
      <c r="C543" s="140" t="str">
        <f>IF( ISBLANK('03.Muestra'!$E38),"",'03.Muestra'!$E38)</f>
        <v>https://www.fundacionctic.org/es/perfil-contratante/contratacion-del-mantenimiento-de-la-limpieza-de-las-instalaciones-de-fundacion</v>
      </c>
      <c r="D543" s="164" t="s">
        <v>93</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Recursos humanos | CTIC</v>
      </c>
      <c r="C544" s="140" t="str">
        <f>IF( ISBLANK('03.Muestra'!$E39),"",'03.Muestra'!$E39)</f>
        <v>https://www.fundacionctic.org/es/recursos-humanos</v>
      </c>
      <c r="D544" s="164" t="s">
        <v>93</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Identidad corporativa | CTIC</v>
      </c>
      <c r="C545" s="140" t="str">
        <f>IF( ISBLANK('03.Muestra'!$E40),"",'03.Muestra'!$E40)</f>
        <v>https://www.fundacionctic.org/es/identidad-corporativa</v>
      </c>
      <c r="D545" s="164" t="s">
        <v>93</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Álbumes | CTIC</v>
      </c>
      <c r="C546" s="140" t="str">
        <f>IF( ISBLANK('03.Muestra'!$E41),"",'03.Muestra'!$E41)</f>
        <v>https://www.fundacionctic.org/es/album</v>
      </c>
      <c r="D546" s="164" t="s">
        <v>93</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Aviso legal | CTIC</v>
      </c>
      <c r="C547" s="140" t="str">
        <f>IF( ISBLANK('03.Muestra'!$E42),"",'03.Muestra'!$E42)</f>
        <v>https://www.fundacionctic.org/es/aviso-legal</v>
      </c>
      <c r="D547" s="164" t="s">
        <v>93</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81</v>
      </c>
      <c r="C550" s="27" t="s">
        <v>108</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Home | CTIC</v>
      </c>
      <c r="C551" s="140" t="str">
        <f>IF( ISBLANK('03.Muestra'!$E8),"",'03.Muestra'!$E8)</f>
        <v>https://www.fundacionctic.org/</v>
      </c>
      <c r="D551" s="164" t="str">
        <f t="shared" ref="D551:D585" si="28">IF(AND(B551&lt;&gt;"",C551&lt;&gt;""),"N/T","")</f>
        <v>N/T</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Escribir para Internet | CTIC</v>
      </c>
      <c r="C552" s="140" t="str">
        <f>IF( ISBLANK('03.Muestra'!$E9),"",'03.Muestra'!$E9)</f>
        <v>https://www.fundacionctic.org/es/actualidad/escribir-para-internet</v>
      </c>
      <c r="D552" s="164" t="str">
        <f t="shared" si="28"/>
        <v>N/T</v>
      </c>
      <c r="E552" s="133" t="str">
        <f t="shared" si="29"/>
        <v/>
      </c>
      <c r="F552" s="147" t="n">
        <f ca="1">COUNTIF($D551:INDIRECT("$D" &amp;  SUM(ROW()-1,'03.Muestra'!$D$45)-1),F551)</f>
        <v>35.0</v>
      </c>
      <c r="G552" s="147" t="n">
        <f ca="1">COUNTIF($D551:INDIRECT("$D" &amp;  SUM(ROW()-1,'03.Muestra'!$D$45)-1),G551)</f>
        <v>0.0</v>
      </c>
      <c r="H552" s="147" t="n">
        <f ca="1">COUNTIF($D551:INDIRECT("$D" &amp;  SUM(ROW()-1,'03.Muestra'!$D$45)-1),H551)</f>
        <v>0.0</v>
      </c>
      <c r="I552" s="147" t="n">
        <f ca="1">COUNTIF($D551:INDIRECT("$D" &amp;  SUM(ROW()-1,'03.Muestra'!$D$45)-1),I551)</f>
        <v>0.0</v>
      </c>
      <c r="J552" s="147" t="n">
        <f ca="1">COUNTIF($D551:INDIRECT("$D" &amp;  SUM(ROW()-1,'03.Muestra'!$D$45)-1),J551)</f>
        <v>0.0</v>
      </c>
      <c r="K552" s="147" t="n">
        <f ca="1">IF('03.Muestra'!$D$45=0,0,COUNTBLANK($D551:INDIRECT("$D" &amp;  SUM(ROW()-1,'03.Muestra'!$D$45)-1)))</f>
        <v>0.0</v>
      </c>
      <c r="L552" s="19"/>
      <c r="M552" s="19"/>
      <c r="N552" s="19"/>
      <c r="O552" s="19"/>
      <c r="P552" s="19"/>
      <c r="Q552" s="19"/>
      <c r="R552" s="19"/>
      <c r="S552" s="19"/>
      <c r="T552" s="19"/>
      <c r="U552" s="19"/>
      <c r="V552" s="19"/>
      <c r="W552" s="19"/>
      <c r="X552" s="19"/>
      <c r="Y552" s="19"/>
    </row>
    <row r="553" spans="2:25" ht="12" customHeight="1">
      <c r="B553" s="140" t="str">
        <f>IF( ISBLANK('03.Muestra'!$C10),"",'03.Muestra'!$C10)</f>
        <v>Horizon 2020 | CTIC</v>
      </c>
      <c r="C553" s="140" t="str">
        <f>IF( ISBLANK('03.Muestra'!$E10),"",'03.Muestra'!$E10)</f>
        <v>https://www.fundacionctic.org/es/horizon-2020</v>
      </c>
      <c r="D553" s="164" t="str">
        <f t="shared" si="28"/>
        <v>N/T</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Artículos | CTIC</v>
      </c>
      <c r="C554" s="140" t="str">
        <f>IF( ISBLANK('03.Muestra'!$E11),"",'03.Muestra'!$E11)</f>
        <v>https://www.fundacionctic.org/es/articulos</v>
      </c>
      <c r="D554" s="164" t="str">
        <f t="shared" si="28"/>
        <v>N/T</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Trabaja con nosotros | CTIC</v>
      </c>
      <c r="C555" s="140" t="str">
        <f>IF( ISBLANK('03.Muestra'!$E12),"",'03.Muestra'!$E12)</f>
        <v>https://www.fundacionctic.org/es/trabaja-con-nosotros</v>
      </c>
      <c r="D555" s="164" t="str">
        <f t="shared" si="28"/>
        <v>N/T</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Proyectos | CTIC</v>
      </c>
      <c r="C556" s="140" t="str">
        <f>IF( ISBLANK('03.Muestra'!$E13),"",'03.Muestra'!$E13)</f>
        <v>https://www.fundacionctic.org/es/proyectos</v>
      </c>
      <c r="D556" s="164" t="str">
        <f t="shared" si="28"/>
        <v>N/T</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W3C | CTIC</v>
      </c>
      <c r="C557" s="140" t="str">
        <f>IF( ISBLANK('03.Muestra'!$E14),"",'03.Muestra'!$E14)</f>
        <v>https://www.fundacionctic.org/es/w3c</v>
      </c>
      <c r="D557" s="164" t="str">
        <f t="shared" si="28"/>
        <v>N/T</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Tecnologías | CTIC</v>
      </c>
      <c r="C558" s="140" t="str">
        <f>IF( ISBLANK('03.Muestra'!$E15),"",'03.Muestra'!$E15)</f>
        <v>https://www.fundacionctic.org/es/tecnologias</v>
      </c>
      <c r="D558" s="164" t="str">
        <f t="shared" si="28"/>
        <v>N/T</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BLOCKCHAIN | CTIC</v>
      </c>
      <c r="C559" s="140" t="str">
        <f>IF( ISBLANK('03.Muestra'!$E16),"",'03.Muestra'!$E16)</f>
        <v>https://www.fundacionctic.org/es/tecnologias/blockchain</v>
      </c>
      <c r="D559" s="164" t="str">
        <f t="shared" si="28"/>
        <v>N/T</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Arranca MASSTEAM, Mujeres Asturianas STEAM, el proyecto al que se suma el PCT Avilés Isla de la Innovación | CTIC</v>
      </c>
      <c r="C560" s="140" t="str">
        <f>IF( ISBLANK('03.Muestra'!$E17),"",'03.Muestra'!$E17)</f>
        <v>https://www.fundacionctic.org/es/actualidad/arranca-massteam-mujeres-asturianas-steam-el-proyecto-al-que-se-suma-el-pct-aviles-isla</v>
      </c>
      <c r="D560" s="164" t="str">
        <f t="shared" si="28"/>
        <v>N/T</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Análisis de la eficiencia de equipos industriales | CTIC</v>
      </c>
      <c r="C561" s="140" t="str">
        <f>IF( ISBLANK('03.Muestra'!$E18),"",'03.Muestra'!$E18)</f>
        <v>https://www.fundacionctic.org/es/actualidad/analisis-de-la-eficiencia-de-equipos-industriales</v>
      </c>
      <c r="D561" s="164" t="str">
        <f t="shared" si="28"/>
        <v>N/T</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Perfil del contratante | CTIC</v>
      </c>
      <c r="C562" s="140" t="str">
        <f>IF( ISBLANK('03.Muestra'!$E19),"",'03.Muestra'!$E19)</f>
        <v>https://www.fundacionctic.org/es/perfil-contratante</v>
      </c>
      <c r="D562" s="164" t="str">
        <f t="shared" si="28"/>
        <v>N/T</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SOLICITUD DE ACOMPAÑAMIENTO TECNOLÓGICO | CTIC</v>
      </c>
      <c r="C563" s="140" t="str">
        <f>IF( ISBLANK('03.Muestra'!$E20),"",'03.Muestra'!$E20)</f>
        <v>https://www.fundacionctic.org/es/proyectos/red-sat/solicitud-diagnostico</v>
      </c>
      <c r="D563" s="164" t="str">
        <f t="shared" si="28"/>
        <v>N/T</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Mapa del sitio | CTIC</v>
      </c>
      <c r="C564" s="140" t="str">
        <f>IF( ISBLANK('03.Muestra'!$E21),"",'03.Muestra'!$E21)</f>
        <v>https://www.fundacionctic.org/es/sitemap</v>
      </c>
      <c r="D564" s="164" t="str">
        <f t="shared" si="28"/>
        <v>N/T</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Política de cookies | CTIC</v>
      </c>
      <c r="C565" s="140" t="str">
        <f>IF( ISBLANK('03.Muestra'!$E22),"",'03.Muestra'!$E22)</f>
        <v>https://www.fundacionctic.org/es/politica-de-cookies</v>
      </c>
      <c r="D565" s="164" t="str">
        <f t="shared" si="28"/>
        <v>N/T</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Home | CTIC</v>
      </c>
      <c r="C566" s="140" t="str">
        <f>IF( ISBLANK('03.Muestra'!$E23),"",'03.Muestra'!$E23)</f>
        <v>https://www.fundacionctic.org/en</v>
      </c>
      <c r="D566" s="164" t="str">
        <f t="shared" si="28"/>
        <v>N/T</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Accesibilidad | CTIC</v>
      </c>
      <c r="C567" s="140" t="str">
        <f>IF( ISBLANK('03.Muestra'!$E24),"",'03.Muestra'!$E24)</f>
        <v>https://www.fundacionctic.org/es/accesibilidad</v>
      </c>
      <c r="D567" s="164" t="str">
        <f t="shared" si="28"/>
        <v>N/T</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Sobre CTIC | CTIC</v>
      </c>
      <c r="C568" s="140" t="str">
        <f>IF( ISBLANK('03.Muestra'!$E25),"",'03.Muestra'!$E25)</f>
        <v>https://www.fundacionctic.org/es/sobre-ctic</v>
      </c>
      <c r="D568" s="164" t="str">
        <f t="shared" si="28"/>
        <v>N/T</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Retos | CTIC</v>
      </c>
      <c r="C569" s="140" t="str">
        <f>IF( ISBLANK('03.Muestra'!$E26),"",'03.Muestra'!$E26)</f>
        <v>https://www.fundacionctic.org/es/retos</v>
      </c>
      <c r="D569" s="164" t="str">
        <f t="shared" si="28"/>
        <v>N/T</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Publicaciones científicas | CTIC</v>
      </c>
      <c r="C570" s="140" t="str">
        <f>IF( ISBLANK('03.Muestra'!$E27),"",'03.Muestra'!$E27)</f>
        <v>https://www.fundacionctic.org/es/scientific-publications</v>
      </c>
      <c r="D570" s="164" t="str">
        <f t="shared" si="28"/>
        <v>N/T</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News | CTIC</v>
      </c>
      <c r="C571" s="140" t="str">
        <f>IF( ISBLANK('03.Muestra'!$E28),"",'03.Muestra'!$E28)</f>
        <v>https://www.fundacionctic.org/es/actualidad</v>
      </c>
      <c r="D571" s="164" t="str">
        <f t="shared" si="28"/>
        <v>N/T</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EQUIPAMIENTO DE MATERIAL INFORMÁTICO PARA FUNDACIÓN CTIC | CTIC</v>
      </c>
      <c r="C572" s="140" t="str">
        <f>IF( ISBLANK('03.Muestra'!$E29),"",'03.Muestra'!$E29)</f>
        <v>https://www.fundacionctic.org/es/perfil-contratante/equipamiento-de-material-informatico-para-fundacion-ctic</v>
      </c>
      <c r="D572" s="164" t="str">
        <f t="shared" si="28"/>
        <v>N/T</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Órganos de gobierno | CTIC</v>
      </c>
      <c r="C573" s="140" t="str">
        <f>IF( ISBLANK('03.Muestra'!$E30),"",'03.Muestra'!$E30)</f>
        <v>https://www.fundacionctic.org/es/organos-de-gobierno</v>
      </c>
      <c r="D573" s="164" t="str">
        <f t="shared" si="28"/>
        <v>N/T</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Desarrollo de Plataforma Web RETOS STEAM | CTIC</v>
      </c>
      <c r="C574" s="140" t="str">
        <f>IF( ISBLANK('03.Muestra'!$E31),"",'03.Muestra'!$E31)</f>
        <v>https://www.fundacionctic.org/es/perfil-contratante/desarrollo-de-plataforma-web-retos-steam</v>
      </c>
      <c r="D574" s="164" t="str">
        <f t="shared" si="28"/>
        <v>N/T</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Suministro de material informático y de investigación | CTIC</v>
      </c>
      <c r="C575" s="140" t="str">
        <f>IF( ISBLANK('03.Muestra'!$E32),"",'03.Muestra'!$E32)</f>
        <v>https://www.fundacionctic.org/es/perfil-contratante/suministro-de-material-informatico-y-de-investigacion</v>
      </c>
      <c r="D575" s="164" t="str">
        <f t="shared" si="28"/>
        <v>N/T</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Solicitud de certificados | CTIC</v>
      </c>
      <c r="C576" s="140" t="str">
        <f>IF( ISBLANK('03.Muestra'!$E33),"",'03.Muestra'!$E33)</f>
        <v>https://www.fundacionctic.org/perfil-contratante/certificados</v>
      </c>
      <c r="D576" s="164" t="str">
        <f t="shared" si="28"/>
        <v>N/T</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Prensa | CTIC</v>
      </c>
      <c r="C577" s="140" t="str">
        <f>IF( ISBLANK('03.Muestra'!$E34),"",'03.Muestra'!$E34)</f>
        <v>https://www.fundacionctic.org/es/prensa</v>
      </c>
      <c r="D577" s="164" t="str">
        <f t="shared" si="28"/>
        <v>N/T</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EQUIPAMIENTO INFORMÁTICO Y DE COMUNICACIONES PARA FUNDACIÓN CTIC 2017 | CTIC</v>
      </c>
      <c r="C578" s="140" t="str">
        <f>IF( ISBLANK('03.Muestra'!$E35),"",'03.Muestra'!$E35)</f>
        <v>https://www.fundacionctic.org/es/perfil-contratante/equipamiento-informatico-y-de-comunicaciones-para-fundacion-ctic-2017</v>
      </c>
      <c r="D578" s="164" t="str">
        <f t="shared" si="28"/>
        <v>N/T</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Proceso de Homologación de Docentes | CTIC</v>
      </c>
      <c r="C579" s="140" t="str">
        <f>IF( ISBLANK('03.Muestra'!$E36),"",'03.Muestra'!$E36)</f>
        <v>https://www.fundacionctic.org/es/perfil-contratante/proceso-de-homologacion-de-docentes</v>
      </c>
      <c r="D579" s="164" t="str">
        <f t="shared" si="28"/>
        <v>N/T</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Home | CTIC</v>
      </c>
      <c r="C580" s="140" t="str">
        <f>IF( ISBLANK('03.Muestra'!$E37),"",'03.Muestra'!$E37)</f>
        <v>https://www.fundacionctic.org/es</v>
      </c>
      <c r="D580" s="164" t="str">
        <f t="shared" si="28"/>
        <v>N/T</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Contratación del mantenimiento de la limpieza de las instalaciones de Fundación CTIC y zonas comunes del Edificio Centros Tecnológicos | CTIC</v>
      </c>
      <c r="C581" s="140" t="str">
        <f>IF( ISBLANK('03.Muestra'!$E38),"",'03.Muestra'!$E38)</f>
        <v>https://www.fundacionctic.org/es/perfil-contratante/contratacion-del-mantenimiento-de-la-limpieza-de-las-instalaciones-de-fundacion</v>
      </c>
      <c r="D581" s="164" t="str">
        <f t="shared" si="28"/>
        <v>N/T</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Recursos humanos | CTIC</v>
      </c>
      <c r="C582" s="140" t="str">
        <f>IF( ISBLANK('03.Muestra'!$E39),"",'03.Muestra'!$E39)</f>
        <v>https://www.fundacionctic.org/es/recursos-humanos</v>
      </c>
      <c r="D582" s="164" t="str">
        <f t="shared" si="28"/>
        <v>N/T</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Identidad corporativa | CTIC</v>
      </c>
      <c r="C583" s="140" t="str">
        <f>IF( ISBLANK('03.Muestra'!$E40),"",'03.Muestra'!$E40)</f>
        <v>https://www.fundacionctic.org/es/identidad-corporativa</v>
      </c>
      <c r="D583" s="164" t="str">
        <f t="shared" si="28"/>
        <v>N/T</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Álbumes | CTIC</v>
      </c>
      <c r="C584" s="140" t="str">
        <f>IF( ISBLANK('03.Muestra'!$E41),"",'03.Muestra'!$E41)</f>
        <v>https://www.fundacionctic.org/es/album</v>
      </c>
      <c r="D584" s="164" t="str">
        <f t="shared" si="28"/>
        <v>N/T</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Aviso legal | CTIC</v>
      </c>
      <c r="C585" s="140" t="str">
        <f>IF( ISBLANK('03.Muestra'!$E42),"",'03.Muestra'!$E42)</f>
        <v>https://www.fundacionctic.org/es/aviso-legal</v>
      </c>
      <c r="D585" s="164" t="str">
        <f t="shared" si="28"/>
        <v>N/T</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81</v>
      </c>
      <c r="C588" s="27" t="s">
        <v>109</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Home | CTIC</v>
      </c>
      <c r="C589" s="140" t="str">
        <f>IF( ISBLANK('03.Muestra'!$E8),"",'03.Muestra'!$E8)</f>
        <v>https://www.fundacionctic.org/</v>
      </c>
      <c r="D589" s="164" t="str">
        <f t="shared" ref="D589:D623" si="30">IF(AND(B589&lt;&gt;"",C589&lt;&gt;""),"N/T","")</f>
        <v>N/T</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Escribir para Internet | CTIC</v>
      </c>
      <c r="C590" s="140" t="str">
        <f>IF( ISBLANK('03.Muestra'!$E9),"",'03.Muestra'!$E9)</f>
        <v>https://www.fundacionctic.org/es/actualidad/escribir-para-internet</v>
      </c>
      <c r="D590" s="164" t="str">
        <f t="shared" si="30"/>
        <v>N/T</v>
      </c>
      <c r="E590" s="133" t="str">
        <f t="shared" si="31"/>
        <v/>
      </c>
      <c r="F590" s="147" t="n">
        <f ca="1">COUNTIF($D589:INDIRECT("$D" &amp;  SUM(ROW()-1,'03.Muestra'!$D$45)-1),F589)</f>
        <v>35.0</v>
      </c>
      <c r="G590" s="147" t="n">
        <f ca="1">COUNTIF($D589:INDIRECT("$D" &amp;  SUM(ROW()-1,'03.Muestra'!$D$45)-1),G589)</f>
        <v>0.0</v>
      </c>
      <c r="H590" s="147" t="n">
        <f ca="1">COUNTIF($D589:INDIRECT("$D" &amp;  SUM(ROW()-1,'03.Muestra'!$D$45)-1),H589)</f>
        <v>0.0</v>
      </c>
      <c r="I590" s="147" t="n">
        <f ca="1">COUNTIF($D589:INDIRECT("$D" &amp;  SUM(ROW()-1,'03.Muestra'!$D$45)-1),I589)</f>
        <v>0.0</v>
      </c>
      <c r="J590" s="147" t="n">
        <f ca="1">COUNTIF($D589:INDIRECT("$D" &amp;  SUM(ROW()-1,'03.Muestra'!$D$45)-1),J589)</f>
        <v>0.0</v>
      </c>
      <c r="K590" s="147" t="n">
        <f ca="1">IF('03.Muestra'!$D$45=0,0,COUNTBLANK($D589:INDIRECT("$D" &amp;  SUM(ROW()-1,'03.Muestra'!$D$45)-1)))</f>
        <v>0.0</v>
      </c>
      <c r="L590" s="19"/>
      <c r="M590" s="19"/>
      <c r="N590" s="19"/>
      <c r="O590" s="19"/>
      <c r="P590" s="19"/>
      <c r="Q590" s="19"/>
      <c r="R590" s="19"/>
      <c r="S590" s="19"/>
      <c r="T590" s="19"/>
      <c r="U590" s="19"/>
      <c r="V590" s="19"/>
      <c r="W590" s="19"/>
      <c r="X590" s="19"/>
      <c r="Y590" s="19"/>
    </row>
    <row r="591" spans="2:25" ht="12" customHeight="1">
      <c r="B591" s="140" t="str">
        <f>IF( ISBLANK('03.Muestra'!$C10),"",'03.Muestra'!$C10)</f>
        <v>Horizon 2020 | CTIC</v>
      </c>
      <c r="C591" s="140" t="str">
        <f>IF( ISBLANK('03.Muestra'!$E10),"",'03.Muestra'!$E10)</f>
        <v>https://www.fundacionctic.org/es/horizon-2020</v>
      </c>
      <c r="D591" s="164" t="str">
        <f t="shared" si="30"/>
        <v>N/T</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Artículos | CTIC</v>
      </c>
      <c r="C592" s="140" t="str">
        <f>IF( ISBLANK('03.Muestra'!$E11),"",'03.Muestra'!$E11)</f>
        <v>https://www.fundacionctic.org/es/articulos</v>
      </c>
      <c r="D592" s="164" t="str">
        <f t="shared" si="30"/>
        <v>N/T</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Trabaja con nosotros | CTIC</v>
      </c>
      <c r="C593" s="140" t="str">
        <f>IF( ISBLANK('03.Muestra'!$E12),"",'03.Muestra'!$E12)</f>
        <v>https://www.fundacionctic.org/es/trabaja-con-nosotros</v>
      </c>
      <c r="D593" s="164" t="str">
        <f t="shared" si="30"/>
        <v>N/T</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Proyectos | CTIC</v>
      </c>
      <c r="C594" s="140" t="str">
        <f>IF( ISBLANK('03.Muestra'!$E13),"",'03.Muestra'!$E13)</f>
        <v>https://www.fundacionctic.org/es/proyectos</v>
      </c>
      <c r="D594" s="164" t="str">
        <f t="shared" si="30"/>
        <v>N/T</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W3C | CTIC</v>
      </c>
      <c r="C595" s="140" t="str">
        <f>IF( ISBLANK('03.Muestra'!$E14),"",'03.Muestra'!$E14)</f>
        <v>https://www.fundacionctic.org/es/w3c</v>
      </c>
      <c r="D595" s="164" t="str">
        <f t="shared" si="30"/>
        <v>N/T</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Tecnologías | CTIC</v>
      </c>
      <c r="C596" s="140" t="str">
        <f>IF( ISBLANK('03.Muestra'!$E15),"",'03.Muestra'!$E15)</f>
        <v>https://www.fundacionctic.org/es/tecnologias</v>
      </c>
      <c r="D596" s="164" t="str">
        <f t="shared" si="30"/>
        <v>N/T</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BLOCKCHAIN | CTIC</v>
      </c>
      <c r="C597" s="140" t="str">
        <f>IF( ISBLANK('03.Muestra'!$E16),"",'03.Muestra'!$E16)</f>
        <v>https://www.fundacionctic.org/es/tecnologias/blockchain</v>
      </c>
      <c r="D597" s="164" t="str">
        <f t="shared" si="30"/>
        <v>N/T</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Arranca MASSTEAM, Mujeres Asturianas STEAM, el proyecto al que se suma el PCT Avilés Isla de la Innovación | CTIC</v>
      </c>
      <c r="C598" s="140" t="str">
        <f>IF( ISBLANK('03.Muestra'!$E17),"",'03.Muestra'!$E17)</f>
        <v>https://www.fundacionctic.org/es/actualidad/arranca-massteam-mujeres-asturianas-steam-el-proyecto-al-que-se-suma-el-pct-aviles-isla</v>
      </c>
      <c r="D598" s="164" t="str">
        <f t="shared" si="30"/>
        <v>N/T</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Análisis de la eficiencia de equipos industriales | CTIC</v>
      </c>
      <c r="C599" s="140" t="str">
        <f>IF( ISBLANK('03.Muestra'!$E18),"",'03.Muestra'!$E18)</f>
        <v>https://www.fundacionctic.org/es/actualidad/analisis-de-la-eficiencia-de-equipos-industriales</v>
      </c>
      <c r="D599" s="164" t="str">
        <f t="shared" si="30"/>
        <v>N/T</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Perfil del contratante | CTIC</v>
      </c>
      <c r="C600" s="140" t="str">
        <f>IF( ISBLANK('03.Muestra'!$E19),"",'03.Muestra'!$E19)</f>
        <v>https://www.fundacionctic.org/es/perfil-contratante</v>
      </c>
      <c r="D600" s="164" t="str">
        <f t="shared" si="30"/>
        <v>N/T</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SOLICITUD DE ACOMPAÑAMIENTO TECNOLÓGICO | CTIC</v>
      </c>
      <c r="C601" s="140" t="str">
        <f>IF( ISBLANK('03.Muestra'!$E20),"",'03.Muestra'!$E20)</f>
        <v>https://www.fundacionctic.org/es/proyectos/red-sat/solicitud-diagnostico</v>
      </c>
      <c r="D601" s="164" t="str">
        <f t="shared" si="30"/>
        <v>N/T</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Mapa del sitio | CTIC</v>
      </c>
      <c r="C602" s="140" t="str">
        <f>IF( ISBLANK('03.Muestra'!$E21),"",'03.Muestra'!$E21)</f>
        <v>https://www.fundacionctic.org/es/sitemap</v>
      </c>
      <c r="D602" s="164" t="str">
        <f t="shared" si="30"/>
        <v>N/T</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Política de cookies | CTIC</v>
      </c>
      <c r="C603" s="140" t="str">
        <f>IF( ISBLANK('03.Muestra'!$E22),"",'03.Muestra'!$E22)</f>
        <v>https://www.fundacionctic.org/es/politica-de-cookies</v>
      </c>
      <c r="D603" s="164" t="str">
        <f t="shared" si="30"/>
        <v>N/T</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Home | CTIC</v>
      </c>
      <c r="C604" s="140" t="str">
        <f>IF( ISBLANK('03.Muestra'!$E23),"",'03.Muestra'!$E23)</f>
        <v>https://www.fundacionctic.org/en</v>
      </c>
      <c r="D604" s="164" t="str">
        <f t="shared" si="30"/>
        <v>N/T</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Accesibilidad | CTIC</v>
      </c>
      <c r="C605" s="140" t="str">
        <f>IF( ISBLANK('03.Muestra'!$E24),"",'03.Muestra'!$E24)</f>
        <v>https://www.fundacionctic.org/es/accesibilidad</v>
      </c>
      <c r="D605" s="164" t="str">
        <f t="shared" si="30"/>
        <v>N/T</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Sobre CTIC | CTIC</v>
      </c>
      <c r="C606" s="140" t="str">
        <f>IF( ISBLANK('03.Muestra'!$E25),"",'03.Muestra'!$E25)</f>
        <v>https://www.fundacionctic.org/es/sobre-ctic</v>
      </c>
      <c r="D606" s="164" t="str">
        <f t="shared" si="30"/>
        <v>N/T</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Retos | CTIC</v>
      </c>
      <c r="C607" s="140" t="str">
        <f>IF( ISBLANK('03.Muestra'!$E26),"",'03.Muestra'!$E26)</f>
        <v>https://www.fundacionctic.org/es/retos</v>
      </c>
      <c r="D607" s="164" t="str">
        <f t="shared" si="30"/>
        <v>N/T</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Publicaciones científicas | CTIC</v>
      </c>
      <c r="C608" s="140" t="str">
        <f>IF( ISBLANK('03.Muestra'!$E27),"",'03.Muestra'!$E27)</f>
        <v>https://www.fundacionctic.org/es/scientific-publications</v>
      </c>
      <c r="D608" s="164" t="str">
        <f t="shared" si="30"/>
        <v>N/T</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News | CTIC</v>
      </c>
      <c r="C609" s="140" t="str">
        <f>IF( ISBLANK('03.Muestra'!$E28),"",'03.Muestra'!$E28)</f>
        <v>https://www.fundacionctic.org/es/actualidad</v>
      </c>
      <c r="D609" s="164" t="str">
        <f t="shared" si="30"/>
        <v>N/T</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EQUIPAMIENTO DE MATERIAL INFORMÁTICO PARA FUNDACIÓN CTIC | CTIC</v>
      </c>
      <c r="C610" s="140" t="str">
        <f>IF( ISBLANK('03.Muestra'!$E29),"",'03.Muestra'!$E29)</f>
        <v>https://www.fundacionctic.org/es/perfil-contratante/equipamiento-de-material-informatico-para-fundacion-ctic</v>
      </c>
      <c r="D610" s="164" t="str">
        <f t="shared" si="30"/>
        <v>N/T</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Órganos de gobierno | CTIC</v>
      </c>
      <c r="C611" s="140" t="str">
        <f>IF( ISBLANK('03.Muestra'!$E30),"",'03.Muestra'!$E30)</f>
        <v>https://www.fundacionctic.org/es/organos-de-gobierno</v>
      </c>
      <c r="D611" s="164" t="str">
        <f t="shared" si="30"/>
        <v>N/T</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Desarrollo de Plataforma Web RETOS STEAM | CTIC</v>
      </c>
      <c r="C612" s="140" t="str">
        <f>IF( ISBLANK('03.Muestra'!$E31),"",'03.Muestra'!$E31)</f>
        <v>https://www.fundacionctic.org/es/perfil-contratante/desarrollo-de-plataforma-web-retos-steam</v>
      </c>
      <c r="D612" s="164" t="str">
        <f t="shared" si="30"/>
        <v>N/T</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Suministro de material informático y de investigación | CTIC</v>
      </c>
      <c r="C613" s="140" t="str">
        <f>IF( ISBLANK('03.Muestra'!$E32),"",'03.Muestra'!$E32)</f>
        <v>https://www.fundacionctic.org/es/perfil-contratante/suministro-de-material-informatico-y-de-investigacion</v>
      </c>
      <c r="D613" s="164" t="str">
        <f t="shared" si="30"/>
        <v>N/T</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Solicitud de certificados | CTIC</v>
      </c>
      <c r="C614" s="140" t="str">
        <f>IF( ISBLANK('03.Muestra'!$E33),"",'03.Muestra'!$E33)</f>
        <v>https://www.fundacionctic.org/perfil-contratante/certificados</v>
      </c>
      <c r="D614" s="164" t="str">
        <f t="shared" si="30"/>
        <v>N/T</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Prensa | CTIC</v>
      </c>
      <c r="C615" s="140" t="str">
        <f>IF( ISBLANK('03.Muestra'!$E34),"",'03.Muestra'!$E34)</f>
        <v>https://www.fundacionctic.org/es/prensa</v>
      </c>
      <c r="D615" s="164" t="str">
        <f t="shared" si="30"/>
        <v>N/T</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EQUIPAMIENTO INFORMÁTICO Y DE COMUNICACIONES PARA FUNDACIÓN CTIC 2017 | CTIC</v>
      </c>
      <c r="C616" s="140" t="str">
        <f>IF( ISBLANK('03.Muestra'!$E35),"",'03.Muestra'!$E35)</f>
        <v>https://www.fundacionctic.org/es/perfil-contratante/equipamiento-informatico-y-de-comunicaciones-para-fundacion-ctic-2017</v>
      </c>
      <c r="D616" s="164" t="str">
        <f t="shared" si="30"/>
        <v>N/T</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Proceso de Homologación de Docentes | CTIC</v>
      </c>
      <c r="C617" s="140" t="str">
        <f>IF( ISBLANK('03.Muestra'!$E36),"",'03.Muestra'!$E36)</f>
        <v>https://www.fundacionctic.org/es/perfil-contratante/proceso-de-homologacion-de-docentes</v>
      </c>
      <c r="D617" s="164" t="str">
        <f t="shared" si="30"/>
        <v>N/T</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Home | CTIC</v>
      </c>
      <c r="C618" s="140" t="str">
        <f>IF( ISBLANK('03.Muestra'!$E37),"",'03.Muestra'!$E37)</f>
        <v>https://www.fundacionctic.org/es</v>
      </c>
      <c r="D618" s="164" t="str">
        <f t="shared" si="30"/>
        <v>N/T</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Contratación del mantenimiento de la limpieza de las instalaciones de Fundación CTIC y zonas comunes del Edificio Centros Tecnológicos | CTIC</v>
      </c>
      <c r="C619" s="140" t="str">
        <f>IF( ISBLANK('03.Muestra'!$E38),"",'03.Muestra'!$E38)</f>
        <v>https://www.fundacionctic.org/es/perfil-contratante/contratacion-del-mantenimiento-de-la-limpieza-de-las-instalaciones-de-fundacion</v>
      </c>
      <c r="D619" s="164" t="str">
        <f t="shared" si="30"/>
        <v>N/T</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Recursos humanos | CTIC</v>
      </c>
      <c r="C620" s="140" t="str">
        <f>IF( ISBLANK('03.Muestra'!$E39),"",'03.Muestra'!$E39)</f>
        <v>https://www.fundacionctic.org/es/recursos-humanos</v>
      </c>
      <c r="D620" s="164" t="str">
        <f t="shared" si="30"/>
        <v>N/T</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Identidad corporativa | CTIC</v>
      </c>
      <c r="C621" s="140" t="str">
        <f>IF( ISBLANK('03.Muestra'!$E40),"",'03.Muestra'!$E40)</f>
        <v>https://www.fundacionctic.org/es/identidad-corporativa</v>
      </c>
      <c r="D621" s="164" t="str">
        <f t="shared" si="30"/>
        <v>N/T</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Álbumes | CTIC</v>
      </c>
      <c r="C622" s="140" t="str">
        <f>IF( ISBLANK('03.Muestra'!$E41),"",'03.Muestra'!$E41)</f>
        <v>https://www.fundacionctic.org/es/album</v>
      </c>
      <c r="D622" s="164" t="str">
        <f t="shared" si="30"/>
        <v>N/T</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Aviso legal | CTIC</v>
      </c>
      <c r="C623" s="140" t="str">
        <f>IF( ISBLANK('03.Muestra'!$E42),"",'03.Muestra'!$E42)</f>
        <v>https://www.fundacionctic.org/es/aviso-legal</v>
      </c>
      <c r="D623" s="164" t="str">
        <f t="shared" si="30"/>
        <v>N/T</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81</v>
      </c>
      <c r="C626" s="27" t="s">
        <v>110</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Home | CTIC</v>
      </c>
      <c r="C627" s="140" t="str">
        <f>IF( ISBLANK('03.Muestra'!$E8),"",'03.Muestra'!$E8)</f>
        <v>https://www.fundacionctic.org/</v>
      </c>
      <c r="D627" s="164" t="s">
        <v>82</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Escribir para Internet | CTIC</v>
      </c>
      <c r="C628" s="140" t="str">
        <f>IF( ISBLANK('03.Muestra'!$E9),"",'03.Muestra'!$E9)</f>
        <v>https://www.fundacionctic.org/es/actualidad/escribir-para-internet</v>
      </c>
      <c r="D628" s="164" t="s">
        <v>82</v>
      </c>
      <c r="E628" s="133" t="str">
        <f t="shared" si="33"/>
        <v/>
      </c>
      <c r="F628" s="147" t="n">
        <f ca="1">COUNTIF($D627:INDIRECT("$D" &amp;  SUM(ROW()-1,'03.Muestra'!$D$45)-1),F627)</f>
        <v>0.0</v>
      </c>
      <c r="G628" s="147" t="n">
        <f ca="1">COUNTIF($D627:INDIRECT("$D" &amp;  SUM(ROW()-1,'03.Muestra'!$D$45)-1),G627)</f>
        <v>0.0</v>
      </c>
      <c r="H628" s="147" t="n">
        <f ca="1">COUNTIF($D627:INDIRECT("$D" &amp;  SUM(ROW()-1,'03.Muestra'!$D$45)-1),H627)</f>
        <v>0.0</v>
      </c>
      <c r="I628" s="147" t="n">
        <f ca="1">COUNTIF($D627:INDIRECT("$D" &amp;  SUM(ROW()-1,'03.Muestra'!$D$45)-1),I627)</f>
        <v>35.0</v>
      </c>
      <c r="J628" s="147" t="n">
        <f ca="1">COUNTIF($D627:INDIRECT("$D" &amp;  SUM(ROW()-1,'03.Muestra'!$D$45)-1),J627)</f>
        <v>0.0</v>
      </c>
      <c r="K628" s="147" t="n">
        <f ca="1">IF('03.Muestra'!$D$45=0,0,COUNTBLANK($D627:INDIRECT("$D" &amp;  SUM(ROW()-1,'03.Muestra'!$D$45)-1)))</f>
        <v>0.0</v>
      </c>
      <c r="L628" s="19"/>
      <c r="M628" s="19"/>
      <c r="N628" s="19"/>
      <c r="O628" s="19"/>
      <c r="P628" s="19"/>
      <c r="Q628" s="19"/>
      <c r="R628" s="19"/>
      <c r="S628" s="19"/>
      <c r="T628" s="19"/>
      <c r="U628" s="19"/>
      <c r="V628" s="19"/>
      <c r="W628" s="19"/>
      <c r="X628" s="19"/>
      <c r="Y628" s="19"/>
    </row>
    <row r="629" spans="2:25" ht="12" customHeight="1">
      <c r="B629" s="140" t="str">
        <f>IF( ISBLANK('03.Muestra'!$C10),"",'03.Muestra'!$C10)</f>
        <v>Horizon 2020 | CTIC</v>
      </c>
      <c r="C629" s="140" t="str">
        <f>IF( ISBLANK('03.Muestra'!$E10),"",'03.Muestra'!$E10)</f>
        <v>https://www.fundacionctic.org/es/horizon-2020</v>
      </c>
      <c r="D629" s="164" t="s">
        <v>82</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Artículos | CTIC</v>
      </c>
      <c r="C630" s="140" t="str">
        <f>IF( ISBLANK('03.Muestra'!$E11),"",'03.Muestra'!$E11)</f>
        <v>https://www.fundacionctic.org/es/articulos</v>
      </c>
      <c r="D630" s="164" t="s">
        <v>82</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Trabaja con nosotros | CTIC</v>
      </c>
      <c r="C631" s="140" t="str">
        <f>IF( ISBLANK('03.Muestra'!$E12),"",'03.Muestra'!$E12)</f>
        <v>https://www.fundacionctic.org/es/trabaja-con-nosotros</v>
      </c>
      <c r="D631" s="164" t="s">
        <v>82</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Proyectos | CTIC</v>
      </c>
      <c r="C632" s="140" t="str">
        <f>IF( ISBLANK('03.Muestra'!$E13),"",'03.Muestra'!$E13)</f>
        <v>https://www.fundacionctic.org/es/proyectos</v>
      </c>
      <c r="D632" s="164" t="s">
        <v>82</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W3C | CTIC</v>
      </c>
      <c r="C633" s="140" t="str">
        <f>IF( ISBLANK('03.Muestra'!$E14),"",'03.Muestra'!$E14)</f>
        <v>https://www.fundacionctic.org/es/w3c</v>
      </c>
      <c r="D633" s="164" t="s">
        <v>82</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Tecnologías | CTIC</v>
      </c>
      <c r="C634" s="140" t="str">
        <f>IF( ISBLANK('03.Muestra'!$E15),"",'03.Muestra'!$E15)</f>
        <v>https://www.fundacionctic.org/es/tecnologias</v>
      </c>
      <c r="D634" s="164" t="s">
        <v>82</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BLOCKCHAIN | CTIC</v>
      </c>
      <c r="C635" s="140" t="str">
        <f>IF( ISBLANK('03.Muestra'!$E16),"",'03.Muestra'!$E16)</f>
        <v>https://www.fundacionctic.org/es/tecnologias/blockchain</v>
      </c>
      <c r="D635" s="164" t="s">
        <v>82</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Arranca MASSTEAM, Mujeres Asturianas STEAM, el proyecto al que se suma el PCT Avilés Isla de la Innovación | CTIC</v>
      </c>
      <c r="C636" s="140" t="str">
        <f>IF( ISBLANK('03.Muestra'!$E17),"",'03.Muestra'!$E17)</f>
        <v>https://www.fundacionctic.org/es/actualidad/arranca-massteam-mujeres-asturianas-steam-el-proyecto-al-que-se-suma-el-pct-aviles-isla</v>
      </c>
      <c r="D636" s="164" t="s">
        <v>82</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Análisis de la eficiencia de equipos industriales | CTIC</v>
      </c>
      <c r="C637" s="140" t="str">
        <f>IF( ISBLANK('03.Muestra'!$E18),"",'03.Muestra'!$E18)</f>
        <v>https://www.fundacionctic.org/es/actualidad/analisis-de-la-eficiencia-de-equipos-industriales</v>
      </c>
      <c r="D637" s="164" t="s">
        <v>82</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Perfil del contratante | CTIC</v>
      </c>
      <c r="C638" s="140" t="str">
        <f>IF( ISBLANK('03.Muestra'!$E19),"",'03.Muestra'!$E19)</f>
        <v>https://www.fundacionctic.org/es/perfil-contratante</v>
      </c>
      <c r="D638" s="164" t="s">
        <v>82</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SOLICITUD DE ACOMPAÑAMIENTO TECNOLÓGICO | CTIC</v>
      </c>
      <c r="C639" s="140" t="str">
        <f>IF( ISBLANK('03.Muestra'!$E20),"",'03.Muestra'!$E20)</f>
        <v>https://www.fundacionctic.org/es/proyectos/red-sat/solicitud-diagnostico</v>
      </c>
      <c r="D639" s="164" t="s">
        <v>82</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Mapa del sitio | CTIC</v>
      </c>
      <c r="C640" s="140" t="str">
        <f>IF( ISBLANK('03.Muestra'!$E21),"",'03.Muestra'!$E21)</f>
        <v>https://www.fundacionctic.org/es/sitemap</v>
      </c>
      <c r="D640" s="164" t="s">
        <v>82</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Política de cookies | CTIC</v>
      </c>
      <c r="C641" s="140" t="str">
        <f>IF( ISBLANK('03.Muestra'!$E22),"",'03.Muestra'!$E22)</f>
        <v>https://www.fundacionctic.org/es/politica-de-cookies</v>
      </c>
      <c r="D641" s="164" t="s">
        <v>82</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Home | CTIC</v>
      </c>
      <c r="C642" s="140" t="str">
        <f>IF( ISBLANK('03.Muestra'!$E23),"",'03.Muestra'!$E23)</f>
        <v>https://www.fundacionctic.org/en</v>
      </c>
      <c r="D642" s="164" t="s">
        <v>82</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Accesibilidad | CTIC</v>
      </c>
      <c r="C643" s="140" t="str">
        <f>IF( ISBLANK('03.Muestra'!$E24),"",'03.Muestra'!$E24)</f>
        <v>https://www.fundacionctic.org/es/accesibilidad</v>
      </c>
      <c r="D643" s="164" t="s">
        <v>82</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Sobre CTIC | CTIC</v>
      </c>
      <c r="C644" s="140" t="str">
        <f>IF( ISBLANK('03.Muestra'!$E25),"",'03.Muestra'!$E25)</f>
        <v>https://www.fundacionctic.org/es/sobre-ctic</v>
      </c>
      <c r="D644" s="164" t="s">
        <v>82</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Retos | CTIC</v>
      </c>
      <c r="C645" s="140" t="str">
        <f>IF( ISBLANK('03.Muestra'!$E26),"",'03.Muestra'!$E26)</f>
        <v>https://www.fundacionctic.org/es/retos</v>
      </c>
      <c r="D645" s="164" t="s">
        <v>82</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Publicaciones científicas | CTIC</v>
      </c>
      <c r="C646" s="140" t="str">
        <f>IF( ISBLANK('03.Muestra'!$E27),"",'03.Muestra'!$E27)</f>
        <v>https://www.fundacionctic.org/es/scientific-publications</v>
      </c>
      <c r="D646" s="164" t="s">
        <v>82</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News | CTIC</v>
      </c>
      <c r="C647" s="140" t="str">
        <f>IF( ISBLANK('03.Muestra'!$E28),"",'03.Muestra'!$E28)</f>
        <v>https://www.fundacionctic.org/es/actualidad</v>
      </c>
      <c r="D647" s="164" t="s">
        <v>82</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EQUIPAMIENTO DE MATERIAL INFORMÁTICO PARA FUNDACIÓN CTIC | CTIC</v>
      </c>
      <c r="C648" s="140" t="str">
        <f>IF( ISBLANK('03.Muestra'!$E29),"",'03.Muestra'!$E29)</f>
        <v>https://www.fundacionctic.org/es/perfil-contratante/equipamiento-de-material-informatico-para-fundacion-ctic</v>
      </c>
      <c r="D648" s="164" t="s">
        <v>82</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Órganos de gobierno | CTIC</v>
      </c>
      <c r="C649" s="140" t="str">
        <f>IF( ISBLANK('03.Muestra'!$E30),"",'03.Muestra'!$E30)</f>
        <v>https://www.fundacionctic.org/es/organos-de-gobierno</v>
      </c>
      <c r="D649" s="164" t="s">
        <v>82</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Desarrollo de Plataforma Web RETOS STEAM | CTIC</v>
      </c>
      <c r="C650" s="140" t="str">
        <f>IF( ISBLANK('03.Muestra'!$E31),"",'03.Muestra'!$E31)</f>
        <v>https://www.fundacionctic.org/es/perfil-contratante/desarrollo-de-plataforma-web-retos-steam</v>
      </c>
      <c r="D650" s="164" t="s">
        <v>82</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Suministro de material informático y de investigación | CTIC</v>
      </c>
      <c r="C651" s="140" t="str">
        <f>IF( ISBLANK('03.Muestra'!$E32),"",'03.Muestra'!$E32)</f>
        <v>https://www.fundacionctic.org/es/perfil-contratante/suministro-de-material-informatico-y-de-investigacion</v>
      </c>
      <c r="D651" s="164" t="s">
        <v>82</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Solicitud de certificados | CTIC</v>
      </c>
      <c r="C652" s="140" t="str">
        <f>IF( ISBLANK('03.Muestra'!$E33),"",'03.Muestra'!$E33)</f>
        <v>https://www.fundacionctic.org/perfil-contratante/certificados</v>
      </c>
      <c r="D652" s="164" t="s">
        <v>82</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Prensa | CTIC</v>
      </c>
      <c r="C653" s="140" t="str">
        <f>IF( ISBLANK('03.Muestra'!$E34),"",'03.Muestra'!$E34)</f>
        <v>https://www.fundacionctic.org/es/prensa</v>
      </c>
      <c r="D653" s="164" t="s">
        <v>82</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EQUIPAMIENTO INFORMÁTICO Y DE COMUNICACIONES PARA FUNDACIÓN CTIC 2017 | CTIC</v>
      </c>
      <c r="C654" s="140" t="str">
        <f>IF( ISBLANK('03.Muestra'!$E35),"",'03.Muestra'!$E35)</f>
        <v>https://www.fundacionctic.org/es/perfil-contratante/equipamiento-informatico-y-de-comunicaciones-para-fundacion-ctic-2017</v>
      </c>
      <c r="D654" s="164" t="s">
        <v>82</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Proceso de Homologación de Docentes | CTIC</v>
      </c>
      <c r="C655" s="140" t="str">
        <f>IF( ISBLANK('03.Muestra'!$E36),"",'03.Muestra'!$E36)</f>
        <v>https://www.fundacionctic.org/es/perfil-contratante/proceso-de-homologacion-de-docentes</v>
      </c>
      <c r="D655" s="164" t="s">
        <v>82</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Home | CTIC</v>
      </c>
      <c r="C656" s="140" t="str">
        <f>IF( ISBLANK('03.Muestra'!$E37),"",'03.Muestra'!$E37)</f>
        <v>https://www.fundacionctic.org/es</v>
      </c>
      <c r="D656" s="164" t="s">
        <v>82</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Contratación del mantenimiento de la limpieza de las instalaciones de Fundación CTIC y zonas comunes del Edificio Centros Tecnológicos | CTIC</v>
      </c>
      <c r="C657" s="140" t="str">
        <f>IF( ISBLANK('03.Muestra'!$E38),"",'03.Muestra'!$E38)</f>
        <v>https://www.fundacionctic.org/es/perfil-contratante/contratacion-del-mantenimiento-de-la-limpieza-de-las-instalaciones-de-fundacion</v>
      </c>
      <c r="D657" s="164" t="s">
        <v>82</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Recursos humanos | CTIC</v>
      </c>
      <c r="C658" s="140" t="str">
        <f>IF( ISBLANK('03.Muestra'!$E39),"",'03.Muestra'!$E39)</f>
        <v>https://www.fundacionctic.org/es/recursos-humanos</v>
      </c>
      <c r="D658" s="164" t="s">
        <v>82</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Identidad corporativa | CTIC</v>
      </c>
      <c r="C659" s="140" t="str">
        <f>IF( ISBLANK('03.Muestra'!$E40),"",'03.Muestra'!$E40)</f>
        <v>https://www.fundacionctic.org/es/identidad-corporativa</v>
      </c>
      <c r="D659" s="164" t="s">
        <v>82</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Álbumes | CTIC</v>
      </c>
      <c r="C660" s="140" t="str">
        <f>IF( ISBLANK('03.Muestra'!$E41),"",'03.Muestra'!$E41)</f>
        <v>https://www.fundacionctic.org/es/album</v>
      </c>
      <c r="D660" s="164" t="s">
        <v>82</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Aviso legal | CTIC</v>
      </c>
      <c r="C661" s="140" t="str">
        <f>IF( ISBLANK('03.Muestra'!$E42),"",'03.Muestra'!$E42)</f>
        <v>https://www.fundacionctic.org/es/aviso-legal</v>
      </c>
      <c r="D661" s="164" t="s">
        <v>82</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81</v>
      </c>
      <c r="C664" s="27" t="s">
        <v>111</v>
      </c>
      <c r="D664" s="28" t="s">
        <v>88</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Home | CTIC</v>
      </c>
      <c r="C665" s="140" t="str">
        <f>IF( ISBLANK('03.Muestra'!$E8),"",'03.Muestra'!$E8)</f>
        <v>https://www.fundacionctic.org/</v>
      </c>
      <c r="D665" s="164" t="str">
        <f t="shared" ref="D665:D699" si="34">IF(AND(B665&lt;&gt;"",C665&lt;&gt;""),"N/T","")</f>
        <v>N/T</v>
      </c>
      <c r="E665" s="133" t="str">
        <f t="shared" ref="E665:E699" si="35">IF(D665&lt;&gt;"",IF(AND(B665&lt;&gt;"",C665&lt;&gt;""),"","ERR"),"")</f>
        <v/>
      </c>
      <c r="F665" s="141" t="s">
        <v>89</v>
      </c>
      <c r="G665" s="142" t="s">
        <v>93</v>
      </c>
      <c r="H665" s="143" t="s">
        <v>91</v>
      </c>
      <c r="I665" s="144" t="s">
        <v>82</v>
      </c>
      <c r="J665" s="145" t="s">
        <v>79</v>
      </c>
      <c r="K665" s="146" t="s">
        <v>86</v>
      </c>
      <c r="L665" s="19"/>
      <c r="M665" s="19"/>
      <c r="N665" s="19"/>
      <c r="O665" s="19"/>
      <c r="P665" s="19"/>
      <c r="Q665" s="19"/>
      <c r="R665" s="19"/>
      <c r="S665" s="19"/>
      <c r="T665" s="19"/>
      <c r="U665" s="19"/>
      <c r="V665" s="19"/>
      <c r="W665" s="19"/>
      <c r="X665" s="19"/>
      <c r="Y665" s="19"/>
    </row>
    <row r="666" spans="2:25" ht="13.15" customHeight="1">
      <c r="B666" s="140" t="str">
        <f>IF( ISBLANK('03.Muestra'!$C9),"",'03.Muestra'!$C9)</f>
        <v>Escribir para Internet | CTIC</v>
      </c>
      <c r="C666" s="140" t="str">
        <f>IF( ISBLANK('03.Muestra'!$E9),"",'03.Muestra'!$E9)</f>
        <v>https://www.fundacionctic.org/es/actualidad/escribir-para-internet</v>
      </c>
      <c r="D666" s="164" t="str">
        <f t="shared" si="34"/>
        <v>N/T</v>
      </c>
      <c r="E666" s="133" t="str">
        <f t="shared" si="35"/>
        <v/>
      </c>
      <c r="F666" s="147" t="n">
        <f ca="1">COUNTIF($D665:INDIRECT("$D" &amp;  SUM(ROW()-1,'03.Muestra'!$D$45)-1),F665)</f>
        <v>35.0</v>
      </c>
      <c r="G666" s="147" t="n">
        <f ca="1">COUNTIF($D665:INDIRECT("$D" &amp;  SUM(ROW()-1,'03.Muestra'!$D$45)-1),G665)</f>
        <v>0.0</v>
      </c>
      <c r="H666" s="147" t="n">
        <f ca="1">COUNTIF($D665:INDIRECT("$D" &amp;  SUM(ROW()-1,'03.Muestra'!$D$45)-1),H665)</f>
        <v>0.0</v>
      </c>
      <c r="I666" s="147" t="n">
        <f ca="1">COUNTIF($D665:INDIRECT("$D" &amp;  SUM(ROW()-1,'03.Muestra'!$D$45)-1),I665)</f>
        <v>0.0</v>
      </c>
      <c r="J666" s="147" t="n">
        <f ca="1">COUNTIF($D665:INDIRECT("$D" &amp;  SUM(ROW()-1,'03.Muestra'!$D$45)-1),J665)</f>
        <v>0.0</v>
      </c>
      <c r="K666" s="147" t="n">
        <f ca="1">IF('03.Muestra'!$D$45=0,0,COUNTBLANK($D665:INDIRECT("$D" &amp;  SUM(ROW()-1,'03.Muestra'!$D$45)-1)))</f>
        <v>0.0</v>
      </c>
      <c r="L666" s="19"/>
      <c r="M666" s="19"/>
      <c r="N666" s="19"/>
      <c r="O666" s="19"/>
      <c r="P666" s="19"/>
      <c r="Q666" s="19"/>
      <c r="R666" s="19"/>
      <c r="S666" s="19"/>
      <c r="T666" s="19"/>
      <c r="U666" s="19"/>
      <c r="V666" s="19"/>
      <c r="W666" s="19"/>
      <c r="X666" s="19"/>
      <c r="Y666" s="19"/>
    </row>
    <row r="667" spans="2:25" ht="13.15" customHeight="1">
      <c r="B667" s="140" t="str">
        <f>IF( ISBLANK('03.Muestra'!$C10),"",'03.Muestra'!$C10)</f>
        <v>Horizon 2020 | CTIC</v>
      </c>
      <c r="C667" s="140" t="str">
        <f>IF( ISBLANK('03.Muestra'!$E10),"",'03.Muestra'!$E10)</f>
        <v>https://www.fundacionctic.org/es/horizon-2020</v>
      </c>
      <c r="D667" s="164" t="str">
        <f t="shared" si="34"/>
        <v>N/T</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Artículos | CTIC</v>
      </c>
      <c r="C668" s="140" t="str">
        <f>IF( ISBLANK('03.Muestra'!$E11),"",'03.Muestra'!$E11)</f>
        <v>https://www.fundacionctic.org/es/articulos</v>
      </c>
      <c r="D668" s="164" t="str">
        <f t="shared" si="34"/>
        <v>N/T</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Trabaja con nosotros | CTIC</v>
      </c>
      <c r="C669" s="140" t="str">
        <f>IF( ISBLANK('03.Muestra'!$E12),"",'03.Muestra'!$E12)</f>
        <v>https://www.fundacionctic.org/es/trabaja-con-nosotros</v>
      </c>
      <c r="D669" s="164" t="str">
        <f t="shared" si="34"/>
        <v>N/T</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Proyectos | CTIC</v>
      </c>
      <c r="C670" s="140" t="str">
        <f>IF( ISBLANK('03.Muestra'!$E13),"",'03.Muestra'!$E13)</f>
        <v>https://www.fundacionctic.org/es/proyectos</v>
      </c>
      <c r="D670" s="164" t="str">
        <f t="shared" si="34"/>
        <v>N/T</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W3C | CTIC</v>
      </c>
      <c r="C671" s="140" t="str">
        <f>IF( ISBLANK('03.Muestra'!$E14),"",'03.Muestra'!$E14)</f>
        <v>https://www.fundacionctic.org/es/w3c</v>
      </c>
      <c r="D671" s="164" t="str">
        <f t="shared" si="34"/>
        <v>N/T</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Tecnologías | CTIC</v>
      </c>
      <c r="C672" s="140" t="str">
        <f>IF( ISBLANK('03.Muestra'!$E15),"",'03.Muestra'!$E15)</f>
        <v>https://www.fundacionctic.org/es/tecnologias</v>
      </c>
      <c r="D672" s="164" t="str">
        <f t="shared" si="34"/>
        <v>N/T</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BLOCKCHAIN | CTIC</v>
      </c>
      <c r="C673" s="140" t="str">
        <f>IF( ISBLANK('03.Muestra'!$E16),"",'03.Muestra'!$E16)</f>
        <v>https://www.fundacionctic.org/es/tecnologias/blockchain</v>
      </c>
      <c r="D673" s="164" t="str">
        <f t="shared" si="34"/>
        <v>N/T</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Arranca MASSTEAM, Mujeres Asturianas STEAM, el proyecto al que se suma el PCT Avilés Isla de la Innovación | CTIC</v>
      </c>
      <c r="C674" s="140" t="str">
        <f>IF( ISBLANK('03.Muestra'!$E17),"",'03.Muestra'!$E17)</f>
        <v>https://www.fundacionctic.org/es/actualidad/arranca-massteam-mujeres-asturianas-steam-el-proyecto-al-que-se-suma-el-pct-aviles-isla</v>
      </c>
      <c r="D674" s="164" t="str">
        <f t="shared" si="34"/>
        <v>N/T</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Análisis de la eficiencia de equipos industriales | CTIC</v>
      </c>
      <c r="C675" s="140" t="str">
        <f>IF( ISBLANK('03.Muestra'!$E18),"",'03.Muestra'!$E18)</f>
        <v>https://www.fundacionctic.org/es/actualidad/analisis-de-la-eficiencia-de-equipos-industriales</v>
      </c>
      <c r="D675" s="164" t="str">
        <f t="shared" si="34"/>
        <v>N/T</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Perfil del contratante | CTIC</v>
      </c>
      <c r="C676" s="140" t="str">
        <f>IF( ISBLANK('03.Muestra'!$E19),"",'03.Muestra'!$E19)</f>
        <v>https://www.fundacionctic.org/es/perfil-contratante</v>
      </c>
      <c r="D676" s="164" t="str">
        <f t="shared" si="34"/>
        <v>N/T</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SOLICITUD DE ACOMPAÑAMIENTO TECNOLÓGICO | CTIC</v>
      </c>
      <c r="C677" s="140" t="str">
        <f>IF( ISBLANK('03.Muestra'!$E20),"",'03.Muestra'!$E20)</f>
        <v>https://www.fundacionctic.org/es/proyectos/red-sat/solicitud-diagnostico</v>
      </c>
      <c r="D677" s="164" t="str">
        <f t="shared" si="34"/>
        <v>N/T</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Mapa del sitio | CTIC</v>
      </c>
      <c r="C678" s="140" t="str">
        <f>IF( ISBLANK('03.Muestra'!$E21),"",'03.Muestra'!$E21)</f>
        <v>https://www.fundacionctic.org/es/sitemap</v>
      </c>
      <c r="D678" s="164" t="str">
        <f t="shared" si="34"/>
        <v>N/T</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Política de cookies | CTIC</v>
      </c>
      <c r="C679" s="140" t="str">
        <f>IF( ISBLANK('03.Muestra'!$E22),"",'03.Muestra'!$E22)</f>
        <v>https://www.fundacionctic.org/es/politica-de-cookies</v>
      </c>
      <c r="D679" s="164" t="str">
        <f t="shared" si="34"/>
        <v>N/T</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Home | CTIC</v>
      </c>
      <c r="C680" s="140" t="str">
        <f>IF( ISBLANK('03.Muestra'!$E23),"",'03.Muestra'!$E23)</f>
        <v>https://www.fundacionctic.org/en</v>
      </c>
      <c r="D680" s="164" t="str">
        <f t="shared" si="34"/>
        <v>N/T</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Accesibilidad | CTIC</v>
      </c>
      <c r="C681" s="140" t="str">
        <f>IF( ISBLANK('03.Muestra'!$E24),"",'03.Muestra'!$E24)</f>
        <v>https://www.fundacionctic.org/es/accesibilidad</v>
      </c>
      <c r="D681" s="164" t="str">
        <f t="shared" si="34"/>
        <v>N/T</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Sobre CTIC | CTIC</v>
      </c>
      <c r="C682" s="140" t="str">
        <f>IF( ISBLANK('03.Muestra'!$E25),"",'03.Muestra'!$E25)</f>
        <v>https://www.fundacionctic.org/es/sobre-ctic</v>
      </c>
      <c r="D682" s="164" t="str">
        <f t="shared" si="34"/>
        <v>N/T</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Retos | CTIC</v>
      </c>
      <c r="C683" s="140" t="str">
        <f>IF( ISBLANK('03.Muestra'!$E26),"",'03.Muestra'!$E26)</f>
        <v>https://www.fundacionctic.org/es/retos</v>
      </c>
      <c r="D683" s="164" t="str">
        <f t="shared" si="34"/>
        <v>N/T</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Publicaciones científicas | CTIC</v>
      </c>
      <c r="C684" s="140" t="str">
        <f>IF( ISBLANK('03.Muestra'!$E27),"",'03.Muestra'!$E27)</f>
        <v>https://www.fundacionctic.org/es/scientific-publications</v>
      </c>
      <c r="D684" s="164" t="str">
        <f t="shared" si="34"/>
        <v>N/T</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News | CTIC</v>
      </c>
      <c r="C685" s="140" t="str">
        <f>IF( ISBLANK('03.Muestra'!$E28),"",'03.Muestra'!$E28)</f>
        <v>https://www.fundacionctic.org/es/actualidad</v>
      </c>
      <c r="D685" s="164" t="str">
        <f t="shared" si="34"/>
        <v>N/T</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EQUIPAMIENTO DE MATERIAL INFORMÁTICO PARA FUNDACIÓN CTIC | CTIC</v>
      </c>
      <c r="C686" s="140" t="str">
        <f>IF( ISBLANK('03.Muestra'!$E29),"",'03.Muestra'!$E29)</f>
        <v>https://www.fundacionctic.org/es/perfil-contratante/equipamiento-de-material-informatico-para-fundacion-ctic</v>
      </c>
      <c r="D686" s="164" t="str">
        <f t="shared" si="34"/>
        <v>N/T</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Órganos de gobierno | CTIC</v>
      </c>
      <c r="C687" s="140" t="str">
        <f>IF( ISBLANK('03.Muestra'!$E30),"",'03.Muestra'!$E30)</f>
        <v>https://www.fundacionctic.org/es/organos-de-gobierno</v>
      </c>
      <c r="D687" s="164" t="str">
        <f t="shared" si="34"/>
        <v>N/T</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Desarrollo de Plataforma Web RETOS STEAM | CTIC</v>
      </c>
      <c r="C688" s="140" t="str">
        <f>IF( ISBLANK('03.Muestra'!$E31),"",'03.Muestra'!$E31)</f>
        <v>https://www.fundacionctic.org/es/perfil-contratante/desarrollo-de-plataforma-web-retos-steam</v>
      </c>
      <c r="D688" s="164" t="str">
        <f t="shared" si="34"/>
        <v>N/T</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Suministro de material informático y de investigación | CTIC</v>
      </c>
      <c r="C689" s="140" t="str">
        <f>IF( ISBLANK('03.Muestra'!$E32),"",'03.Muestra'!$E32)</f>
        <v>https://www.fundacionctic.org/es/perfil-contratante/suministro-de-material-informatico-y-de-investigacion</v>
      </c>
      <c r="D689" s="164" t="str">
        <f t="shared" si="34"/>
        <v>N/T</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Solicitud de certificados | CTIC</v>
      </c>
      <c r="C690" s="140" t="str">
        <f>IF( ISBLANK('03.Muestra'!$E33),"",'03.Muestra'!$E33)</f>
        <v>https://www.fundacionctic.org/perfil-contratante/certificados</v>
      </c>
      <c r="D690" s="164" t="str">
        <f t="shared" si="34"/>
        <v>N/T</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Prensa | CTIC</v>
      </c>
      <c r="C691" s="140" t="str">
        <f>IF( ISBLANK('03.Muestra'!$E34),"",'03.Muestra'!$E34)</f>
        <v>https://www.fundacionctic.org/es/prensa</v>
      </c>
      <c r="D691" s="164" t="str">
        <f t="shared" si="34"/>
        <v>N/T</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EQUIPAMIENTO INFORMÁTICO Y DE COMUNICACIONES PARA FUNDACIÓN CTIC 2017 | CTIC</v>
      </c>
      <c r="C692" s="140" t="str">
        <f>IF( ISBLANK('03.Muestra'!$E35),"",'03.Muestra'!$E35)</f>
        <v>https://www.fundacionctic.org/es/perfil-contratante/equipamiento-informatico-y-de-comunicaciones-para-fundacion-ctic-2017</v>
      </c>
      <c r="D692" s="164" t="str">
        <f t="shared" si="34"/>
        <v>N/T</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Proceso de Homologación de Docentes | CTIC</v>
      </c>
      <c r="C693" s="140" t="str">
        <f>IF( ISBLANK('03.Muestra'!$E36),"",'03.Muestra'!$E36)</f>
        <v>https://www.fundacionctic.org/es/perfil-contratante/proceso-de-homologacion-de-docentes</v>
      </c>
      <c r="D693" s="164" t="str">
        <f t="shared" si="34"/>
        <v>N/T</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Home | CTIC</v>
      </c>
      <c r="C694" s="140" t="str">
        <f>IF( ISBLANK('03.Muestra'!$E37),"",'03.Muestra'!$E37)</f>
        <v>https://www.fundacionctic.org/es</v>
      </c>
      <c r="D694" s="164" t="str">
        <f t="shared" si="34"/>
        <v>N/T</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Contratación del mantenimiento de la limpieza de las instalaciones de Fundación CTIC y zonas comunes del Edificio Centros Tecnológicos | CTIC</v>
      </c>
      <c r="C695" s="140" t="str">
        <f>IF( ISBLANK('03.Muestra'!$E38),"",'03.Muestra'!$E38)</f>
        <v>https://www.fundacionctic.org/es/perfil-contratante/contratacion-del-mantenimiento-de-la-limpieza-de-las-instalaciones-de-fundacion</v>
      </c>
      <c r="D695" s="164" t="str">
        <f t="shared" si="34"/>
        <v>N/T</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Recursos humanos | CTIC</v>
      </c>
      <c r="C696" s="140" t="str">
        <f>IF( ISBLANK('03.Muestra'!$E39),"",'03.Muestra'!$E39)</f>
        <v>https://www.fundacionctic.org/es/recursos-humanos</v>
      </c>
      <c r="D696" s="164" t="str">
        <f t="shared" si="34"/>
        <v>N/T</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Identidad corporativa | CTIC</v>
      </c>
      <c r="C697" s="140" t="str">
        <f>IF( ISBLANK('03.Muestra'!$E40),"",'03.Muestra'!$E40)</f>
        <v>https://www.fundacionctic.org/es/identidad-corporativa</v>
      </c>
      <c r="D697" s="164" t="str">
        <f t="shared" si="34"/>
        <v>N/T</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Álbumes | CTIC</v>
      </c>
      <c r="C698" s="140" t="str">
        <f>IF( ISBLANK('03.Muestra'!$E41),"",'03.Muestra'!$E41)</f>
        <v>https://www.fundacionctic.org/es/album</v>
      </c>
      <c r="D698" s="164" t="str">
        <f t="shared" si="34"/>
        <v>N/T</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Aviso legal | CTIC</v>
      </c>
      <c r="C699" s="140" t="str">
        <f>IF( ISBLANK('03.Muestra'!$E42),"",'03.Muestra'!$E42)</f>
        <v>https://www.fundacionctic.org/es/aviso-legal</v>
      </c>
      <c r="D699" s="164" t="str">
        <f t="shared" si="34"/>
        <v>N/T</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81</v>
      </c>
      <c r="C702" s="27" t="s">
        <v>112</v>
      </c>
      <c r="D702" s="28" t="s">
        <v>88</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Home | CTIC</v>
      </c>
      <c r="C703" s="140" t="str">
        <f>IF( ISBLANK('03.Muestra'!$E8),"",'03.Muestra'!$E8)</f>
        <v>https://www.fundacionctic.org/</v>
      </c>
      <c r="D703" s="164" t="str">
        <f t="shared" ref="D703:D737" si="36">IF(AND(B703&lt;&gt;"",C703&lt;&gt;""),"N/T","")</f>
        <v>N/T</v>
      </c>
      <c r="E703" s="133" t="str">
        <f t="shared" ref="E703:E737" si="37">IF(D703&lt;&gt;"",IF(AND(B703&lt;&gt;"",C703&lt;&gt;""),"","ERR"),"")</f>
        <v/>
      </c>
      <c r="F703" s="141" t="s">
        <v>89</v>
      </c>
      <c r="G703" s="142" t="s">
        <v>93</v>
      </c>
      <c r="H703" s="143" t="s">
        <v>91</v>
      </c>
      <c r="I703" s="144" t="s">
        <v>82</v>
      </c>
      <c r="J703" s="145" t="s">
        <v>79</v>
      </c>
      <c r="K703" s="146" t="s">
        <v>86</v>
      </c>
      <c r="L703" s="19"/>
      <c r="M703" s="19"/>
      <c r="N703" s="19"/>
      <c r="O703" s="19"/>
      <c r="P703" s="19"/>
      <c r="Q703" s="19"/>
      <c r="R703" s="19"/>
      <c r="S703" s="19"/>
      <c r="T703" s="19"/>
      <c r="U703" s="19"/>
      <c r="V703" s="19"/>
      <c r="W703" s="19"/>
      <c r="X703" s="19"/>
      <c r="Y703" s="19"/>
    </row>
    <row r="704" spans="2:25" ht="14.1" customHeight="1">
      <c r="B704" s="140" t="str">
        <f>IF( ISBLANK('03.Muestra'!$C9),"",'03.Muestra'!$C9)</f>
        <v>Escribir para Internet | CTIC</v>
      </c>
      <c r="C704" s="140" t="str">
        <f>IF( ISBLANK('03.Muestra'!$E9),"",'03.Muestra'!$E9)</f>
        <v>https://www.fundacionctic.org/es/actualidad/escribir-para-internet</v>
      </c>
      <c r="D704" s="164" t="str">
        <f t="shared" si="36"/>
        <v>N/T</v>
      </c>
      <c r="E704" s="133" t="str">
        <f t="shared" si="37"/>
        <v/>
      </c>
      <c r="F704" s="147" t="n">
        <f ca="1">COUNTIF($D703:INDIRECT("$D" &amp;  SUM(ROW()-1,'03.Muestra'!$D$45)-1),F703)</f>
        <v>35.0</v>
      </c>
      <c r="G704" s="147" t="n">
        <f ca="1">COUNTIF($D703:INDIRECT("$D" &amp;  SUM(ROW()-1,'03.Muestra'!$D$45)-1),G703)</f>
        <v>0.0</v>
      </c>
      <c r="H704" s="147" t="n">
        <f ca="1">COUNTIF($D703:INDIRECT("$D" &amp;  SUM(ROW()-1,'03.Muestra'!$D$45)-1),H703)</f>
        <v>0.0</v>
      </c>
      <c r="I704" s="147" t="n">
        <f ca="1">COUNTIF($D703:INDIRECT("$D" &amp;  SUM(ROW()-1,'03.Muestra'!$D$45)-1),I703)</f>
        <v>0.0</v>
      </c>
      <c r="J704" s="147" t="n">
        <f ca="1">COUNTIF($D703:INDIRECT("$D" &amp;  SUM(ROW()-1,'03.Muestra'!$D$45)-1),J703)</f>
        <v>0.0</v>
      </c>
      <c r="K704" s="147" t="n">
        <f ca="1">IF('03.Muestra'!$D$45=0,0,COUNTBLANK($D703:INDIRECT("$D" &amp;  SUM(ROW()-1,'03.Muestra'!$D$45)-1)))</f>
        <v>0.0</v>
      </c>
      <c r="L704" s="19"/>
      <c r="M704" s="19"/>
      <c r="N704" s="19"/>
      <c r="O704" s="19"/>
      <c r="P704" s="19"/>
      <c r="Q704" s="19"/>
      <c r="R704" s="19"/>
      <c r="S704" s="19"/>
      <c r="T704" s="19"/>
      <c r="U704" s="19"/>
      <c r="V704" s="19"/>
      <c r="W704" s="19"/>
      <c r="X704" s="19"/>
      <c r="Y704" s="19"/>
    </row>
    <row r="705" spans="2:25" ht="14.1" customHeight="1">
      <c r="B705" s="140" t="str">
        <f>IF( ISBLANK('03.Muestra'!$C10),"",'03.Muestra'!$C10)</f>
        <v>Horizon 2020 | CTIC</v>
      </c>
      <c r="C705" s="140" t="str">
        <f>IF( ISBLANK('03.Muestra'!$E10),"",'03.Muestra'!$E10)</f>
        <v>https://www.fundacionctic.org/es/horizon-2020</v>
      </c>
      <c r="D705" s="164" t="str">
        <f t="shared" si="36"/>
        <v>N/T</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Artículos | CTIC</v>
      </c>
      <c r="C706" s="140" t="str">
        <f>IF( ISBLANK('03.Muestra'!$E11),"",'03.Muestra'!$E11)</f>
        <v>https://www.fundacionctic.org/es/articulos</v>
      </c>
      <c r="D706" s="164" t="str">
        <f t="shared" si="36"/>
        <v>N/T</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Trabaja con nosotros | CTIC</v>
      </c>
      <c r="C707" s="140" t="str">
        <f>IF( ISBLANK('03.Muestra'!$E12),"",'03.Muestra'!$E12)</f>
        <v>https://www.fundacionctic.org/es/trabaja-con-nosotros</v>
      </c>
      <c r="D707" s="164" t="str">
        <f t="shared" si="36"/>
        <v>N/T</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Proyectos | CTIC</v>
      </c>
      <c r="C708" s="140" t="str">
        <f>IF( ISBLANK('03.Muestra'!$E13),"",'03.Muestra'!$E13)</f>
        <v>https://www.fundacionctic.org/es/proyectos</v>
      </c>
      <c r="D708" s="164" t="str">
        <f t="shared" si="36"/>
        <v>N/T</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W3C | CTIC</v>
      </c>
      <c r="C709" s="140" t="str">
        <f>IF( ISBLANK('03.Muestra'!$E14),"",'03.Muestra'!$E14)</f>
        <v>https://www.fundacionctic.org/es/w3c</v>
      </c>
      <c r="D709" s="164" t="str">
        <f t="shared" si="36"/>
        <v>N/T</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Tecnologías | CTIC</v>
      </c>
      <c r="C710" s="140" t="str">
        <f>IF( ISBLANK('03.Muestra'!$E15),"",'03.Muestra'!$E15)</f>
        <v>https://www.fundacionctic.org/es/tecnologias</v>
      </c>
      <c r="D710" s="164" t="str">
        <f t="shared" si="36"/>
        <v>N/T</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BLOCKCHAIN | CTIC</v>
      </c>
      <c r="C711" s="140" t="str">
        <f>IF( ISBLANK('03.Muestra'!$E16),"",'03.Muestra'!$E16)</f>
        <v>https://www.fundacionctic.org/es/tecnologias/blockchain</v>
      </c>
      <c r="D711" s="164" t="str">
        <f t="shared" si="36"/>
        <v>N/T</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Arranca MASSTEAM, Mujeres Asturianas STEAM, el proyecto al que se suma el PCT Avilés Isla de la Innovación | CTIC</v>
      </c>
      <c r="C712" s="140" t="str">
        <f>IF( ISBLANK('03.Muestra'!$E17),"",'03.Muestra'!$E17)</f>
        <v>https://www.fundacionctic.org/es/actualidad/arranca-massteam-mujeres-asturianas-steam-el-proyecto-al-que-se-suma-el-pct-aviles-isla</v>
      </c>
      <c r="D712" s="164" t="str">
        <f t="shared" si="36"/>
        <v>N/T</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Análisis de la eficiencia de equipos industriales | CTIC</v>
      </c>
      <c r="C713" s="140" t="str">
        <f>IF( ISBLANK('03.Muestra'!$E18),"",'03.Muestra'!$E18)</f>
        <v>https://www.fundacionctic.org/es/actualidad/analisis-de-la-eficiencia-de-equipos-industriales</v>
      </c>
      <c r="D713" s="164" t="str">
        <f t="shared" si="36"/>
        <v>N/T</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Perfil del contratante | CTIC</v>
      </c>
      <c r="C714" s="140" t="str">
        <f>IF( ISBLANK('03.Muestra'!$E19),"",'03.Muestra'!$E19)</f>
        <v>https://www.fundacionctic.org/es/perfil-contratante</v>
      </c>
      <c r="D714" s="164" t="str">
        <f t="shared" si="36"/>
        <v>N/T</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SOLICITUD DE ACOMPAÑAMIENTO TECNOLÓGICO | CTIC</v>
      </c>
      <c r="C715" s="140" t="str">
        <f>IF( ISBLANK('03.Muestra'!$E20),"",'03.Muestra'!$E20)</f>
        <v>https://www.fundacionctic.org/es/proyectos/red-sat/solicitud-diagnostico</v>
      </c>
      <c r="D715" s="164" t="str">
        <f t="shared" si="36"/>
        <v>N/T</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Mapa del sitio | CTIC</v>
      </c>
      <c r="C716" s="140" t="str">
        <f>IF( ISBLANK('03.Muestra'!$E21),"",'03.Muestra'!$E21)</f>
        <v>https://www.fundacionctic.org/es/sitemap</v>
      </c>
      <c r="D716" s="164" t="str">
        <f t="shared" si="36"/>
        <v>N/T</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Política de cookies | CTIC</v>
      </c>
      <c r="C717" s="140" t="str">
        <f>IF( ISBLANK('03.Muestra'!$E22),"",'03.Muestra'!$E22)</f>
        <v>https://www.fundacionctic.org/es/politica-de-cookies</v>
      </c>
      <c r="D717" s="164" t="str">
        <f t="shared" si="36"/>
        <v>N/T</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Home | CTIC</v>
      </c>
      <c r="C718" s="140" t="str">
        <f>IF( ISBLANK('03.Muestra'!$E23),"",'03.Muestra'!$E23)</f>
        <v>https://www.fundacionctic.org/en</v>
      </c>
      <c r="D718" s="164" t="str">
        <f t="shared" si="36"/>
        <v>N/T</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Accesibilidad | CTIC</v>
      </c>
      <c r="C719" s="140" t="str">
        <f>IF( ISBLANK('03.Muestra'!$E24),"",'03.Muestra'!$E24)</f>
        <v>https://www.fundacionctic.org/es/accesibilidad</v>
      </c>
      <c r="D719" s="164" t="str">
        <f t="shared" si="36"/>
        <v>N/T</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Sobre CTIC | CTIC</v>
      </c>
      <c r="C720" s="140" t="str">
        <f>IF( ISBLANK('03.Muestra'!$E25),"",'03.Muestra'!$E25)</f>
        <v>https://www.fundacionctic.org/es/sobre-ctic</v>
      </c>
      <c r="D720" s="164" t="str">
        <f t="shared" si="36"/>
        <v>N/T</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Retos | CTIC</v>
      </c>
      <c r="C721" s="140" t="str">
        <f>IF( ISBLANK('03.Muestra'!$E26),"",'03.Muestra'!$E26)</f>
        <v>https://www.fundacionctic.org/es/retos</v>
      </c>
      <c r="D721" s="164" t="str">
        <f t="shared" si="36"/>
        <v>N/T</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Publicaciones científicas | CTIC</v>
      </c>
      <c r="C722" s="140" t="str">
        <f>IF( ISBLANK('03.Muestra'!$E27),"",'03.Muestra'!$E27)</f>
        <v>https://www.fundacionctic.org/es/scientific-publications</v>
      </c>
      <c r="D722" s="164" t="str">
        <f t="shared" si="36"/>
        <v>N/T</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News | CTIC</v>
      </c>
      <c r="C723" s="140" t="str">
        <f>IF( ISBLANK('03.Muestra'!$E28),"",'03.Muestra'!$E28)</f>
        <v>https://www.fundacionctic.org/es/actualidad</v>
      </c>
      <c r="D723" s="164" t="str">
        <f t="shared" si="36"/>
        <v>N/T</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EQUIPAMIENTO DE MATERIAL INFORMÁTICO PARA FUNDACIÓN CTIC | CTIC</v>
      </c>
      <c r="C724" s="140" t="str">
        <f>IF( ISBLANK('03.Muestra'!$E29),"",'03.Muestra'!$E29)</f>
        <v>https://www.fundacionctic.org/es/perfil-contratante/equipamiento-de-material-informatico-para-fundacion-ctic</v>
      </c>
      <c r="D724" s="164" t="str">
        <f t="shared" si="36"/>
        <v>N/T</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Órganos de gobierno | CTIC</v>
      </c>
      <c r="C725" s="140" t="str">
        <f>IF( ISBLANK('03.Muestra'!$E30),"",'03.Muestra'!$E30)</f>
        <v>https://www.fundacionctic.org/es/organos-de-gobierno</v>
      </c>
      <c r="D725" s="164" t="str">
        <f t="shared" si="36"/>
        <v>N/T</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Desarrollo de Plataforma Web RETOS STEAM | CTIC</v>
      </c>
      <c r="C726" s="140" t="str">
        <f>IF( ISBLANK('03.Muestra'!$E31),"",'03.Muestra'!$E31)</f>
        <v>https://www.fundacionctic.org/es/perfil-contratante/desarrollo-de-plataforma-web-retos-steam</v>
      </c>
      <c r="D726" s="164" t="str">
        <f t="shared" si="36"/>
        <v>N/T</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Suministro de material informático y de investigación | CTIC</v>
      </c>
      <c r="C727" s="140" t="str">
        <f>IF( ISBLANK('03.Muestra'!$E32),"",'03.Muestra'!$E32)</f>
        <v>https://www.fundacionctic.org/es/perfil-contratante/suministro-de-material-informatico-y-de-investigacion</v>
      </c>
      <c r="D727" s="164" t="str">
        <f t="shared" si="36"/>
        <v>N/T</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Solicitud de certificados | CTIC</v>
      </c>
      <c r="C728" s="140" t="str">
        <f>IF( ISBLANK('03.Muestra'!$E33),"",'03.Muestra'!$E33)</f>
        <v>https://www.fundacionctic.org/perfil-contratante/certificados</v>
      </c>
      <c r="D728" s="164" t="str">
        <f t="shared" si="36"/>
        <v>N/T</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Prensa | CTIC</v>
      </c>
      <c r="C729" s="140" t="str">
        <f>IF( ISBLANK('03.Muestra'!$E34),"",'03.Muestra'!$E34)</f>
        <v>https://www.fundacionctic.org/es/prensa</v>
      </c>
      <c r="D729" s="164" t="str">
        <f t="shared" si="36"/>
        <v>N/T</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EQUIPAMIENTO INFORMÁTICO Y DE COMUNICACIONES PARA FUNDACIÓN CTIC 2017 | CTIC</v>
      </c>
      <c r="C730" s="140" t="str">
        <f>IF( ISBLANK('03.Muestra'!$E35),"",'03.Muestra'!$E35)</f>
        <v>https://www.fundacionctic.org/es/perfil-contratante/equipamiento-informatico-y-de-comunicaciones-para-fundacion-ctic-2017</v>
      </c>
      <c r="D730" s="164" t="str">
        <f t="shared" si="36"/>
        <v>N/T</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Proceso de Homologación de Docentes | CTIC</v>
      </c>
      <c r="C731" s="140" t="str">
        <f>IF( ISBLANK('03.Muestra'!$E36),"",'03.Muestra'!$E36)</f>
        <v>https://www.fundacionctic.org/es/perfil-contratante/proceso-de-homologacion-de-docentes</v>
      </c>
      <c r="D731" s="164" t="str">
        <f t="shared" si="36"/>
        <v>N/T</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Home | CTIC</v>
      </c>
      <c r="C732" s="140" t="str">
        <f>IF( ISBLANK('03.Muestra'!$E37),"",'03.Muestra'!$E37)</f>
        <v>https://www.fundacionctic.org/es</v>
      </c>
      <c r="D732" s="164" t="str">
        <f t="shared" si="36"/>
        <v>N/T</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Contratación del mantenimiento de la limpieza de las instalaciones de Fundación CTIC y zonas comunes del Edificio Centros Tecnológicos | CTIC</v>
      </c>
      <c r="C733" s="140" t="str">
        <f>IF( ISBLANK('03.Muestra'!$E38),"",'03.Muestra'!$E38)</f>
        <v>https://www.fundacionctic.org/es/perfil-contratante/contratacion-del-mantenimiento-de-la-limpieza-de-las-instalaciones-de-fundacion</v>
      </c>
      <c r="D733" s="164" t="str">
        <f t="shared" si="36"/>
        <v>N/T</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Recursos humanos | CTIC</v>
      </c>
      <c r="C734" s="140" t="str">
        <f>IF( ISBLANK('03.Muestra'!$E39),"",'03.Muestra'!$E39)</f>
        <v>https://www.fundacionctic.org/es/recursos-humanos</v>
      </c>
      <c r="D734" s="164" t="str">
        <f t="shared" si="36"/>
        <v>N/T</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Identidad corporativa | CTIC</v>
      </c>
      <c r="C735" s="140" t="str">
        <f>IF( ISBLANK('03.Muestra'!$E40),"",'03.Muestra'!$E40)</f>
        <v>https://www.fundacionctic.org/es/identidad-corporativa</v>
      </c>
      <c r="D735" s="164" t="str">
        <f t="shared" si="36"/>
        <v>N/T</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Álbumes | CTIC</v>
      </c>
      <c r="C736" s="140" t="str">
        <f>IF( ISBLANK('03.Muestra'!$E41),"",'03.Muestra'!$E41)</f>
        <v>https://www.fundacionctic.org/es/album</v>
      </c>
      <c r="D736" s="164" t="str">
        <f t="shared" si="36"/>
        <v>N/T</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Aviso legal | CTIC</v>
      </c>
      <c r="C737" s="140" t="str">
        <f>IF( ISBLANK('03.Muestra'!$E42),"",'03.Muestra'!$E42)</f>
        <v>https://www.fundacionctic.org/es/aviso-legal</v>
      </c>
      <c r="D737" s="164" t="str">
        <f t="shared" si="36"/>
        <v>N/T</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81</v>
      </c>
      <c r="C740" s="27" t="s">
        <v>113</v>
      </c>
      <c r="D740" s="28" t="s">
        <v>88</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Home | CTIC</v>
      </c>
      <c r="C741" s="140" t="str">
        <f>IF( ISBLANK('03.Muestra'!$E8),"",'03.Muestra'!$E8)</f>
        <v>https://www.fundacionctic.org/</v>
      </c>
      <c r="D741" s="164" t="str">
        <f t="shared" ref="D741:D775" si="38">IF(AND(B741&lt;&gt;"",C741&lt;&gt;""),"N/T","")</f>
        <v>N/T</v>
      </c>
      <c r="E741" s="133" t="str">
        <f t="shared" ref="E741:E775" si="39">IF(D741&lt;&gt;"",IF(AND(B741&lt;&gt;"",C741&lt;&gt;""),"","ERR"),"")</f>
        <v/>
      </c>
      <c r="F741" s="141" t="s">
        <v>89</v>
      </c>
      <c r="G741" s="142" t="s">
        <v>93</v>
      </c>
      <c r="H741" s="143" t="s">
        <v>91</v>
      </c>
      <c r="I741" s="144" t="s">
        <v>82</v>
      </c>
      <c r="J741" s="145" t="s">
        <v>79</v>
      </c>
      <c r="K741" s="146" t="s">
        <v>86</v>
      </c>
      <c r="L741" s="19"/>
      <c r="M741" s="19"/>
      <c r="N741" s="19"/>
      <c r="O741" s="19"/>
      <c r="P741" s="19"/>
      <c r="Q741" s="19"/>
      <c r="R741" s="19"/>
      <c r="S741" s="19"/>
      <c r="T741" s="19"/>
      <c r="U741" s="19"/>
      <c r="V741" s="19"/>
      <c r="W741" s="19"/>
      <c r="X741" s="19"/>
      <c r="Y741" s="19"/>
    </row>
    <row r="742" spans="2:25" ht="14.1" customHeight="1">
      <c r="B742" s="140" t="str">
        <f>IF( ISBLANK('03.Muestra'!$C9),"",'03.Muestra'!$C9)</f>
        <v>Escribir para Internet | CTIC</v>
      </c>
      <c r="C742" s="140" t="str">
        <f>IF( ISBLANK('03.Muestra'!$E9),"",'03.Muestra'!$E9)</f>
        <v>https://www.fundacionctic.org/es/actualidad/escribir-para-internet</v>
      </c>
      <c r="D742" s="164" t="str">
        <f t="shared" si="38"/>
        <v>N/T</v>
      </c>
      <c r="E742" s="133" t="str">
        <f t="shared" si="39"/>
        <v/>
      </c>
      <c r="F742" s="147" t="n">
        <f ca="1">COUNTIF($D741:INDIRECT("$D" &amp;  SUM(ROW()-1,'03.Muestra'!$D$45)-1),F741)</f>
        <v>35.0</v>
      </c>
      <c r="G742" s="147" t="n">
        <f ca="1">COUNTIF($D741:INDIRECT("$D" &amp;  SUM(ROW()-1,'03.Muestra'!$D$45)-1),G741)</f>
        <v>0.0</v>
      </c>
      <c r="H742" s="147" t="n">
        <f ca="1">COUNTIF($D741:INDIRECT("$D" &amp;  SUM(ROW()-1,'03.Muestra'!$D$45)-1),H741)</f>
        <v>0.0</v>
      </c>
      <c r="I742" s="147" t="n">
        <f ca="1">COUNTIF($D741:INDIRECT("$D" &amp;  SUM(ROW()-1,'03.Muestra'!$D$45)-1),I741)</f>
        <v>0.0</v>
      </c>
      <c r="J742" s="147" t="n">
        <f ca="1">COUNTIF($D741:INDIRECT("$D" &amp;  SUM(ROW()-1,'03.Muestra'!$D$45)-1),J741)</f>
        <v>0.0</v>
      </c>
      <c r="K742" s="147" t="n">
        <f ca="1">IF('03.Muestra'!$D$45=0,0,COUNTBLANK($D741:INDIRECT("$D" &amp;  SUM(ROW()-1,'03.Muestra'!$D$45)-1)))</f>
        <v>0.0</v>
      </c>
      <c r="L742" s="19"/>
      <c r="M742" s="19"/>
      <c r="N742" s="19"/>
      <c r="O742" s="19"/>
      <c r="P742" s="19"/>
      <c r="Q742" s="19"/>
      <c r="R742" s="19"/>
      <c r="S742" s="19"/>
      <c r="T742" s="19"/>
      <c r="U742" s="19"/>
      <c r="V742" s="19"/>
      <c r="W742" s="19"/>
      <c r="X742" s="19"/>
      <c r="Y742" s="19"/>
    </row>
    <row r="743" spans="2:25" ht="14.1" customHeight="1">
      <c r="B743" s="140" t="str">
        <f>IF( ISBLANK('03.Muestra'!$C10),"",'03.Muestra'!$C10)</f>
        <v>Horizon 2020 | CTIC</v>
      </c>
      <c r="C743" s="140" t="str">
        <f>IF( ISBLANK('03.Muestra'!$E10),"",'03.Muestra'!$E10)</f>
        <v>https://www.fundacionctic.org/es/horizon-2020</v>
      </c>
      <c r="D743" s="164" t="str">
        <f t="shared" si="38"/>
        <v>N/T</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Artículos | CTIC</v>
      </c>
      <c r="C744" s="140" t="str">
        <f>IF( ISBLANK('03.Muestra'!$E11),"",'03.Muestra'!$E11)</f>
        <v>https://www.fundacionctic.org/es/articulos</v>
      </c>
      <c r="D744" s="164" t="str">
        <f t="shared" si="38"/>
        <v>N/T</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Trabaja con nosotros | CTIC</v>
      </c>
      <c r="C745" s="140" t="str">
        <f>IF( ISBLANK('03.Muestra'!$E12),"",'03.Muestra'!$E12)</f>
        <v>https://www.fundacionctic.org/es/trabaja-con-nosotros</v>
      </c>
      <c r="D745" s="164" t="str">
        <f t="shared" si="38"/>
        <v>N/T</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Proyectos | CTIC</v>
      </c>
      <c r="C746" s="140" t="str">
        <f>IF( ISBLANK('03.Muestra'!$E13),"",'03.Muestra'!$E13)</f>
        <v>https://www.fundacionctic.org/es/proyectos</v>
      </c>
      <c r="D746" s="164" t="str">
        <f t="shared" si="38"/>
        <v>N/T</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W3C | CTIC</v>
      </c>
      <c r="C747" s="140" t="str">
        <f>IF( ISBLANK('03.Muestra'!$E14),"",'03.Muestra'!$E14)</f>
        <v>https://www.fundacionctic.org/es/w3c</v>
      </c>
      <c r="D747" s="164" t="str">
        <f t="shared" si="38"/>
        <v>N/T</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Tecnologías | CTIC</v>
      </c>
      <c r="C748" s="140" t="str">
        <f>IF( ISBLANK('03.Muestra'!$E15),"",'03.Muestra'!$E15)</f>
        <v>https://www.fundacionctic.org/es/tecnologias</v>
      </c>
      <c r="D748" s="164" t="str">
        <f t="shared" si="38"/>
        <v>N/T</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BLOCKCHAIN | CTIC</v>
      </c>
      <c r="C749" s="140" t="str">
        <f>IF( ISBLANK('03.Muestra'!$E16),"",'03.Muestra'!$E16)</f>
        <v>https://www.fundacionctic.org/es/tecnologias/blockchain</v>
      </c>
      <c r="D749" s="164" t="str">
        <f t="shared" si="38"/>
        <v>N/T</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Arranca MASSTEAM, Mujeres Asturianas STEAM, el proyecto al que se suma el PCT Avilés Isla de la Innovación | CTIC</v>
      </c>
      <c r="C750" s="140" t="str">
        <f>IF( ISBLANK('03.Muestra'!$E17),"",'03.Muestra'!$E17)</f>
        <v>https://www.fundacionctic.org/es/actualidad/arranca-massteam-mujeres-asturianas-steam-el-proyecto-al-que-se-suma-el-pct-aviles-isla</v>
      </c>
      <c r="D750" s="164" t="str">
        <f t="shared" si="38"/>
        <v>N/T</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Análisis de la eficiencia de equipos industriales | CTIC</v>
      </c>
      <c r="C751" s="140" t="str">
        <f>IF( ISBLANK('03.Muestra'!$E18),"",'03.Muestra'!$E18)</f>
        <v>https://www.fundacionctic.org/es/actualidad/analisis-de-la-eficiencia-de-equipos-industriales</v>
      </c>
      <c r="D751" s="164" t="str">
        <f t="shared" si="38"/>
        <v>N/T</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Perfil del contratante | CTIC</v>
      </c>
      <c r="C752" s="140" t="str">
        <f>IF( ISBLANK('03.Muestra'!$E19),"",'03.Muestra'!$E19)</f>
        <v>https://www.fundacionctic.org/es/perfil-contratante</v>
      </c>
      <c r="D752" s="164" t="str">
        <f t="shared" si="38"/>
        <v>N/T</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SOLICITUD DE ACOMPAÑAMIENTO TECNOLÓGICO | CTIC</v>
      </c>
      <c r="C753" s="140" t="str">
        <f>IF( ISBLANK('03.Muestra'!$E20),"",'03.Muestra'!$E20)</f>
        <v>https://www.fundacionctic.org/es/proyectos/red-sat/solicitud-diagnostico</v>
      </c>
      <c r="D753" s="164" t="str">
        <f t="shared" si="38"/>
        <v>N/T</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Mapa del sitio | CTIC</v>
      </c>
      <c r="C754" s="140" t="str">
        <f>IF( ISBLANK('03.Muestra'!$E21),"",'03.Muestra'!$E21)</f>
        <v>https://www.fundacionctic.org/es/sitemap</v>
      </c>
      <c r="D754" s="164" t="str">
        <f t="shared" si="38"/>
        <v>N/T</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Política de cookies | CTIC</v>
      </c>
      <c r="C755" s="140" t="str">
        <f>IF( ISBLANK('03.Muestra'!$E22),"",'03.Muestra'!$E22)</f>
        <v>https://www.fundacionctic.org/es/politica-de-cookies</v>
      </c>
      <c r="D755" s="164" t="str">
        <f t="shared" si="38"/>
        <v>N/T</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Home | CTIC</v>
      </c>
      <c r="C756" s="140" t="str">
        <f>IF( ISBLANK('03.Muestra'!$E23),"",'03.Muestra'!$E23)</f>
        <v>https://www.fundacionctic.org/en</v>
      </c>
      <c r="D756" s="164" t="str">
        <f t="shared" si="38"/>
        <v>N/T</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Accesibilidad | CTIC</v>
      </c>
      <c r="C757" s="140" t="str">
        <f>IF( ISBLANK('03.Muestra'!$E24),"",'03.Muestra'!$E24)</f>
        <v>https://www.fundacionctic.org/es/accesibilidad</v>
      </c>
      <c r="D757" s="164" t="str">
        <f t="shared" si="38"/>
        <v>N/T</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Sobre CTIC | CTIC</v>
      </c>
      <c r="C758" s="140" t="str">
        <f>IF( ISBLANK('03.Muestra'!$E25),"",'03.Muestra'!$E25)</f>
        <v>https://www.fundacionctic.org/es/sobre-ctic</v>
      </c>
      <c r="D758" s="164" t="str">
        <f t="shared" si="38"/>
        <v>N/T</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Retos | CTIC</v>
      </c>
      <c r="C759" s="140" t="str">
        <f>IF( ISBLANK('03.Muestra'!$E26),"",'03.Muestra'!$E26)</f>
        <v>https://www.fundacionctic.org/es/retos</v>
      </c>
      <c r="D759" s="164" t="str">
        <f t="shared" si="38"/>
        <v>N/T</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Publicaciones científicas | CTIC</v>
      </c>
      <c r="C760" s="140" t="str">
        <f>IF( ISBLANK('03.Muestra'!$E27),"",'03.Muestra'!$E27)</f>
        <v>https://www.fundacionctic.org/es/scientific-publications</v>
      </c>
      <c r="D760" s="164" t="str">
        <f t="shared" si="38"/>
        <v>N/T</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News | CTIC</v>
      </c>
      <c r="C761" s="140" t="str">
        <f>IF( ISBLANK('03.Muestra'!$E28),"",'03.Muestra'!$E28)</f>
        <v>https://www.fundacionctic.org/es/actualidad</v>
      </c>
      <c r="D761" s="164" t="str">
        <f t="shared" si="38"/>
        <v>N/T</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EQUIPAMIENTO DE MATERIAL INFORMÁTICO PARA FUNDACIÓN CTIC | CTIC</v>
      </c>
      <c r="C762" s="140" t="str">
        <f>IF( ISBLANK('03.Muestra'!$E29),"",'03.Muestra'!$E29)</f>
        <v>https://www.fundacionctic.org/es/perfil-contratante/equipamiento-de-material-informatico-para-fundacion-ctic</v>
      </c>
      <c r="D762" s="164" t="str">
        <f t="shared" si="38"/>
        <v>N/T</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Órganos de gobierno | CTIC</v>
      </c>
      <c r="C763" s="140" t="str">
        <f>IF( ISBLANK('03.Muestra'!$E30),"",'03.Muestra'!$E30)</f>
        <v>https://www.fundacionctic.org/es/organos-de-gobierno</v>
      </c>
      <c r="D763" s="164" t="str">
        <f t="shared" si="38"/>
        <v>N/T</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Desarrollo de Plataforma Web RETOS STEAM | CTIC</v>
      </c>
      <c r="C764" s="140" t="str">
        <f>IF( ISBLANK('03.Muestra'!$E31),"",'03.Muestra'!$E31)</f>
        <v>https://www.fundacionctic.org/es/perfil-contratante/desarrollo-de-plataforma-web-retos-steam</v>
      </c>
      <c r="D764" s="164" t="str">
        <f t="shared" si="38"/>
        <v>N/T</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Suministro de material informático y de investigación | CTIC</v>
      </c>
      <c r="C765" s="140" t="str">
        <f>IF( ISBLANK('03.Muestra'!$E32),"",'03.Muestra'!$E32)</f>
        <v>https://www.fundacionctic.org/es/perfil-contratante/suministro-de-material-informatico-y-de-investigacion</v>
      </c>
      <c r="D765" s="164" t="str">
        <f t="shared" si="38"/>
        <v>N/T</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Solicitud de certificados | CTIC</v>
      </c>
      <c r="C766" s="140" t="str">
        <f>IF( ISBLANK('03.Muestra'!$E33),"",'03.Muestra'!$E33)</f>
        <v>https://www.fundacionctic.org/perfil-contratante/certificados</v>
      </c>
      <c r="D766" s="164" t="str">
        <f t="shared" si="38"/>
        <v>N/T</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Prensa | CTIC</v>
      </c>
      <c r="C767" s="140" t="str">
        <f>IF( ISBLANK('03.Muestra'!$E34),"",'03.Muestra'!$E34)</f>
        <v>https://www.fundacionctic.org/es/prensa</v>
      </c>
      <c r="D767" s="164" t="str">
        <f t="shared" si="38"/>
        <v>N/T</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EQUIPAMIENTO INFORMÁTICO Y DE COMUNICACIONES PARA FUNDACIÓN CTIC 2017 | CTIC</v>
      </c>
      <c r="C768" s="140" t="str">
        <f>IF( ISBLANK('03.Muestra'!$E35),"",'03.Muestra'!$E35)</f>
        <v>https://www.fundacionctic.org/es/perfil-contratante/equipamiento-informatico-y-de-comunicaciones-para-fundacion-ctic-2017</v>
      </c>
      <c r="D768" s="164" t="str">
        <f t="shared" si="38"/>
        <v>N/T</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Proceso de Homologación de Docentes | CTIC</v>
      </c>
      <c r="C769" s="140" t="str">
        <f>IF( ISBLANK('03.Muestra'!$E36),"",'03.Muestra'!$E36)</f>
        <v>https://www.fundacionctic.org/es/perfil-contratante/proceso-de-homologacion-de-docentes</v>
      </c>
      <c r="D769" s="164" t="str">
        <f t="shared" si="38"/>
        <v>N/T</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Home | CTIC</v>
      </c>
      <c r="C770" s="140" t="str">
        <f>IF( ISBLANK('03.Muestra'!$E37),"",'03.Muestra'!$E37)</f>
        <v>https://www.fundacionctic.org/es</v>
      </c>
      <c r="D770" s="164" t="str">
        <f t="shared" si="38"/>
        <v>N/T</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Contratación del mantenimiento de la limpieza de las instalaciones de Fundación CTIC y zonas comunes del Edificio Centros Tecnológicos | CTIC</v>
      </c>
      <c r="C771" s="140" t="str">
        <f>IF( ISBLANK('03.Muestra'!$E38),"",'03.Muestra'!$E38)</f>
        <v>https://www.fundacionctic.org/es/perfil-contratante/contratacion-del-mantenimiento-de-la-limpieza-de-las-instalaciones-de-fundacion</v>
      </c>
      <c r="D771" s="164" t="str">
        <f t="shared" si="38"/>
        <v>N/T</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Recursos humanos | CTIC</v>
      </c>
      <c r="C772" s="140" t="str">
        <f>IF( ISBLANK('03.Muestra'!$E39),"",'03.Muestra'!$E39)</f>
        <v>https://www.fundacionctic.org/es/recursos-humanos</v>
      </c>
      <c r="D772" s="164" t="str">
        <f t="shared" si="38"/>
        <v>N/T</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Identidad corporativa | CTIC</v>
      </c>
      <c r="C773" s="140" t="str">
        <f>IF( ISBLANK('03.Muestra'!$E40),"",'03.Muestra'!$E40)</f>
        <v>https://www.fundacionctic.org/es/identidad-corporativa</v>
      </c>
      <c r="D773" s="164" t="str">
        <f t="shared" si="38"/>
        <v>N/T</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Álbumes | CTIC</v>
      </c>
      <c r="C774" s="140" t="str">
        <f>IF( ISBLANK('03.Muestra'!$E41),"",'03.Muestra'!$E41)</f>
        <v>https://www.fundacionctic.org/es/album</v>
      </c>
      <c r="D774" s="164" t="str">
        <f t="shared" si="38"/>
        <v>N/T</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Aviso legal | CTIC</v>
      </c>
      <c r="C775" s="140" t="str">
        <f>IF( ISBLANK('03.Muestra'!$E42),"",'03.Muestra'!$E42)</f>
        <v>https://www.fundacionctic.org/es/aviso-legal</v>
      </c>
      <c r="D775" s="164" t="str">
        <f t="shared" si="38"/>
        <v>N/T</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sheetProtection password="902B" sheet="true" scenarios="true" objects="true"/>
  <mergeCells count="1">
    <mergeCell ref="B11:C11"/>
  </mergeCells>
  <conditionalFormatting sqref="E703:E737 E19:E53 E57:E91 E95:E129 E133:E167 E171:E205 E209:E243 E247:E281 E285:E319 E323:E357 E361:E395 E399:E433 E437:E471 E475:E509 E513:E547 E551:E585 E589:E623 E627:E661 E665:E699 E741:E775">
    <cfRule type="cellIs" dxfId="626"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625" priority="116" stopIfTrue="1">
      <formula>ISBLANK(D19)</formula>
    </cfRule>
    <cfRule type="cellIs" dxfId="624" priority="117" stopIfTrue="1" operator="equal">
      <formula>"Pasa"</formula>
    </cfRule>
    <cfRule type="cellIs" dxfId="623" priority="118" stopIfTrue="1" operator="equal">
      <formula>"Falla"</formula>
    </cfRule>
    <cfRule type="cellIs" dxfId="622" priority="119" stopIfTrue="1" operator="equal">
      <formula>"N/A"</formula>
    </cfRule>
    <cfRule type="cellIs" dxfId="621" priority="120" stopIfTrue="1" operator="equal">
      <formula>"N/T"</formula>
    </cfRule>
    <cfRule type="cellIs" dxfId="620" priority="121" stopIfTrue="1" operator="equal">
      <formula>"N/D"</formula>
    </cfRule>
  </conditionalFormatting>
  <conditionalFormatting sqref="F57:J57">
    <cfRule type="expression" dxfId="587" priority="109" stopIfTrue="1">
      <formula>ISBLANK(F57)</formula>
    </cfRule>
    <cfRule type="cellIs" dxfId="586" priority="110" stopIfTrue="1" operator="equal">
      <formula>"Pasa"</formula>
    </cfRule>
    <cfRule type="cellIs" dxfId="585" priority="111" stopIfTrue="1" operator="equal">
      <formula>"Falla"</formula>
    </cfRule>
    <cfRule type="cellIs" dxfId="584" priority="112" stopIfTrue="1" operator="equal">
      <formula>"N/A"</formula>
    </cfRule>
    <cfRule type="cellIs" dxfId="583" priority="113" stopIfTrue="1" operator="equal">
      <formula>"N/T"</formula>
    </cfRule>
    <cfRule type="cellIs" dxfId="582" priority="114" stopIfTrue="1" operator="equal">
      <formula>"N/D"</formula>
    </cfRule>
  </conditionalFormatting>
  <conditionalFormatting sqref="F95:J95">
    <cfRule type="expression" dxfId="575" priority="103" stopIfTrue="1">
      <formula>ISBLANK(F95)</formula>
    </cfRule>
    <cfRule type="cellIs" dxfId="574" priority="104" stopIfTrue="1" operator="equal">
      <formula>"Pasa"</formula>
    </cfRule>
    <cfRule type="cellIs" dxfId="573" priority="105" stopIfTrue="1" operator="equal">
      <formula>"Falla"</formula>
    </cfRule>
    <cfRule type="cellIs" dxfId="572" priority="106" stopIfTrue="1" operator="equal">
      <formula>"N/A"</formula>
    </cfRule>
    <cfRule type="cellIs" dxfId="571" priority="107" stopIfTrue="1" operator="equal">
      <formula>"N/T"</formula>
    </cfRule>
    <cfRule type="cellIs" dxfId="570" priority="108" stopIfTrue="1" operator="equal">
      <formula>"N/D"</formula>
    </cfRule>
  </conditionalFormatting>
  <conditionalFormatting sqref="F133:J133">
    <cfRule type="expression" dxfId="563" priority="97" stopIfTrue="1">
      <formula>ISBLANK(F133)</formula>
    </cfRule>
    <cfRule type="cellIs" dxfId="562" priority="98" stopIfTrue="1" operator="equal">
      <formula>"Pasa"</formula>
    </cfRule>
    <cfRule type="cellIs" dxfId="561" priority="99" stopIfTrue="1" operator="equal">
      <formula>"Falla"</formula>
    </cfRule>
    <cfRule type="cellIs" dxfId="560" priority="100" stopIfTrue="1" operator="equal">
      <formula>"N/A"</formula>
    </cfRule>
    <cfRule type="cellIs" dxfId="559" priority="101" stopIfTrue="1" operator="equal">
      <formula>"N/T"</formula>
    </cfRule>
    <cfRule type="cellIs" dxfId="558" priority="102" stopIfTrue="1" operator="equal">
      <formula>"N/D"</formula>
    </cfRule>
  </conditionalFormatting>
  <conditionalFormatting sqref="F171:J171">
    <cfRule type="expression" dxfId="551" priority="91" stopIfTrue="1">
      <formula>ISBLANK(F171)</formula>
    </cfRule>
    <cfRule type="cellIs" dxfId="550" priority="92" stopIfTrue="1" operator="equal">
      <formula>"Pasa"</formula>
    </cfRule>
    <cfRule type="cellIs" dxfId="549" priority="93" stopIfTrue="1" operator="equal">
      <formula>"Falla"</formula>
    </cfRule>
    <cfRule type="cellIs" dxfId="548" priority="94" stopIfTrue="1" operator="equal">
      <formula>"N/A"</formula>
    </cfRule>
    <cfRule type="cellIs" dxfId="547" priority="95" stopIfTrue="1" operator="equal">
      <formula>"N/T"</formula>
    </cfRule>
    <cfRule type="cellIs" dxfId="546" priority="96" stopIfTrue="1" operator="equal">
      <formula>"N/D"</formula>
    </cfRule>
  </conditionalFormatting>
  <conditionalFormatting sqref="F209:J209">
    <cfRule type="expression" dxfId="539" priority="85" stopIfTrue="1">
      <formula>ISBLANK(F209)</formula>
    </cfRule>
    <cfRule type="cellIs" dxfId="538" priority="86" stopIfTrue="1" operator="equal">
      <formula>"Pasa"</formula>
    </cfRule>
    <cfRule type="cellIs" dxfId="537" priority="87" stopIfTrue="1" operator="equal">
      <formula>"Falla"</formula>
    </cfRule>
    <cfRule type="cellIs" dxfId="536" priority="88" stopIfTrue="1" operator="equal">
      <formula>"N/A"</formula>
    </cfRule>
    <cfRule type="cellIs" dxfId="535" priority="89" stopIfTrue="1" operator="equal">
      <formula>"N/T"</formula>
    </cfRule>
    <cfRule type="cellIs" dxfId="534" priority="90" stopIfTrue="1" operator="equal">
      <formula>"N/D"</formula>
    </cfRule>
  </conditionalFormatting>
  <conditionalFormatting sqref="F247:J247">
    <cfRule type="expression" dxfId="527" priority="79" stopIfTrue="1">
      <formula>ISBLANK(F247)</formula>
    </cfRule>
    <cfRule type="cellIs" dxfId="526" priority="80" stopIfTrue="1" operator="equal">
      <formula>"Pasa"</formula>
    </cfRule>
    <cfRule type="cellIs" dxfId="525" priority="81" stopIfTrue="1" operator="equal">
      <formula>"Falla"</formula>
    </cfRule>
    <cfRule type="cellIs" dxfId="524" priority="82" stopIfTrue="1" operator="equal">
      <formula>"N/A"</formula>
    </cfRule>
    <cfRule type="cellIs" dxfId="523" priority="83" stopIfTrue="1" operator="equal">
      <formula>"N/T"</formula>
    </cfRule>
    <cfRule type="cellIs" dxfId="522" priority="84" stopIfTrue="1" operator="equal">
      <formula>"N/D"</formula>
    </cfRule>
  </conditionalFormatting>
  <conditionalFormatting sqref="F285:J285">
    <cfRule type="expression" dxfId="515" priority="73" stopIfTrue="1">
      <formula>ISBLANK(F285)</formula>
    </cfRule>
    <cfRule type="cellIs" dxfId="514" priority="74" stopIfTrue="1" operator="equal">
      <formula>"Pasa"</formula>
    </cfRule>
    <cfRule type="cellIs" dxfId="513" priority="75" stopIfTrue="1" operator="equal">
      <formula>"Falla"</formula>
    </cfRule>
    <cfRule type="cellIs" dxfId="512" priority="76" stopIfTrue="1" operator="equal">
      <formula>"N/A"</formula>
    </cfRule>
    <cfRule type="cellIs" dxfId="511" priority="77" stopIfTrue="1" operator="equal">
      <formula>"N/T"</formula>
    </cfRule>
    <cfRule type="cellIs" dxfId="510" priority="78" stopIfTrue="1" operator="equal">
      <formula>"N/D"</formula>
    </cfRule>
  </conditionalFormatting>
  <conditionalFormatting sqref="F323:J323">
    <cfRule type="expression" dxfId="503" priority="67" stopIfTrue="1">
      <formula>ISBLANK(F323)</formula>
    </cfRule>
    <cfRule type="cellIs" dxfId="502" priority="68" stopIfTrue="1" operator="equal">
      <formula>"Pasa"</formula>
    </cfRule>
    <cfRule type="cellIs" dxfId="501" priority="69" stopIfTrue="1" operator="equal">
      <formula>"Falla"</formula>
    </cfRule>
    <cfRule type="cellIs" dxfId="500" priority="70" stopIfTrue="1" operator="equal">
      <formula>"N/A"</formula>
    </cfRule>
    <cfRule type="cellIs" dxfId="499" priority="71" stopIfTrue="1" operator="equal">
      <formula>"N/T"</formula>
    </cfRule>
    <cfRule type="cellIs" dxfId="498" priority="72" stopIfTrue="1" operator="equal">
      <formula>"N/D"</formula>
    </cfRule>
  </conditionalFormatting>
  <conditionalFormatting sqref="F361:J361">
    <cfRule type="expression" dxfId="491" priority="61" stopIfTrue="1">
      <formula>ISBLANK(F361)</formula>
    </cfRule>
    <cfRule type="cellIs" dxfId="490" priority="62" stopIfTrue="1" operator="equal">
      <formula>"Pasa"</formula>
    </cfRule>
    <cfRule type="cellIs" dxfId="489" priority="63" stopIfTrue="1" operator="equal">
      <formula>"Falla"</formula>
    </cfRule>
    <cfRule type="cellIs" dxfId="488" priority="64" stopIfTrue="1" operator="equal">
      <formula>"N/A"</formula>
    </cfRule>
    <cfRule type="cellIs" dxfId="487" priority="65" stopIfTrue="1" operator="equal">
      <formula>"N/T"</formula>
    </cfRule>
    <cfRule type="cellIs" dxfId="486" priority="66" stopIfTrue="1" operator="equal">
      <formula>"N/D"</formula>
    </cfRule>
  </conditionalFormatting>
  <conditionalFormatting sqref="F399:J399">
    <cfRule type="expression" dxfId="479" priority="55" stopIfTrue="1">
      <formula>ISBLANK(F399)</formula>
    </cfRule>
    <cfRule type="cellIs" dxfId="478" priority="56" stopIfTrue="1" operator="equal">
      <formula>"Pasa"</formula>
    </cfRule>
    <cfRule type="cellIs" dxfId="477" priority="57" stopIfTrue="1" operator="equal">
      <formula>"Falla"</formula>
    </cfRule>
    <cfRule type="cellIs" dxfId="476" priority="58" stopIfTrue="1" operator="equal">
      <formula>"N/A"</formula>
    </cfRule>
    <cfRule type="cellIs" dxfId="475" priority="59" stopIfTrue="1" operator="equal">
      <formula>"N/T"</formula>
    </cfRule>
    <cfRule type="cellIs" dxfId="474" priority="60" stopIfTrue="1" operator="equal">
      <formula>"N/D"</formula>
    </cfRule>
  </conditionalFormatting>
  <conditionalFormatting sqref="F437:J437">
    <cfRule type="expression" dxfId="467" priority="49" stopIfTrue="1">
      <formula>ISBLANK(F437)</formula>
    </cfRule>
    <cfRule type="cellIs" dxfId="466" priority="50" stopIfTrue="1" operator="equal">
      <formula>"Pasa"</formula>
    </cfRule>
    <cfRule type="cellIs" dxfId="465" priority="51" stopIfTrue="1" operator="equal">
      <formula>"Falla"</formula>
    </cfRule>
    <cfRule type="cellIs" dxfId="464" priority="52" stopIfTrue="1" operator="equal">
      <formula>"N/A"</formula>
    </cfRule>
    <cfRule type="cellIs" dxfId="463" priority="53" stopIfTrue="1" operator="equal">
      <formula>"N/T"</formula>
    </cfRule>
    <cfRule type="cellIs" dxfId="462" priority="54" stopIfTrue="1" operator="equal">
      <formula>"N/D"</formula>
    </cfRule>
  </conditionalFormatting>
  <conditionalFormatting sqref="F475:J475">
    <cfRule type="expression" dxfId="455" priority="43" stopIfTrue="1">
      <formula>ISBLANK(F475)</formula>
    </cfRule>
    <cfRule type="cellIs" dxfId="454" priority="44" stopIfTrue="1" operator="equal">
      <formula>"Pasa"</formula>
    </cfRule>
    <cfRule type="cellIs" dxfId="453" priority="45" stopIfTrue="1" operator="equal">
      <formula>"Falla"</formula>
    </cfRule>
    <cfRule type="cellIs" dxfId="452" priority="46" stopIfTrue="1" operator="equal">
      <formula>"N/A"</formula>
    </cfRule>
    <cfRule type="cellIs" dxfId="451" priority="47" stopIfTrue="1" operator="equal">
      <formula>"N/T"</formula>
    </cfRule>
    <cfRule type="cellIs" dxfId="450" priority="48" stopIfTrue="1" operator="equal">
      <formula>"N/D"</formula>
    </cfRule>
  </conditionalFormatting>
  <conditionalFormatting sqref="F513:J513">
    <cfRule type="expression" dxfId="443" priority="37" stopIfTrue="1">
      <formula>ISBLANK(F513)</formula>
    </cfRule>
    <cfRule type="cellIs" dxfId="442" priority="38" stopIfTrue="1" operator="equal">
      <formula>"Pasa"</formula>
    </cfRule>
    <cfRule type="cellIs" dxfId="441" priority="39" stopIfTrue="1" operator="equal">
      <formula>"Falla"</formula>
    </cfRule>
    <cfRule type="cellIs" dxfId="440" priority="40" stopIfTrue="1" operator="equal">
      <formula>"N/A"</formula>
    </cfRule>
    <cfRule type="cellIs" dxfId="439" priority="41" stopIfTrue="1" operator="equal">
      <formula>"N/T"</formula>
    </cfRule>
    <cfRule type="cellIs" dxfId="438" priority="42" stopIfTrue="1" operator="equal">
      <formula>"N/D"</formula>
    </cfRule>
  </conditionalFormatting>
  <conditionalFormatting sqref="F551:J551">
    <cfRule type="expression" dxfId="431" priority="31" stopIfTrue="1">
      <formula>ISBLANK(F551)</formula>
    </cfRule>
    <cfRule type="cellIs" dxfId="430" priority="32" stopIfTrue="1" operator="equal">
      <formula>"Pasa"</formula>
    </cfRule>
    <cfRule type="cellIs" dxfId="429" priority="33" stopIfTrue="1" operator="equal">
      <formula>"Falla"</formula>
    </cfRule>
    <cfRule type="cellIs" dxfId="428" priority="34" stopIfTrue="1" operator="equal">
      <formula>"N/A"</formula>
    </cfRule>
    <cfRule type="cellIs" dxfId="427" priority="35" stopIfTrue="1" operator="equal">
      <formula>"N/T"</formula>
    </cfRule>
    <cfRule type="cellIs" dxfId="426" priority="36" stopIfTrue="1" operator="equal">
      <formula>"N/D"</formula>
    </cfRule>
  </conditionalFormatting>
  <conditionalFormatting sqref="F589:J589">
    <cfRule type="expression" dxfId="419" priority="25" stopIfTrue="1">
      <formula>ISBLANK(F589)</formula>
    </cfRule>
    <cfRule type="cellIs" dxfId="418" priority="26" stopIfTrue="1" operator="equal">
      <formula>"Pasa"</formula>
    </cfRule>
    <cfRule type="cellIs" dxfId="417" priority="27" stopIfTrue="1" operator="equal">
      <formula>"Falla"</formula>
    </cfRule>
    <cfRule type="cellIs" dxfId="416" priority="28" stopIfTrue="1" operator="equal">
      <formula>"N/A"</formula>
    </cfRule>
    <cfRule type="cellIs" dxfId="415" priority="29" stopIfTrue="1" operator="equal">
      <formula>"N/T"</formula>
    </cfRule>
    <cfRule type="cellIs" dxfId="414" priority="30" stopIfTrue="1" operator="equal">
      <formula>"N/D"</formula>
    </cfRule>
  </conditionalFormatting>
  <conditionalFormatting sqref="F627:J627">
    <cfRule type="expression" dxfId="407" priority="19" stopIfTrue="1">
      <formula>ISBLANK(F627)</formula>
    </cfRule>
    <cfRule type="cellIs" dxfId="406" priority="20" stopIfTrue="1" operator="equal">
      <formula>"Pasa"</formula>
    </cfRule>
    <cfRule type="cellIs" dxfId="405" priority="21" stopIfTrue="1" operator="equal">
      <formula>"Falla"</formula>
    </cfRule>
    <cfRule type="cellIs" dxfId="404" priority="22" stopIfTrue="1" operator="equal">
      <formula>"N/A"</formula>
    </cfRule>
    <cfRule type="cellIs" dxfId="403" priority="23" stopIfTrue="1" operator="equal">
      <formula>"N/T"</formula>
    </cfRule>
    <cfRule type="cellIs" dxfId="402" priority="24" stopIfTrue="1" operator="equal">
      <formula>"N/D"</formula>
    </cfRule>
  </conditionalFormatting>
  <conditionalFormatting sqref="F665:J665">
    <cfRule type="expression" dxfId="395" priority="13" stopIfTrue="1">
      <formula>ISBLANK(F665)</formula>
    </cfRule>
    <cfRule type="cellIs" dxfId="394" priority="14" stopIfTrue="1" operator="equal">
      <formula>"Pasa"</formula>
    </cfRule>
    <cfRule type="cellIs" dxfId="393" priority="15" stopIfTrue="1" operator="equal">
      <formula>"Falla"</formula>
    </cfRule>
    <cfRule type="cellIs" dxfId="392" priority="16" stopIfTrue="1" operator="equal">
      <formula>"N/A"</formula>
    </cfRule>
    <cfRule type="cellIs" dxfId="391" priority="17" stopIfTrue="1" operator="equal">
      <formula>"N/T"</formula>
    </cfRule>
    <cfRule type="cellIs" dxfId="390" priority="18" stopIfTrue="1" operator="equal">
      <formula>"N/D"</formula>
    </cfRule>
  </conditionalFormatting>
  <conditionalFormatting sqref="F703:J703">
    <cfRule type="expression" dxfId="383" priority="7" stopIfTrue="1">
      <formula>ISBLANK(F703)</formula>
    </cfRule>
    <cfRule type="cellIs" dxfId="382" priority="8" stopIfTrue="1" operator="equal">
      <formula>"Pasa"</formula>
    </cfRule>
    <cfRule type="cellIs" dxfId="381" priority="9" stopIfTrue="1" operator="equal">
      <formula>"Falla"</formula>
    </cfRule>
    <cfRule type="cellIs" dxfId="380" priority="10" stopIfTrue="1" operator="equal">
      <formula>"N/A"</formula>
    </cfRule>
    <cfRule type="cellIs" dxfId="379" priority="11" stopIfTrue="1" operator="equal">
      <formula>"N/T"</formula>
    </cfRule>
    <cfRule type="cellIs" dxfId="378" priority="12" stopIfTrue="1" operator="equal">
      <formula>"N/D"</formula>
    </cfRule>
  </conditionalFormatting>
  <conditionalFormatting sqref="F741:J741">
    <cfRule type="expression" dxfId="371" priority="1" stopIfTrue="1">
      <formula>ISBLANK(F741)</formula>
    </cfRule>
    <cfRule type="cellIs" dxfId="370" priority="2" stopIfTrue="1" operator="equal">
      <formula>"Pasa"</formula>
    </cfRule>
    <cfRule type="cellIs" dxfId="369" priority="3" stopIfTrue="1" operator="equal">
      <formula>"Falla"</formula>
    </cfRule>
    <cfRule type="cellIs" dxfId="368" priority="4" stopIfTrue="1" operator="equal">
      <formula>"N/A"</formula>
    </cfRule>
    <cfRule type="cellIs" dxfId="367" priority="5" stopIfTrue="1" operator="equal">
      <formula>"N/T"</formula>
    </cfRule>
    <cfRule type="cellIs" dxfId="366"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204"/>
  <sheetViews>
    <sheetView zoomScale="90" zoomScaleNormal="90" workbookViewId="0">
      <selection activeCell="D19" sqref="D19"/>
    </sheetView>
  </sheetViews>
  <sheetFormatPr baseColWidth="10" defaultColWidth="11.5703125" defaultRowHeight="12.75"/>
  <cols>
    <col min="1" max="1" customWidth="true" style="14" width="7.85546875" collapsed="false"/>
    <col min="2" max="2" customWidth="true" style="158" width="16.140625" collapsed="false"/>
    <col min="3" max="3" customWidth="true" style="14" width="56.0" collapsed="false"/>
    <col min="4" max="4" customWidth="true" style="139" width="18.28515625" collapsed="false"/>
    <col min="5" max="5" customWidth="true" style="14" width="5.5703125" collapsed="false"/>
    <col min="6" max="6" customWidth="true" style="14" width="13.42578125" collapsed="false"/>
    <col min="7" max="7" customWidth="true" style="14" width="14.28515625" collapsed="false"/>
    <col min="8" max="9" customWidth="true" style="14" width="12.5703125" collapsed="false"/>
    <col min="10" max="11" customWidth="true" style="14" width="14.28515625" collapsed="false"/>
    <col min="12" max="15" customWidth="true" style="14" width="12.5703125" collapsed="false"/>
    <col min="16" max="16" customWidth="true" style="14" width="19.42578125" collapsed="false"/>
    <col min="17" max="17" customWidth="true" style="14" width="7.28515625" collapsed="false"/>
    <col min="18" max="18" customWidth="true" style="14" width="8.7109375" collapsed="false"/>
    <col min="19" max="19" customWidth="true" style="14" width="10.28515625" collapsed="false"/>
    <col min="20" max="20" customWidth="true" style="14" width="11.0" collapsed="false"/>
    <col min="21" max="21" customWidth="true" style="14" width="7.7109375" collapsed="false"/>
    <col min="22" max="22" customWidth="true" style="14" width="8.7109375" collapsed="false"/>
    <col min="23" max="23" customWidth="true" style="14" width="13.42578125" collapsed="false"/>
    <col min="24" max="24" style="14" width="11.5703125" collapsed="false"/>
    <col min="25" max="25" customWidth="true" style="14" width="7.5703125" collapsed="false"/>
    <col min="26" max="64" customWidth="true" style="14" width="14.42578125" collapsed="false"/>
    <col min="65" max="16384" style="14" width="11.5703125" collapsed="false"/>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114</v>
      </c>
      <c r="C8" s="19"/>
      <c r="D8" s="133"/>
      <c r="E8" s="19"/>
      <c r="F8" s="19"/>
      <c r="G8" s="19"/>
      <c r="H8" s="19"/>
      <c r="I8" s="19"/>
      <c r="J8" s="19"/>
      <c r="K8" s="19"/>
      <c r="L8" s="19"/>
      <c r="M8" s="19"/>
      <c r="N8" s="19"/>
      <c r="O8" s="19"/>
    </row>
    <row r="9" spans="1:26" ht="21.6" customHeight="1">
      <c r="B9" s="156" t="s">
        <v>115</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184" t="s">
        <v>73</v>
      </c>
      <c r="C11" s="185"/>
      <c r="D11" s="32"/>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14</v>
      </c>
      <c r="D12" s="32"/>
      <c r="F12" s="76" t="s">
        <v>79</v>
      </c>
      <c r="G12" s="77" t="n">
        <f ca="1">J20+J58+J96+J134+J172+J210+J248+J286+J324+J362+J400+J438+J476+J514+J552+J590+J628</f>
        <v>0.0</v>
      </c>
      <c r="H12" s="67" t="n">
        <f ca="1">IF(($G$15+$K$15)=0,0,G12/($G$15+$K$15))</f>
        <v>0.0</v>
      </c>
      <c r="I12" s="32"/>
      <c r="J12" s="76" t="s">
        <v>80</v>
      </c>
      <c r="K12" s="77" t="n">
        <f ca="1">G20+G58+G96+G134+G172+G210+G248+G286+G324+G362+G400+G438+G476+G514+G552+G590+G628</f>
        <v>252.0</v>
      </c>
      <c r="L12" s="67" t="n">
        <f ca="1">IF(($G$15+$K$15)=0,0,K12/($G$15+$K$15))</f>
        <v>0.4235294117647059</v>
      </c>
      <c r="M12" s="19"/>
      <c r="N12" s="19"/>
      <c r="O12" s="19"/>
      <c r="P12" s="19"/>
      <c r="Q12" s="19"/>
      <c r="R12" s="19"/>
      <c r="S12" s="19"/>
      <c r="T12" s="19"/>
      <c r="U12" s="19"/>
      <c r="V12" s="19"/>
      <c r="W12" s="19"/>
      <c r="X12" s="19"/>
      <c r="Y12" s="19"/>
    </row>
    <row r="13" spans="1:26" ht="12" customHeight="1">
      <c r="B13" s="71" t="s">
        <v>81</v>
      </c>
      <c r="C13" s="72">
        <v>3</v>
      </c>
      <c r="D13" s="32"/>
      <c r="F13" s="76" t="s">
        <v>82</v>
      </c>
      <c r="G13" s="77" t="n">
        <f ca="1">I20+I58+I96+I134+I172+I210+I248+I286+I324+I362+I400+I438+I476+I514+I552+I590+I628</f>
        <v>28.0</v>
      </c>
      <c r="H13" s="67" t="n">
        <f ca="1">IF(($G$15+$K$15)=0,0,G13/($G$15+$K$15))</f>
        <v>0.047058823529411764</v>
      </c>
      <c r="I13" s="32"/>
      <c r="J13" s="76" t="s">
        <v>83</v>
      </c>
      <c r="K13" s="77" t="n">
        <f ca="1">F20+F58+F96+F134+F172+F210+F248+F286+F324+F362+F400+F438+F476+F514+F552+F590+F628</f>
        <v>315.0</v>
      </c>
      <c r="L13" s="67" t="n">
        <f ca="1">IF(($G$15+$K$15)=0,0,K13/($G$15+$K$15))</f>
        <v>0.5294117647058824</v>
      </c>
      <c r="M13" s="19"/>
      <c r="N13" s="19"/>
      <c r="O13" s="19"/>
      <c r="P13" s="19"/>
      <c r="Q13" s="19"/>
      <c r="R13" s="19"/>
      <c r="S13" s="19"/>
      <c r="T13" s="19"/>
      <c r="U13" s="19"/>
      <c r="V13" s="19"/>
      <c r="W13" s="19"/>
      <c r="X13" s="19"/>
      <c r="Y13" s="19"/>
    </row>
    <row r="14" spans="1:26" ht="12" customHeight="1" thickBot="1">
      <c r="B14" s="73" t="s">
        <v>84</v>
      </c>
      <c r="C14" s="74" t="n">
        <f>SUM(C12:C13)</f>
        <v>17.0</v>
      </c>
      <c r="D14" s="32"/>
      <c r="F14" s="76" t="s">
        <v>85</v>
      </c>
      <c r="G14" s="77" t="n">
        <f ca="1">H20+H58+H96+H134+H172+H210+H248+H286+H324+H362+H400+H438+H476+H514+H552+H590+H628</f>
        <v>0.0</v>
      </c>
      <c r="H14" s="67" t="n">
        <f ca="1">IF(($G$15+$K$15)=0,0,G14/($G$15+$K$15))</f>
        <v>0.0</v>
      </c>
      <c r="I14" s="32"/>
      <c r="J14" s="76" t="s">
        <v>86</v>
      </c>
      <c r="K14" s="77" t="n">
        <f ca="1">K20+K58+K96+K134+K172+K210+K248+K286+K324+K362+K400+K438+K476+K514+K552+K590+K628</f>
        <v>0.0</v>
      </c>
      <c r="L14" s="67" t="n">
        <f ca="1">IF(($G$15+$K$15)=0,0,K14/($G$15+$K$15))</f>
        <v>0.0</v>
      </c>
      <c r="M14" s="19"/>
      <c r="N14" s="19"/>
      <c r="O14" s="19"/>
      <c r="P14" s="19"/>
      <c r="Q14" s="19"/>
      <c r="R14" s="19"/>
      <c r="S14" s="19"/>
      <c r="T14" s="19"/>
      <c r="U14" s="19"/>
      <c r="V14" s="19"/>
      <c r="W14" s="19"/>
      <c r="X14" s="19"/>
      <c r="Y14" s="19"/>
    </row>
    <row r="15" spans="1:26" ht="12" customHeight="1" thickBot="1">
      <c r="B15" s="32"/>
      <c r="C15" s="32"/>
      <c r="D15" s="32"/>
      <c r="F15" s="78" t="s">
        <v>84</v>
      </c>
      <c r="G15" s="61" t="n">
        <f ca="1">SUM(G12:G14)</f>
        <v>28.0</v>
      </c>
      <c r="H15" s="69" t="n">
        <f ca="1">SUM(H12:H14)</f>
        <v>0.047058823529411764</v>
      </c>
      <c r="I15" s="32"/>
      <c r="J15" s="78" t="s">
        <v>84</v>
      </c>
      <c r="K15" s="61" t="n">
        <f ca="1">SUM(K12:K14)</f>
        <v>567.0</v>
      </c>
      <c r="L15" s="69" t="n">
        <f ca="1">SUM(L12:L14)</f>
        <v>0.9529411764705882</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78</v>
      </c>
      <c r="C18" s="27" t="s">
        <v>116</v>
      </c>
      <c r="D18" s="28" t="s">
        <v>88</v>
      </c>
      <c r="E18" s="152"/>
      <c r="K18" s="19"/>
    </row>
    <row r="19" spans="2:36" ht="12" customHeight="1">
      <c r="B19" s="140" t="str">
        <f>IF( ISBLANK('03.Muestra'!$C8),"",'03.Muestra'!$C8)</f>
        <v>Home | CTIC</v>
      </c>
      <c r="C19" s="140" t="str">
        <f>IF( ISBLANK('03.Muestra'!$E8),"",'03.Muestra'!$E8)</f>
        <v>https://www.fundacionctic.org/</v>
      </c>
      <c r="D19" s="164" t="s">
        <v>82</v>
      </c>
      <c r="E19" s="133" t="str">
        <f t="shared" ref="E19:E53" si="1">IF(D19&lt;&gt;"",IF(AND(B19&lt;&gt;"",C19&lt;&gt;""),"","ERR"),"")</f>
        <v/>
      </c>
      <c r="F19" s="141" t="s">
        <v>89</v>
      </c>
      <c r="G19" s="142" t="s">
        <v>93</v>
      </c>
      <c r="H19" s="143" t="s">
        <v>91</v>
      </c>
      <c r="I19" s="144" t="s">
        <v>82</v>
      </c>
      <c r="J19" s="145" t="s">
        <v>79</v>
      </c>
      <c r="K19" s="146" t="s">
        <v>86</v>
      </c>
      <c r="L19" s="19"/>
      <c r="O19" s="19"/>
      <c r="AJ19" s="19"/>
    </row>
    <row r="20" spans="2:36" ht="12" customHeight="1">
      <c r="B20" s="140" t="str">
        <f>IF( ISBLANK('03.Muestra'!$C9),"",'03.Muestra'!$C9)</f>
        <v>Escribir para Internet | CTIC</v>
      </c>
      <c r="C20" s="140" t="str">
        <f>IF( ISBLANK('03.Muestra'!$E9),"",'03.Muestra'!$E9)</f>
        <v>https://www.fundacionctic.org/es/actualidad/escribir-para-internet</v>
      </c>
      <c r="D20" s="164" t="s">
        <v>93</v>
      </c>
      <c r="E20" s="133" t="str">
        <f t="shared" si="1"/>
        <v/>
      </c>
      <c r="F20" s="147" t="n">
        <f ca="1">COUNTIF($D19:INDIRECT("$D" &amp;  SUM(ROW()-1,'03.Muestra'!$D$45)-1),F19)</f>
        <v>0.0</v>
      </c>
      <c r="G20" s="147" t="n">
        <f ca="1">COUNTIF($D19:INDIRECT("$D" &amp;  SUM(ROW()-1,'03.Muestra'!$D$45)-1),G19)</f>
        <v>25.0</v>
      </c>
      <c r="H20" s="147" t="n">
        <f ca="1">COUNTIF($D19:INDIRECT("$D" &amp;  SUM(ROW()-1,'03.Muestra'!$D$45)-1),H19)</f>
        <v>0.0</v>
      </c>
      <c r="I20" s="147" t="n">
        <f ca="1">COUNTIF($D19:INDIRECT("$D" &amp;  SUM(ROW()-1,'03.Muestra'!$D$45)-1),I19)</f>
        <v>10.0</v>
      </c>
      <c r="J20" s="147" t="n">
        <f ca="1">COUNTIF($D19:INDIRECT("$D" &amp;  SUM(ROW()-1,'03.Muestra'!$D$45)-1),J19)</f>
        <v>0.0</v>
      </c>
      <c r="K20" s="147" t="n">
        <f ca="1">IF('03.Muestra'!$D$45=0,0,COUNTBLANK($D19:INDIRECT("$D" &amp;  SUM(ROW()-1,'03.Muestra'!$D$45)-1)))</f>
        <v>0.0</v>
      </c>
      <c r="N20" s="149"/>
      <c r="O20" s="19"/>
      <c r="AJ20" s="19"/>
    </row>
    <row r="21" spans="2:36" ht="12" customHeight="1">
      <c r="B21" s="140" t="str">
        <f>IF( ISBLANK('03.Muestra'!$C10),"",'03.Muestra'!$C10)</f>
        <v>Horizon 2020 | CTIC</v>
      </c>
      <c r="C21" s="140" t="str">
        <f>IF( ISBLANK('03.Muestra'!$E10),"",'03.Muestra'!$E10)</f>
        <v>https://www.fundacionctic.org/es/horizon-2020</v>
      </c>
      <c r="D21" s="164" t="s">
        <v>93</v>
      </c>
      <c r="E21" s="133" t="str">
        <f t="shared" si="1"/>
        <v/>
      </c>
      <c r="F21" s="19"/>
      <c r="G21" s="19"/>
      <c r="H21" s="19"/>
      <c r="I21" s="19"/>
      <c r="J21" s="19"/>
      <c r="K21" s="19"/>
      <c r="N21" s="149"/>
      <c r="O21" s="19"/>
      <c r="AJ21" s="19"/>
    </row>
    <row r="22" spans="2:36" ht="12" customHeight="1">
      <c r="B22" s="140" t="str">
        <f>IF( ISBLANK('03.Muestra'!$C11),"",'03.Muestra'!$C11)</f>
        <v>Artículos | CTIC</v>
      </c>
      <c r="C22" s="140" t="str">
        <f>IF( ISBLANK('03.Muestra'!$E11),"",'03.Muestra'!$E11)</f>
        <v>https://www.fundacionctic.org/es/articulos</v>
      </c>
      <c r="D22" s="164" t="s">
        <v>82</v>
      </c>
      <c r="E22" s="133" t="str">
        <f t="shared" si="1"/>
        <v/>
      </c>
      <c r="F22" s="19"/>
      <c r="G22" s="19"/>
      <c r="H22" s="19"/>
      <c r="I22" s="19"/>
      <c r="K22" s="148" t="s">
        <v>89</v>
      </c>
      <c r="L22" s="149" t="s">
        <v>90</v>
      </c>
      <c r="N22" s="149"/>
      <c r="O22" s="19"/>
      <c r="AJ22" s="19"/>
    </row>
    <row r="23" spans="2:36" ht="12" customHeight="1">
      <c r="B23" s="140" t="str">
        <f>IF( ISBLANK('03.Muestra'!$C12),"",'03.Muestra'!$C12)</f>
        <v>Trabaja con nosotros | CTIC</v>
      </c>
      <c r="C23" s="140" t="str">
        <f>IF( ISBLANK('03.Muestra'!$E12),"",'03.Muestra'!$E12)</f>
        <v>https://www.fundacionctic.org/es/trabaja-con-nosotros</v>
      </c>
      <c r="D23" s="164" t="s">
        <v>93</v>
      </c>
      <c r="E23" s="133" t="str">
        <f t="shared" si="1"/>
        <v/>
      </c>
      <c r="F23" s="150"/>
      <c r="G23" s="19"/>
      <c r="H23" s="19"/>
      <c r="I23" s="19"/>
      <c r="K23" s="148" t="s">
        <v>91</v>
      </c>
      <c r="L23" s="149" t="s">
        <v>92</v>
      </c>
      <c r="N23" s="19"/>
      <c r="O23" s="19"/>
      <c r="AJ23" s="19"/>
    </row>
    <row r="24" spans="2:36" ht="12" customHeight="1">
      <c r="B24" s="140" t="str">
        <f>IF( ISBLANK('03.Muestra'!$C13),"",'03.Muestra'!$C13)</f>
        <v>Proyectos | CTIC</v>
      </c>
      <c r="C24" s="140" t="str">
        <f>IF( ISBLANK('03.Muestra'!$E13),"",'03.Muestra'!$E13)</f>
        <v>https://www.fundacionctic.org/es/proyectos</v>
      </c>
      <c r="D24" s="164" t="s">
        <v>82</v>
      </c>
      <c r="E24" s="133" t="str">
        <f t="shared" si="1"/>
        <v/>
      </c>
      <c r="F24" s="19"/>
      <c r="G24" s="19"/>
      <c r="H24" s="19"/>
      <c r="I24" s="19"/>
      <c r="K24" s="148" t="s">
        <v>93</v>
      </c>
      <c r="L24" s="149" t="s">
        <v>94</v>
      </c>
      <c r="N24" s="19"/>
      <c r="O24" s="19"/>
      <c r="P24" s="19"/>
      <c r="Q24" s="19"/>
      <c r="R24" s="19"/>
      <c r="S24" s="19"/>
      <c r="T24" s="19"/>
      <c r="U24" s="19"/>
      <c r="V24" s="19"/>
      <c r="W24" s="19"/>
      <c r="X24" s="19"/>
    </row>
    <row r="25" spans="2:36" ht="12" customHeight="1">
      <c r="B25" s="140" t="str">
        <f>IF( ISBLANK('03.Muestra'!$C14),"",'03.Muestra'!$C14)</f>
        <v>W3C | CTIC</v>
      </c>
      <c r="C25" s="140" t="str">
        <f>IF( ISBLANK('03.Muestra'!$E14),"",'03.Muestra'!$E14)</f>
        <v>https://www.fundacionctic.org/es/w3c</v>
      </c>
      <c r="D25" s="164" t="s">
        <v>93</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Tecnologías | CTIC</v>
      </c>
      <c r="C26" s="140" t="str">
        <f>IF( ISBLANK('03.Muestra'!$E15),"",'03.Muestra'!$E15)</f>
        <v>https://www.fundacionctic.org/es/tecnologias</v>
      </c>
      <c r="D26" s="164" t="s">
        <v>82</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BLOCKCHAIN | CTIC</v>
      </c>
      <c r="C27" s="140" t="str">
        <f>IF( ISBLANK('03.Muestra'!$E16),"",'03.Muestra'!$E16)</f>
        <v>https://www.fundacionctic.org/es/tecnologias/blockchain</v>
      </c>
      <c r="D27" s="164" t="s">
        <v>82</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Arranca MASSTEAM, Mujeres Asturianas STEAM, el proyecto al que se suma el PCT Avilés Isla de la Innovación | CTIC</v>
      </c>
      <c r="C28" s="140" t="str">
        <f>IF( ISBLANK('03.Muestra'!$E17),"",'03.Muestra'!$E17)</f>
        <v>https://www.fundacionctic.org/es/actualidad/arranca-massteam-mujeres-asturianas-steam-el-proyecto-al-que-se-suma-el-pct-aviles-isla</v>
      </c>
      <c r="D28" s="164" t="s">
        <v>93</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Análisis de la eficiencia de equipos industriales | CTIC</v>
      </c>
      <c r="C29" s="140" t="str">
        <f>IF( ISBLANK('03.Muestra'!$E18),"",'03.Muestra'!$E18)</f>
        <v>https://www.fundacionctic.org/es/actualidad/analisis-de-la-eficiencia-de-equipos-industriales</v>
      </c>
      <c r="D29" s="164" t="s">
        <v>93</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Perfil del contratante | CTIC</v>
      </c>
      <c r="C30" s="140" t="str">
        <f>IF( ISBLANK('03.Muestra'!$E19),"",'03.Muestra'!$E19)</f>
        <v>https://www.fundacionctic.org/es/perfil-contratante</v>
      </c>
      <c r="D30" s="164" t="s">
        <v>93</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SOLICITUD DE ACOMPAÑAMIENTO TECNOLÓGICO | CTIC</v>
      </c>
      <c r="C31" s="140" t="str">
        <f>IF( ISBLANK('03.Muestra'!$E20),"",'03.Muestra'!$E20)</f>
        <v>https://www.fundacionctic.org/es/proyectos/red-sat/solicitud-diagnostico</v>
      </c>
      <c r="D31" s="164" t="s">
        <v>93</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Mapa del sitio | CTIC</v>
      </c>
      <c r="C32" s="140" t="str">
        <f>IF( ISBLANK('03.Muestra'!$E21),"",'03.Muestra'!$E21)</f>
        <v>https://www.fundacionctic.org/es/sitemap</v>
      </c>
      <c r="D32" s="164" t="s">
        <v>93</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Política de cookies | CTIC</v>
      </c>
      <c r="C33" s="140" t="str">
        <f>IF( ISBLANK('03.Muestra'!$E22),"",'03.Muestra'!$E22)</f>
        <v>https://www.fundacionctic.org/es/politica-de-cookies</v>
      </c>
      <c r="D33" s="164" t="s">
        <v>93</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Home | CTIC</v>
      </c>
      <c r="C34" s="140" t="str">
        <f>IF( ISBLANK('03.Muestra'!$E23),"",'03.Muestra'!$E23)</f>
        <v>https://www.fundacionctic.org/en</v>
      </c>
      <c r="D34" s="164" t="s">
        <v>82</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Accesibilidad | CTIC</v>
      </c>
      <c r="C35" s="140" t="str">
        <f>IF( ISBLANK('03.Muestra'!$E24),"",'03.Muestra'!$E24)</f>
        <v>https://www.fundacionctic.org/es/accesibilidad</v>
      </c>
      <c r="D35" s="164" t="s">
        <v>93</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Sobre CTIC | CTIC</v>
      </c>
      <c r="C36" s="140" t="str">
        <f>IF( ISBLANK('03.Muestra'!$E25),"",'03.Muestra'!$E25)</f>
        <v>https://www.fundacionctic.org/es/sobre-ctic</v>
      </c>
      <c r="D36" s="164" t="s">
        <v>93</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Retos | CTIC</v>
      </c>
      <c r="C37" s="140" t="str">
        <f>IF( ISBLANK('03.Muestra'!$E26),"",'03.Muestra'!$E26)</f>
        <v>https://www.fundacionctic.org/es/retos</v>
      </c>
      <c r="D37" s="164" t="s">
        <v>82</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Publicaciones científicas | CTIC</v>
      </c>
      <c r="C38" s="140" t="str">
        <f>IF( ISBLANK('03.Muestra'!$E27),"",'03.Muestra'!$E27)</f>
        <v>https://www.fundacionctic.org/es/scientific-publications</v>
      </c>
      <c r="D38" s="164" t="s">
        <v>93</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News | CTIC</v>
      </c>
      <c r="C39" s="140" t="str">
        <f>IF( ISBLANK('03.Muestra'!$E28),"",'03.Muestra'!$E28)</f>
        <v>https://www.fundacionctic.org/es/actualidad</v>
      </c>
      <c r="D39" s="164" t="s">
        <v>82</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EQUIPAMIENTO DE MATERIAL INFORMÁTICO PARA FUNDACIÓN CTIC | CTIC</v>
      </c>
      <c r="C40" s="140" t="str">
        <f>IF( ISBLANK('03.Muestra'!$E29),"",'03.Muestra'!$E29)</f>
        <v>https://www.fundacionctic.org/es/perfil-contratante/equipamiento-de-material-informatico-para-fundacion-ctic</v>
      </c>
      <c r="D40" s="164" t="s">
        <v>93</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Órganos de gobierno | CTIC</v>
      </c>
      <c r="C41" s="140" t="str">
        <f>IF( ISBLANK('03.Muestra'!$E30),"",'03.Muestra'!$E30)</f>
        <v>https://www.fundacionctic.org/es/organos-de-gobierno</v>
      </c>
      <c r="D41" s="164" t="s">
        <v>93</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Desarrollo de Plataforma Web RETOS STEAM | CTIC</v>
      </c>
      <c r="C42" s="140" t="str">
        <f>IF( ISBLANK('03.Muestra'!$E31),"",'03.Muestra'!$E31)</f>
        <v>https://www.fundacionctic.org/es/perfil-contratante/desarrollo-de-plataforma-web-retos-steam</v>
      </c>
      <c r="D42" s="164" t="s">
        <v>93</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Suministro de material informático y de investigación | CTIC</v>
      </c>
      <c r="C43" s="140" t="str">
        <f>IF( ISBLANK('03.Muestra'!$E32),"",'03.Muestra'!$E32)</f>
        <v>https://www.fundacionctic.org/es/perfil-contratante/suministro-de-material-informatico-y-de-investigacion</v>
      </c>
      <c r="D43" s="164" t="s">
        <v>93</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Solicitud de certificados | CTIC</v>
      </c>
      <c r="C44" s="140" t="str">
        <f>IF( ISBLANK('03.Muestra'!$E33),"",'03.Muestra'!$E33)</f>
        <v>https://www.fundacionctic.org/perfil-contratante/certificados</v>
      </c>
      <c r="D44" s="164" t="s">
        <v>93</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Prensa | CTIC</v>
      </c>
      <c r="C45" s="140" t="str">
        <f>IF( ISBLANK('03.Muestra'!$E34),"",'03.Muestra'!$E34)</f>
        <v>https://www.fundacionctic.org/es/prensa</v>
      </c>
      <c r="D45" s="164" t="s">
        <v>93</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EQUIPAMIENTO INFORMÁTICO Y DE COMUNICACIONES PARA FUNDACIÓN CTIC 2017 | CTIC</v>
      </c>
      <c r="C46" s="140" t="str">
        <f>IF( ISBLANK('03.Muestra'!$E35),"",'03.Muestra'!$E35)</f>
        <v>https://www.fundacionctic.org/es/perfil-contratante/equipamiento-informatico-y-de-comunicaciones-para-fundacion-ctic-2017</v>
      </c>
      <c r="D46" s="164" t="s">
        <v>93</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Proceso de Homologación de Docentes | CTIC</v>
      </c>
      <c r="C47" s="140" t="str">
        <f>IF( ISBLANK('03.Muestra'!$E36),"",'03.Muestra'!$E36)</f>
        <v>https://www.fundacionctic.org/es/perfil-contratante/proceso-de-homologacion-de-docentes</v>
      </c>
      <c r="D47" s="164" t="s">
        <v>93</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Home | CTIC</v>
      </c>
      <c r="C48" s="140" t="str">
        <f>IF( ISBLANK('03.Muestra'!$E37),"",'03.Muestra'!$E37)</f>
        <v>https://www.fundacionctic.org/es</v>
      </c>
      <c r="D48" s="164" t="s">
        <v>82</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Contratación del mantenimiento de la limpieza de las instalaciones de Fundación CTIC y zonas comunes del Edificio Centros Tecnológicos | CTIC</v>
      </c>
      <c r="C49" s="140" t="str">
        <f>IF( ISBLANK('03.Muestra'!$E38),"",'03.Muestra'!$E38)</f>
        <v>https://www.fundacionctic.org/es/perfil-contratante/contratacion-del-mantenimiento-de-la-limpieza-de-las-instalaciones-de-fundacion</v>
      </c>
      <c r="D49" s="164" t="s">
        <v>93</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Recursos humanos | CTIC</v>
      </c>
      <c r="C50" s="140" t="str">
        <f>IF( ISBLANK('03.Muestra'!$E39),"",'03.Muestra'!$E39)</f>
        <v>https://www.fundacionctic.org/es/recursos-humanos</v>
      </c>
      <c r="D50" s="164" t="s">
        <v>93</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Identidad corporativa | CTIC</v>
      </c>
      <c r="C51" s="140" t="str">
        <f>IF( ISBLANK('03.Muestra'!$E40),"",'03.Muestra'!$E40)</f>
        <v>https://www.fundacionctic.org/es/identidad-corporativa</v>
      </c>
      <c r="D51" s="164" t="s">
        <v>93</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Álbumes | CTIC</v>
      </c>
      <c r="C52" s="140" t="str">
        <f>IF( ISBLANK('03.Muestra'!$E41),"",'03.Muestra'!$E41)</f>
        <v>https://www.fundacionctic.org/es/album</v>
      </c>
      <c r="D52" s="164" t="s">
        <v>82</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Aviso legal | CTIC</v>
      </c>
      <c r="C53" s="140" t="str">
        <f>IF( ISBLANK('03.Muestra'!$E42),"",'03.Muestra'!$E42)</f>
        <v>https://www.fundacionctic.org/es/aviso-legal</v>
      </c>
      <c r="D53" s="164" t="s">
        <v>93</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117</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Home | CTIC</v>
      </c>
      <c r="C57" s="140" t="str">
        <f>IF( ISBLANK('03.Muestra'!$E8),"",'03.Muestra'!$E8)</f>
        <v>https://www.fundacionctic.org/</v>
      </c>
      <c r="D57" s="164" t="s">
        <v>89</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Escribir para Internet | CTIC</v>
      </c>
      <c r="C58" s="140" t="str">
        <f>IF( ISBLANK('03.Muestra'!$E9),"",'03.Muestra'!$E9)</f>
        <v>https://www.fundacionctic.org/es/actualidad/escribir-para-internet</v>
      </c>
      <c r="D58" s="164" t="s">
        <v>89</v>
      </c>
      <c r="E58" s="133" t="str">
        <f t="shared" si="3"/>
        <v/>
      </c>
      <c r="F58" s="147" t="n">
        <f ca="1">COUNTIF($D57:INDIRECT("$D" &amp;  SUM(ROW()-1,'03.Muestra'!$D$45)-1),F57)</f>
        <v>35.0</v>
      </c>
      <c r="G58" s="147" t="n">
        <f ca="1">COUNTIF($D57:INDIRECT("$D" &amp;  SUM(ROW()-1,'03.Muestra'!$D$45)-1),G57)</f>
        <v>0.0</v>
      </c>
      <c r="H58" s="147" t="n">
        <f ca="1">COUNTIF($D57:INDIRECT("$D" &amp;  SUM(ROW()-1,'03.Muestra'!$D$45)-1),H57)</f>
        <v>0.0</v>
      </c>
      <c r="I58" s="147" t="n">
        <f ca="1">COUNTIF($D57:INDIRECT("$D" &amp;  SUM(ROW()-1,'03.Muestra'!$D$45)-1),I57)</f>
        <v>0.0</v>
      </c>
      <c r="J58" s="147" t="n">
        <f ca="1">COUNTIF($D57:INDIRECT("$D" &amp;  SUM(ROW()-1,'03.Muestra'!$D$45)-1),J57)</f>
        <v>0.0</v>
      </c>
      <c r="K58" s="147" t="n">
        <f ca="1">IF('03.Muestra'!$D$45=0,0,COUNTBLANK($D57:INDIRECT("$D" &amp;  SUM(ROW()-1,'03.Muestra'!$D$45)-1)))</f>
        <v>0.0</v>
      </c>
      <c r="L58" s="19"/>
      <c r="M58" s="19"/>
      <c r="N58" s="19"/>
      <c r="O58" s="19"/>
      <c r="P58" s="19"/>
      <c r="Q58" s="19"/>
      <c r="R58" s="19"/>
      <c r="S58" s="19"/>
      <c r="T58" s="19"/>
      <c r="U58" s="19"/>
      <c r="V58" s="19"/>
      <c r="W58" s="19"/>
      <c r="X58" s="19"/>
      <c r="Y58" s="19"/>
    </row>
    <row r="59" spans="2:25" ht="12" customHeight="1">
      <c r="B59" s="140" t="str">
        <f>IF( ISBLANK('03.Muestra'!$C10),"",'03.Muestra'!$C10)</f>
        <v>Horizon 2020 | CTIC</v>
      </c>
      <c r="C59" s="140" t="str">
        <f>IF( ISBLANK('03.Muestra'!$E10),"",'03.Muestra'!$E10)</f>
        <v>https://www.fundacionctic.org/es/horizon-2020</v>
      </c>
      <c r="D59" s="164" t="s">
        <v>89</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Artículos | CTIC</v>
      </c>
      <c r="C60" s="140" t="str">
        <f>IF( ISBLANK('03.Muestra'!$E11),"",'03.Muestra'!$E11)</f>
        <v>https://www.fundacionctic.org/es/articulos</v>
      </c>
      <c r="D60" s="164" t="s">
        <v>89</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Trabaja con nosotros | CTIC</v>
      </c>
      <c r="C61" s="140" t="str">
        <f>IF( ISBLANK('03.Muestra'!$E12),"",'03.Muestra'!$E12)</f>
        <v>https://www.fundacionctic.org/es/trabaja-con-nosotros</v>
      </c>
      <c r="D61" s="164" t="s">
        <v>89</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Proyectos | CTIC</v>
      </c>
      <c r="C62" s="140" t="str">
        <f>IF( ISBLANK('03.Muestra'!$E13),"",'03.Muestra'!$E13)</f>
        <v>https://www.fundacionctic.org/es/proyectos</v>
      </c>
      <c r="D62" s="164" t="s">
        <v>89</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W3C | CTIC</v>
      </c>
      <c r="C63" s="140" t="str">
        <f>IF( ISBLANK('03.Muestra'!$E14),"",'03.Muestra'!$E14)</f>
        <v>https://www.fundacionctic.org/es/w3c</v>
      </c>
      <c r="D63" s="164" t="s">
        <v>89</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Tecnologías | CTIC</v>
      </c>
      <c r="C64" s="140" t="str">
        <f>IF( ISBLANK('03.Muestra'!$E15),"",'03.Muestra'!$E15)</f>
        <v>https://www.fundacionctic.org/es/tecnologias</v>
      </c>
      <c r="D64" s="164" t="s">
        <v>89</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BLOCKCHAIN | CTIC</v>
      </c>
      <c r="C65" s="140" t="str">
        <f>IF( ISBLANK('03.Muestra'!$E16),"",'03.Muestra'!$E16)</f>
        <v>https://www.fundacionctic.org/es/tecnologias/blockchain</v>
      </c>
      <c r="D65" s="164" t="s">
        <v>89</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Arranca MASSTEAM, Mujeres Asturianas STEAM, el proyecto al que se suma el PCT Avilés Isla de la Innovación | CTIC</v>
      </c>
      <c r="C66" s="140" t="str">
        <f>IF( ISBLANK('03.Muestra'!$E17),"",'03.Muestra'!$E17)</f>
        <v>https://www.fundacionctic.org/es/actualidad/arranca-massteam-mujeres-asturianas-steam-el-proyecto-al-que-se-suma-el-pct-aviles-isla</v>
      </c>
      <c r="D66" s="164" t="s">
        <v>89</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Análisis de la eficiencia de equipos industriales | CTIC</v>
      </c>
      <c r="C67" s="140" t="str">
        <f>IF( ISBLANK('03.Muestra'!$E18),"",'03.Muestra'!$E18)</f>
        <v>https://www.fundacionctic.org/es/actualidad/analisis-de-la-eficiencia-de-equipos-industriales</v>
      </c>
      <c r="D67" s="164" t="s">
        <v>89</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Perfil del contratante | CTIC</v>
      </c>
      <c r="C68" s="140" t="str">
        <f>IF( ISBLANK('03.Muestra'!$E19),"",'03.Muestra'!$E19)</f>
        <v>https://www.fundacionctic.org/es/perfil-contratante</v>
      </c>
      <c r="D68" s="164" t="s">
        <v>89</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SOLICITUD DE ACOMPAÑAMIENTO TECNOLÓGICO | CTIC</v>
      </c>
      <c r="C69" s="140" t="str">
        <f>IF( ISBLANK('03.Muestra'!$E20),"",'03.Muestra'!$E20)</f>
        <v>https://www.fundacionctic.org/es/proyectos/red-sat/solicitud-diagnostico</v>
      </c>
      <c r="D69" s="164" t="s">
        <v>89</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Mapa del sitio | CTIC</v>
      </c>
      <c r="C70" s="140" t="str">
        <f>IF( ISBLANK('03.Muestra'!$E21),"",'03.Muestra'!$E21)</f>
        <v>https://www.fundacionctic.org/es/sitemap</v>
      </c>
      <c r="D70" s="164" t="s">
        <v>89</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Política de cookies | CTIC</v>
      </c>
      <c r="C71" s="140" t="str">
        <f>IF( ISBLANK('03.Muestra'!$E22),"",'03.Muestra'!$E22)</f>
        <v>https://www.fundacionctic.org/es/politica-de-cookies</v>
      </c>
      <c r="D71" s="164" t="s">
        <v>89</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Home | CTIC</v>
      </c>
      <c r="C72" s="140" t="str">
        <f>IF( ISBLANK('03.Muestra'!$E23),"",'03.Muestra'!$E23)</f>
        <v>https://www.fundacionctic.org/en</v>
      </c>
      <c r="D72" s="164" t="s">
        <v>89</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Accesibilidad | CTIC</v>
      </c>
      <c r="C73" s="140" t="str">
        <f>IF( ISBLANK('03.Muestra'!$E24),"",'03.Muestra'!$E24)</f>
        <v>https://www.fundacionctic.org/es/accesibilidad</v>
      </c>
      <c r="D73" s="164" t="s">
        <v>89</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Sobre CTIC | CTIC</v>
      </c>
      <c r="C74" s="140" t="str">
        <f>IF( ISBLANK('03.Muestra'!$E25),"",'03.Muestra'!$E25)</f>
        <v>https://www.fundacionctic.org/es/sobre-ctic</v>
      </c>
      <c r="D74" s="164" t="s">
        <v>89</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Retos | CTIC</v>
      </c>
      <c r="C75" s="140" t="str">
        <f>IF( ISBLANK('03.Muestra'!$E26),"",'03.Muestra'!$E26)</f>
        <v>https://www.fundacionctic.org/es/retos</v>
      </c>
      <c r="D75" s="164" t="s">
        <v>89</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Publicaciones científicas | CTIC</v>
      </c>
      <c r="C76" s="140" t="str">
        <f>IF( ISBLANK('03.Muestra'!$E27),"",'03.Muestra'!$E27)</f>
        <v>https://www.fundacionctic.org/es/scientific-publications</v>
      </c>
      <c r="D76" s="164" t="s">
        <v>89</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News | CTIC</v>
      </c>
      <c r="C77" s="140" t="str">
        <f>IF( ISBLANK('03.Muestra'!$E28),"",'03.Muestra'!$E28)</f>
        <v>https://www.fundacionctic.org/es/actualidad</v>
      </c>
      <c r="D77" s="164" t="s">
        <v>89</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EQUIPAMIENTO DE MATERIAL INFORMÁTICO PARA FUNDACIÓN CTIC | CTIC</v>
      </c>
      <c r="C78" s="140" t="str">
        <f>IF( ISBLANK('03.Muestra'!$E29),"",'03.Muestra'!$E29)</f>
        <v>https://www.fundacionctic.org/es/perfil-contratante/equipamiento-de-material-informatico-para-fundacion-ctic</v>
      </c>
      <c r="D78" s="164" t="s">
        <v>89</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Órganos de gobierno | CTIC</v>
      </c>
      <c r="C79" s="140" t="str">
        <f>IF( ISBLANK('03.Muestra'!$E30),"",'03.Muestra'!$E30)</f>
        <v>https://www.fundacionctic.org/es/organos-de-gobierno</v>
      </c>
      <c r="D79" s="164" t="s">
        <v>89</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Desarrollo de Plataforma Web RETOS STEAM | CTIC</v>
      </c>
      <c r="C80" s="140" t="str">
        <f>IF( ISBLANK('03.Muestra'!$E31),"",'03.Muestra'!$E31)</f>
        <v>https://www.fundacionctic.org/es/perfil-contratante/desarrollo-de-plataforma-web-retos-steam</v>
      </c>
      <c r="D80" s="164" t="s">
        <v>89</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Suministro de material informático y de investigación | CTIC</v>
      </c>
      <c r="C81" s="140" t="str">
        <f>IF( ISBLANK('03.Muestra'!$E32),"",'03.Muestra'!$E32)</f>
        <v>https://www.fundacionctic.org/es/perfil-contratante/suministro-de-material-informatico-y-de-investigacion</v>
      </c>
      <c r="D81" s="164" t="s">
        <v>89</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Solicitud de certificados | CTIC</v>
      </c>
      <c r="C82" s="140" t="str">
        <f>IF( ISBLANK('03.Muestra'!$E33),"",'03.Muestra'!$E33)</f>
        <v>https://www.fundacionctic.org/perfil-contratante/certificados</v>
      </c>
      <c r="D82" s="164" t="s">
        <v>89</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Prensa | CTIC</v>
      </c>
      <c r="C83" s="140" t="str">
        <f>IF( ISBLANK('03.Muestra'!$E34),"",'03.Muestra'!$E34)</f>
        <v>https://www.fundacionctic.org/es/prensa</v>
      </c>
      <c r="D83" s="164" t="s">
        <v>89</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EQUIPAMIENTO INFORMÁTICO Y DE COMUNICACIONES PARA FUNDACIÓN CTIC 2017 | CTIC</v>
      </c>
      <c r="C84" s="140" t="str">
        <f>IF( ISBLANK('03.Muestra'!$E35),"",'03.Muestra'!$E35)</f>
        <v>https://www.fundacionctic.org/es/perfil-contratante/equipamiento-informatico-y-de-comunicaciones-para-fundacion-ctic-2017</v>
      </c>
      <c r="D84" s="164" t="s">
        <v>89</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Proceso de Homologación de Docentes | CTIC</v>
      </c>
      <c r="C85" s="140" t="str">
        <f>IF( ISBLANK('03.Muestra'!$E36),"",'03.Muestra'!$E36)</f>
        <v>https://www.fundacionctic.org/es/perfil-contratante/proceso-de-homologacion-de-docentes</v>
      </c>
      <c r="D85" s="164" t="s">
        <v>89</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Home | CTIC</v>
      </c>
      <c r="C86" s="140" t="str">
        <f>IF( ISBLANK('03.Muestra'!$E37),"",'03.Muestra'!$E37)</f>
        <v>https://www.fundacionctic.org/es</v>
      </c>
      <c r="D86" s="164" t="s">
        <v>89</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Contratación del mantenimiento de la limpieza de las instalaciones de Fundación CTIC y zonas comunes del Edificio Centros Tecnológicos | CTIC</v>
      </c>
      <c r="C87" s="140" t="str">
        <f>IF( ISBLANK('03.Muestra'!$E38),"",'03.Muestra'!$E38)</f>
        <v>https://www.fundacionctic.org/es/perfil-contratante/contratacion-del-mantenimiento-de-la-limpieza-de-las-instalaciones-de-fundacion</v>
      </c>
      <c r="D87" s="164" t="s">
        <v>89</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Recursos humanos | CTIC</v>
      </c>
      <c r="C88" s="140" t="str">
        <f>IF( ISBLANK('03.Muestra'!$E39),"",'03.Muestra'!$E39)</f>
        <v>https://www.fundacionctic.org/es/recursos-humanos</v>
      </c>
      <c r="D88" s="164" t="s">
        <v>89</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Identidad corporativa | CTIC</v>
      </c>
      <c r="C89" s="140" t="str">
        <f>IF( ISBLANK('03.Muestra'!$E40),"",'03.Muestra'!$E40)</f>
        <v>https://www.fundacionctic.org/es/identidad-corporativa</v>
      </c>
      <c r="D89" s="164" t="s">
        <v>89</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Álbumes | CTIC</v>
      </c>
      <c r="C90" s="140" t="str">
        <f>IF( ISBLANK('03.Muestra'!$E41),"",'03.Muestra'!$E41)</f>
        <v>https://www.fundacionctic.org/es/album</v>
      </c>
      <c r="D90" s="164" t="s">
        <v>89</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Aviso legal | CTIC</v>
      </c>
      <c r="C91" s="140" t="str">
        <f>IF( ISBLANK('03.Muestra'!$E42),"",'03.Muestra'!$E42)</f>
        <v>https://www.fundacionctic.org/es/aviso-legal</v>
      </c>
      <c r="D91" s="164" t="s">
        <v>89</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118</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Home | CTIC</v>
      </c>
      <c r="C95" s="140" t="str">
        <f>IF( ISBLANK('03.Muestra'!$E8),"",'03.Muestra'!$E8)</f>
        <v>https://www.fundacionctic.org/</v>
      </c>
      <c r="D95" s="164" t="s">
        <v>89</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Escribir para Internet | CTIC</v>
      </c>
      <c r="C96" s="140" t="str">
        <f>IF( ISBLANK('03.Muestra'!$E9),"",'03.Muestra'!$E9)</f>
        <v>https://www.fundacionctic.org/es/actualidad/escribir-para-internet</v>
      </c>
      <c r="D96" s="164" t="s">
        <v>89</v>
      </c>
      <c r="E96" s="133" t="str">
        <f t="shared" si="5"/>
        <v/>
      </c>
      <c r="F96" s="147" t="n">
        <f ca="1">COUNTIF($D95:INDIRECT("$D" &amp;  SUM(ROW()-1,'03.Muestra'!$D$45)-1),F95)</f>
        <v>35.0</v>
      </c>
      <c r="G96" s="147" t="n">
        <f ca="1">COUNTIF($D95:INDIRECT("$D" &amp;  SUM(ROW()-1,'03.Muestra'!$D$45)-1),G95)</f>
        <v>0.0</v>
      </c>
      <c r="H96" s="147" t="n">
        <f ca="1">COUNTIF($D95:INDIRECT("$D" &amp;  SUM(ROW()-1,'03.Muestra'!$D$45)-1),H95)</f>
        <v>0.0</v>
      </c>
      <c r="I96" s="147" t="n">
        <f ca="1">COUNTIF($D95:INDIRECT("$D" &amp;  SUM(ROW()-1,'03.Muestra'!$D$45)-1),I95)</f>
        <v>0.0</v>
      </c>
      <c r="J96" s="147" t="n">
        <f ca="1">COUNTIF($D95:INDIRECT("$D" &amp;  SUM(ROW()-1,'03.Muestra'!$D$45)-1),J95)</f>
        <v>0.0</v>
      </c>
      <c r="K96" s="147" t="n">
        <f ca="1">IF('03.Muestra'!$D$45=0,0,COUNTBLANK($D95:INDIRECT("$D" &amp;  SUM(ROW()-1,'03.Muestra'!$D$45)-1)))</f>
        <v>0.0</v>
      </c>
      <c r="L96" s="19"/>
      <c r="M96" s="19"/>
      <c r="N96" s="19"/>
      <c r="O96" s="19"/>
      <c r="P96" s="19"/>
      <c r="Q96" s="19"/>
      <c r="R96" s="19"/>
      <c r="S96" s="19"/>
      <c r="T96" s="19"/>
      <c r="U96" s="19"/>
      <c r="V96" s="19"/>
      <c r="W96" s="19"/>
      <c r="X96" s="19"/>
      <c r="Y96" s="19"/>
    </row>
    <row r="97" spans="2:25" ht="12" customHeight="1">
      <c r="B97" s="140" t="str">
        <f>IF( ISBLANK('03.Muestra'!$C10),"",'03.Muestra'!$C10)</f>
        <v>Horizon 2020 | CTIC</v>
      </c>
      <c r="C97" s="140" t="str">
        <f>IF( ISBLANK('03.Muestra'!$E10),"",'03.Muestra'!$E10)</f>
        <v>https://www.fundacionctic.org/es/horizon-2020</v>
      </c>
      <c r="D97" s="164" t="s">
        <v>89</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Artículos | CTIC</v>
      </c>
      <c r="C98" s="140" t="str">
        <f>IF( ISBLANK('03.Muestra'!$E11),"",'03.Muestra'!$E11)</f>
        <v>https://www.fundacionctic.org/es/articulos</v>
      </c>
      <c r="D98" s="164" t="s">
        <v>89</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Trabaja con nosotros | CTIC</v>
      </c>
      <c r="C99" s="140" t="str">
        <f>IF( ISBLANK('03.Muestra'!$E12),"",'03.Muestra'!$E12)</f>
        <v>https://www.fundacionctic.org/es/trabaja-con-nosotros</v>
      </c>
      <c r="D99" s="164" t="s">
        <v>89</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Proyectos | CTIC</v>
      </c>
      <c r="C100" s="140" t="str">
        <f>IF( ISBLANK('03.Muestra'!$E13),"",'03.Muestra'!$E13)</f>
        <v>https://www.fundacionctic.org/es/proyectos</v>
      </c>
      <c r="D100" s="164" t="s">
        <v>89</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W3C | CTIC</v>
      </c>
      <c r="C101" s="140" t="str">
        <f>IF( ISBLANK('03.Muestra'!$E14),"",'03.Muestra'!$E14)</f>
        <v>https://www.fundacionctic.org/es/w3c</v>
      </c>
      <c r="D101" s="164" t="s">
        <v>89</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Tecnologías | CTIC</v>
      </c>
      <c r="C102" s="140" t="str">
        <f>IF( ISBLANK('03.Muestra'!$E15),"",'03.Muestra'!$E15)</f>
        <v>https://www.fundacionctic.org/es/tecnologias</v>
      </c>
      <c r="D102" s="164" t="s">
        <v>89</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BLOCKCHAIN | CTIC</v>
      </c>
      <c r="C103" s="140" t="str">
        <f>IF( ISBLANK('03.Muestra'!$E16),"",'03.Muestra'!$E16)</f>
        <v>https://www.fundacionctic.org/es/tecnologias/blockchain</v>
      </c>
      <c r="D103" s="164" t="s">
        <v>89</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Arranca MASSTEAM, Mujeres Asturianas STEAM, el proyecto al que se suma el PCT Avilés Isla de la Innovación | CTIC</v>
      </c>
      <c r="C104" s="140" t="str">
        <f>IF( ISBLANK('03.Muestra'!$E17),"",'03.Muestra'!$E17)</f>
        <v>https://www.fundacionctic.org/es/actualidad/arranca-massteam-mujeres-asturianas-steam-el-proyecto-al-que-se-suma-el-pct-aviles-isla</v>
      </c>
      <c r="D104" s="164" t="s">
        <v>89</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Análisis de la eficiencia de equipos industriales | CTIC</v>
      </c>
      <c r="C105" s="140" t="str">
        <f>IF( ISBLANK('03.Muestra'!$E18),"",'03.Muestra'!$E18)</f>
        <v>https://www.fundacionctic.org/es/actualidad/analisis-de-la-eficiencia-de-equipos-industriales</v>
      </c>
      <c r="D105" s="164" t="s">
        <v>89</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Perfil del contratante | CTIC</v>
      </c>
      <c r="C106" s="140" t="str">
        <f>IF( ISBLANK('03.Muestra'!$E19),"",'03.Muestra'!$E19)</f>
        <v>https://www.fundacionctic.org/es/perfil-contratante</v>
      </c>
      <c r="D106" s="164" t="s">
        <v>89</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SOLICITUD DE ACOMPAÑAMIENTO TECNOLÓGICO | CTIC</v>
      </c>
      <c r="C107" s="140" t="str">
        <f>IF( ISBLANK('03.Muestra'!$E20),"",'03.Muestra'!$E20)</f>
        <v>https://www.fundacionctic.org/es/proyectos/red-sat/solicitud-diagnostico</v>
      </c>
      <c r="D107" s="164" t="s">
        <v>89</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Mapa del sitio | CTIC</v>
      </c>
      <c r="C108" s="140" t="str">
        <f>IF( ISBLANK('03.Muestra'!$E21),"",'03.Muestra'!$E21)</f>
        <v>https://www.fundacionctic.org/es/sitemap</v>
      </c>
      <c r="D108" s="164" t="s">
        <v>89</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Política de cookies | CTIC</v>
      </c>
      <c r="C109" s="140" t="str">
        <f>IF( ISBLANK('03.Muestra'!$E22),"",'03.Muestra'!$E22)</f>
        <v>https://www.fundacionctic.org/es/politica-de-cookies</v>
      </c>
      <c r="D109" s="164" t="s">
        <v>89</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Home | CTIC</v>
      </c>
      <c r="C110" s="140" t="str">
        <f>IF( ISBLANK('03.Muestra'!$E23),"",'03.Muestra'!$E23)</f>
        <v>https://www.fundacionctic.org/en</v>
      </c>
      <c r="D110" s="164" t="s">
        <v>89</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Accesibilidad | CTIC</v>
      </c>
      <c r="C111" s="140" t="str">
        <f>IF( ISBLANK('03.Muestra'!$E24),"",'03.Muestra'!$E24)</f>
        <v>https://www.fundacionctic.org/es/accesibilidad</v>
      </c>
      <c r="D111" s="164" t="s">
        <v>89</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Sobre CTIC | CTIC</v>
      </c>
      <c r="C112" s="140" t="str">
        <f>IF( ISBLANK('03.Muestra'!$E25),"",'03.Muestra'!$E25)</f>
        <v>https://www.fundacionctic.org/es/sobre-ctic</v>
      </c>
      <c r="D112" s="164" t="s">
        <v>89</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Retos | CTIC</v>
      </c>
      <c r="C113" s="140" t="str">
        <f>IF( ISBLANK('03.Muestra'!$E26),"",'03.Muestra'!$E26)</f>
        <v>https://www.fundacionctic.org/es/retos</v>
      </c>
      <c r="D113" s="164" t="s">
        <v>89</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Publicaciones científicas | CTIC</v>
      </c>
      <c r="C114" s="140" t="str">
        <f>IF( ISBLANK('03.Muestra'!$E27),"",'03.Muestra'!$E27)</f>
        <v>https://www.fundacionctic.org/es/scientific-publications</v>
      </c>
      <c r="D114" s="164" t="s">
        <v>89</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News | CTIC</v>
      </c>
      <c r="C115" s="140" t="str">
        <f>IF( ISBLANK('03.Muestra'!$E28),"",'03.Muestra'!$E28)</f>
        <v>https://www.fundacionctic.org/es/actualidad</v>
      </c>
      <c r="D115" s="164" t="s">
        <v>89</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EQUIPAMIENTO DE MATERIAL INFORMÁTICO PARA FUNDACIÓN CTIC | CTIC</v>
      </c>
      <c r="C116" s="140" t="str">
        <f>IF( ISBLANK('03.Muestra'!$E29),"",'03.Muestra'!$E29)</f>
        <v>https://www.fundacionctic.org/es/perfil-contratante/equipamiento-de-material-informatico-para-fundacion-ctic</v>
      </c>
      <c r="D116" s="164" t="s">
        <v>89</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Órganos de gobierno | CTIC</v>
      </c>
      <c r="C117" s="140" t="str">
        <f>IF( ISBLANK('03.Muestra'!$E30),"",'03.Muestra'!$E30)</f>
        <v>https://www.fundacionctic.org/es/organos-de-gobierno</v>
      </c>
      <c r="D117" s="164" t="s">
        <v>89</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Desarrollo de Plataforma Web RETOS STEAM | CTIC</v>
      </c>
      <c r="C118" s="140" t="str">
        <f>IF( ISBLANK('03.Muestra'!$E31),"",'03.Muestra'!$E31)</f>
        <v>https://www.fundacionctic.org/es/perfil-contratante/desarrollo-de-plataforma-web-retos-steam</v>
      </c>
      <c r="D118" s="164" t="s">
        <v>89</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Suministro de material informático y de investigación | CTIC</v>
      </c>
      <c r="C119" s="140" t="str">
        <f>IF( ISBLANK('03.Muestra'!$E32),"",'03.Muestra'!$E32)</f>
        <v>https://www.fundacionctic.org/es/perfil-contratante/suministro-de-material-informatico-y-de-investigacion</v>
      </c>
      <c r="D119" s="164" t="s">
        <v>89</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Solicitud de certificados | CTIC</v>
      </c>
      <c r="C120" s="140" t="str">
        <f>IF( ISBLANK('03.Muestra'!$E33),"",'03.Muestra'!$E33)</f>
        <v>https://www.fundacionctic.org/perfil-contratante/certificados</v>
      </c>
      <c r="D120" s="164" t="s">
        <v>89</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Prensa | CTIC</v>
      </c>
      <c r="C121" s="140" t="str">
        <f>IF( ISBLANK('03.Muestra'!$E34),"",'03.Muestra'!$E34)</f>
        <v>https://www.fundacionctic.org/es/prensa</v>
      </c>
      <c r="D121" s="164" t="s">
        <v>89</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EQUIPAMIENTO INFORMÁTICO Y DE COMUNICACIONES PARA FUNDACIÓN CTIC 2017 | CTIC</v>
      </c>
      <c r="C122" s="140" t="str">
        <f>IF( ISBLANK('03.Muestra'!$E35),"",'03.Muestra'!$E35)</f>
        <v>https://www.fundacionctic.org/es/perfil-contratante/equipamiento-informatico-y-de-comunicaciones-para-fundacion-ctic-2017</v>
      </c>
      <c r="D122" s="164" t="s">
        <v>89</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Proceso de Homologación de Docentes | CTIC</v>
      </c>
      <c r="C123" s="140" t="str">
        <f>IF( ISBLANK('03.Muestra'!$E36),"",'03.Muestra'!$E36)</f>
        <v>https://www.fundacionctic.org/es/perfil-contratante/proceso-de-homologacion-de-docentes</v>
      </c>
      <c r="D123" s="164" t="s">
        <v>89</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Home | CTIC</v>
      </c>
      <c r="C124" s="140" t="str">
        <f>IF( ISBLANK('03.Muestra'!$E37),"",'03.Muestra'!$E37)</f>
        <v>https://www.fundacionctic.org/es</v>
      </c>
      <c r="D124" s="164" t="s">
        <v>89</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Contratación del mantenimiento de la limpieza de las instalaciones de Fundación CTIC y zonas comunes del Edificio Centros Tecnológicos | CTIC</v>
      </c>
      <c r="C125" s="140" t="str">
        <f>IF( ISBLANK('03.Muestra'!$E38),"",'03.Muestra'!$E38)</f>
        <v>https://www.fundacionctic.org/es/perfil-contratante/contratacion-del-mantenimiento-de-la-limpieza-de-las-instalaciones-de-fundacion</v>
      </c>
      <c r="D125" s="164" t="s">
        <v>89</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Recursos humanos | CTIC</v>
      </c>
      <c r="C126" s="140" t="str">
        <f>IF( ISBLANK('03.Muestra'!$E39),"",'03.Muestra'!$E39)</f>
        <v>https://www.fundacionctic.org/es/recursos-humanos</v>
      </c>
      <c r="D126" s="164" t="s">
        <v>89</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Identidad corporativa | CTIC</v>
      </c>
      <c r="C127" s="140" t="str">
        <f>IF( ISBLANK('03.Muestra'!$E40),"",'03.Muestra'!$E40)</f>
        <v>https://www.fundacionctic.org/es/identidad-corporativa</v>
      </c>
      <c r="D127" s="164" t="s">
        <v>89</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Álbumes | CTIC</v>
      </c>
      <c r="C128" s="140" t="str">
        <f>IF( ISBLANK('03.Muestra'!$E41),"",'03.Muestra'!$E41)</f>
        <v>https://www.fundacionctic.org/es/album</v>
      </c>
      <c r="D128" s="164" t="s">
        <v>89</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Aviso legal | CTIC</v>
      </c>
      <c r="C129" s="140" t="str">
        <f>IF( ISBLANK('03.Muestra'!$E42),"",'03.Muestra'!$E42)</f>
        <v>https://www.fundacionctic.org/es/aviso-legal</v>
      </c>
      <c r="D129" s="164" t="s">
        <v>89</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119</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Home | CTIC</v>
      </c>
      <c r="C133" s="140" t="str">
        <f>IF( ISBLANK('03.Muestra'!$E8),"",'03.Muestra'!$E8)</f>
        <v>https://www.fundacionctic.org/</v>
      </c>
      <c r="D133" s="164" t="s">
        <v>82</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Escribir para Internet | CTIC</v>
      </c>
      <c r="C134" s="140" t="str">
        <f>IF( ISBLANK('03.Muestra'!$E9),"",'03.Muestra'!$E9)</f>
        <v>https://www.fundacionctic.org/es/actualidad/escribir-para-internet</v>
      </c>
      <c r="D134" s="164" t="s">
        <v>93</v>
      </c>
      <c r="E134" s="133" t="str">
        <f t="shared" si="7"/>
        <v/>
      </c>
      <c r="F134" s="147" t="n">
        <f ca="1">COUNTIF($D133:INDIRECT("$D" &amp;  SUM(ROW()-1,'03.Muestra'!$D$45)-1),F133)</f>
        <v>0.0</v>
      </c>
      <c r="G134" s="147" t="n">
        <f ca="1">COUNTIF($D133:INDIRECT("$D" &amp;  SUM(ROW()-1,'03.Muestra'!$D$45)-1),G133)</f>
        <v>25.0</v>
      </c>
      <c r="H134" s="147" t="n">
        <f ca="1">COUNTIF($D133:INDIRECT("$D" &amp;  SUM(ROW()-1,'03.Muestra'!$D$45)-1),H133)</f>
        <v>0.0</v>
      </c>
      <c r="I134" s="147" t="n">
        <f ca="1">COUNTIF($D133:INDIRECT("$D" &amp;  SUM(ROW()-1,'03.Muestra'!$D$45)-1),I133)</f>
        <v>10.0</v>
      </c>
      <c r="J134" s="147" t="n">
        <f ca="1">COUNTIF($D133:INDIRECT("$D" &amp;  SUM(ROW()-1,'03.Muestra'!$D$45)-1),J133)</f>
        <v>0.0</v>
      </c>
      <c r="K134" s="147" t="n">
        <f ca="1">IF('03.Muestra'!$D$45=0,0,COUNTBLANK($D133:INDIRECT("$D" &amp;  SUM(ROW()-1,'03.Muestra'!$D$45)-1)))</f>
        <v>0.0</v>
      </c>
      <c r="L134" s="19"/>
      <c r="M134" s="19"/>
      <c r="N134" s="19"/>
      <c r="O134" s="19"/>
      <c r="P134" s="19"/>
      <c r="Q134" s="19"/>
      <c r="R134" s="19"/>
      <c r="S134" s="19"/>
      <c r="T134" s="19"/>
      <c r="U134" s="19"/>
      <c r="V134" s="19"/>
      <c r="W134" s="19"/>
      <c r="X134" s="19"/>
      <c r="Y134" s="19"/>
    </row>
    <row r="135" spans="2:25" ht="12" customHeight="1">
      <c r="B135" s="140" t="str">
        <f>IF( ISBLANK('03.Muestra'!$C10),"",'03.Muestra'!$C10)</f>
        <v>Horizon 2020 | CTIC</v>
      </c>
      <c r="C135" s="140" t="str">
        <f>IF( ISBLANK('03.Muestra'!$E10),"",'03.Muestra'!$E10)</f>
        <v>https://www.fundacionctic.org/es/horizon-2020</v>
      </c>
      <c r="D135" s="164" t="s">
        <v>93</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Artículos | CTIC</v>
      </c>
      <c r="C136" s="140" t="str">
        <f>IF( ISBLANK('03.Muestra'!$E11),"",'03.Muestra'!$E11)</f>
        <v>https://www.fundacionctic.org/es/articulos</v>
      </c>
      <c r="D136" s="164" t="s">
        <v>82</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Trabaja con nosotros | CTIC</v>
      </c>
      <c r="C137" s="140" t="str">
        <f>IF( ISBLANK('03.Muestra'!$E12),"",'03.Muestra'!$E12)</f>
        <v>https://www.fundacionctic.org/es/trabaja-con-nosotros</v>
      </c>
      <c r="D137" s="164" t="s">
        <v>93</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Proyectos | CTIC</v>
      </c>
      <c r="C138" s="140" t="str">
        <f>IF( ISBLANK('03.Muestra'!$E13),"",'03.Muestra'!$E13)</f>
        <v>https://www.fundacionctic.org/es/proyectos</v>
      </c>
      <c r="D138" s="164" t="s">
        <v>82</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W3C | CTIC</v>
      </c>
      <c r="C139" s="140" t="str">
        <f>IF( ISBLANK('03.Muestra'!$E14),"",'03.Muestra'!$E14)</f>
        <v>https://www.fundacionctic.org/es/w3c</v>
      </c>
      <c r="D139" s="164" t="s">
        <v>93</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Tecnologías | CTIC</v>
      </c>
      <c r="C140" s="140" t="str">
        <f>IF( ISBLANK('03.Muestra'!$E15),"",'03.Muestra'!$E15)</f>
        <v>https://www.fundacionctic.org/es/tecnologias</v>
      </c>
      <c r="D140" s="164" t="s">
        <v>82</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BLOCKCHAIN | CTIC</v>
      </c>
      <c r="C141" s="140" t="str">
        <f>IF( ISBLANK('03.Muestra'!$E16),"",'03.Muestra'!$E16)</f>
        <v>https://www.fundacionctic.org/es/tecnologias/blockchain</v>
      </c>
      <c r="D141" s="164" t="s">
        <v>82</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Arranca MASSTEAM, Mujeres Asturianas STEAM, el proyecto al que se suma el PCT Avilés Isla de la Innovación | CTIC</v>
      </c>
      <c r="C142" s="140" t="str">
        <f>IF( ISBLANK('03.Muestra'!$E17),"",'03.Muestra'!$E17)</f>
        <v>https://www.fundacionctic.org/es/actualidad/arranca-massteam-mujeres-asturianas-steam-el-proyecto-al-que-se-suma-el-pct-aviles-isla</v>
      </c>
      <c r="D142" s="164" t="s">
        <v>93</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Análisis de la eficiencia de equipos industriales | CTIC</v>
      </c>
      <c r="C143" s="140" t="str">
        <f>IF( ISBLANK('03.Muestra'!$E18),"",'03.Muestra'!$E18)</f>
        <v>https://www.fundacionctic.org/es/actualidad/analisis-de-la-eficiencia-de-equipos-industriales</v>
      </c>
      <c r="D143" s="164" t="s">
        <v>93</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Perfil del contratante | CTIC</v>
      </c>
      <c r="C144" s="140" t="str">
        <f>IF( ISBLANK('03.Muestra'!$E19),"",'03.Muestra'!$E19)</f>
        <v>https://www.fundacionctic.org/es/perfil-contratante</v>
      </c>
      <c r="D144" s="164" t="s">
        <v>93</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SOLICITUD DE ACOMPAÑAMIENTO TECNOLÓGICO | CTIC</v>
      </c>
      <c r="C145" s="140" t="str">
        <f>IF( ISBLANK('03.Muestra'!$E20),"",'03.Muestra'!$E20)</f>
        <v>https://www.fundacionctic.org/es/proyectos/red-sat/solicitud-diagnostico</v>
      </c>
      <c r="D145" s="164" t="s">
        <v>93</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Mapa del sitio | CTIC</v>
      </c>
      <c r="C146" s="140" t="str">
        <f>IF( ISBLANK('03.Muestra'!$E21),"",'03.Muestra'!$E21)</f>
        <v>https://www.fundacionctic.org/es/sitemap</v>
      </c>
      <c r="D146" s="164" t="s">
        <v>93</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Política de cookies | CTIC</v>
      </c>
      <c r="C147" s="140" t="str">
        <f>IF( ISBLANK('03.Muestra'!$E22),"",'03.Muestra'!$E22)</f>
        <v>https://www.fundacionctic.org/es/politica-de-cookies</v>
      </c>
      <c r="D147" s="164" t="s">
        <v>93</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Home | CTIC</v>
      </c>
      <c r="C148" s="140" t="str">
        <f>IF( ISBLANK('03.Muestra'!$E23),"",'03.Muestra'!$E23)</f>
        <v>https://www.fundacionctic.org/en</v>
      </c>
      <c r="D148" s="164" t="s">
        <v>82</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Accesibilidad | CTIC</v>
      </c>
      <c r="C149" s="140" t="str">
        <f>IF( ISBLANK('03.Muestra'!$E24),"",'03.Muestra'!$E24)</f>
        <v>https://www.fundacionctic.org/es/accesibilidad</v>
      </c>
      <c r="D149" s="164" t="s">
        <v>93</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Sobre CTIC | CTIC</v>
      </c>
      <c r="C150" s="140" t="str">
        <f>IF( ISBLANK('03.Muestra'!$E25),"",'03.Muestra'!$E25)</f>
        <v>https://www.fundacionctic.org/es/sobre-ctic</v>
      </c>
      <c r="D150" s="164" t="s">
        <v>93</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Retos | CTIC</v>
      </c>
      <c r="C151" s="140" t="str">
        <f>IF( ISBLANK('03.Muestra'!$E26),"",'03.Muestra'!$E26)</f>
        <v>https://www.fundacionctic.org/es/retos</v>
      </c>
      <c r="D151" s="164" t="s">
        <v>82</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Publicaciones científicas | CTIC</v>
      </c>
      <c r="C152" s="140" t="str">
        <f>IF( ISBLANK('03.Muestra'!$E27),"",'03.Muestra'!$E27)</f>
        <v>https://www.fundacionctic.org/es/scientific-publications</v>
      </c>
      <c r="D152" s="164" t="s">
        <v>93</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News | CTIC</v>
      </c>
      <c r="C153" s="140" t="str">
        <f>IF( ISBLANK('03.Muestra'!$E28),"",'03.Muestra'!$E28)</f>
        <v>https://www.fundacionctic.org/es/actualidad</v>
      </c>
      <c r="D153" s="164" t="s">
        <v>82</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EQUIPAMIENTO DE MATERIAL INFORMÁTICO PARA FUNDACIÓN CTIC | CTIC</v>
      </c>
      <c r="C154" s="140" t="str">
        <f>IF( ISBLANK('03.Muestra'!$E29),"",'03.Muestra'!$E29)</f>
        <v>https://www.fundacionctic.org/es/perfil-contratante/equipamiento-de-material-informatico-para-fundacion-ctic</v>
      </c>
      <c r="D154" s="164" t="s">
        <v>93</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Órganos de gobierno | CTIC</v>
      </c>
      <c r="C155" s="140" t="str">
        <f>IF( ISBLANK('03.Muestra'!$E30),"",'03.Muestra'!$E30)</f>
        <v>https://www.fundacionctic.org/es/organos-de-gobierno</v>
      </c>
      <c r="D155" s="164" t="s">
        <v>93</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Desarrollo de Plataforma Web RETOS STEAM | CTIC</v>
      </c>
      <c r="C156" s="140" t="str">
        <f>IF( ISBLANK('03.Muestra'!$E31),"",'03.Muestra'!$E31)</f>
        <v>https://www.fundacionctic.org/es/perfil-contratante/desarrollo-de-plataforma-web-retos-steam</v>
      </c>
      <c r="D156" s="164" t="s">
        <v>93</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Suministro de material informático y de investigación | CTIC</v>
      </c>
      <c r="C157" s="140" t="str">
        <f>IF( ISBLANK('03.Muestra'!$E32),"",'03.Muestra'!$E32)</f>
        <v>https://www.fundacionctic.org/es/perfil-contratante/suministro-de-material-informatico-y-de-investigacion</v>
      </c>
      <c r="D157" s="164" t="s">
        <v>93</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Solicitud de certificados | CTIC</v>
      </c>
      <c r="C158" s="140" t="str">
        <f>IF( ISBLANK('03.Muestra'!$E33),"",'03.Muestra'!$E33)</f>
        <v>https://www.fundacionctic.org/perfil-contratante/certificados</v>
      </c>
      <c r="D158" s="164" t="s">
        <v>93</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Prensa | CTIC</v>
      </c>
      <c r="C159" s="140" t="str">
        <f>IF( ISBLANK('03.Muestra'!$E34),"",'03.Muestra'!$E34)</f>
        <v>https://www.fundacionctic.org/es/prensa</v>
      </c>
      <c r="D159" s="164" t="s">
        <v>93</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EQUIPAMIENTO INFORMÁTICO Y DE COMUNICACIONES PARA FUNDACIÓN CTIC 2017 | CTIC</v>
      </c>
      <c r="C160" s="140" t="str">
        <f>IF( ISBLANK('03.Muestra'!$E35),"",'03.Muestra'!$E35)</f>
        <v>https://www.fundacionctic.org/es/perfil-contratante/equipamiento-informatico-y-de-comunicaciones-para-fundacion-ctic-2017</v>
      </c>
      <c r="D160" s="164" t="s">
        <v>93</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Proceso de Homologación de Docentes | CTIC</v>
      </c>
      <c r="C161" s="140" t="str">
        <f>IF( ISBLANK('03.Muestra'!$E36),"",'03.Muestra'!$E36)</f>
        <v>https://www.fundacionctic.org/es/perfil-contratante/proceso-de-homologacion-de-docentes</v>
      </c>
      <c r="D161" s="164" t="s">
        <v>93</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Home | CTIC</v>
      </c>
      <c r="C162" s="140" t="str">
        <f>IF( ISBLANK('03.Muestra'!$E37),"",'03.Muestra'!$E37)</f>
        <v>https://www.fundacionctic.org/es</v>
      </c>
      <c r="D162" s="164" t="s">
        <v>82</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Contratación del mantenimiento de la limpieza de las instalaciones de Fundación CTIC y zonas comunes del Edificio Centros Tecnológicos | CTIC</v>
      </c>
      <c r="C163" s="140" t="str">
        <f>IF( ISBLANK('03.Muestra'!$E38),"",'03.Muestra'!$E38)</f>
        <v>https://www.fundacionctic.org/es/perfil-contratante/contratacion-del-mantenimiento-de-la-limpieza-de-las-instalaciones-de-fundacion</v>
      </c>
      <c r="D163" s="164" t="s">
        <v>93</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Recursos humanos | CTIC</v>
      </c>
      <c r="C164" s="140" t="str">
        <f>IF( ISBLANK('03.Muestra'!$E39),"",'03.Muestra'!$E39)</f>
        <v>https://www.fundacionctic.org/es/recursos-humanos</v>
      </c>
      <c r="D164" s="164" t="s">
        <v>93</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Identidad corporativa | CTIC</v>
      </c>
      <c r="C165" s="140" t="str">
        <f>IF( ISBLANK('03.Muestra'!$E40),"",'03.Muestra'!$E40)</f>
        <v>https://www.fundacionctic.org/es/identidad-corporativa</v>
      </c>
      <c r="D165" s="164" t="s">
        <v>93</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Álbumes | CTIC</v>
      </c>
      <c r="C166" s="140" t="str">
        <f>IF( ISBLANK('03.Muestra'!$E41),"",'03.Muestra'!$E41)</f>
        <v>https://www.fundacionctic.org/es/album</v>
      </c>
      <c r="D166" s="164" t="s">
        <v>82</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Aviso legal | CTIC</v>
      </c>
      <c r="C167" s="140" t="str">
        <f>IF( ISBLANK('03.Muestra'!$E42),"",'03.Muestra'!$E42)</f>
        <v>https://www.fundacionctic.org/es/aviso-legal</v>
      </c>
      <c r="D167" s="164" t="s">
        <v>93</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78</v>
      </c>
      <c r="C170" s="27" t="s">
        <v>120</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Home | CTIC</v>
      </c>
      <c r="C171" s="140" t="str">
        <f>IF( ISBLANK('03.Muestra'!$E8),"",'03.Muestra'!$E8)</f>
        <v>https://www.fundacionctic.org/</v>
      </c>
      <c r="D171" s="164" t="s">
        <v>89</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Escribir para Internet | CTIC</v>
      </c>
      <c r="C172" s="140" t="str">
        <f>IF( ISBLANK('03.Muestra'!$E9),"",'03.Muestra'!$E9)</f>
        <v>https://www.fundacionctic.org/es/actualidad/escribir-para-internet</v>
      </c>
      <c r="D172" s="164" t="s">
        <v>89</v>
      </c>
      <c r="E172" s="133" t="str">
        <f t="shared" si="9"/>
        <v/>
      </c>
      <c r="F172" s="147" t="n">
        <f ca="1">COUNTIF($D171:INDIRECT("$D" &amp;  SUM(ROW()-1,'03.Muestra'!$D$45)-1),F171)</f>
        <v>35.0</v>
      </c>
      <c r="G172" s="147" t="n">
        <f ca="1">COUNTIF($D171:INDIRECT("$D" &amp;  SUM(ROW()-1,'03.Muestra'!$D$45)-1),G171)</f>
        <v>0.0</v>
      </c>
      <c r="H172" s="147" t="n">
        <f ca="1">COUNTIF($D171:INDIRECT("$D" &amp;  SUM(ROW()-1,'03.Muestra'!$D$45)-1),H171)</f>
        <v>0.0</v>
      </c>
      <c r="I172" s="147" t="n">
        <f ca="1">COUNTIF($D171:INDIRECT("$D" &amp;  SUM(ROW()-1,'03.Muestra'!$D$45)-1),I171)</f>
        <v>0.0</v>
      </c>
      <c r="J172" s="147" t="n">
        <f ca="1">COUNTIF($D171:INDIRECT("$D" &amp;  SUM(ROW()-1,'03.Muestra'!$D$45)-1),J171)</f>
        <v>0.0</v>
      </c>
      <c r="K172" s="147" t="n">
        <f ca="1">IF('03.Muestra'!$D$45=0,0,COUNTBLANK($D171:INDIRECT("$D" &amp;  SUM(ROW()-1,'03.Muestra'!$D$45)-1)))</f>
        <v>0.0</v>
      </c>
      <c r="L172" s="19"/>
      <c r="M172" s="19"/>
      <c r="N172" s="19"/>
      <c r="O172" s="19"/>
      <c r="P172" s="19"/>
      <c r="Q172" s="19"/>
      <c r="R172" s="19"/>
      <c r="S172" s="19"/>
      <c r="T172" s="19"/>
      <c r="U172" s="19"/>
      <c r="V172" s="19"/>
      <c r="W172" s="19"/>
      <c r="X172" s="19"/>
      <c r="Y172" s="19"/>
    </row>
    <row r="173" spans="2:25" ht="12" customHeight="1">
      <c r="B173" s="140" t="str">
        <f>IF( ISBLANK('03.Muestra'!$C10),"",'03.Muestra'!$C10)</f>
        <v>Horizon 2020 | CTIC</v>
      </c>
      <c r="C173" s="140" t="str">
        <f>IF( ISBLANK('03.Muestra'!$E10),"",'03.Muestra'!$E10)</f>
        <v>https://www.fundacionctic.org/es/horizon-2020</v>
      </c>
      <c r="D173" s="164" t="s">
        <v>89</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Artículos | CTIC</v>
      </c>
      <c r="C174" s="140" t="str">
        <f>IF( ISBLANK('03.Muestra'!$E11),"",'03.Muestra'!$E11)</f>
        <v>https://www.fundacionctic.org/es/articulos</v>
      </c>
      <c r="D174" s="164" t="s">
        <v>89</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Trabaja con nosotros | CTIC</v>
      </c>
      <c r="C175" s="140" t="str">
        <f>IF( ISBLANK('03.Muestra'!$E12),"",'03.Muestra'!$E12)</f>
        <v>https://www.fundacionctic.org/es/trabaja-con-nosotros</v>
      </c>
      <c r="D175" s="164" t="s">
        <v>89</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Proyectos | CTIC</v>
      </c>
      <c r="C176" s="140" t="str">
        <f>IF( ISBLANK('03.Muestra'!$E13),"",'03.Muestra'!$E13)</f>
        <v>https://www.fundacionctic.org/es/proyectos</v>
      </c>
      <c r="D176" s="164" t="s">
        <v>89</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W3C | CTIC</v>
      </c>
      <c r="C177" s="140" t="str">
        <f>IF( ISBLANK('03.Muestra'!$E14),"",'03.Muestra'!$E14)</f>
        <v>https://www.fundacionctic.org/es/w3c</v>
      </c>
      <c r="D177" s="164" t="s">
        <v>89</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Tecnologías | CTIC</v>
      </c>
      <c r="C178" s="140" t="str">
        <f>IF( ISBLANK('03.Muestra'!$E15),"",'03.Muestra'!$E15)</f>
        <v>https://www.fundacionctic.org/es/tecnologias</v>
      </c>
      <c r="D178" s="164" t="s">
        <v>89</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BLOCKCHAIN | CTIC</v>
      </c>
      <c r="C179" s="140" t="str">
        <f>IF( ISBLANK('03.Muestra'!$E16),"",'03.Muestra'!$E16)</f>
        <v>https://www.fundacionctic.org/es/tecnologias/blockchain</v>
      </c>
      <c r="D179" s="164" t="s">
        <v>89</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Arranca MASSTEAM, Mujeres Asturianas STEAM, el proyecto al que se suma el PCT Avilés Isla de la Innovación | CTIC</v>
      </c>
      <c r="C180" s="140" t="str">
        <f>IF( ISBLANK('03.Muestra'!$E17),"",'03.Muestra'!$E17)</f>
        <v>https://www.fundacionctic.org/es/actualidad/arranca-massteam-mujeres-asturianas-steam-el-proyecto-al-que-se-suma-el-pct-aviles-isla</v>
      </c>
      <c r="D180" s="164" t="s">
        <v>89</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Análisis de la eficiencia de equipos industriales | CTIC</v>
      </c>
      <c r="C181" s="140" t="str">
        <f>IF( ISBLANK('03.Muestra'!$E18),"",'03.Muestra'!$E18)</f>
        <v>https://www.fundacionctic.org/es/actualidad/analisis-de-la-eficiencia-de-equipos-industriales</v>
      </c>
      <c r="D181" s="164" t="s">
        <v>89</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Perfil del contratante | CTIC</v>
      </c>
      <c r="C182" s="140" t="str">
        <f>IF( ISBLANK('03.Muestra'!$E19),"",'03.Muestra'!$E19)</f>
        <v>https://www.fundacionctic.org/es/perfil-contratante</v>
      </c>
      <c r="D182" s="164" t="s">
        <v>89</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SOLICITUD DE ACOMPAÑAMIENTO TECNOLÓGICO | CTIC</v>
      </c>
      <c r="C183" s="140" t="str">
        <f>IF( ISBLANK('03.Muestra'!$E20),"",'03.Muestra'!$E20)</f>
        <v>https://www.fundacionctic.org/es/proyectos/red-sat/solicitud-diagnostico</v>
      </c>
      <c r="D183" s="164" t="s">
        <v>89</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Mapa del sitio | CTIC</v>
      </c>
      <c r="C184" s="140" t="str">
        <f>IF( ISBLANK('03.Muestra'!$E21),"",'03.Muestra'!$E21)</f>
        <v>https://www.fundacionctic.org/es/sitemap</v>
      </c>
      <c r="D184" s="164" t="s">
        <v>89</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Política de cookies | CTIC</v>
      </c>
      <c r="C185" s="140" t="str">
        <f>IF( ISBLANK('03.Muestra'!$E22),"",'03.Muestra'!$E22)</f>
        <v>https://www.fundacionctic.org/es/politica-de-cookies</v>
      </c>
      <c r="D185" s="164" t="s">
        <v>89</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Home | CTIC</v>
      </c>
      <c r="C186" s="140" t="str">
        <f>IF( ISBLANK('03.Muestra'!$E23),"",'03.Muestra'!$E23)</f>
        <v>https://www.fundacionctic.org/en</v>
      </c>
      <c r="D186" s="164" t="s">
        <v>89</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Accesibilidad | CTIC</v>
      </c>
      <c r="C187" s="140" t="str">
        <f>IF( ISBLANK('03.Muestra'!$E24),"",'03.Muestra'!$E24)</f>
        <v>https://www.fundacionctic.org/es/accesibilidad</v>
      </c>
      <c r="D187" s="164" t="s">
        <v>89</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Sobre CTIC | CTIC</v>
      </c>
      <c r="C188" s="140" t="str">
        <f>IF( ISBLANK('03.Muestra'!$E25),"",'03.Muestra'!$E25)</f>
        <v>https://www.fundacionctic.org/es/sobre-ctic</v>
      </c>
      <c r="D188" s="164" t="s">
        <v>89</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Retos | CTIC</v>
      </c>
      <c r="C189" s="140" t="str">
        <f>IF( ISBLANK('03.Muestra'!$E26),"",'03.Muestra'!$E26)</f>
        <v>https://www.fundacionctic.org/es/retos</v>
      </c>
      <c r="D189" s="164" t="s">
        <v>89</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Publicaciones científicas | CTIC</v>
      </c>
      <c r="C190" s="140" t="str">
        <f>IF( ISBLANK('03.Muestra'!$E27),"",'03.Muestra'!$E27)</f>
        <v>https://www.fundacionctic.org/es/scientific-publications</v>
      </c>
      <c r="D190" s="164" t="s">
        <v>89</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News | CTIC</v>
      </c>
      <c r="C191" s="140" t="str">
        <f>IF( ISBLANK('03.Muestra'!$E28),"",'03.Muestra'!$E28)</f>
        <v>https://www.fundacionctic.org/es/actualidad</v>
      </c>
      <c r="D191" s="164" t="s">
        <v>89</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EQUIPAMIENTO DE MATERIAL INFORMÁTICO PARA FUNDACIÓN CTIC | CTIC</v>
      </c>
      <c r="C192" s="140" t="str">
        <f>IF( ISBLANK('03.Muestra'!$E29),"",'03.Muestra'!$E29)</f>
        <v>https://www.fundacionctic.org/es/perfil-contratante/equipamiento-de-material-informatico-para-fundacion-ctic</v>
      </c>
      <c r="D192" s="164" t="s">
        <v>89</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Órganos de gobierno | CTIC</v>
      </c>
      <c r="C193" s="140" t="str">
        <f>IF( ISBLANK('03.Muestra'!$E30),"",'03.Muestra'!$E30)</f>
        <v>https://www.fundacionctic.org/es/organos-de-gobierno</v>
      </c>
      <c r="D193" s="164" t="s">
        <v>89</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Desarrollo de Plataforma Web RETOS STEAM | CTIC</v>
      </c>
      <c r="C194" s="140" t="str">
        <f>IF( ISBLANK('03.Muestra'!$E31),"",'03.Muestra'!$E31)</f>
        <v>https://www.fundacionctic.org/es/perfil-contratante/desarrollo-de-plataforma-web-retos-steam</v>
      </c>
      <c r="D194" s="164" t="s">
        <v>89</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Suministro de material informático y de investigación | CTIC</v>
      </c>
      <c r="C195" s="140" t="str">
        <f>IF( ISBLANK('03.Muestra'!$E32),"",'03.Muestra'!$E32)</f>
        <v>https://www.fundacionctic.org/es/perfil-contratante/suministro-de-material-informatico-y-de-investigacion</v>
      </c>
      <c r="D195" s="164" t="s">
        <v>89</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Solicitud de certificados | CTIC</v>
      </c>
      <c r="C196" s="140" t="str">
        <f>IF( ISBLANK('03.Muestra'!$E33),"",'03.Muestra'!$E33)</f>
        <v>https://www.fundacionctic.org/perfil-contratante/certificados</v>
      </c>
      <c r="D196" s="164" t="s">
        <v>89</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Prensa | CTIC</v>
      </c>
      <c r="C197" s="140" t="str">
        <f>IF( ISBLANK('03.Muestra'!$E34),"",'03.Muestra'!$E34)</f>
        <v>https://www.fundacionctic.org/es/prensa</v>
      </c>
      <c r="D197" s="164" t="s">
        <v>89</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EQUIPAMIENTO INFORMÁTICO Y DE COMUNICACIONES PARA FUNDACIÓN CTIC 2017 | CTIC</v>
      </c>
      <c r="C198" s="140" t="str">
        <f>IF( ISBLANK('03.Muestra'!$E35),"",'03.Muestra'!$E35)</f>
        <v>https://www.fundacionctic.org/es/perfil-contratante/equipamiento-informatico-y-de-comunicaciones-para-fundacion-ctic-2017</v>
      </c>
      <c r="D198" s="164" t="s">
        <v>89</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Proceso de Homologación de Docentes | CTIC</v>
      </c>
      <c r="C199" s="140" t="str">
        <f>IF( ISBLANK('03.Muestra'!$E36),"",'03.Muestra'!$E36)</f>
        <v>https://www.fundacionctic.org/es/perfil-contratante/proceso-de-homologacion-de-docentes</v>
      </c>
      <c r="D199" s="164" t="s">
        <v>89</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Home | CTIC</v>
      </c>
      <c r="C200" s="140" t="str">
        <f>IF( ISBLANK('03.Muestra'!$E37),"",'03.Muestra'!$E37)</f>
        <v>https://www.fundacionctic.org/es</v>
      </c>
      <c r="D200" s="164" t="s">
        <v>89</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Contratación del mantenimiento de la limpieza de las instalaciones de Fundación CTIC y zonas comunes del Edificio Centros Tecnológicos | CTIC</v>
      </c>
      <c r="C201" s="140" t="str">
        <f>IF( ISBLANK('03.Muestra'!$E38),"",'03.Muestra'!$E38)</f>
        <v>https://www.fundacionctic.org/es/perfil-contratante/contratacion-del-mantenimiento-de-la-limpieza-de-las-instalaciones-de-fundacion</v>
      </c>
      <c r="D201" s="164" t="s">
        <v>89</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Recursos humanos | CTIC</v>
      </c>
      <c r="C202" s="140" t="str">
        <f>IF( ISBLANK('03.Muestra'!$E39),"",'03.Muestra'!$E39)</f>
        <v>https://www.fundacionctic.org/es/recursos-humanos</v>
      </c>
      <c r="D202" s="164" t="s">
        <v>89</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Identidad corporativa | CTIC</v>
      </c>
      <c r="C203" s="140" t="str">
        <f>IF( ISBLANK('03.Muestra'!$E40),"",'03.Muestra'!$E40)</f>
        <v>https://www.fundacionctic.org/es/identidad-corporativa</v>
      </c>
      <c r="D203" s="164" t="s">
        <v>89</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Álbumes | CTIC</v>
      </c>
      <c r="C204" s="140" t="str">
        <f>IF( ISBLANK('03.Muestra'!$E41),"",'03.Muestra'!$E41)</f>
        <v>https://www.fundacionctic.org/es/album</v>
      </c>
      <c r="D204" s="164" t="s">
        <v>89</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Aviso legal | CTIC</v>
      </c>
      <c r="C205" s="140" t="str">
        <f>IF( ISBLANK('03.Muestra'!$E42),"",'03.Muestra'!$E42)</f>
        <v>https://www.fundacionctic.org/es/aviso-legal</v>
      </c>
      <c r="D205" s="164" t="s">
        <v>89</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78</v>
      </c>
      <c r="C208" s="27" t="s">
        <v>121</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Home | CTIC</v>
      </c>
      <c r="C209" s="140" t="str">
        <f>IF( ISBLANK('03.Muestra'!$E8),"",'03.Muestra'!$E8)</f>
        <v>https://www.fundacionctic.org/</v>
      </c>
      <c r="D209" s="164" t="s">
        <v>89</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Escribir para Internet | CTIC</v>
      </c>
      <c r="C210" s="140" t="str">
        <f>IF( ISBLANK('03.Muestra'!$E9),"",'03.Muestra'!$E9)</f>
        <v>https://www.fundacionctic.org/es/actualidad/escribir-para-internet</v>
      </c>
      <c r="D210" s="164" t="s">
        <v>89</v>
      </c>
      <c r="E210" s="133" t="str">
        <f t="shared" si="11"/>
        <v/>
      </c>
      <c r="F210" s="147" t="n">
        <f ca="1">COUNTIF($D209:INDIRECT("$D" &amp;  SUM(ROW()-1,'03.Muestra'!$D$45)-1),F209)</f>
        <v>35.0</v>
      </c>
      <c r="G210" s="147" t="n">
        <f ca="1">COUNTIF($D209:INDIRECT("$D" &amp;  SUM(ROW()-1,'03.Muestra'!$D$45)-1),G209)</f>
        <v>0.0</v>
      </c>
      <c r="H210" s="147" t="n">
        <f ca="1">COUNTIF($D209:INDIRECT("$D" &amp;  SUM(ROW()-1,'03.Muestra'!$D$45)-1),H209)</f>
        <v>0.0</v>
      </c>
      <c r="I210" s="147" t="n">
        <f ca="1">COUNTIF($D209:INDIRECT("$D" &amp;  SUM(ROW()-1,'03.Muestra'!$D$45)-1),I209)</f>
        <v>0.0</v>
      </c>
      <c r="J210" s="147" t="n">
        <f ca="1">COUNTIF($D209:INDIRECT("$D" &amp;  SUM(ROW()-1,'03.Muestra'!$D$45)-1),J209)</f>
        <v>0.0</v>
      </c>
      <c r="K210" s="147" t="n">
        <f ca="1">IF('03.Muestra'!$D$45=0,0,COUNTBLANK($D209:INDIRECT("$D" &amp;  SUM(ROW()-1,'03.Muestra'!$D$45)-1)))</f>
        <v>0.0</v>
      </c>
      <c r="L210" s="19"/>
      <c r="M210" s="19"/>
      <c r="N210" s="19"/>
      <c r="O210" s="19"/>
      <c r="P210" s="19"/>
      <c r="Q210" s="19"/>
      <c r="R210" s="19"/>
      <c r="S210" s="19"/>
      <c r="T210" s="19"/>
      <c r="U210" s="19"/>
      <c r="V210" s="19"/>
      <c r="W210" s="19"/>
      <c r="X210" s="19"/>
      <c r="Y210" s="19"/>
    </row>
    <row r="211" spans="2:25" ht="12" customHeight="1">
      <c r="B211" s="140" t="str">
        <f>IF( ISBLANK('03.Muestra'!$C10),"",'03.Muestra'!$C10)</f>
        <v>Horizon 2020 | CTIC</v>
      </c>
      <c r="C211" s="140" t="str">
        <f>IF( ISBLANK('03.Muestra'!$E10),"",'03.Muestra'!$E10)</f>
        <v>https://www.fundacionctic.org/es/horizon-2020</v>
      </c>
      <c r="D211" s="164" t="s">
        <v>89</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Artículos | CTIC</v>
      </c>
      <c r="C212" s="140" t="str">
        <f>IF( ISBLANK('03.Muestra'!$E11),"",'03.Muestra'!$E11)</f>
        <v>https://www.fundacionctic.org/es/articulos</v>
      </c>
      <c r="D212" s="164" t="s">
        <v>89</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Trabaja con nosotros | CTIC</v>
      </c>
      <c r="C213" s="140" t="str">
        <f>IF( ISBLANK('03.Muestra'!$E12),"",'03.Muestra'!$E12)</f>
        <v>https://www.fundacionctic.org/es/trabaja-con-nosotros</v>
      </c>
      <c r="D213" s="164" t="s">
        <v>89</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Proyectos | CTIC</v>
      </c>
      <c r="C214" s="140" t="str">
        <f>IF( ISBLANK('03.Muestra'!$E13),"",'03.Muestra'!$E13)</f>
        <v>https://www.fundacionctic.org/es/proyectos</v>
      </c>
      <c r="D214" s="164" t="s">
        <v>89</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W3C | CTIC</v>
      </c>
      <c r="C215" s="140" t="str">
        <f>IF( ISBLANK('03.Muestra'!$E14),"",'03.Muestra'!$E14)</f>
        <v>https://www.fundacionctic.org/es/w3c</v>
      </c>
      <c r="D215" s="164" t="s">
        <v>89</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Tecnologías | CTIC</v>
      </c>
      <c r="C216" s="140" t="str">
        <f>IF( ISBLANK('03.Muestra'!$E15),"",'03.Muestra'!$E15)</f>
        <v>https://www.fundacionctic.org/es/tecnologias</v>
      </c>
      <c r="D216" s="164" t="s">
        <v>89</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BLOCKCHAIN | CTIC</v>
      </c>
      <c r="C217" s="140" t="str">
        <f>IF( ISBLANK('03.Muestra'!$E16),"",'03.Muestra'!$E16)</f>
        <v>https://www.fundacionctic.org/es/tecnologias/blockchain</v>
      </c>
      <c r="D217" s="164" t="s">
        <v>89</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Arranca MASSTEAM, Mujeres Asturianas STEAM, el proyecto al que se suma el PCT Avilés Isla de la Innovación | CTIC</v>
      </c>
      <c r="C218" s="140" t="str">
        <f>IF( ISBLANK('03.Muestra'!$E17),"",'03.Muestra'!$E17)</f>
        <v>https://www.fundacionctic.org/es/actualidad/arranca-massteam-mujeres-asturianas-steam-el-proyecto-al-que-se-suma-el-pct-aviles-isla</v>
      </c>
      <c r="D218" s="164" t="s">
        <v>89</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Análisis de la eficiencia de equipos industriales | CTIC</v>
      </c>
      <c r="C219" s="140" t="str">
        <f>IF( ISBLANK('03.Muestra'!$E18),"",'03.Muestra'!$E18)</f>
        <v>https://www.fundacionctic.org/es/actualidad/analisis-de-la-eficiencia-de-equipos-industriales</v>
      </c>
      <c r="D219" s="164" t="s">
        <v>89</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Perfil del contratante | CTIC</v>
      </c>
      <c r="C220" s="140" t="str">
        <f>IF( ISBLANK('03.Muestra'!$E19),"",'03.Muestra'!$E19)</f>
        <v>https://www.fundacionctic.org/es/perfil-contratante</v>
      </c>
      <c r="D220" s="164" t="s">
        <v>89</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SOLICITUD DE ACOMPAÑAMIENTO TECNOLÓGICO | CTIC</v>
      </c>
      <c r="C221" s="140" t="str">
        <f>IF( ISBLANK('03.Muestra'!$E20),"",'03.Muestra'!$E20)</f>
        <v>https://www.fundacionctic.org/es/proyectos/red-sat/solicitud-diagnostico</v>
      </c>
      <c r="D221" s="164" t="s">
        <v>89</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Mapa del sitio | CTIC</v>
      </c>
      <c r="C222" s="140" t="str">
        <f>IF( ISBLANK('03.Muestra'!$E21),"",'03.Muestra'!$E21)</f>
        <v>https://www.fundacionctic.org/es/sitemap</v>
      </c>
      <c r="D222" s="164" t="s">
        <v>89</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Política de cookies | CTIC</v>
      </c>
      <c r="C223" s="140" t="str">
        <f>IF( ISBLANK('03.Muestra'!$E22),"",'03.Muestra'!$E22)</f>
        <v>https://www.fundacionctic.org/es/politica-de-cookies</v>
      </c>
      <c r="D223" s="164" t="s">
        <v>89</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Home | CTIC</v>
      </c>
      <c r="C224" s="140" t="str">
        <f>IF( ISBLANK('03.Muestra'!$E23),"",'03.Muestra'!$E23)</f>
        <v>https://www.fundacionctic.org/en</v>
      </c>
      <c r="D224" s="164" t="s">
        <v>89</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Accesibilidad | CTIC</v>
      </c>
      <c r="C225" s="140" t="str">
        <f>IF( ISBLANK('03.Muestra'!$E24),"",'03.Muestra'!$E24)</f>
        <v>https://www.fundacionctic.org/es/accesibilidad</v>
      </c>
      <c r="D225" s="164" t="s">
        <v>89</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Sobre CTIC | CTIC</v>
      </c>
      <c r="C226" s="140" t="str">
        <f>IF( ISBLANK('03.Muestra'!$E25),"",'03.Muestra'!$E25)</f>
        <v>https://www.fundacionctic.org/es/sobre-ctic</v>
      </c>
      <c r="D226" s="164" t="s">
        <v>89</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Retos | CTIC</v>
      </c>
      <c r="C227" s="140" t="str">
        <f>IF( ISBLANK('03.Muestra'!$E26),"",'03.Muestra'!$E26)</f>
        <v>https://www.fundacionctic.org/es/retos</v>
      </c>
      <c r="D227" s="164" t="s">
        <v>89</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Publicaciones científicas | CTIC</v>
      </c>
      <c r="C228" s="140" t="str">
        <f>IF( ISBLANK('03.Muestra'!$E27),"",'03.Muestra'!$E27)</f>
        <v>https://www.fundacionctic.org/es/scientific-publications</v>
      </c>
      <c r="D228" s="164" t="s">
        <v>89</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News | CTIC</v>
      </c>
      <c r="C229" s="140" t="str">
        <f>IF( ISBLANK('03.Muestra'!$E28),"",'03.Muestra'!$E28)</f>
        <v>https://www.fundacionctic.org/es/actualidad</v>
      </c>
      <c r="D229" s="164" t="s">
        <v>89</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EQUIPAMIENTO DE MATERIAL INFORMÁTICO PARA FUNDACIÓN CTIC | CTIC</v>
      </c>
      <c r="C230" s="140" t="str">
        <f>IF( ISBLANK('03.Muestra'!$E29),"",'03.Muestra'!$E29)</f>
        <v>https://www.fundacionctic.org/es/perfil-contratante/equipamiento-de-material-informatico-para-fundacion-ctic</v>
      </c>
      <c r="D230" s="164" t="s">
        <v>89</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Órganos de gobierno | CTIC</v>
      </c>
      <c r="C231" s="140" t="str">
        <f>IF( ISBLANK('03.Muestra'!$E30),"",'03.Muestra'!$E30)</f>
        <v>https://www.fundacionctic.org/es/organos-de-gobierno</v>
      </c>
      <c r="D231" s="164" t="s">
        <v>89</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Desarrollo de Plataforma Web RETOS STEAM | CTIC</v>
      </c>
      <c r="C232" s="140" t="str">
        <f>IF( ISBLANK('03.Muestra'!$E31),"",'03.Muestra'!$E31)</f>
        <v>https://www.fundacionctic.org/es/perfil-contratante/desarrollo-de-plataforma-web-retos-steam</v>
      </c>
      <c r="D232" s="164" t="s">
        <v>89</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Suministro de material informático y de investigación | CTIC</v>
      </c>
      <c r="C233" s="140" t="str">
        <f>IF( ISBLANK('03.Muestra'!$E32),"",'03.Muestra'!$E32)</f>
        <v>https://www.fundacionctic.org/es/perfil-contratante/suministro-de-material-informatico-y-de-investigacion</v>
      </c>
      <c r="D233" s="164" t="s">
        <v>89</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Solicitud de certificados | CTIC</v>
      </c>
      <c r="C234" s="140" t="str">
        <f>IF( ISBLANK('03.Muestra'!$E33),"",'03.Muestra'!$E33)</f>
        <v>https://www.fundacionctic.org/perfil-contratante/certificados</v>
      </c>
      <c r="D234" s="164" t="s">
        <v>89</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Prensa | CTIC</v>
      </c>
      <c r="C235" s="140" t="str">
        <f>IF( ISBLANK('03.Muestra'!$E34),"",'03.Muestra'!$E34)</f>
        <v>https://www.fundacionctic.org/es/prensa</v>
      </c>
      <c r="D235" s="164" t="s">
        <v>89</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EQUIPAMIENTO INFORMÁTICO Y DE COMUNICACIONES PARA FUNDACIÓN CTIC 2017 | CTIC</v>
      </c>
      <c r="C236" s="140" t="str">
        <f>IF( ISBLANK('03.Muestra'!$E35),"",'03.Muestra'!$E35)</f>
        <v>https://www.fundacionctic.org/es/perfil-contratante/equipamiento-informatico-y-de-comunicaciones-para-fundacion-ctic-2017</v>
      </c>
      <c r="D236" s="164" t="s">
        <v>89</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Proceso de Homologación de Docentes | CTIC</v>
      </c>
      <c r="C237" s="140" t="str">
        <f>IF( ISBLANK('03.Muestra'!$E36),"",'03.Muestra'!$E36)</f>
        <v>https://www.fundacionctic.org/es/perfil-contratante/proceso-de-homologacion-de-docentes</v>
      </c>
      <c r="D237" s="164" t="s">
        <v>89</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Home | CTIC</v>
      </c>
      <c r="C238" s="140" t="str">
        <f>IF( ISBLANK('03.Muestra'!$E37),"",'03.Muestra'!$E37)</f>
        <v>https://www.fundacionctic.org/es</v>
      </c>
      <c r="D238" s="164" t="s">
        <v>89</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Contratación del mantenimiento de la limpieza de las instalaciones de Fundación CTIC y zonas comunes del Edificio Centros Tecnológicos | CTIC</v>
      </c>
      <c r="C239" s="140" t="str">
        <f>IF( ISBLANK('03.Muestra'!$E38),"",'03.Muestra'!$E38)</f>
        <v>https://www.fundacionctic.org/es/perfil-contratante/contratacion-del-mantenimiento-de-la-limpieza-de-las-instalaciones-de-fundacion</v>
      </c>
      <c r="D239" s="164" t="s">
        <v>89</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Recursos humanos | CTIC</v>
      </c>
      <c r="C240" s="140" t="str">
        <f>IF( ISBLANK('03.Muestra'!$E39),"",'03.Muestra'!$E39)</f>
        <v>https://www.fundacionctic.org/es/recursos-humanos</v>
      </c>
      <c r="D240" s="164" t="s">
        <v>89</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Identidad corporativa | CTIC</v>
      </c>
      <c r="C241" s="140" t="str">
        <f>IF( ISBLANK('03.Muestra'!$E40),"",'03.Muestra'!$E40)</f>
        <v>https://www.fundacionctic.org/es/identidad-corporativa</v>
      </c>
      <c r="D241" s="164" t="s">
        <v>89</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Álbumes | CTIC</v>
      </c>
      <c r="C242" s="140" t="str">
        <f>IF( ISBLANK('03.Muestra'!$E41),"",'03.Muestra'!$E41)</f>
        <v>https://www.fundacionctic.org/es/album</v>
      </c>
      <c r="D242" s="164" t="s">
        <v>89</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Aviso legal | CTIC</v>
      </c>
      <c r="C243" s="140" t="str">
        <f>IF( ISBLANK('03.Muestra'!$E42),"",'03.Muestra'!$E42)</f>
        <v>https://www.fundacionctic.org/es/aviso-legal</v>
      </c>
      <c r="D243" s="164" t="s">
        <v>89</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122</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Home | CTIC</v>
      </c>
      <c r="C247" s="140" t="str">
        <f>IF( ISBLANK('03.Muestra'!$E8),"",'03.Muestra'!$E8)</f>
        <v>https://www.fundacionctic.org/</v>
      </c>
      <c r="D247" s="164" t="s">
        <v>93</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Escribir para Internet | CTIC</v>
      </c>
      <c r="C248" s="140" t="str">
        <f>IF( ISBLANK('03.Muestra'!$E9),"",'03.Muestra'!$E9)</f>
        <v>https://www.fundacionctic.org/es/actualidad/escribir-para-internet</v>
      </c>
      <c r="D248" s="164" t="s">
        <v>93</v>
      </c>
      <c r="E248" s="133" t="str">
        <f t="shared" si="13"/>
        <v/>
      </c>
      <c r="F248" s="147" t="n">
        <f ca="1">COUNTIF($D247:INDIRECT("$D" &amp;  SUM(ROW()-1,'03.Muestra'!$D$45)-1),F247)</f>
        <v>0.0</v>
      </c>
      <c r="G248" s="147" t="n">
        <f ca="1">COUNTIF($D247:INDIRECT("$D" &amp;  SUM(ROW()-1,'03.Muestra'!$D$45)-1),G247)</f>
        <v>35.0</v>
      </c>
      <c r="H248" s="147" t="n">
        <f ca="1">COUNTIF($D247:INDIRECT("$D" &amp;  SUM(ROW()-1,'03.Muestra'!$D$45)-1),H247)</f>
        <v>0.0</v>
      </c>
      <c r="I248" s="147" t="n">
        <f ca="1">COUNTIF($D247:INDIRECT("$D" &amp;  SUM(ROW()-1,'03.Muestra'!$D$45)-1),I247)</f>
        <v>0.0</v>
      </c>
      <c r="J248" s="147" t="n">
        <f ca="1">COUNTIF($D247:INDIRECT("$D" &amp;  SUM(ROW()-1,'03.Muestra'!$D$45)-1),J247)</f>
        <v>0.0</v>
      </c>
      <c r="K248" s="147" t="n">
        <f ca="1">IF('03.Muestra'!$D$45=0,0,COUNTBLANK($D247:INDIRECT("$D" &amp;  SUM(ROW()-1,'03.Muestra'!$D$45)-1)))</f>
        <v>0.0</v>
      </c>
      <c r="L248" s="19"/>
      <c r="M248" s="19"/>
      <c r="N248" s="19"/>
      <c r="O248" s="19"/>
      <c r="P248" s="19"/>
      <c r="Q248" s="19"/>
      <c r="R248" s="19"/>
      <c r="S248" s="19"/>
      <c r="T248" s="19"/>
      <c r="U248" s="19"/>
      <c r="V248" s="19"/>
      <c r="W248" s="19"/>
      <c r="X248" s="19"/>
      <c r="Y248" s="19"/>
    </row>
    <row r="249" spans="2:25" ht="12" customHeight="1">
      <c r="B249" s="140" t="str">
        <f>IF( ISBLANK('03.Muestra'!$C10),"",'03.Muestra'!$C10)</f>
        <v>Horizon 2020 | CTIC</v>
      </c>
      <c r="C249" s="140" t="str">
        <f>IF( ISBLANK('03.Muestra'!$E10),"",'03.Muestra'!$E10)</f>
        <v>https://www.fundacionctic.org/es/horizon-2020</v>
      </c>
      <c r="D249" s="164" t="s">
        <v>93</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Artículos | CTIC</v>
      </c>
      <c r="C250" s="140" t="str">
        <f>IF( ISBLANK('03.Muestra'!$E11),"",'03.Muestra'!$E11)</f>
        <v>https://www.fundacionctic.org/es/articulos</v>
      </c>
      <c r="D250" s="164" t="s">
        <v>93</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Trabaja con nosotros | CTIC</v>
      </c>
      <c r="C251" s="140" t="str">
        <f>IF( ISBLANK('03.Muestra'!$E12),"",'03.Muestra'!$E12)</f>
        <v>https://www.fundacionctic.org/es/trabaja-con-nosotros</v>
      </c>
      <c r="D251" s="164" t="s">
        <v>93</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Proyectos | CTIC</v>
      </c>
      <c r="C252" s="140" t="str">
        <f>IF( ISBLANK('03.Muestra'!$E13),"",'03.Muestra'!$E13)</f>
        <v>https://www.fundacionctic.org/es/proyectos</v>
      </c>
      <c r="D252" s="164" t="s">
        <v>93</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W3C | CTIC</v>
      </c>
      <c r="C253" s="140" t="str">
        <f>IF( ISBLANK('03.Muestra'!$E14),"",'03.Muestra'!$E14)</f>
        <v>https://www.fundacionctic.org/es/w3c</v>
      </c>
      <c r="D253" s="164" t="s">
        <v>93</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Tecnologías | CTIC</v>
      </c>
      <c r="C254" s="140" t="str">
        <f>IF( ISBLANK('03.Muestra'!$E15),"",'03.Muestra'!$E15)</f>
        <v>https://www.fundacionctic.org/es/tecnologias</v>
      </c>
      <c r="D254" s="164" t="s">
        <v>93</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BLOCKCHAIN | CTIC</v>
      </c>
      <c r="C255" s="140" t="str">
        <f>IF( ISBLANK('03.Muestra'!$E16),"",'03.Muestra'!$E16)</f>
        <v>https://www.fundacionctic.org/es/tecnologias/blockchain</v>
      </c>
      <c r="D255" s="164" t="s">
        <v>93</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Arranca MASSTEAM, Mujeres Asturianas STEAM, el proyecto al que se suma el PCT Avilés Isla de la Innovación | CTIC</v>
      </c>
      <c r="C256" s="140" t="str">
        <f>IF( ISBLANK('03.Muestra'!$E17),"",'03.Muestra'!$E17)</f>
        <v>https://www.fundacionctic.org/es/actualidad/arranca-massteam-mujeres-asturianas-steam-el-proyecto-al-que-se-suma-el-pct-aviles-isla</v>
      </c>
      <c r="D256" s="164" t="s">
        <v>93</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Análisis de la eficiencia de equipos industriales | CTIC</v>
      </c>
      <c r="C257" s="140" t="str">
        <f>IF( ISBLANK('03.Muestra'!$E18),"",'03.Muestra'!$E18)</f>
        <v>https://www.fundacionctic.org/es/actualidad/analisis-de-la-eficiencia-de-equipos-industriales</v>
      </c>
      <c r="D257" s="164" t="s">
        <v>93</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Perfil del contratante | CTIC</v>
      </c>
      <c r="C258" s="140" t="str">
        <f>IF( ISBLANK('03.Muestra'!$E19),"",'03.Muestra'!$E19)</f>
        <v>https://www.fundacionctic.org/es/perfil-contratante</v>
      </c>
      <c r="D258" s="164" t="s">
        <v>93</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SOLICITUD DE ACOMPAÑAMIENTO TECNOLÓGICO | CTIC</v>
      </c>
      <c r="C259" s="140" t="str">
        <f>IF( ISBLANK('03.Muestra'!$E20),"",'03.Muestra'!$E20)</f>
        <v>https://www.fundacionctic.org/es/proyectos/red-sat/solicitud-diagnostico</v>
      </c>
      <c r="D259" s="164" t="s">
        <v>93</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Mapa del sitio | CTIC</v>
      </c>
      <c r="C260" s="140" t="str">
        <f>IF( ISBLANK('03.Muestra'!$E21),"",'03.Muestra'!$E21)</f>
        <v>https://www.fundacionctic.org/es/sitemap</v>
      </c>
      <c r="D260" s="164" t="s">
        <v>93</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Política de cookies | CTIC</v>
      </c>
      <c r="C261" s="140" t="str">
        <f>IF( ISBLANK('03.Muestra'!$E22),"",'03.Muestra'!$E22)</f>
        <v>https://www.fundacionctic.org/es/politica-de-cookies</v>
      </c>
      <c r="D261" s="164" t="s">
        <v>93</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Home | CTIC</v>
      </c>
      <c r="C262" s="140" t="str">
        <f>IF( ISBLANK('03.Muestra'!$E23),"",'03.Muestra'!$E23)</f>
        <v>https://www.fundacionctic.org/en</v>
      </c>
      <c r="D262" s="164" t="s">
        <v>93</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Accesibilidad | CTIC</v>
      </c>
      <c r="C263" s="140" t="str">
        <f>IF( ISBLANK('03.Muestra'!$E24),"",'03.Muestra'!$E24)</f>
        <v>https://www.fundacionctic.org/es/accesibilidad</v>
      </c>
      <c r="D263" s="164" t="s">
        <v>93</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Sobre CTIC | CTIC</v>
      </c>
      <c r="C264" s="140" t="str">
        <f>IF( ISBLANK('03.Muestra'!$E25),"",'03.Muestra'!$E25)</f>
        <v>https://www.fundacionctic.org/es/sobre-ctic</v>
      </c>
      <c r="D264" s="164" t="s">
        <v>93</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Retos | CTIC</v>
      </c>
      <c r="C265" s="140" t="str">
        <f>IF( ISBLANK('03.Muestra'!$E26),"",'03.Muestra'!$E26)</f>
        <v>https://www.fundacionctic.org/es/retos</v>
      </c>
      <c r="D265" s="164" t="s">
        <v>93</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Publicaciones científicas | CTIC</v>
      </c>
      <c r="C266" s="140" t="str">
        <f>IF( ISBLANK('03.Muestra'!$E27),"",'03.Muestra'!$E27)</f>
        <v>https://www.fundacionctic.org/es/scientific-publications</v>
      </c>
      <c r="D266" s="164" t="s">
        <v>93</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News | CTIC</v>
      </c>
      <c r="C267" s="140" t="str">
        <f>IF( ISBLANK('03.Muestra'!$E28),"",'03.Muestra'!$E28)</f>
        <v>https://www.fundacionctic.org/es/actualidad</v>
      </c>
      <c r="D267" s="164" t="s">
        <v>93</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EQUIPAMIENTO DE MATERIAL INFORMÁTICO PARA FUNDACIÓN CTIC | CTIC</v>
      </c>
      <c r="C268" s="140" t="str">
        <f>IF( ISBLANK('03.Muestra'!$E29),"",'03.Muestra'!$E29)</f>
        <v>https://www.fundacionctic.org/es/perfil-contratante/equipamiento-de-material-informatico-para-fundacion-ctic</v>
      </c>
      <c r="D268" s="164" t="s">
        <v>93</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Órganos de gobierno | CTIC</v>
      </c>
      <c r="C269" s="140" t="str">
        <f>IF( ISBLANK('03.Muestra'!$E30),"",'03.Muestra'!$E30)</f>
        <v>https://www.fundacionctic.org/es/organos-de-gobierno</v>
      </c>
      <c r="D269" s="164" t="s">
        <v>93</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Desarrollo de Plataforma Web RETOS STEAM | CTIC</v>
      </c>
      <c r="C270" s="140" t="str">
        <f>IF( ISBLANK('03.Muestra'!$E31),"",'03.Muestra'!$E31)</f>
        <v>https://www.fundacionctic.org/es/perfil-contratante/desarrollo-de-plataforma-web-retos-steam</v>
      </c>
      <c r="D270" s="164" t="s">
        <v>93</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Suministro de material informático y de investigación | CTIC</v>
      </c>
      <c r="C271" s="140" t="str">
        <f>IF( ISBLANK('03.Muestra'!$E32),"",'03.Muestra'!$E32)</f>
        <v>https://www.fundacionctic.org/es/perfil-contratante/suministro-de-material-informatico-y-de-investigacion</v>
      </c>
      <c r="D271" s="164" t="s">
        <v>93</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Solicitud de certificados | CTIC</v>
      </c>
      <c r="C272" s="140" t="str">
        <f>IF( ISBLANK('03.Muestra'!$E33),"",'03.Muestra'!$E33)</f>
        <v>https://www.fundacionctic.org/perfil-contratante/certificados</v>
      </c>
      <c r="D272" s="164" t="s">
        <v>93</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Prensa | CTIC</v>
      </c>
      <c r="C273" s="140" t="str">
        <f>IF( ISBLANK('03.Muestra'!$E34),"",'03.Muestra'!$E34)</f>
        <v>https://www.fundacionctic.org/es/prensa</v>
      </c>
      <c r="D273" s="164" t="s">
        <v>93</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EQUIPAMIENTO INFORMÁTICO Y DE COMUNICACIONES PARA FUNDACIÓN CTIC 2017 | CTIC</v>
      </c>
      <c r="C274" s="140" t="str">
        <f>IF( ISBLANK('03.Muestra'!$E35),"",'03.Muestra'!$E35)</f>
        <v>https://www.fundacionctic.org/es/perfil-contratante/equipamiento-informatico-y-de-comunicaciones-para-fundacion-ctic-2017</v>
      </c>
      <c r="D274" s="164" t="s">
        <v>93</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Proceso de Homologación de Docentes | CTIC</v>
      </c>
      <c r="C275" s="140" t="str">
        <f>IF( ISBLANK('03.Muestra'!$E36),"",'03.Muestra'!$E36)</f>
        <v>https://www.fundacionctic.org/es/perfil-contratante/proceso-de-homologacion-de-docentes</v>
      </c>
      <c r="D275" s="164" t="s">
        <v>93</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Home | CTIC</v>
      </c>
      <c r="C276" s="140" t="str">
        <f>IF( ISBLANK('03.Muestra'!$E37),"",'03.Muestra'!$E37)</f>
        <v>https://www.fundacionctic.org/es</v>
      </c>
      <c r="D276" s="164" t="s">
        <v>93</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Contratación del mantenimiento de la limpieza de las instalaciones de Fundación CTIC y zonas comunes del Edificio Centros Tecnológicos | CTIC</v>
      </c>
      <c r="C277" s="140" t="str">
        <f>IF( ISBLANK('03.Muestra'!$E38),"",'03.Muestra'!$E38)</f>
        <v>https://www.fundacionctic.org/es/perfil-contratante/contratacion-del-mantenimiento-de-la-limpieza-de-las-instalaciones-de-fundacion</v>
      </c>
      <c r="D277" s="164" t="s">
        <v>93</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Recursos humanos | CTIC</v>
      </c>
      <c r="C278" s="140" t="str">
        <f>IF( ISBLANK('03.Muestra'!$E39),"",'03.Muestra'!$E39)</f>
        <v>https://www.fundacionctic.org/es/recursos-humanos</v>
      </c>
      <c r="D278" s="164" t="s">
        <v>93</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Identidad corporativa | CTIC</v>
      </c>
      <c r="C279" s="140" t="str">
        <f>IF( ISBLANK('03.Muestra'!$E40),"",'03.Muestra'!$E40)</f>
        <v>https://www.fundacionctic.org/es/identidad-corporativa</v>
      </c>
      <c r="D279" s="164" t="s">
        <v>93</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Álbumes | CTIC</v>
      </c>
      <c r="C280" s="140" t="str">
        <f>IF( ISBLANK('03.Muestra'!$E41),"",'03.Muestra'!$E41)</f>
        <v>https://www.fundacionctic.org/es/album</v>
      </c>
      <c r="D280" s="164" t="s">
        <v>93</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Aviso legal | CTIC</v>
      </c>
      <c r="C281" s="140" t="str">
        <f>IF( ISBLANK('03.Muestra'!$E42),"",'03.Muestra'!$E42)</f>
        <v>https://www.fundacionctic.org/es/aviso-legal</v>
      </c>
      <c r="D281" s="164" t="s">
        <v>93</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123</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Home | CTIC</v>
      </c>
      <c r="C285" s="140" t="str">
        <f>IF( ISBLANK('03.Muestra'!$E8),"",'03.Muestra'!$E8)</f>
        <v>https://www.fundacionctic.org/</v>
      </c>
      <c r="D285" s="164" t="s">
        <v>93</v>
      </c>
      <c r="E285" s="133" t="str">
        <f t="shared" ref="E285:E320"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Escribir para Internet | CTIC</v>
      </c>
      <c r="C286" s="140" t="str">
        <f>IF( ISBLANK('03.Muestra'!$E9),"",'03.Muestra'!$E9)</f>
        <v>https://www.fundacionctic.org/es/actualidad/escribir-para-internet</v>
      </c>
      <c r="D286" s="164" t="s">
        <v>93</v>
      </c>
      <c r="E286" s="133" t="str">
        <f t="shared" si="15"/>
        <v/>
      </c>
      <c r="F286" s="147" t="n">
        <f ca="1">COUNTIF($D285:INDIRECT("$D" &amp;  SUM(ROW()-1,'03.Muestra'!$D$45)-1),F285)</f>
        <v>0.0</v>
      </c>
      <c r="G286" s="147" t="n">
        <f ca="1">COUNTIF($D285:INDIRECT("$D" &amp;  SUM(ROW()-1,'03.Muestra'!$D$45)-1),G285)</f>
        <v>35.0</v>
      </c>
      <c r="H286" s="147" t="n">
        <f ca="1">COUNTIF($D285:INDIRECT("$D" &amp;  SUM(ROW()-1,'03.Muestra'!$D$45)-1),H285)</f>
        <v>0.0</v>
      </c>
      <c r="I286" s="147" t="n">
        <f ca="1">COUNTIF($D285:INDIRECT("$D" &amp;  SUM(ROW()-1,'03.Muestra'!$D$45)-1),I285)</f>
        <v>0.0</v>
      </c>
      <c r="J286" s="147" t="n">
        <f ca="1">COUNTIF($D285:INDIRECT("$D" &amp;  SUM(ROW()-1,'03.Muestra'!$D$45)-1),J285)</f>
        <v>0.0</v>
      </c>
      <c r="K286" s="147" t="n">
        <f ca="1">IF('03.Muestra'!$D$45=0,0,COUNTBLANK($D285:INDIRECT("$D" &amp;  SUM(ROW()-1,'03.Muestra'!$D$45)-1)))</f>
        <v>0.0</v>
      </c>
      <c r="L286" s="19"/>
      <c r="M286" s="19"/>
      <c r="N286" s="19"/>
      <c r="O286" s="19"/>
      <c r="P286" s="19"/>
      <c r="Q286" s="19"/>
      <c r="R286" s="19"/>
      <c r="S286" s="19"/>
      <c r="T286" s="19"/>
      <c r="U286" s="19"/>
      <c r="V286" s="19"/>
      <c r="W286" s="19"/>
      <c r="X286" s="19"/>
      <c r="Y286" s="19"/>
    </row>
    <row r="287" spans="2:25" ht="12" customHeight="1">
      <c r="B287" s="140" t="str">
        <f>IF( ISBLANK('03.Muestra'!$C10),"",'03.Muestra'!$C10)</f>
        <v>Horizon 2020 | CTIC</v>
      </c>
      <c r="C287" s="140" t="str">
        <f>IF( ISBLANK('03.Muestra'!$E10),"",'03.Muestra'!$E10)</f>
        <v>https://www.fundacionctic.org/es/horizon-2020</v>
      </c>
      <c r="D287" s="164" t="s">
        <v>93</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Artículos | CTIC</v>
      </c>
      <c r="C288" s="140" t="str">
        <f>IF( ISBLANK('03.Muestra'!$E11),"",'03.Muestra'!$E11)</f>
        <v>https://www.fundacionctic.org/es/articulos</v>
      </c>
      <c r="D288" s="164" t="s">
        <v>93</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Trabaja con nosotros | CTIC</v>
      </c>
      <c r="C289" s="140" t="str">
        <f>IF( ISBLANK('03.Muestra'!$E12),"",'03.Muestra'!$E12)</f>
        <v>https://www.fundacionctic.org/es/trabaja-con-nosotros</v>
      </c>
      <c r="D289" s="164" t="s">
        <v>93</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Proyectos | CTIC</v>
      </c>
      <c r="C290" s="140" t="str">
        <f>IF( ISBLANK('03.Muestra'!$E13),"",'03.Muestra'!$E13)</f>
        <v>https://www.fundacionctic.org/es/proyectos</v>
      </c>
      <c r="D290" s="164" t="s">
        <v>93</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W3C | CTIC</v>
      </c>
      <c r="C291" s="140" t="str">
        <f>IF( ISBLANK('03.Muestra'!$E14),"",'03.Muestra'!$E14)</f>
        <v>https://www.fundacionctic.org/es/w3c</v>
      </c>
      <c r="D291" s="164" t="s">
        <v>93</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Tecnologías | CTIC</v>
      </c>
      <c r="C292" s="140" t="str">
        <f>IF( ISBLANK('03.Muestra'!$E15),"",'03.Muestra'!$E15)</f>
        <v>https://www.fundacionctic.org/es/tecnologias</v>
      </c>
      <c r="D292" s="164" t="s">
        <v>93</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BLOCKCHAIN | CTIC</v>
      </c>
      <c r="C293" s="140" t="str">
        <f>IF( ISBLANK('03.Muestra'!$E16),"",'03.Muestra'!$E16)</f>
        <v>https://www.fundacionctic.org/es/tecnologias/blockchain</v>
      </c>
      <c r="D293" s="164" t="s">
        <v>93</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Arranca MASSTEAM, Mujeres Asturianas STEAM, el proyecto al que se suma el PCT Avilés Isla de la Innovación | CTIC</v>
      </c>
      <c r="C294" s="140" t="str">
        <f>IF( ISBLANK('03.Muestra'!$E17),"",'03.Muestra'!$E17)</f>
        <v>https://www.fundacionctic.org/es/actualidad/arranca-massteam-mujeres-asturianas-steam-el-proyecto-al-que-se-suma-el-pct-aviles-isla</v>
      </c>
      <c r="D294" s="164" t="s">
        <v>93</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Análisis de la eficiencia de equipos industriales | CTIC</v>
      </c>
      <c r="C295" s="140" t="str">
        <f>IF( ISBLANK('03.Muestra'!$E18),"",'03.Muestra'!$E18)</f>
        <v>https://www.fundacionctic.org/es/actualidad/analisis-de-la-eficiencia-de-equipos-industriales</v>
      </c>
      <c r="D295" s="164" t="s">
        <v>93</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Perfil del contratante | CTIC</v>
      </c>
      <c r="C296" s="140" t="str">
        <f>IF( ISBLANK('03.Muestra'!$E19),"",'03.Muestra'!$E19)</f>
        <v>https://www.fundacionctic.org/es/perfil-contratante</v>
      </c>
      <c r="D296" s="164" t="s">
        <v>93</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SOLICITUD DE ACOMPAÑAMIENTO TECNOLÓGICO | CTIC</v>
      </c>
      <c r="C297" s="140" t="str">
        <f>IF( ISBLANK('03.Muestra'!$E20),"",'03.Muestra'!$E20)</f>
        <v>https://www.fundacionctic.org/es/proyectos/red-sat/solicitud-diagnostico</v>
      </c>
      <c r="D297" s="164" t="s">
        <v>93</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Mapa del sitio | CTIC</v>
      </c>
      <c r="C298" s="140" t="str">
        <f>IF( ISBLANK('03.Muestra'!$E21),"",'03.Muestra'!$E21)</f>
        <v>https://www.fundacionctic.org/es/sitemap</v>
      </c>
      <c r="D298" s="164" t="s">
        <v>93</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Política de cookies | CTIC</v>
      </c>
      <c r="C299" s="140" t="str">
        <f>IF( ISBLANK('03.Muestra'!$E22),"",'03.Muestra'!$E22)</f>
        <v>https://www.fundacionctic.org/es/politica-de-cookies</v>
      </c>
      <c r="D299" s="164" t="s">
        <v>93</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Home | CTIC</v>
      </c>
      <c r="C300" s="140" t="str">
        <f>IF( ISBLANK('03.Muestra'!$E23),"",'03.Muestra'!$E23)</f>
        <v>https://www.fundacionctic.org/en</v>
      </c>
      <c r="D300" s="164" t="s">
        <v>93</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Accesibilidad | CTIC</v>
      </c>
      <c r="C301" s="140" t="str">
        <f>IF( ISBLANK('03.Muestra'!$E24),"",'03.Muestra'!$E24)</f>
        <v>https://www.fundacionctic.org/es/accesibilidad</v>
      </c>
      <c r="D301" s="164" t="s">
        <v>93</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Sobre CTIC | CTIC</v>
      </c>
      <c r="C302" s="140" t="str">
        <f>IF( ISBLANK('03.Muestra'!$E25),"",'03.Muestra'!$E25)</f>
        <v>https://www.fundacionctic.org/es/sobre-ctic</v>
      </c>
      <c r="D302" s="164" t="s">
        <v>93</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Retos | CTIC</v>
      </c>
      <c r="C303" s="140" t="str">
        <f>IF( ISBLANK('03.Muestra'!$E26),"",'03.Muestra'!$E26)</f>
        <v>https://www.fundacionctic.org/es/retos</v>
      </c>
      <c r="D303" s="164" t="s">
        <v>93</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Publicaciones científicas | CTIC</v>
      </c>
      <c r="C304" s="140" t="str">
        <f>IF( ISBLANK('03.Muestra'!$E27),"",'03.Muestra'!$E27)</f>
        <v>https://www.fundacionctic.org/es/scientific-publications</v>
      </c>
      <c r="D304" s="164" t="s">
        <v>93</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News | CTIC</v>
      </c>
      <c r="C305" s="140" t="str">
        <f>IF( ISBLANK('03.Muestra'!$E28),"",'03.Muestra'!$E28)</f>
        <v>https://www.fundacionctic.org/es/actualidad</v>
      </c>
      <c r="D305" s="164" t="s">
        <v>93</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EQUIPAMIENTO DE MATERIAL INFORMÁTICO PARA FUNDACIÓN CTIC | CTIC</v>
      </c>
      <c r="C306" s="140" t="str">
        <f>IF( ISBLANK('03.Muestra'!$E29),"",'03.Muestra'!$E29)</f>
        <v>https://www.fundacionctic.org/es/perfil-contratante/equipamiento-de-material-informatico-para-fundacion-ctic</v>
      </c>
      <c r="D306" s="164" t="s">
        <v>93</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Órganos de gobierno | CTIC</v>
      </c>
      <c r="C307" s="140" t="str">
        <f>IF( ISBLANK('03.Muestra'!$E30),"",'03.Muestra'!$E30)</f>
        <v>https://www.fundacionctic.org/es/organos-de-gobierno</v>
      </c>
      <c r="D307" s="164" t="s">
        <v>93</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Desarrollo de Plataforma Web RETOS STEAM | CTIC</v>
      </c>
      <c r="C308" s="140" t="str">
        <f>IF( ISBLANK('03.Muestra'!$E31),"",'03.Muestra'!$E31)</f>
        <v>https://www.fundacionctic.org/es/perfil-contratante/desarrollo-de-plataforma-web-retos-steam</v>
      </c>
      <c r="D308" s="164" t="s">
        <v>93</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Suministro de material informático y de investigación | CTIC</v>
      </c>
      <c r="C309" s="140" t="str">
        <f>IF( ISBLANK('03.Muestra'!$E32),"",'03.Muestra'!$E32)</f>
        <v>https://www.fundacionctic.org/es/perfil-contratante/suministro-de-material-informatico-y-de-investigacion</v>
      </c>
      <c r="D309" s="164" t="s">
        <v>93</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Solicitud de certificados | CTIC</v>
      </c>
      <c r="C310" s="140" t="str">
        <f>IF( ISBLANK('03.Muestra'!$E33),"",'03.Muestra'!$E33)</f>
        <v>https://www.fundacionctic.org/perfil-contratante/certificados</v>
      </c>
      <c r="D310" s="164" t="s">
        <v>93</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Prensa | CTIC</v>
      </c>
      <c r="C311" s="140" t="str">
        <f>IF( ISBLANK('03.Muestra'!$E34),"",'03.Muestra'!$E34)</f>
        <v>https://www.fundacionctic.org/es/prensa</v>
      </c>
      <c r="D311" s="164" t="s">
        <v>93</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EQUIPAMIENTO INFORMÁTICO Y DE COMUNICACIONES PARA FUNDACIÓN CTIC 2017 | CTIC</v>
      </c>
      <c r="C312" s="140" t="str">
        <f>IF( ISBLANK('03.Muestra'!$E35),"",'03.Muestra'!$E35)</f>
        <v>https://www.fundacionctic.org/es/perfil-contratante/equipamiento-informatico-y-de-comunicaciones-para-fundacion-ctic-2017</v>
      </c>
      <c r="D312" s="164" t="s">
        <v>93</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Proceso de Homologación de Docentes | CTIC</v>
      </c>
      <c r="C313" s="140" t="str">
        <f>IF( ISBLANK('03.Muestra'!$E36),"",'03.Muestra'!$E36)</f>
        <v>https://www.fundacionctic.org/es/perfil-contratante/proceso-de-homologacion-de-docentes</v>
      </c>
      <c r="D313" s="164" t="s">
        <v>93</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Home | CTIC</v>
      </c>
      <c r="C314" s="140" t="str">
        <f>IF( ISBLANK('03.Muestra'!$E37),"",'03.Muestra'!$E37)</f>
        <v>https://www.fundacionctic.org/es</v>
      </c>
      <c r="D314" s="164" t="s">
        <v>93</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Contratación del mantenimiento de la limpieza de las instalaciones de Fundación CTIC y zonas comunes del Edificio Centros Tecnológicos | CTIC</v>
      </c>
      <c r="C315" s="140" t="str">
        <f>IF( ISBLANK('03.Muestra'!$E38),"",'03.Muestra'!$E38)</f>
        <v>https://www.fundacionctic.org/es/perfil-contratante/contratacion-del-mantenimiento-de-la-limpieza-de-las-instalaciones-de-fundacion</v>
      </c>
      <c r="D315" s="164" t="s">
        <v>93</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Recursos humanos | CTIC</v>
      </c>
      <c r="C316" s="140" t="str">
        <f>IF( ISBLANK('03.Muestra'!$E39),"",'03.Muestra'!$E39)</f>
        <v>https://www.fundacionctic.org/es/recursos-humanos</v>
      </c>
      <c r="D316" s="164" t="s">
        <v>93</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Identidad corporativa | CTIC</v>
      </c>
      <c r="C317" s="140" t="str">
        <f>IF( ISBLANK('03.Muestra'!$E40),"",'03.Muestra'!$E40)</f>
        <v>https://www.fundacionctic.org/es/identidad-corporativa</v>
      </c>
      <c r="D317" s="164" t="s">
        <v>93</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Álbumes | CTIC</v>
      </c>
      <c r="C318" s="140" t="str">
        <f>IF( ISBLANK('03.Muestra'!$E41),"",'03.Muestra'!$E41)</f>
        <v>https://www.fundacionctic.org/es/album</v>
      </c>
      <c r="D318" s="164" t="s">
        <v>93</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Aviso legal | CTIC</v>
      </c>
      <c r="C319" s="140" t="str">
        <f>IF( ISBLANK('03.Muestra'!$E42),"",'03.Muestra'!$E42)</f>
        <v>https://www.fundacionctic.org/es/aviso-legal</v>
      </c>
      <c r="D319" s="164" t="s">
        <v>93</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27" t="s">
        <v>124</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Home | CTIC</v>
      </c>
      <c r="C323" s="140" t="str">
        <f>IF( ISBLANK('03.Muestra'!$E8),"",'03.Muestra'!$E8)</f>
        <v>https://www.fundacionctic.org/</v>
      </c>
      <c r="D323" s="164" t="s">
        <v>93</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Escribir para Internet | CTIC</v>
      </c>
      <c r="C324" s="140" t="str">
        <f>IF( ISBLANK('03.Muestra'!$E9),"",'03.Muestra'!$E9)</f>
        <v>https://www.fundacionctic.org/es/actualidad/escribir-para-internet</v>
      </c>
      <c r="D324" s="164" t="s">
        <v>93</v>
      </c>
      <c r="E324" s="133" t="str">
        <f t="shared" si="17"/>
        <v/>
      </c>
      <c r="F324" s="147" t="n">
        <f ca="1">COUNTIF($D323:INDIRECT("$D" &amp;  SUM(ROW()-1,'03.Muestra'!$D$45)-1),F323)</f>
        <v>0.0</v>
      </c>
      <c r="G324" s="147" t="n">
        <f ca="1">COUNTIF($D323:INDIRECT("$D" &amp;  SUM(ROW()-1,'03.Muestra'!$D$45)-1),G323)</f>
        <v>35.0</v>
      </c>
      <c r="H324" s="147" t="n">
        <f ca="1">COUNTIF($D323:INDIRECT("$D" &amp;  SUM(ROW()-1,'03.Muestra'!$D$45)-1),H323)</f>
        <v>0.0</v>
      </c>
      <c r="I324" s="147" t="n">
        <f ca="1">COUNTIF($D323:INDIRECT("$D" &amp;  SUM(ROW()-1,'03.Muestra'!$D$45)-1),I323)</f>
        <v>0.0</v>
      </c>
      <c r="J324" s="147" t="n">
        <f ca="1">COUNTIF($D323:INDIRECT("$D" &amp;  SUM(ROW()-1,'03.Muestra'!$D$45)-1),J323)</f>
        <v>0.0</v>
      </c>
      <c r="K324" s="147" t="n">
        <f ca="1">IF('03.Muestra'!$D$45=0,0,COUNTBLANK($D323:INDIRECT("$D" &amp;  SUM(ROW()-1,'03.Muestra'!$D$45)-1)))</f>
        <v>0.0</v>
      </c>
      <c r="L324" s="19"/>
      <c r="M324" s="19"/>
      <c r="N324" s="19"/>
      <c r="O324" s="19"/>
      <c r="P324" s="19"/>
      <c r="Q324" s="19"/>
      <c r="R324" s="19"/>
      <c r="S324" s="19"/>
      <c r="T324" s="19"/>
      <c r="U324" s="19"/>
      <c r="V324" s="19"/>
      <c r="W324" s="19"/>
      <c r="X324" s="19"/>
      <c r="Y324" s="19"/>
    </row>
    <row r="325" spans="2:25" ht="12" customHeight="1">
      <c r="B325" s="140" t="str">
        <f>IF( ISBLANK('03.Muestra'!$C10),"",'03.Muestra'!$C10)</f>
        <v>Horizon 2020 | CTIC</v>
      </c>
      <c r="C325" s="140" t="str">
        <f>IF( ISBLANK('03.Muestra'!$E10),"",'03.Muestra'!$E10)</f>
        <v>https://www.fundacionctic.org/es/horizon-2020</v>
      </c>
      <c r="D325" s="164" t="s">
        <v>93</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Artículos | CTIC</v>
      </c>
      <c r="C326" s="140" t="str">
        <f>IF( ISBLANK('03.Muestra'!$E11),"",'03.Muestra'!$E11)</f>
        <v>https://www.fundacionctic.org/es/articulos</v>
      </c>
      <c r="D326" s="164" t="s">
        <v>93</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Trabaja con nosotros | CTIC</v>
      </c>
      <c r="C327" s="140" t="str">
        <f>IF( ISBLANK('03.Muestra'!$E12),"",'03.Muestra'!$E12)</f>
        <v>https://www.fundacionctic.org/es/trabaja-con-nosotros</v>
      </c>
      <c r="D327" s="164" t="s">
        <v>93</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Proyectos | CTIC</v>
      </c>
      <c r="C328" s="140" t="str">
        <f>IF( ISBLANK('03.Muestra'!$E13),"",'03.Muestra'!$E13)</f>
        <v>https://www.fundacionctic.org/es/proyectos</v>
      </c>
      <c r="D328" s="164" t="s">
        <v>93</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W3C | CTIC</v>
      </c>
      <c r="C329" s="140" t="str">
        <f>IF( ISBLANK('03.Muestra'!$E14),"",'03.Muestra'!$E14)</f>
        <v>https://www.fundacionctic.org/es/w3c</v>
      </c>
      <c r="D329" s="164" t="s">
        <v>93</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Tecnologías | CTIC</v>
      </c>
      <c r="C330" s="140" t="str">
        <f>IF( ISBLANK('03.Muestra'!$E15),"",'03.Muestra'!$E15)</f>
        <v>https://www.fundacionctic.org/es/tecnologias</v>
      </c>
      <c r="D330" s="164" t="s">
        <v>93</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BLOCKCHAIN | CTIC</v>
      </c>
      <c r="C331" s="140" t="str">
        <f>IF( ISBLANK('03.Muestra'!$E16),"",'03.Muestra'!$E16)</f>
        <v>https://www.fundacionctic.org/es/tecnologias/blockchain</v>
      </c>
      <c r="D331" s="164" t="s">
        <v>93</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Arranca MASSTEAM, Mujeres Asturianas STEAM, el proyecto al que se suma el PCT Avilés Isla de la Innovación | CTIC</v>
      </c>
      <c r="C332" s="140" t="str">
        <f>IF( ISBLANK('03.Muestra'!$E17),"",'03.Muestra'!$E17)</f>
        <v>https://www.fundacionctic.org/es/actualidad/arranca-massteam-mujeres-asturianas-steam-el-proyecto-al-que-se-suma-el-pct-aviles-isla</v>
      </c>
      <c r="D332" s="164" t="s">
        <v>93</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Análisis de la eficiencia de equipos industriales | CTIC</v>
      </c>
      <c r="C333" s="140" t="str">
        <f>IF( ISBLANK('03.Muestra'!$E18),"",'03.Muestra'!$E18)</f>
        <v>https://www.fundacionctic.org/es/actualidad/analisis-de-la-eficiencia-de-equipos-industriales</v>
      </c>
      <c r="D333" s="164" t="s">
        <v>93</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Perfil del contratante | CTIC</v>
      </c>
      <c r="C334" s="140" t="str">
        <f>IF( ISBLANK('03.Muestra'!$E19),"",'03.Muestra'!$E19)</f>
        <v>https://www.fundacionctic.org/es/perfil-contratante</v>
      </c>
      <c r="D334" s="164" t="s">
        <v>93</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SOLICITUD DE ACOMPAÑAMIENTO TECNOLÓGICO | CTIC</v>
      </c>
      <c r="C335" s="140" t="str">
        <f>IF( ISBLANK('03.Muestra'!$E20),"",'03.Muestra'!$E20)</f>
        <v>https://www.fundacionctic.org/es/proyectos/red-sat/solicitud-diagnostico</v>
      </c>
      <c r="D335" s="164" t="s">
        <v>93</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Mapa del sitio | CTIC</v>
      </c>
      <c r="C336" s="140" t="str">
        <f>IF( ISBLANK('03.Muestra'!$E21),"",'03.Muestra'!$E21)</f>
        <v>https://www.fundacionctic.org/es/sitemap</v>
      </c>
      <c r="D336" s="164" t="s">
        <v>93</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Política de cookies | CTIC</v>
      </c>
      <c r="C337" s="140" t="str">
        <f>IF( ISBLANK('03.Muestra'!$E22),"",'03.Muestra'!$E22)</f>
        <v>https://www.fundacionctic.org/es/politica-de-cookies</v>
      </c>
      <c r="D337" s="164" t="s">
        <v>93</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Home | CTIC</v>
      </c>
      <c r="C338" s="140" t="str">
        <f>IF( ISBLANK('03.Muestra'!$E23),"",'03.Muestra'!$E23)</f>
        <v>https://www.fundacionctic.org/en</v>
      </c>
      <c r="D338" s="164" t="s">
        <v>93</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Accesibilidad | CTIC</v>
      </c>
      <c r="C339" s="140" t="str">
        <f>IF( ISBLANK('03.Muestra'!$E24),"",'03.Muestra'!$E24)</f>
        <v>https://www.fundacionctic.org/es/accesibilidad</v>
      </c>
      <c r="D339" s="164" t="s">
        <v>93</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Sobre CTIC | CTIC</v>
      </c>
      <c r="C340" s="140" t="str">
        <f>IF( ISBLANK('03.Muestra'!$E25),"",'03.Muestra'!$E25)</f>
        <v>https://www.fundacionctic.org/es/sobre-ctic</v>
      </c>
      <c r="D340" s="164" t="s">
        <v>93</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Retos | CTIC</v>
      </c>
      <c r="C341" s="140" t="str">
        <f>IF( ISBLANK('03.Muestra'!$E26),"",'03.Muestra'!$E26)</f>
        <v>https://www.fundacionctic.org/es/retos</v>
      </c>
      <c r="D341" s="164" t="s">
        <v>93</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Publicaciones científicas | CTIC</v>
      </c>
      <c r="C342" s="140" t="str">
        <f>IF( ISBLANK('03.Muestra'!$E27),"",'03.Muestra'!$E27)</f>
        <v>https://www.fundacionctic.org/es/scientific-publications</v>
      </c>
      <c r="D342" s="164" t="s">
        <v>93</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News | CTIC</v>
      </c>
      <c r="C343" s="140" t="str">
        <f>IF( ISBLANK('03.Muestra'!$E28),"",'03.Muestra'!$E28)</f>
        <v>https://www.fundacionctic.org/es/actualidad</v>
      </c>
      <c r="D343" s="164" t="s">
        <v>93</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EQUIPAMIENTO DE MATERIAL INFORMÁTICO PARA FUNDACIÓN CTIC | CTIC</v>
      </c>
      <c r="C344" s="140" t="str">
        <f>IF( ISBLANK('03.Muestra'!$E29),"",'03.Muestra'!$E29)</f>
        <v>https://www.fundacionctic.org/es/perfil-contratante/equipamiento-de-material-informatico-para-fundacion-ctic</v>
      </c>
      <c r="D344" s="164" t="s">
        <v>93</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Órganos de gobierno | CTIC</v>
      </c>
      <c r="C345" s="140" t="str">
        <f>IF( ISBLANK('03.Muestra'!$E30),"",'03.Muestra'!$E30)</f>
        <v>https://www.fundacionctic.org/es/organos-de-gobierno</v>
      </c>
      <c r="D345" s="164" t="s">
        <v>93</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Desarrollo de Plataforma Web RETOS STEAM | CTIC</v>
      </c>
      <c r="C346" s="140" t="str">
        <f>IF( ISBLANK('03.Muestra'!$E31),"",'03.Muestra'!$E31)</f>
        <v>https://www.fundacionctic.org/es/perfil-contratante/desarrollo-de-plataforma-web-retos-steam</v>
      </c>
      <c r="D346" s="164" t="s">
        <v>93</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Suministro de material informático y de investigación | CTIC</v>
      </c>
      <c r="C347" s="140" t="str">
        <f>IF( ISBLANK('03.Muestra'!$E32),"",'03.Muestra'!$E32)</f>
        <v>https://www.fundacionctic.org/es/perfil-contratante/suministro-de-material-informatico-y-de-investigacion</v>
      </c>
      <c r="D347" s="164" t="s">
        <v>93</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Solicitud de certificados | CTIC</v>
      </c>
      <c r="C348" s="140" t="str">
        <f>IF( ISBLANK('03.Muestra'!$E33),"",'03.Muestra'!$E33)</f>
        <v>https://www.fundacionctic.org/perfil-contratante/certificados</v>
      </c>
      <c r="D348" s="164" t="s">
        <v>93</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Prensa | CTIC</v>
      </c>
      <c r="C349" s="140" t="str">
        <f>IF( ISBLANK('03.Muestra'!$E34),"",'03.Muestra'!$E34)</f>
        <v>https://www.fundacionctic.org/es/prensa</v>
      </c>
      <c r="D349" s="164" t="s">
        <v>93</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EQUIPAMIENTO INFORMÁTICO Y DE COMUNICACIONES PARA FUNDACIÓN CTIC 2017 | CTIC</v>
      </c>
      <c r="C350" s="140" t="str">
        <f>IF( ISBLANK('03.Muestra'!$E35),"",'03.Muestra'!$E35)</f>
        <v>https://www.fundacionctic.org/es/perfil-contratante/equipamiento-informatico-y-de-comunicaciones-para-fundacion-ctic-2017</v>
      </c>
      <c r="D350" s="164" t="s">
        <v>93</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Proceso de Homologación de Docentes | CTIC</v>
      </c>
      <c r="C351" s="140" t="str">
        <f>IF( ISBLANK('03.Muestra'!$E36),"",'03.Muestra'!$E36)</f>
        <v>https://www.fundacionctic.org/es/perfil-contratante/proceso-de-homologacion-de-docentes</v>
      </c>
      <c r="D351" s="164" t="s">
        <v>93</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Home | CTIC</v>
      </c>
      <c r="C352" s="140" t="str">
        <f>IF( ISBLANK('03.Muestra'!$E37),"",'03.Muestra'!$E37)</f>
        <v>https://www.fundacionctic.org/es</v>
      </c>
      <c r="D352" s="164" t="s">
        <v>93</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Contratación del mantenimiento de la limpieza de las instalaciones de Fundación CTIC y zonas comunes del Edificio Centros Tecnológicos | CTIC</v>
      </c>
      <c r="C353" s="140" t="str">
        <f>IF( ISBLANK('03.Muestra'!$E38),"",'03.Muestra'!$E38)</f>
        <v>https://www.fundacionctic.org/es/perfil-contratante/contratacion-del-mantenimiento-de-la-limpieza-de-las-instalaciones-de-fundacion</v>
      </c>
      <c r="D353" s="164" t="s">
        <v>93</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Recursos humanos | CTIC</v>
      </c>
      <c r="C354" s="140" t="str">
        <f>IF( ISBLANK('03.Muestra'!$E39),"",'03.Muestra'!$E39)</f>
        <v>https://www.fundacionctic.org/es/recursos-humanos</v>
      </c>
      <c r="D354" s="164" t="s">
        <v>93</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Identidad corporativa | CTIC</v>
      </c>
      <c r="C355" s="140" t="str">
        <f>IF( ISBLANK('03.Muestra'!$E40),"",'03.Muestra'!$E40)</f>
        <v>https://www.fundacionctic.org/es/identidad-corporativa</v>
      </c>
      <c r="D355" s="164" t="s">
        <v>93</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Álbumes | CTIC</v>
      </c>
      <c r="C356" s="140" t="str">
        <f>IF( ISBLANK('03.Muestra'!$E41),"",'03.Muestra'!$E41)</f>
        <v>https://www.fundacionctic.org/es/album</v>
      </c>
      <c r="D356" s="164" t="s">
        <v>93</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Aviso legal | CTIC</v>
      </c>
      <c r="C357" s="140" t="str">
        <f>IF( ISBLANK('03.Muestra'!$E42),"",'03.Muestra'!$E42)</f>
        <v>https://www.fundacionctic.org/es/aviso-legal</v>
      </c>
      <c r="D357" s="164" t="s">
        <v>93</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78</v>
      </c>
      <c r="C360" s="27" t="s">
        <v>125</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Home | CTIC</v>
      </c>
      <c r="C361" s="140" t="str">
        <f>IF( ISBLANK('03.Muestra'!$E8),"",'03.Muestra'!$E8)</f>
        <v>https://www.fundacionctic.org/</v>
      </c>
      <c r="D361" s="164" t="s">
        <v>82</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Escribir para Internet | CTIC</v>
      </c>
      <c r="C362" s="140" t="str">
        <f>IF( ISBLANK('03.Muestra'!$E9),"",'03.Muestra'!$E9)</f>
        <v>https://www.fundacionctic.org/es/actualidad/escribir-para-internet</v>
      </c>
      <c r="D362" s="164" t="s">
        <v>93</v>
      </c>
      <c r="E362" s="133" t="str">
        <f t="shared" si="19"/>
        <v/>
      </c>
      <c r="F362" s="147" t="n">
        <f ca="1">COUNTIF($D361:INDIRECT("$D" &amp;  SUM(ROW()-1,'03.Muestra'!$D$45)-1),F361)</f>
        <v>0.0</v>
      </c>
      <c r="G362" s="147" t="n">
        <f ca="1">COUNTIF($D361:INDIRECT("$D" &amp;  SUM(ROW()-1,'03.Muestra'!$D$45)-1),G361)</f>
        <v>31.0</v>
      </c>
      <c r="H362" s="147" t="n">
        <f ca="1">COUNTIF($D361:INDIRECT("$D" &amp;  SUM(ROW()-1,'03.Muestra'!$D$45)-1),H361)</f>
        <v>0.0</v>
      </c>
      <c r="I362" s="147" t="n">
        <f ca="1">COUNTIF($D361:INDIRECT("$D" &amp;  SUM(ROW()-1,'03.Muestra'!$D$45)-1),I361)</f>
        <v>4.0</v>
      </c>
      <c r="J362" s="147" t="n">
        <f ca="1">COUNTIF($D361:INDIRECT("$D" &amp;  SUM(ROW()-1,'03.Muestra'!$D$45)-1),J361)</f>
        <v>0.0</v>
      </c>
      <c r="K362" s="147" t="n">
        <f ca="1">IF('03.Muestra'!$D$45=0,0,COUNTBLANK($D361:INDIRECT("$D" &amp;  SUM(ROW()-1,'03.Muestra'!$D$45)-1)))</f>
        <v>0.0</v>
      </c>
      <c r="L362" s="19"/>
      <c r="M362" s="19"/>
      <c r="N362" s="19"/>
      <c r="O362" s="19"/>
      <c r="P362" s="19"/>
      <c r="Q362" s="19"/>
      <c r="R362" s="19"/>
      <c r="S362" s="19"/>
      <c r="T362" s="19"/>
      <c r="U362" s="19"/>
      <c r="V362" s="19"/>
      <c r="W362" s="19"/>
      <c r="X362" s="19"/>
      <c r="Y362" s="19"/>
    </row>
    <row r="363" spans="2:25" ht="12" customHeight="1">
      <c r="B363" s="140" t="str">
        <f>IF( ISBLANK('03.Muestra'!$C10),"",'03.Muestra'!$C10)</f>
        <v>Horizon 2020 | CTIC</v>
      </c>
      <c r="C363" s="140" t="str">
        <f>IF( ISBLANK('03.Muestra'!$E10),"",'03.Muestra'!$E10)</f>
        <v>https://www.fundacionctic.org/es/horizon-2020</v>
      </c>
      <c r="D363" s="164" t="s">
        <v>93</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Artículos | CTIC</v>
      </c>
      <c r="C364" s="140" t="str">
        <f>IF( ISBLANK('03.Muestra'!$E11),"",'03.Muestra'!$E11)</f>
        <v>https://www.fundacionctic.org/es/articulos</v>
      </c>
      <c r="D364" s="164" t="s">
        <v>93</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Trabaja con nosotros | CTIC</v>
      </c>
      <c r="C365" s="140" t="str">
        <f>IF( ISBLANK('03.Muestra'!$E12),"",'03.Muestra'!$E12)</f>
        <v>https://www.fundacionctic.org/es/trabaja-con-nosotros</v>
      </c>
      <c r="D365" s="164" t="s">
        <v>93</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Proyectos | CTIC</v>
      </c>
      <c r="C366" s="140" t="str">
        <f>IF( ISBLANK('03.Muestra'!$E13),"",'03.Muestra'!$E13)</f>
        <v>https://www.fundacionctic.org/es/proyectos</v>
      </c>
      <c r="D366" s="164" t="s">
        <v>93</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W3C | CTIC</v>
      </c>
      <c r="C367" s="140" t="str">
        <f>IF( ISBLANK('03.Muestra'!$E14),"",'03.Muestra'!$E14)</f>
        <v>https://www.fundacionctic.org/es/w3c</v>
      </c>
      <c r="D367" s="164" t="s">
        <v>93</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Tecnologías | CTIC</v>
      </c>
      <c r="C368" s="140" t="str">
        <f>IF( ISBLANK('03.Muestra'!$E15),"",'03.Muestra'!$E15)</f>
        <v>https://www.fundacionctic.org/es/tecnologias</v>
      </c>
      <c r="D368" s="164" t="s">
        <v>93</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BLOCKCHAIN | CTIC</v>
      </c>
      <c r="C369" s="140" t="str">
        <f>IF( ISBLANK('03.Muestra'!$E16),"",'03.Muestra'!$E16)</f>
        <v>https://www.fundacionctic.org/es/tecnologias/blockchain</v>
      </c>
      <c r="D369" s="164" t="s">
        <v>93</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Arranca MASSTEAM, Mujeres Asturianas STEAM, el proyecto al que se suma el PCT Avilés Isla de la Innovación | CTIC</v>
      </c>
      <c r="C370" s="140" t="str">
        <f>IF( ISBLANK('03.Muestra'!$E17),"",'03.Muestra'!$E17)</f>
        <v>https://www.fundacionctic.org/es/actualidad/arranca-massteam-mujeres-asturianas-steam-el-proyecto-al-que-se-suma-el-pct-aviles-isla</v>
      </c>
      <c r="D370" s="164" t="s">
        <v>93</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Análisis de la eficiencia de equipos industriales | CTIC</v>
      </c>
      <c r="C371" s="140" t="str">
        <f>IF( ISBLANK('03.Muestra'!$E18),"",'03.Muestra'!$E18)</f>
        <v>https://www.fundacionctic.org/es/actualidad/analisis-de-la-eficiencia-de-equipos-industriales</v>
      </c>
      <c r="D371" s="164" t="s">
        <v>93</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Perfil del contratante | CTIC</v>
      </c>
      <c r="C372" s="140" t="str">
        <f>IF( ISBLANK('03.Muestra'!$E19),"",'03.Muestra'!$E19)</f>
        <v>https://www.fundacionctic.org/es/perfil-contratante</v>
      </c>
      <c r="D372" s="164" t="s">
        <v>93</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SOLICITUD DE ACOMPAÑAMIENTO TECNOLÓGICO | CTIC</v>
      </c>
      <c r="C373" s="140" t="str">
        <f>IF( ISBLANK('03.Muestra'!$E20),"",'03.Muestra'!$E20)</f>
        <v>https://www.fundacionctic.org/es/proyectos/red-sat/solicitud-diagnostico</v>
      </c>
      <c r="D373" s="164" t="s">
        <v>93</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Mapa del sitio | CTIC</v>
      </c>
      <c r="C374" s="140" t="str">
        <f>IF( ISBLANK('03.Muestra'!$E21),"",'03.Muestra'!$E21)</f>
        <v>https://www.fundacionctic.org/es/sitemap</v>
      </c>
      <c r="D374" s="164" t="s">
        <v>93</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Política de cookies | CTIC</v>
      </c>
      <c r="C375" s="140" t="str">
        <f>IF( ISBLANK('03.Muestra'!$E22),"",'03.Muestra'!$E22)</f>
        <v>https://www.fundacionctic.org/es/politica-de-cookies</v>
      </c>
      <c r="D375" s="164" t="s">
        <v>93</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Home | CTIC</v>
      </c>
      <c r="C376" s="140" t="str">
        <f>IF( ISBLANK('03.Muestra'!$E23),"",'03.Muestra'!$E23)</f>
        <v>https://www.fundacionctic.org/en</v>
      </c>
      <c r="D376" s="164" t="s">
        <v>93</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Accesibilidad | CTIC</v>
      </c>
      <c r="C377" s="140" t="str">
        <f>IF( ISBLANK('03.Muestra'!$E24),"",'03.Muestra'!$E24)</f>
        <v>https://www.fundacionctic.org/es/accesibilidad</v>
      </c>
      <c r="D377" s="164" t="s">
        <v>93</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Sobre CTIC | CTIC</v>
      </c>
      <c r="C378" s="140" t="str">
        <f>IF( ISBLANK('03.Muestra'!$E25),"",'03.Muestra'!$E25)</f>
        <v>https://www.fundacionctic.org/es/sobre-ctic</v>
      </c>
      <c r="D378" s="164" t="s">
        <v>93</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Retos | CTIC</v>
      </c>
      <c r="C379" s="140" t="str">
        <f>IF( ISBLANK('03.Muestra'!$E26),"",'03.Muestra'!$E26)</f>
        <v>https://www.fundacionctic.org/es/retos</v>
      </c>
      <c r="D379" s="164" t="s">
        <v>93</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Publicaciones científicas | CTIC</v>
      </c>
      <c r="C380" s="140" t="str">
        <f>IF( ISBLANK('03.Muestra'!$E27),"",'03.Muestra'!$E27)</f>
        <v>https://www.fundacionctic.org/es/scientific-publications</v>
      </c>
      <c r="D380" s="164" t="s">
        <v>93</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News | CTIC</v>
      </c>
      <c r="C381" s="140" t="str">
        <f>IF( ISBLANK('03.Muestra'!$E28),"",'03.Muestra'!$E28)</f>
        <v>https://www.fundacionctic.org/es/actualidad</v>
      </c>
      <c r="D381" s="164" t="s">
        <v>93</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EQUIPAMIENTO DE MATERIAL INFORMÁTICO PARA FUNDACIÓN CTIC | CTIC</v>
      </c>
      <c r="C382" s="140" t="str">
        <f>IF( ISBLANK('03.Muestra'!$E29),"",'03.Muestra'!$E29)</f>
        <v>https://www.fundacionctic.org/es/perfil-contratante/equipamiento-de-material-informatico-para-fundacion-ctic</v>
      </c>
      <c r="D382" s="164" t="s">
        <v>93</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Órganos de gobierno | CTIC</v>
      </c>
      <c r="C383" s="140" t="str">
        <f>IF( ISBLANK('03.Muestra'!$E30),"",'03.Muestra'!$E30)</f>
        <v>https://www.fundacionctic.org/es/organos-de-gobierno</v>
      </c>
      <c r="D383" s="164" t="s">
        <v>82</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Desarrollo de Plataforma Web RETOS STEAM | CTIC</v>
      </c>
      <c r="C384" s="140" t="str">
        <f>IF( ISBLANK('03.Muestra'!$E31),"",'03.Muestra'!$E31)</f>
        <v>https://www.fundacionctic.org/es/perfil-contratante/desarrollo-de-plataforma-web-retos-steam</v>
      </c>
      <c r="D384" s="164" t="s">
        <v>93</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Suministro de material informático y de investigación | CTIC</v>
      </c>
      <c r="C385" s="140" t="str">
        <f>IF( ISBLANK('03.Muestra'!$E32),"",'03.Muestra'!$E32)</f>
        <v>https://www.fundacionctic.org/es/perfil-contratante/suministro-de-material-informatico-y-de-investigacion</v>
      </c>
      <c r="D385" s="164" t="s">
        <v>93</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Solicitud de certificados | CTIC</v>
      </c>
      <c r="C386" s="140" t="str">
        <f>IF( ISBLANK('03.Muestra'!$E33),"",'03.Muestra'!$E33)</f>
        <v>https://www.fundacionctic.org/perfil-contratante/certificados</v>
      </c>
      <c r="D386" s="164" t="s">
        <v>93</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Prensa | CTIC</v>
      </c>
      <c r="C387" s="140" t="str">
        <f>IF( ISBLANK('03.Muestra'!$E34),"",'03.Muestra'!$E34)</f>
        <v>https://www.fundacionctic.org/es/prensa</v>
      </c>
      <c r="D387" s="164" t="s">
        <v>82</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EQUIPAMIENTO INFORMÁTICO Y DE COMUNICACIONES PARA FUNDACIÓN CTIC 2017 | CTIC</v>
      </c>
      <c r="C388" s="140" t="str">
        <f>IF( ISBLANK('03.Muestra'!$E35),"",'03.Muestra'!$E35)</f>
        <v>https://www.fundacionctic.org/es/perfil-contratante/equipamiento-informatico-y-de-comunicaciones-para-fundacion-ctic-2017</v>
      </c>
      <c r="D388" s="164" t="s">
        <v>93</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Proceso de Homologación de Docentes | CTIC</v>
      </c>
      <c r="C389" s="140" t="str">
        <f>IF( ISBLANK('03.Muestra'!$E36),"",'03.Muestra'!$E36)</f>
        <v>https://www.fundacionctic.org/es/perfil-contratante/proceso-de-homologacion-de-docentes</v>
      </c>
      <c r="D389" s="164" t="s">
        <v>93</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Home | CTIC</v>
      </c>
      <c r="C390" s="140" t="str">
        <f>IF( ISBLANK('03.Muestra'!$E37),"",'03.Muestra'!$E37)</f>
        <v>https://www.fundacionctic.org/es</v>
      </c>
      <c r="D390" s="164" t="s">
        <v>93</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Contratación del mantenimiento de la limpieza de las instalaciones de Fundación CTIC y zonas comunes del Edificio Centros Tecnológicos | CTIC</v>
      </c>
      <c r="C391" s="140" t="str">
        <f>IF( ISBLANK('03.Muestra'!$E38),"",'03.Muestra'!$E38)</f>
        <v>https://www.fundacionctic.org/es/perfil-contratante/contratacion-del-mantenimiento-de-la-limpieza-de-las-instalaciones-de-fundacion</v>
      </c>
      <c r="D391" s="164" t="s">
        <v>93</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Recursos humanos | CTIC</v>
      </c>
      <c r="C392" s="140" t="str">
        <f>IF( ISBLANK('03.Muestra'!$E39),"",'03.Muestra'!$E39)</f>
        <v>https://www.fundacionctic.org/es/recursos-humanos</v>
      </c>
      <c r="D392" s="164" t="s">
        <v>82</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Identidad corporativa | CTIC</v>
      </c>
      <c r="C393" s="140" t="str">
        <f>IF( ISBLANK('03.Muestra'!$E40),"",'03.Muestra'!$E40)</f>
        <v>https://www.fundacionctic.org/es/identidad-corporativa</v>
      </c>
      <c r="D393" s="164" t="s">
        <v>93</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Álbumes | CTIC</v>
      </c>
      <c r="C394" s="140" t="str">
        <f>IF( ISBLANK('03.Muestra'!$E41),"",'03.Muestra'!$E41)</f>
        <v>https://www.fundacionctic.org/es/album</v>
      </c>
      <c r="D394" s="164" t="s">
        <v>93</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Aviso legal | CTIC</v>
      </c>
      <c r="C395" s="140" t="str">
        <f>IF( ISBLANK('03.Muestra'!$E42),"",'03.Muestra'!$E42)</f>
        <v>https://www.fundacionctic.org/es/aviso-legal</v>
      </c>
      <c r="D395" s="164" t="s">
        <v>93</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126</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Home | CTIC</v>
      </c>
      <c r="C399" s="140" t="str">
        <f>IF( ISBLANK('03.Muestra'!$E8),"",'03.Muestra'!$E8)</f>
        <v>https://www.fundacionctic.org/</v>
      </c>
      <c r="D399" s="164" t="s">
        <v>93</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Escribir para Internet | CTIC</v>
      </c>
      <c r="C400" s="140" t="str">
        <f>IF( ISBLANK('03.Muestra'!$E9),"",'03.Muestra'!$E9)</f>
        <v>https://www.fundacionctic.org/es/actualidad/escribir-para-internet</v>
      </c>
      <c r="D400" s="164" t="s">
        <v>93</v>
      </c>
      <c r="E400" s="133" t="str">
        <f t="shared" si="21"/>
        <v/>
      </c>
      <c r="F400" s="147" t="n">
        <f ca="1">COUNTIF($D399:INDIRECT("$D" &amp;  SUM(ROW()-1,'03.Muestra'!$D$45)-1),F399)</f>
        <v>0.0</v>
      </c>
      <c r="G400" s="147" t="n">
        <f ca="1">COUNTIF($D399:INDIRECT("$D" &amp;  SUM(ROW()-1,'03.Muestra'!$D$45)-1),G399)</f>
        <v>35.0</v>
      </c>
      <c r="H400" s="147" t="n">
        <f ca="1">COUNTIF($D399:INDIRECT("$D" &amp;  SUM(ROW()-1,'03.Muestra'!$D$45)-1),H399)</f>
        <v>0.0</v>
      </c>
      <c r="I400" s="147" t="n">
        <f ca="1">COUNTIF($D399:INDIRECT("$D" &amp;  SUM(ROW()-1,'03.Muestra'!$D$45)-1),I399)</f>
        <v>0.0</v>
      </c>
      <c r="J400" s="147" t="n">
        <f ca="1">COUNTIF($D399:INDIRECT("$D" &amp;  SUM(ROW()-1,'03.Muestra'!$D$45)-1),J399)</f>
        <v>0.0</v>
      </c>
      <c r="K400" s="147" t="n">
        <f ca="1">IF('03.Muestra'!$D$45=0,0,COUNTBLANK($D399:INDIRECT("$D" &amp;  SUM(ROW()-1,'03.Muestra'!$D$45)-1)))</f>
        <v>0.0</v>
      </c>
      <c r="L400" s="19"/>
      <c r="M400" s="19"/>
      <c r="N400" s="19"/>
      <c r="O400" s="19"/>
      <c r="P400" s="19"/>
      <c r="Q400" s="19"/>
      <c r="R400" s="19"/>
      <c r="S400" s="19"/>
      <c r="T400" s="19"/>
      <c r="U400" s="19"/>
      <c r="V400" s="19"/>
      <c r="W400" s="19"/>
      <c r="X400" s="19"/>
      <c r="Y400" s="19"/>
    </row>
    <row r="401" spans="2:25" ht="12" customHeight="1">
      <c r="B401" s="140" t="str">
        <f>IF( ISBLANK('03.Muestra'!$C10),"",'03.Muestra'!$C10)</f>
        <v>Horizon 2020 | CTIC</v>
      </c>
      <c r="C401" s="140" t="str">
        <f>IF( ISBLANK('03.Muestra'!$E10),"",'03.Muestra'!$E10)</f>
        <v>https://www.fundacionctic.org/es/horizon-2020</v>
      </c>
      <c r="D401" s="164" t="s">
        <v>93</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Artículos | CTIC</v>
      </c>
      <c r="C402" s="140" t="str">
        <f>IF( ISBLANK('03.Muestra'!$E11),"",'03.Muestra'!$E11)</f>
        <v>https://www.fundacionctic.org/es/articulos</v>
      </c>
      <c r="D402" s="164" t="s">
        <v>93</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Trabaja con nosotros | CTIC</v>
      </c>
      <c r="C403" s="140" t="str">
        <f>IF( ISBLANK('03.Muestra'!$E12),"",'03.Muestra'!$E12)</f>
        <v>https://www.fundacionctic.org/es/trabaja-con-nosotros</v>
      </c>
      <c r="D403" s="164" t="s">
        <v>93</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Proyectos | CTIC</v>
      </c>
      <c r="C404" s="140" t="str">
        <f>IF( ISBLANK('03.Muestra'!$E13),"",'03.Muestra'!$E13)</f>
        <v>https://www.fundacionctic.org/es/proyectos</v>
      </c>
      <c r="D404" s="164" t="s">
        <v>93</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W3C | CTIC</v>
      </c>
      <c r="C405" s="140" t="str">
        <f>IF( ISBLANK('03.Muestra'!$E14),"",'03.Muestra'!$E14)</f>
        <v>https://www.fundacionctic.org/es/w3c</v>
      </c>
      <c r="D405" s="164" t="s">
        <v>93</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Tecnologías | CTIC</v>
      </c>
      <c r="C406" s="140" t="str">
        <f>IF( ISBLANK('03.Muestra'!$E15),"",'03.Muestra'!$E15)</f>
        <v>https://www.fundacionctic.org/es/tecnologias</v>
      </c>
      <c r="D406" s="164" t="s">
        <v>93</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BLOCKCHAIN | CTIC</v>
      </c>
      <c r="C407" s="140" t="str">
        <f>IF( ISBLANK('03.Muestra'!$E16),"",'03.Muestra'!$E16)</f>
        <v>https://www.fundacionctic.org/es/tecnologias/blockchain</v>
      </c>
      <c r="D407" s="164" t="s">
        <v>93</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Arranca MASSTEAM, Mujeres Asturianas STEAM, el proyecto al que se suma el PCT Avilés Isla de la Innovación | CTIC</v>
      </c>
      <c r="C408" s="140" t="str">
        <f>IF( ISBLANK('03.Muestra'!$E17),"",'03.Muestra'!$E17)</f>
        <v>https://www.fundacionctic.org/es/actualidad/arranca-massteam-mujeres-asturianas-steam-el-proyecto-al-que-se-suma-el-pct-aviles-isla</v>
      </c>
      <c r="D408" s="164" t="s">
        <v>93</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Análisis de la eficiencia de equipos industriales | CTIC</v>
      </c>
      <c r="C409" s="140" t="str">
        <f>IF( ISBLANK('03.Muestra'!$E18),"",'03.Muestra'!$E18)</f>
        <v>https://www.fundacionctic.org/es/actualidad/analisis-de-la-eficiencia-de-equipos-industriales</v>
      </c>
      <c r="D409" s="164" t="s">
        <v>93</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Perfil del contratante | CTIC</v>
      </c>
      <c r="C410" s="140" t="str">
        <f>IF( ISBLANK('03.Muestra'!$E19),"",'03.Muestra'!$E19)</f>
        <v>https://www.fundacionctic.org/es/perfil-contratante</v>
      </c>
      <c r="D410" s="164" t="s">
        <v>93</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SOLICITUD DE ACOMPAÑAMIENTO TECNOLÓGICO | CTIC</v>
      </c>
      <c r="C411" s="140" t="str">
        <f>IF( ISBLANK('03.Muestra'!$E20),"",'03.Muestra'!$E20)</f>
        <v>https://www.fundacionctic.org/es/proyectos/red-sat/solicitud-diagnostico</v>
      </c>
      <c r="D411" s="164" t="s">
        <v>93</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Mapa del sitio | CTIC</v>
      </c>
      <c r="C412" s="140" t="str">
        <f>IF( ISBLANK('03.Muestra'!$E21),"",'03.Muestra'!$E21)</f>
        <v>https://www.fundacionctic.org/es/sitemap</v>
      </c>
      <c r="D412" s="164" t="s">
        <v>93</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Política de cookies | CTIC</v>
      </c>
      <c r="C413" s="140" t="str">
        <f>IF( ISBLANK('03.Muestra'!$E22),"",'03.Muestra'!$E22)</f>
        <v>https://www.fundacionctic.org/es/politica-de-cookies</v>
      </c>
      <c r="D413" s="164" t="s">
        <v>93</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Home | CTIC</v>
      </c>
      <c r="C414" s="140" t="str">
        <f>IF( ISBLANK('03.Muestra'!$E23),"",'03.Muestra'!$E23)</f>
        <v>https://www.fundacionctic.org/en</v>
      </c>
      <c r="D414" s="164" t="s">
        <v>93</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Accesibilidad | CTIC</v>
      </c>
      <c r="C415" s="140" t="str">
        <f>IF( ISBLANK('03.Muestra'!$E24),"",'03.Muestra'!$E24)</f>
        <v>https://www.fundacionctic.org/es/accesibilidad</v>
      </c>
      <c r="D415" s="164" t="s">
        <v>93</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Sobre CTIC | CTIC</v>
      </c>
      <c r="C416" s="140" t="str">
        <f>IF( ISBLANK('03.Muestra'!$E25),"",'03.Muestra'!$E25)</f>
        <v>https://www.fundacionctic.org/es/sobre-ctic</v>
      </c>
      <c r="D416" s="164" t="s">
        <v>93</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Retos | CTIC</v>
      </c>
      <c r="C417" s="140" t="str">
        <f>IF( ISBLANK('03.Muestra'!$E26),"",'03.Muestra'!$E26)</f>
        <v>https://www.fundacionctic.org/es/retos</v>
      </c>
      <c r="D417" s="164" t="s">
        <v>93</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Publicaciones científicas | CTIC</v>
      </c>
      <c r="C418" s="140" t="str">
        <f>IF( ISBLANK('03.Muestra'!$E27),"",'03.Muestra'!$E27)</f>
        <v>https://www.fundacionctic.org/es/scientific-publications</v>
      </c>
      <c r="D418" s="164" t="s">
        <v>93</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News | CTIC</v>
      </c>
      <c r="C419" s="140" t="str">
        <f>IF( ISBLANK('03.Muestra'!$E28),"",'03.Muestra'!$E28)</f>
        <v>https://www.fundacionctic.org/es/actualidad</v>
      </c>
      <c r="D419" s="164" t="s">
        <v>93</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EQUIPAMIENTO DE MATERIAL INFORMÁTICO PARA FUNDACIÓN CTIC | CTIC</v>
      </c>
      <c r="C420" s="140" t="str">
        <f>IF( ISBLANK('03.Muestra'!$E29),"",'03.Muestra'!$E29)</f>
        <v>https://www.fundacionctic.org/es/perfil-contratante/equipamiento-de-material-informatico-para-fundacion-ctic</v>
      </c>
      <c r="D420" s="164" t="s">
        <v>93</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Órganos de gobierno | CTIC</v>
      </c>
      <c r="C421" s="140" t="str">
        <f>IF( ISBLANK('03.Muestra'!$E30),"",'03.Muestra'!$E30)</f>
        <v>https://www.fundacionctic.org/es/organos-de-gobierno</v>
      </c>
      <c r="D421" s="164" t="s">
        <v>93</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Desarrollo de Plataforma Web RETOS STEAM | CTIC</v>
      </c>
      <c r="C422" s="140" t="str">
        <f>IF( ISBLANK('03.Muestra'!$E31),"",'03.Muestra'!$E31)</f>
        <v>https://www.fundacionctic.org/es/perfil-contratante/desarrollo-de-plataforma-web-retos-steam</v>
      </c>
      <c r="D422" s="164" t="s">
        <v>93</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Suministro de material informático y de investigación | CTIC</v>
      </c>
      <c r="C423" s="140" t="str">
        <f>IF( ISBLANK('03.Muestra'!$E32),"",'03.Muestra'!$E32)</f>
        <v>https://www.fundacionctic.org/es/perfil-contratante/suministro-de-material-informatico-y-de-investigacion</v>
      </c>
      <c r="D423" s="164" t="s">
        <v>93</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Solicitud de certificados | CTIC</v>
      </c>
      <c r="C424" s="140" t="str">
        <f>IF( ISBLANK('03.Muestra'!$E33),"",'03.Muestra'!$E33)</f>
        <v>https://www.fundacionctic.org/perfil-contratante/certificados</v>
      </c>
      <c r="D424" s="164" t="s">
        <v>93</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Prensa | CTIC</v>
      </c>
      <c r="C425" s="140" t="str">
        <f>IF( ISBLANK('03.Muestra'!$E34),"",'03.Muestra'!$E34)</f>
        <v>https://www.fundacionctic.org/es/prensa</v>
      </c>
      <c r="D425" s="164" t="s">
        <v>93</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EQUIPAMIENTO INFORMÁTICO Y DE COMUNICACIONES PARA FUNDACIÓN CTIC 2017 | CTIC</v>
      </c>
      <c r="C426" s="140" t="str">
        <f>IF( ISBLANK('03.Muestra'!$E35),"",'03.Muestra'!$E35)</f>
        <v>https://www.fundacionctic.org/es/perfil-contratante/equipamiento-informatico-y-de-comunicaciones-para-fundacion-ctic-2017</v>
      </c>
      <c r="D426" s="164" t="s">
        <v>93</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Proceso de Homologación de Docentes | CTIC</v>
      </c>
      <c r="C427" s="140" t="str">
        <f>IF( ISBLANK('03.Muestra'!$E36),"",'03.Muestra'!$E36)</f>
        <v>https://www.fundacionctic.org/es/perfil-contratante/proceso-de-homologacion-de-docentes</v>
      </c>
      <c r="D427" s="164" t="s">
        <v>93</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Home | CTIC</v>
      </c>
      <c r="C428" s="140" t="str">
        <f>IF( ISBLANK('03.Muestra'!$E37),"",'03.Muestra'!$E37)</f>
        <v>https://www.fundacionctic.org/es</v>
      </c>
      <c r="D428" s="164" t="s">
        <v>93</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Contratación del mantenimiento de la limpieza de las instalaciones de Fundación CTIC y zonas comunes del Edificio Centros Tecnológicos | CTIC</v>
      </c>
      <c r="C429" s="140" t="str">
        <f>IF( ISBLANK('03.Muestra'!$E38),"",'03.Muestra'!$E38)</f>
        <v>https://www.fundacionctic.org/es/perfil-contratante/contratacion-del-mantenimiento-de-la-limpieza-de-las-instalaciones-de-fundacion</v>
      </c>
      <c r="D429" s="164" t="s">
        <v>93</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Recursos humanos | CTIC</v>
      </c>
      <c r="C430" s="140" t="str">
        <f>IF( ISBLANK('03.Muestra'!$E39),"",'03.Muestra'!$E39)</f>
        <v>https://www.fundacionctic.org/es/recursos-humanos</v>
      </c>
      <c r="D430" s="164" t="s">
        <v>93</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Identidad corporativa | CTIC</v>
      </c>
      <c r="C431" s="140" t="str">
        <f>IF( ISBLANK('03.Muestra'!$E40),"",'03.Muestra'!$E40)</f>
        <v>https://www.fundacionctic.org/es/identidad-corporativa</v>
      </c>
      <c r="D431" s="164" t="s">
        <v>93</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Álbumes | CTIC</v>
      </c>
      <c r="C432" s="140" t="str">
        <f>IF( ISBLANK('03.Muestra'!$E41),"",'03.Muestra'!$E41)</f>
        <v>https://www.fundacionctic.org/es/album</v>
      </c>
      <c r="D432" s="164" t="s">
        <v>93</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Aviso legal | CTIC</v>
      </c>
      <c r="C433" s="140" t="str">
        <f>IF( ISBLANK('03.Muestra'!$E42),"",'03.Muestra'!$E42)</f>
        <v>https://www.fundacionctic.org/es/aviso-legal</v>
      </c>
      <c r="D433" s="164" t="s">
        <v>93</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81</v>
      </c>
      <c r="C436" s="27" t="s">
        <v>127</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Home | CTIC</v>
      </c>
      <c r="C437" s="140" t="str">
        <f>IF( ISBLANK('03.Muestra'!$E8),"",'03.Muestra'!$E8)</f>
        <v>https://www.fundacionctic.org/</v>
      </c>
      <c r="D437" s="164" t="s">
        <v>89</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Escribir para Internet | CTIC</v>
      </c>
      <c r="C438" s="140" t="str">
        <f>IF( ISBLANK('03.Muestra'!$E9),"",'03.Muestra'!$E9)</f>
        <v>https://www.fundacionctic.org/es/actualidad/escribir-para-internet</v>
      </c>
      <c r="D438" s="164" t="s">
        <v>89</v>
      </c>
      <c r="E438" s="133" t="str">
        <f t="shared" si="23"/>
        <v/>
      </c>
      <c r="F438" s="147" t="n">
        <f ca="1">COUNTIF($D437:INDIRECT("$D" &amp;  SUM(ROW()-1,'03.Muestra'!$D$45)-1),F437)</f>
        <v>35.0</v>
      </c>
      <c r="G438" s="147" t="n">
        <f ca="1">COUNTIF($D437:INDIRECT("$D" &amp;  SUM(ROW()-1,'03.Muestra'!$D$45)-1),G437)</f>
        <v>0.0</v>
      </c>
      <c r="H438" s="147" t="n">
        <f ca="1">COUNTIF($D437:INDIRECT("$D" &amp;  SUM(ROW()-1,'03.Muestra'!$D$45)-1),H437)</f>
        <v>0.0</v>
      </c>
      <c r="I438" s="147" t="n">
        <f ca="1">COUNTIF($D437:INDIRECT("$D" &amp;  SUM(ROW()-1,'03.Muestra'!$D$45)-1),I437)</f>
        <v>0.0</v>
      </c>
      <c r="J438" s="147" t="n">
        <f ca="1">COUNTIF($D437:INDIRECT("$D" &amp;  SUM(ROW()-1,'03.Muestra'!$D$45)-1),J437)</f>
        <v>0.0</v>
      </c>
      <c r="K438" s="147" t="n">
        <f ca="1">IF('03.Muestra'!$D$45=0,0,COUNTBLANK($D437:INDIRECT("$D" &amp;  SUM(ROW()-1,'03.Muestra'!$D$45)-1)))</f>
        <v>0.0</v>
      </c>
      <c r="L438" s="19"/>
      <c r="M438" s="19"/>
      <c r="N438" s="19"/>
      <c r="O438" s="19"/>
      <c r="P438" s="19"/>
      <c r="Q438" s="19"/>
      <c r="R438" s="19"/>
      <c r="S438" s="19"/>
      <c r="T438" s="19"/>
      <c r="U438" s="19"/>
      <c r="V438" s="19"/>
      <c r="W438" s="19"/>
      <c r="X438" s="19"/>
      <c r="Y438" s="19"/>
    </row>
    <row r="439" spans="2:25" ht="12" customHeight="1">
      <c r="B439" s="140" t="str">
        <f>IF( ISBLANK('03.Muestra'!$C10),"",'03.Muestra'!$C10)</f>
        <v>Horizon 2020 | CTIC</v>
      </c>
      <c r="C439" s="140" t="str">
        <f>IF( ISBLANK('03.Muestra'!$E10),"",'03.Muestra'!$E10)</f>
        <v>https://www.fundacionctic.org/es/horizon-2020</v>
      </c>
      <c r="D439" s="164" t="s">
        <v>89</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Artículos | CTIC</v>
      </c>
      <c r="C440" s="140" t="str">
        <f>IF( ISBLANK('03.Muestra'!$E11),"",'03.Muestra'!$E11)</f>
        <v>https://www.fundacionctic.org/es/articulos</v>
      </c>
      <c r="D440" s="164" t="s">
        <v>89</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Trabaja con nosotros | CTIC</v>
      </c>
      <c r="C441" s="140" t="str">
        <f>IF( ISBLANK('03.Muestra'!$E12),"",'03.Muestra'!$E12)</f>
        <v>https://www.fundacionctic.org/es/trabaja-con-nosotros</v>
      </c>
      <c r="D441" s="164" t="s">
        <v>89</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Proyectos | CTIC</v>
      </c>
      <c r="C442" s="140" t="str">
        <f>IF( ISBLANK('03.Muestra'!$E13),"",'03.Muestra'!$E13)</f>
        <v>https://www.fundacionctic.org/es/proyectos</v>
      </c>
      <c r="D442" s="164" t="s">
        <v>89</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W3C | CTIC</v>
      </c>
      <c r="C443" s="140" t="str">
        <f>IF( ISBLANK('03.Muestra'!$E14),"",'03.Muestra'!$E14)</f>
        <v>https://www.fundacionctic.org/es/w3c</v>
      </c>
      <c r="D443" s="164" t="s">
        <v>89</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Tecnologías | CTIC</v>
      </c>
      <c r="C444" s="140" t="str">
        <f>IF( ISBLANK('03.Muestra'!$E15),"",'03.Muestra'!$E15)</f>
        <v>https://www.fundacionctic.org/es/tecnologias</v>
      </c>
      <c r="D444" s="164" t="s">
        <v>89</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BLOCKCHAIN | CTIC</v>
      </c>
      <c r="C445" s="140" t="str">
        <f>IF( ISBLANK('03.Muestra'!$E16),"",'03.Muestra'!$E16)</f>
        <v>https://www.fundacionctic.org/es/tecnologias/blockchain</v>
      </c>
      <c r="D445" s="164" t="s">
        <v>89</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Arranca MASSTEAM, Mujeres Asturianas STEAM, el proyecto al que se suma el PCT Avilés Isla de la Innovación | CTIC</v>
      </c>
      <c r="C446" s="140" t="str">
        <f>IF( ISBLANK('03.Muestra'!$E17),"",'03.Muestra'!$E17)</f>
        <v>https://www.fundacionctic.org/es/actualidad/arranca-massteam-mujeres-asturianas-steam-el-proyecto-al-que-se-suma-el-pct-aviles-isla</v>
      </c>
      <c r="D446" s="164" t="s">
        <v>89</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Análisis de la eficiencia de equipos industriales | CTIC</v>
      </c>
      <c r="C447" s="140" t="str">
        <f>IF( ISBLANK('03.Muestra'!$E18),"",'03.Muestra'!$E18)</f>
        <v>https://www.fundacionctic.org/es/actualidad/analisis-de-la-eficiencia-de-equipos-industriales</v>
      </c>
      <c r="D447" s="164" t="s">
        <v>89</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Perfil del contratante | CTIC</v>
      </c>
      <c r="C448" s="140" t="str">
        <f>IF( ISBLANK('03.Muestra'!$E19),"",'03.Muestra'!$E19)</f>
        <v>https://www.fundacionctic.org/es/perfil-contratante</v>
      </c>
      <c r="D448" s="164" t="s">
        <v>89</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SOLICITUD DE ACOMPAÑAMIENTO TECNOLÓGICO | CTIC</v>
      </c>
      <c r="C449" s="140" t="str">
        <f>IF( ISBLANK('03.Muestra'!$E20),"",'03.Muestra'!$E20)</f>
        <v>https://www.fundacionctic.org/es/proyectos/red-sat/solicitud-diagnostico</v>
      </c>
      <c r="D449" s="164" t="s">
        <v>89</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Mapa del sitio | CTIC</v>
      </c>
      <c r="C450" s="140" t="str">
        <f>IF( ISBLANK('03.Muestra'!$E21),"",'03.Muestra'!$E21)</f>
        <v>https://www.fundacionctic.org/es/sitemap</v>
      </c>
      <c r="D450" s="164" t="s">
        <v>89</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Política de cookies | CTIC</v>
      </c>
      <c r="C451" s="140" t="str">
        <f>IF( ISBLANK('03.Muestra'!$E22),"",'03.Muestra'!$E22)</f>
        <v>https://www.fundacionctic.org/es/politica-de-cookies</v>
      </c>
      <c r="D451" s="164" t="s">
        <v>89</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Home | CTIC</v>
      </c>
      <c r="C452" s="140" t="str">
        <f>IF( ISBLANK('03.Muestra'!$E23),"",'03.Muestra'!$E23)</f>
        <v>https://www.fundacionctic.org/en</v>
      </c>
      <c r="D452" s="164" t="s">
        <v>89</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Accesibilidad | CTIC</v>
      </c>
      <c r="C453" s="140" t="str">
        <f>IF( ISBLANK('03.Muestra'!$E24),"",'03.Muestra'!$E24)</f>
        <v>https://www.fundacionctic.org/es/accesibilidad</v>
      </c>
      <c r="D453" s="164" t="s">
        <v>89</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Sobre CTIC | CTIC</v>
      </c>
      <c r="C454" s="140" t="str">
        <f>IF( ISBLANK('03.Muestra'!$E25),"",'03.Muestra'!$E25)</f>
        <v>https://www.fundacionctic.org/es/sobre-ctic</v>
      </c>
      <c r="D454" s="164" t="s">
        <v>89</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Retos | CTIC</v>
      </c>
      <c r="C455" s="140" t="str">
        <f>IF( ISBLANK('03.Muestra'!$E26),"",'03.Muestra'!$E26)</f>
        <v>https://www.fundacionctic.org/es/retos</v>
      </c>
      <c r="D455" s="164" t="s">
        <v>89</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Publicaciones científicas | CTIC</v>
      </c>
      <c r="C456" s="140" t="str">
        <f>IF( ISBLANK('03.Muestra'!$E27),"",'03.Muestra'!$E27)</f>
        <v>https://www.fundacionctic.org/es/scientific-publications</v>
      </c>
      <c r="D456" s="164" t="s">
        <v>89</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News | CTIC</v>
      </c>
      <c r="C457" s="140" t="str">
        <f>IF( ISBLANK('03.Muestra'!$E28),"",'03.Muestra'!$E28)</f>
        <v>https://www.fundacionctic.org/es/actualidad</v>
      </c>
      <c r="D457" s="164" t="s">
        <v>89</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EQUIPAMIENTO DE MATERIAL INFORMÁTICO PARA FUNDACIÓN CTIC | CTIC</v>
      </c>
      <c r="C458" s="140" t="str">
        <f>IF( ISBLANK('03.Muestra'!$E29),"",'03.Muestra'!$E29)</f>
        <v>https://www.fundacionctic.org/es/perfil-contratante/equipamiento-de-material-informatico-para-fundacion-ctic</v>
      </c>
      <c r="D458" s="164" t="s">
        <v>89</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Órganos de gobierno | CTIC</v>
      </c>
      <c r="C459" s="140" t="str">
        <f>IF( ISBLANK('03.Muestra'!$E30),"",'03.Muestra'!$E30)</f>
        <v>https://www.fundacionctic.org/es/organos-de-gobierno</v>
      </c>
      <c r="D459" s="164" t="s">
        <v>89</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Desarrollo de Plataforma Web RETOS STEAM | CTIC</v>
      </c>
      <c r="C460" s="140" t="str">
        <f>IF( ISBLANK('03.Muestra'!$E31),"",'03.Muestra'!$E31)</f>
        <v>https://www.fundacionctic.org/es/perfil-contratante/desarrollo-de-plataforma-web-retos-steam</v>
      </c>
      <c r="D460" s="164" t="s">
        <v>89</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Suministro de material informático y de investigación | CTIC</v>
      </c>
      <c r="C461" s="140" t="str">
        <f>IF( ISBLANK('03.Muestra'!$E32),"",'03.Muestra'!$E32)</f>
        <v>https://www.fundacionctic.org/es/perfil-contratante/suministro-de-material-informatico-y-de-investigacion</v>
      </c>
      <c r="D461" s="164" t="s">
        <v>89</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Solicitud de certificados | CTIC</v>
      </c>
      <c r="C462" s="140" t="str">
        <f>IF( ISBLANK('03.Muestra'!$E33),"",'03.Muestra'!$E33)</f>
        <v>https://www.fundacionctic.org/perfil-contratante/certificados</v>
      </c>
      <c r="D462" s="164" t="s">
        <v>89</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Prensa | CTIC</v>
      </c>
      <c r="C463" s="140" t="str">
        <f>IF( ISBLANK('03.Muestra'!$E34),"",'03.Muestra'!$E34)</f>
        <v>https://www.fundacionctic.org/es/prensa</v>
      </c>
      <c r="D463" s="164" t="s">
        <v>89</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EQUIPAMIENTO INFORMÁTICO Y DE COMUNICACIONES PARA FUNDACIÓN CTIC 2017 | CTIC</v>
      </c>
      <c r="C464" s="140" t="str">
        <f>IF( ISBLANK('03.Muestra'!$E35),"",'03.Muestra'!$E35)</f>
        <v>https://www.fundacionctic.org/es/perfil-contratante/equipamiento-informatico-y-de-comunicaciones-para-fundacion-ctic-2017</v>
      </c>
      <c r="D464" s="164" t="s">
        <v>89</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Proceso de Homologación de Docentes | CTIC</v>
      </c>
      <c r="C465" s="140" t="str">
        <f>IF( ISBLANK('03.Muestra'!$E36),"",'03.Muestra'!$E36)</f>
        <v>https://www.fundacionctic.org/es/perfil-contratante/proceso-de-homologacion-de-docentes</v>
      </c>
      <c r="D465" s="164" t="s">
        <v>89</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Home | CTIC</v>
      </c>
      <c r="C466" s="140" t="str">
        <f>IF( ISBLANK('03.Muestra'!$E37),"",'03.Muestra'!$E37)</f>
        <v>https://www.fundacionctic.org/es</v>
      </c>
      <c r="D466" s="164" t="s">
        <v>89</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Contratación del mantenimiento de la limpieza de las instalaciones de Fundación CTIC y zonas comunes del Edificio Centros Tecnológicos | CTIC</v>
      </c>
      <c r="C467" s="140" t="str">
        <f>IF( ISBLANK('03.Muestra'!$E38),"",'03.Muestra'!$E38)</f>
        <v>https://www.fundacionctic.org/es/perfil-contratante/contratacion-del-mantenimiento-de-la-limpieza-de-las-instalaciones-de-fundacion</v>
      </c>
      <c r="D467" s="164" t="s">
        <v>89</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Recursos humanos | CTIC</v>
      </c>
      <c r="C468" s="140" t="str">
        <f>IF( ISBLANK('03.Muestra'!$E39),"",'03.Muestra'!$E39)</f>
        <v>https://www.fundacionctic.org/es/recursos-humanos</v>
      </c>
      <c r="D468" s="164" t="s">
        <v>89</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Identidad corporativa | CTIC</v>
      </c>
      <c r="C469" s="140" t="str">
        <f>IF( ISBLANK('03.Muestra'!$E40),"",'03.Muestra'!$E40)</f>
        <v>https://www.fundacionctic.org/es/identidad-corporativa</v>
      </c>
      <c r="D469" s="164" t="s">
        <v>89</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Álbumes | CTIC</v>
      </c>
      <c r="C470" s="140" t="str">
        <f>IF( ISBLANK('03.Muestra'!$E41),"",'03.Muestra'!$E41)</f>
        <v>https://www.fundacionctic.org/es/album</v>
      </c>
      <c r="D470" s="164" t="s">
        <v>89</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Aviso legal | CTIC</v>
      </c>
      <c r="C471" s="140" t="str">
        <f>IF( ISBLANK('03.Muestra'!$E42),"",'03.Muestra'!$E42)</f>
        <v>https://www.fundacionctic.org/es/aviso-legal</v>
      </c>
      <c r="D471" s="164" t="s">
        <v>89</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81</v>
      </c>
      <c r="C474" s="27" t="s">
        <v>128</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Home | CTIC</v>
      </c>
      <c r="C475" s="140" t="str">
        <f>IF( ISBLANK('03.Muestra'!$E8),"",'03.Muestra'!$E8)</f>
        <v>https://www.fundacionctic.org/</v>
      </c>
      <c r="D475" s="164" t="s">
        <v>89</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Escribir para Internet | CTIC</v>
      </c>
      <c r="C476" s="140" t="str">
        <f>IF( ISBLANK('03.Muestra'!$E9),"",'03.Muestra'!$E9)</f>
        <v>https://www.fundacionctic.org/es/actualidad/escribir-para-internet</v>
      </c>
      <c r="D476" s="164" t="s">
        <v>89</v>
      </c>
      <c r="E476" s="133" t="str">
        <f t="shared" si="25"/>
        <v/>
      </c>
      <c r="F476" s="147" t="n">
        <f ca="1">COUNTIF($D475:INDIRECT("$D" &amp;  SUM(ROW()-1,'03.Muestra'!$D$45)-1),F475)</f>
        <v>35.0</v>
      </c>
      <c r="G476" s="147" t="n">
        <f ca="1">COUNTIF($D475:INDIRECT("$D" &amp;  SUM(ROW()-1,'03.Muestra'!$D$45)-1),G475)</f>
        <v>0.0</v>
      </c>
      <c r="H476" s="147" t="n">
        <f ca="1">COUNTIF($D475:INDIRECT("$D" &amp;  SUM(ROW()-1,'03.Muestra'!$D$45)-1),H475)</f>
        <v>0.0</v>
      </c>
      <c r="I476" s="147" t="n">
        <f ca="1">COUNTIF($D475:INDIRECT("$D" &amp;  SUM(ROW()-1,'03.Muestra'!$D$45)-1),I475)</f>
        <v>0.0</v>
      </c>
      <c r="J476" s="147" t="n">
        <f ca="1">COUNTIF($D475:INDIRECT("$D" &amp;  SUM(ROW()-1,'03.Muestra'!$D$45)-1),J475)</f>
        <v>0.0</v>
      </c>
      <c r="K476" s="147" t="n">
        <f ca="1">IF('03.Muestra'!$D$45=0,0,COUNTBLANK($D475:INDIRECT("$D" &amp;  SUM(ROW()-1,'03.Muestra'!$D$45)-1)))</f>
        <v>0.0</v>
      </c>
      <c r="L476" s="19"/>
      <c r="M476" s="19"/>
      <c r="N476" s="19"/>
      <c r="O476" s="19"/>
      <c r="P476" s="19"/>
      <c r="Q476" s="19"/>
      <c r="R476" s="19"/>
      <c r="S476" s="19"/>
      <c r="T476" s="19"/>
      <c r="U476" s="19"/>
      <c r="V476" s="19"/>
      <c r="W476" s="19"/>
      <c r="X476" s="19"/>
      <c r="Y476" s="19"/>
    </row>
    <row r="477" spans="2:25" ht="12" customHeight="1">
      <c r="B477" s="140" t="str">
        <f>IF( ISBLANK('03.Muestra'!$C10),"",'03.Muestra'!$C10)</f>
        <v>Horizon 2020 | CTIC</v>
      </c>
      <c r="C477" s="140" t="str">
        <f>IF( ISBLANK('03.Muestra'!$E10),"",'03.Muestra'!$E10)</f>
        <v>https://www.fundacionctic.org/es/horizon-2020</v>
      </c>
      <c r="D477" s="164" t="s">
        <v>89</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Artículos | CTIC</v>
      </c>
      <c r="C478" s="140" t="str">
        <f>IF( ISBLANK('03.Muestra'!$E11),"",'03.Muestra'!$E11)</f>
        <v>https://www.fundacionctic.org/es/articulos</v>
      </c>
      <c r="D478" s="164" t="s">
        <v>89</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Trabaja con nosotros | CTIC</v>
      </c>
      <c r="C479" s="140" t="str">
        <f>IF( ISBLANK('03.Muestra'!$E12),"",'03.Muestra'!$E12)</f>
        <v>https://www.fundacionctic.org/es/trabaja-con-nosotros</v>
      </c>
      <c r="D479" s="164" t="s">
        <v>89</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Proyectos | CTIC</v>
      </c>
      <c r="C480" s="140" t="str">
        <f>IF( ISBLANK('03.Muestra'!$E13),"",'03.Muestra'!$E13)</f>
        <v>https://www.fundacionctic.org/es/proyectos</v>
      </c>
      <c r="D480" s="164" t="s">
        <v>89</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W3C | CTIC</v>
      </c>
      <c r="C481" s="140" t="str">
        <f>IF( ISBLANK('03.Muestra'!$E14),"",'03.Muestra'!$E14)</f>
        <v>https://www.fundacionctic.org/es/w3c</v>
      </c>
      <c r="D481" s="164" t="s">
        <v>89</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Tecnologías | CTIC</v>
      </c>
      <c r="C482" s="140" t="str">
        <f>IF( ISBLANK('03.Muestra'!$E15),"",'03.Muestra'!$E15)</f>
        <v>https://www.fundacionctic.org/es/tecnologias</v>
      </c>
      <c r="D482" s="164" t="s">
        <v>89</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BLOCKCHAIN | CTIC</v>
      </c>
      <c r="C483" s="140" t="str">
        <f>IF( ISBLANK('03.Muestra'!$E16),"",'03.Muestra'!$E16)</f>
        <v>https://www.fundacionctic.org/es/tecnologias/blockchain</v>
      </c>
      <c r="D483" s="164" t="s">
        <v>89</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Arranca MASSTEAM, Mujeres Asturianas STEAM, el proyecto al que se suma el PCT Avilés Isla de la Innovación | CTIC</v>
      </c>
      <c r="C484" s="140" t="str">
        <f>IF( ISBLANK('03.Muestra'!$E17),"",'03.Muestra'!$E17)</f>
        <v>https://www.fundacionctic.org/es/actualidad/arranca-massteam-mujeres-asturianas-steam-el-proyecto-al-que-se-suma-el-pct-aviles-isla</v>
      </c>
      <c r="D484" s="164" t="s">
        <v>89</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Análisis de la eficiencia de equipos industriales | CTIC</v>
      </c>
      <c r="C485" s="140" t="str">
        <f>IF( ISBLANK('03.Muestra'!$E18),"",'03.Muestra'!$E18)</f>
        <v>https://www.fundacionctic.org/es/actualidad/analisis-de-la-eficiencia-de-equipos-industriales</v>
      </c>
      <c r="D485" s="164" t="s">
        <v>89</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Perfil del contratante | CTIC</v>
      </c>
      <c r="C486" s="140" t="str">
        <f>IF( ISBLANK('03.Muestra'!$E19),"",'03.Muestra'!$E19)</f>
        <v>https://www.fundacionctic.org/es/perfil-contratante</v>
      </c>
      <c r="D486" s="164" t="s">
        <v>89</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SOLICITUD DE ACOMPAÑAMIENTO TECNOLÓGICO | CTIC</v>
      </c>
      <c r="C487" s="140" t="str">
        <f>IF( ISBLANK('03.Muestra'!$E20),"",'03.Muestra'!$E20)</f>
        <v>https://www.fundacionctic.org/es/proyectos/red-sat/solicitud-diagnostico</v>
      </c>
      <c r="D487" s="164" t="s">
        <v>89</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Mapa del sitio | CTIC</v>
      </c>
      <c r="C488" s="140" t="str">
        <f>IF( ISBLANK('03.Muestra'!$E21),"",'03.Muestra'!$E21)</f>
        <v>https://www.fundacionctic.org/es/sitemap</v>
      </c>
      <c r="D488" s="164" t="s">
        <v>89</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Política de cookies | CTIC</v>
      </c>
      <c r="C489" s="140" t="str">
        <f>IF( ISBLANK('03.Muestra'!$E22),"",'03.Muestra'!$E22)</f>
        <v>https://www.fundacionctic.org/es/politica-de-cookies</v>
      </c>
      <c r="D489" s="164" t="s">
        <v>89</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Home | CTIC</v>
      </c>
      <c r="C490" s="140" t="str">
        <f>IF( ISBLANK('03.Muestra'!$E23),"",'03.Muestra'!$E23)</f>
        <v>https://www.fundacionctic.org/en</v>
      </c>
      <c r="D490" s="164" t="s">
        <v>89</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Accesibilidad | CTIC</v>
      </c>
      <c r="C491" s="140" t="str">
        <f>IF( ISBLANK('03.Muestra'!$E24),"",'03.Muestra'!$E24)</f>
        <v>https://www.fundacionctic.org/es/accesibilidad</v>
      </c>
      <c r="D491" s="164" t="s">
        <v>89</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Sobre CTIC | CTIC</v>
      </c>
      <c r="C492" s="140" t="str">
        <f>IF( ISBLANK('03.Muestra'!$E25),"",'03.Muestra'!$E25)</f>
        <v>https://www.fundacionctic.org/es/sobre-ctic</v>
      </c>
      <c r="D492" s="164" t="s">
        <v>89</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Retos | CTIC</v>
      </c>
      <c r="C493" s="140" t="str">
        <f>IF( ISBLANK('03.Muestra'!$E26),"",'03.Muestra'!$E26)</f>
        <v>https://www.fundacionctic.org/es/retos</v>
      </c>
      <c r="D493" s="164" t="s">
        <v>89</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Publicaciones científicas | CTIC</v>
      </c>
      <c r="C494" s="140" t="str">
        <f>IF( ISBLANK('03.Muestra'!$E27),"",'03.Muestra'!$E27)</f>
        <v>https://www.fundacionctic.org/es/scientific-publications</v>
      </c>
      <c r="D494" s="164" t="s">
        <v>89</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News | CTIC</v>
      </c>
      <c r="C495" s="140" t="str">
        <f>IF( ISBLANK('03.Muestra'!$E28),"",'03.Muestra'!$E28)</f>
        <v>https://www.fundacionctic.org/es/actualidad</v>
      </c>
      <c r="D495" s="164" t="s">
        <v>89</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EQUIPAMIENTO DE MATERIAL INFORMÁTICO PARA FUNDACIÓN CTIC | CTIC</v>
      </c>
      <c r="C496" s="140" t="str">
        <f>IF( ISBLANK('03.Muestra'!$E29),"",'03.Muestra'!$E29)</f>
        <v>https://www.fundacionctic.org/es/perfil-contratante/equipamiento-de-material-informatico-para-fundacion-ctic</v>
      </c>
      <c r="D496" s="164" t="s">
        <v>89</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Órganos de gobierno | CTIC</v>
      </c>
      <c r="C497" s="140" t="str">
        <f>IF( ISBLANK('03.Muestra'!$E30),"",'03.Muestra'!$E30)</f>
        <v>https://www.fundacionctic.org/es/organos-de-gobierno</v>
      </c>
      <c r="D497" s="164" t="s">
        <v>89</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Desarrollo de Plataforma Web RETOS STEAM | CTIC</v>
      </c>
      <c r="C498" s="140" t="str">
        <f>IF( ISBLANK('03.Muestra'!$E31),"",'03.Muestra'!$E31)</f>
        <v>https://www.fundacionctic.org/es/perfil-contratante/desarrollo-de-plataforma-web-retos-steam</v>
      </c>
      <c r="D498" s="164" t="s">
        <v>89</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Suministro de material informático y de investigación | CTIC</v>
      </c>
      <c r="C499" s="140" t="str">
        <f>IF( ISBLANK('03.Muestra'!$E32),"",'03.Muestra'!$E32)</f>
        <v>https://www.fundacionctic.org/es/perfil-contratante/suministro-de-material-informatico-y-de-investigacion</v>
      </c>
      <c r="D499" s="164" t="s">
        <v>89</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Solicitud de certificados | CTIC</v>
      </c>
      <c r="C500" s="140" t="str">
        <f>IF( ISBLANK('03.Muestra'!$E33),"",'03.Muestra'!$E33)</f>
        <v>https://www.fundacionctic.org/perfil-contratante/certificados</v>
      </c>
      <c r="D500" s="164" t="s">
        <v>89</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Prensa | CTIC</v>
      </c>
      <c r="C501" s="140" t="str">
        <f>IF( ISBLANK('03.Muestra'!$E34),"",'03.Muestra'!$E34)</f>
        <v>https://www.fundacionctic.org/es/prensa</v>
      </c>
      <c r="D501" s="164" t="s">
        <v>89</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EQUIPAMIENTO INFORMÁTICO Y DE COMUNICACIONES PARA FUNDACIÓN CTIC 2017 | CTIC</v>
      </c>
      <c r="C502" s="140" t="str">
        <f>IF( ISBLANK('03.Muestra'!$E35),"",'03.Muestra'!$E35)</f>
        <v>https://www.fundacionctic.org/es/perfil-contratante/equipamiento-informatico-y-de-comunicaciones-para-fundacion-ctic-2017</v>
      </c>
      <c r="D502" s="164" t="s">
        <v>89</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Proceso de Homologación de Docentes | CTIC</v>
      </c>
      <c r="C503" s="140" t="str">
        <f>IF( ISBLANK('03.Muestra'!$E36),"",'03.Muestra'!$E36)</f>
        <v>https://www.fundacionctic.org/es/perfil-contratante/proceso-de-homologacion-de-docentes</v>
      </c>
      <c r="D503" s="164" t="s">
        <v>89</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Home | CTIC</v>
      </c>
      <c r="C504" s="140" t="str">
        <f>IF( ISBLANK('03.Muestra'!$E37),"",'03.Muestra'!$E37)</f>
        <v>https://www.fundacionctic.org/es</v>
      </c>
      <c r="D504" s="164" t="s">
        <v>89</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Contratación del mantenimiento de la limpieza de las instalaciones de Fundación CTIC y zonas comunes del Edificio Centros Tecnológicos | CTIC</v>
      </c>
      <c r="C505" s="140" t="str">
        <f>IF( ISBLANK('03.Muestra'!$E38),"",'03.Muestra'!$E38)</f>
        <v>https://www.fundacionctic.org/es/perfil-contratante/contratacion-del-mantenimiento-de-la-limpieza-de-las-instalaciones-de-fundacion</v>
      </c>
      <c r="D505" s="164" t="s">
        <v>89</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Recursos humanos | CTIC</v>
      </c>
      <c r="C506" s="140" t="str">
        <f>IF( ISBLANK('03.Muestra'!$E39),"",'03.Muestra'!$E39)</f>
        <v>https://www.fundacionctic.org/es/recursos-humanos</v>
      </c>
      <c r="D506" s="164" t="s">
        <v>89</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Identidad corporativa | CTIC</v>
      </c>
      <c r="C507" s="140" t="str">
        <f>IF( ISBLANK('03.Muestra'!$E40),"",'03.Muestra'!$E40)</f>
        <v>https://www.fundacionctic.org/es/identidad-corporativa</v>
      </c>
      <c r="D507" s="164" t="s">
        <v>89</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Álbumes | CTIC</v>
      </c>
      <c r="C508" s="140" t="str">
        <f>IF( ISBLANK('03.Muestra'!$E41),"",'03.Muestra'!$E41)</f>
        <v>https://www.fundacionctic.org/es/album</v>
      </c>
      <c r="D508" s="164" t="s">
        <v>89</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Aviso legal | CTIC</v>
      </c>
      <c r="C509" s="140" t="str">
        <f>IF( ISBLANK('03.Muestra'!$E42),"",'03.Muestra'!$E42)</f>
        <v>https://www.fundacionctic.org/es/aviso-legal</v>
      </c>
      <c r="D509" s="164" t="s">
        <v>89</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78</v>
      </c>
      <c r="C512" s="27" t="s">
        <v>129</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Home | CTIC</v>
      </c>
      <c r="C513" s="140" t="str">
        <f>IF( ISBLANK('03.Muestra'!$E8),"",'03.Muestra'!$E8)</f>
        <v>https://www.fundacionctic.org/</v>
      </c>
      <c r="D513" s="164" t="s">
        <v>89</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Escribir para Internet | CTIC</v>
      </c>
      <c r="C514" s="140" t="str">
        <f>IF( ISBLANK('03.Muestra'!$E9),"",'03.Muestra'!$E9)</f>
        <v>https://www.fundacionctic.org/es/actualidad/escribir-para-internet</v>
      </c>
      <c r="D514" s="164" t="s">
        <v>89</v>
      </c>
      <c r="E514" s="133" t="str">
        <f t="shared" si="27"/>
        <v/>
      </c>
      <c r="F514" s="147" t="n">
        <f ca="1">COUNTIF($D513:INDIRECT("$D" &amp;  SUM(ROW()-1,'03.Muestra'!$D$45)-1),F513)</f>
        <v>35.0</v>
      </c>
      <c r="G514" s="147" t="n">
        <f ca="1">COUNTIF($D513:INDIRECT("$D" &amp;  SUM(ROW()-1,'03.Muestra'!$D$45)-1),G513)</f>
        <v>0.0</v>
      </c>
      <c r="H514" s="147" t="n">
        <f ca="1">COUNTIF($D513:INDIRECT("$D" &amp;  SUM(ROW()-1,'03.Muestra'!$D$45)-1),H513)</f>
        <v>0.0</v>
      </c>
      <c r="I514" s="147" t="n">
        <f ca="1">COUNTIF($D513:INDIRECT("$D" &amp;  SUM(ROW()-1,'03.Muestra'!$D$45)-1),I513)</f>
        <v>0.0</v>
      </c>
      <c r="J514" s="147" t="n">
        <f ca="1">COUNTIF($D513:INDIRECT("$D" &amp;  SUM(ROW()-1,'03.Muestra'!$D$45)-1),J513)</f>
        <v>0.0</v>
      </c>
      <c r="K514" s="147" t="n">
        <f ca="1">IF('03.Muestra'!$D$45=0,0,COUNTBLANK($D513:INDIRECT("$D" &amp;  SUM(ROW()-1,'03.Muestra'!$D$45)-1)))</f>
        <v>0.0</v>
      </c>
      <c r="L514" s="19"/>
      <c r="M514" s="19"/>
      <c r="N514" s="19"/>
      <c r="O514" s="19"/>
      <c r="P514" s="19"/>
      <c r="Q514" s="19"/>
      <c r="R514" s="19"/>
      <c r="S514" s="19"/>
      <c r="T514" s="19"/>
      <c r="U514" s="19"/>
      <c r="V514" s="19"/>
      <c r="W514" s="19"/>
      <c r="X514" s="19"/>
      <c r="Y514" s="19"/>
    </row>
    <row r="515" spans="2:25" ht="12" customHeight="1">
      <c r="B515" s="140" t="str">
        <f>IF( ISBLANK('03.Muestra'!$C10),"",'03.Muestra'!$C10)</f>
        <v>Horizon 2020 | CTIC</v>
      </c>
      <c r="C515" s="140" t="str">
        <f>IF( ISBLANK('03.Muestra'!$E10),"",'03.Muestra'!$E10)</f>
        <v>https://www.fundacionctic.org/es/horizon-2020</v>
      </c>
      <c r="D515" s="164" t="s">
        <v>89</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Artículos | CTIC</v>
      </c>
      <c r="C516" s="140" t="str">
        <f>IF( ISBLANK('03.Muestra'!$E11),"",'03.Muestra'!$E11)</f>
        <v>https://www.fundacionctic.org/es/articulos</v>
      </c>
      <c r="D516" s="164" t="s">
        <v>89</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Trabaja con nosotros | CTIC</v>
      </c>
      <c r="C517" s="140" t="str">
        <f>IF( ISBLANK('03.Muestra'!$E12),"",'03.Muestra'!$E12)</f>
        <v>https://www.fundacionctic.org/es/trabaja-con-nosotros</v>
      </c>
      <c r="D517" s="164" t="s">
        <v>89</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Proyectos | CTIC</v>
      </c>
      <c r="C518" s="140" t="str">
        <f>IF( ISBLANK('03.Muestra'!$E13),"",'03.Muestra'!$E13)</f>
        <v>https://www.fundacionctic.org/es/proyectos</v>
      </c>
      <c r="D518" s="164" t="s">
        <v>89</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W3C | CTIC</v>
      </c>
      <c r="C519" s="140" t="str">
        <f>IF( ISBLANK('03.Muestra'!$E14),"",'03.Muestra'!$E14)</f>
        <v>https://www.fundacionctic.org/es/w3c</v>
      </c>
      <c r="D519" s="164" t="s">
        <v>89</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Tecnologías | CTIC</v>
      </c>
      <c r="C520" s="140" t="str">
        <f>IF( ISBLANK('03.Muestra'!$E15),"",'03.Muestra'!$E15)</f>
        <v>https://www.fundacionctic.org/es/tecnologias</v>
      </c>
      <c r="D520" s="164" t="s">
        <v>89</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BLOCKCHAIN | CTIC</v>
      </c>
      <c r="C521" s="140" t="str">
        <f>IF( ISBLANK('03.Muestra'!$E16),"",'03.Muestra'!$E16)</f>
        <v>https://www.fundacionctic.org/es/tecnologias/blockchain</v>
      </c>
      <c r="D521" s="164" t="s">
        <v>89</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Arranca MASSTEAM, Mujeres Asturianas STEAM, el proyecto al que se suma el PCT Avilés Isla de la Innovación | CTIC</v>
      </c>
      <c r="C522" s="140" t="str">
        <f>IF( ISBLANK('03.Muestra'!$E17),"",'03.Muestra'!$E17)</f>
        <v>https://www.fundacionctic.org/es/actualidad/arranca-massteam-mujeres-asturianas-steam-el-proyecto-al-que-se-suma-el-pct-aviles-isla</v>
      </c>
      <c r="D522" s="164" t="s">
        <v>89</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Análisis de la eficiencia de equipos industriales | CTIC</v>
      </c>
      <c r="C523" s="140" t="str">
        <f>IF( ISBLANK('03.Muestra'!$E18),"",'03.Muestra'!$E18)</f>
        <v>https://www.fundacionctic.org/es/actualidad/analisis-de-la-eficiencia-de-equipos-industriales</v>
      </c>
      <c r="D523" s="164" t="s">
        <v>89</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Perfil del contratante | CTIC</v>
      </c>
      <c r="C524" s="140" t="str">
        <f>IF( ISBLANK('03.Muestra'!$E19),"",'03.Muestra'!$E19)</f>
        <v>https://www.fundacionctic.org/es/perfil-contratante</v>
      </c>
      <c r="D524" s="164" t="s">
        <v>89</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SOLICITUD DE ACOMPAÑAMIENTO TECNOLÓGICO | CTIC</v>
      </c>
      <c r="C525" s="140" t="str">
        <f>IF( ISBLANK('03.Muestra'!$E20),"",'03.Muestra'!$E20)</f>
        <v>https://www.fundacionctic.org/es/proyectos/red-sat/solicitud-diagnostico</v>
      </c>
      <c r="D525" s="164" t="s">
        <v>89</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Mapa del sitio | CTIC</v>
      </c>
      <c r="C526" s="140" t="str">
        <f>IF( ISBLANK('03.Muestra'!$E21),"",'03.Muestra'!$E21)</f>
        <v>https://www.fundacionctic.org/es/sitemap</v>
      </c>
      <c r="D526" s="164" t="s">
        <v>89</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Política de cookies | CTIC</v>
      </c>
      <c r="C527" s="140" t="str">
        <f>IF( ISBLANK('03.Muestra'!$E22),"",'03.Muestra'!$E22)</f>
        <v>https://www.fundacionctic.org/es/politica-de-cookies</v>
      </c>
      <c r="D527" s="164" t="s">
        <v>89</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Home | CTIC</v>
      </c>
      <c r="C528" s="140" t="str">
        <f>IF( ISBLANK('03.Muestra'!$E23),"",'03.Muestra'!$E23)</f>
        <v>https://www.fundacionctic.org/en</v>
      </c>
      <c r="D528" s="164" t="s">
        <v>89</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Accesibilidad | CTIC</v>
      </c>
      <c r="C529" s="140" t="str">
        <f>IF( ISBLANK('03.Muestra'!$E24),"",'03.Muestra'!$E24)</f>
        <v>https://www.fundacionctic.org/es/accesibilidad</v>
      </c>
      <c r="D529" s="164" t="s">
        <v>89</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Sobre CTIC | CTIC</v>
      </c>
      <c r="C530" s="140" t="str">
        <f>IF( ISBLANK('03.Muestra'!$E25),"",'03.Muestra'!$E25)</f>
        <v>https://www.fundacionctic.org/es/sobre-ctic</v>
      </c>
      <c r="D530" s="164" t="s">
        <v>89</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Retos | CTIC</v>
      </c>
      <c r="C531" s="140" t="str">
        <f>IF( ISBLANK('03.Muestra'!$E26),"",'03.Muestra'!$E26)</f>
        <v>https://www.fundacionctic.org/es/retos</v>
      </c>
      <c r="D531" s="164" t="s">
        <v>89</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Publicaciones científicas | CTIC</v>
      </c>
      <c r="C532" s="140" t="str">
        <f>IF( ISBLANK('03.Muestra'!$E27),"",'03.Muestra'!$E27)</f>
        <v>https://www.fundacionctic.org/es/scientific-publications</v>
      </c>
      <c r="D532" s="164" t="s">
        <v>89</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News | CTIC</v>
      </c>
      <c r="C533" s="140" t="str">
        <f>IF( ISBLANK('03.Muestra'!$E28),"",'03.Muestra'!$E28)</f>
        <v>https://www.fundacionctic.org/es/actualidad</v>
      </c>
      <c r="D533" s="164" t="s">
        <v>89</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EQUIPAMIENTO DE MATERIAL INFORMÁTICO PARA FUNDACIÓN CTIC | CTIC</v>
      </c>
      <c r="C534" s="140" t="str">
        <f>IF( ISBLANK('03.Muestra'!$E29),"",'03.Muestra'!$E29)</f>
        <v>https://www.fundacionctic.org/es/perfil-contratante/equipamiento-de-material-informatico-para-fundacion-ctic</v>
      </c>
      <c r="D534" s="164" t="s">
        <v>89</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Órganos de gobierno | CTIC</v>
      </c>
      <c r="C535" s="140" t="str">
        <f>IF( ISBLANK('03.Muestra'!$E30),"",'03.Muestra'!$E30)</f>
        <v>https://www.fundacionctic.org/es/organos-de-gobierno</v>
      </c>
      <c r="D535" s="164" t="s">
        <v>89</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Desarrollo de Plataforma Web RETOS STEAM | CTIC</v>
      </c>
      <c r="C536" s="140" t="str">
        <f>IF( ISBLANK('03.Muestra'!$E31),"",'03.Muestra'!$E31)</f>
        <v>https://www.fundacionctic.org/es/perfil-contratante/desarrollo-de-plataforma-web-retos-steam</v>
      </c>
      <c r="D536" s="164" t="s">
        <v>89</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Suministro de material informático y de investigación | CTIC</v>
      </c>
      <c r="C537" s="140" t="str">
        <f>IF( ISBLANK('03.Muestra'!$E32),"",'03.Muestra'!$E32)</f>
        <v>https://www.fundacionctic.org/es/perfil-contratante/suministro-de-material-informatico-y-de-investigacion</v>
      </c>
      <c r="D537" s="164" t="s">
        <v>89</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Solicitud de certificados | CTIC</v>
      </c>
      <c r="C538" s="140" t="str">
        <f>IF( ISBLANK('03.Muestra'!$E33),"",'03.Muestra'!$E33)</f>
        <v>https://www.fundacionctic.org/perfil-contratante/certificados</v>
      </c>
      <c r="D538" s="164" t="s">
        <v>89</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Prensa | CTIC</v>
      </c>
      <c r="C539" s="140" t="str">
        <f>IF( ISBLANK('03.Muestra'!$E34),"",'03.Muestra'!$E34)</f>
        <v>https://www.fundacionctic.org/es/prensa</v>
      </c>
      <c r="D539" s="164" t="s">
        <v>89</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EQUIPAMIENTO INFORMÁTICO Y DE COMUNICACIONES PARA FUNDACIÓN CTIC 2017 | CTIC</v>
      </c>
      <c r="C540" s="140" t="str">
        <f>IF( ISBLANK('03.Muestra'!$E35),"",'03.Muestra'!$E35)</f>
        <v>https://www.fundacionctic.org/es/perfil-contratante/equipamiento-informatico-y-de-comunicaciones-para-fundacion-ctic-2017</v>
      </c>
      <c r="D540" s="164" t="s">
        <v>89</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Proceso de Homologación de Docentes | CTIC</v>
      </c>
      <c r="C541" s="140" t="str">
        <f>IF( ISBLANK('03.Muestra'!$E36),"",'03.Muestra'!$E36)</f>
        <v>https://www.fundacionctic.org/es/perfil-contratante/proceso-de-homologacion-de-docentes</v>
      </c>
      <c r="D541" s="164" t="s">
        <v>89</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Home | CTIC</v>
      </c>
      <c r="C542" s="140" t="str">
        <f>IF( ISBLANK('03.Muestra'!$E37),"",'03.Muestra'!$E37)</f>
        <v>https://www.fundacionctic.org/es</v>
      </c>
      <c r="D542" s="164" t="s">
        <v>89</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Contratación del mantenimiento de la limpieza de las instalaciones de Fundación CTIC y zonas comunes del Edificio Centros Tecnológicos | CTIC</v>
      </c>
      <c r="C543" s="140" t="str">
        <f>IF( ISBLANK('03.Muestra'!$E38),"",'03.Muestra'!$E38)</f>
        <v>https://www.fundacionctic.org/es/perfil-contratante/contratacion-del-mantenimiento-de-la-limpieza-de-las-instalaciones-de-fundacion</v>
      </c>
      <c r="D543" s="164" t="s">
        <v>89</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Recursos humanos | CTIC</v>
      </c>
      <c r="C544" s="140" t="str">
        <f>IF( ISBLANK('03.Muestra'!$E39),"",'03.Muestra'!$E39)</f>
        <v>https://www.fundacionctic.org/es/recursos-humanos</v>
      </c>
      <c r="D544" s="164" t="s">
        <v>89</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Identidad corporativa | CTIC</v>
      </c>
      <c r="C545" s="140" t="str">
        <f>IF( ISBLANK('03.Muestra'!$E40),"",'03.Muestra'!$E40)</f>
        <v>https://www.fundacionctic.org/es/identidad-corporativa</v>
      </c>
      <c r="D545" s="164" t="s">
        <v>89</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Álbumes | CTIC</v>
      </c>
      <c r="C546" s="140" t="str">
        <f>IF( ISBLANK('03.Muestra'!$E41),"",'03.Muestra'!$E41)</f>
        <v>https://www.fundacionctic.org/es/album</v>
      </c>
      <c r="D546" s="164" t="s">
        <v>89</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Aviso legal | CTIC</v>
      </c>
      <c r="C547" s="140" t="str">
        <f>IF( ISBLANK('03.Muestra'!$E42),"",'03.Muestra'!$E42)</f>
        <v>https://www.fundacionctic.org/es/aviso-legal</v>
      </c>
      <c r="D547" s="164" t="s">
        <v>89</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78</v>
      </c>
      <c r="C550" s="27" t="s">
        <v>130</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Home | CTIC</v>
      </c>
      <c r="C551" s="140" t="str">
        <f>IF( ISBLANK('03.Muestra'!$E8),"",'03.Muestra'!$E8)</f>
        <v>https://www.fundacionctic.org/</v>
      </c>
      <c r="D551" s="164" t="s">
        <v>89</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Escribir para Internet | CTIC</v>
      </c>
      <c r="C552" s="140" t="str">
        <f>IF( ISBLANK('03.Muestra'!$E9),"",'03.Muestra'!$E9)</f>
        <v>https://www.fundacionctic.org/es/actualidad/escribir-para-internet</v>
      </c>
      <c r="D552" s="164" t="s">
        <v>89</v>
      </c>
      <c r="E552" s="133" t="str">
        <f t="shared" si="29"/>
        <v/>
      </c>
      <c r="F552" s="147" t="n">
        <f ca="1">COUNTIF($D551:INDIRECT("$D" &amp;  SUM(ROW()-1,'03.Muestra'!$D$45)-1),F551)</f>
        <v>35.0</v>
      </c>
      <c r="G552" s="147" t="n">
        <f ca="1">COUNTIF($D551:INDIRECT("$D" &amp;  SUM(ROW()-1,'03.Muestra'!$D$45)-1),G551)</f>
        <v>0.0</v>
      </c>
      <c r="H552" s="147" t="n">
        <f ca="1">COUNTIF($D551:INDIRECT("$D" &amp;  SUM(ROW()-1,'03.Muestra'!$D$45)-1),H551)</f>
        <v>0.0</v>
      </c>
      <c r="I552" s="147" t="n">
        <f ca="1">COUNTIF($D551:INDIRECT("$D" &amp;  SUM(ROW()-1,'03.Muestra'!$D$45)-1),I551)</f>
        <v>0.0</v>
      </c>
      <c r="J552" s="147" t="n">
        <f ca="1">COUNTIF($D551:INDIRECT("$D" &amp;  SUM(ROW()-1,'03.Muestra'!$D$45)-1),J551)</f>
        <v>0.0</v>
      </c>
      <c r="K552" s="147" t="n">
        <f ca="1">IF('03.Muestra'!$D$45=0,0,COUNTBLANK($D551:INDIRECT("$D" &amp;  SUM(ROW()-1,'03.Muestra'!$D$45)-1)))</f>
        <v>0.0</v>
      </c>
      <c r="L552" s="19"/>
      <c r="M552" s="19"/>
      <c r="N552" s="19"/>
      <c r="O552" s="19"/>
      <c r="P552" s="19"/>
      <c r="Q552" s="19"/>
      <c r="R552" s="19"/>
      <c r="S552" s="19"/>
      <c r="T552" s="19"/>
      <c r="U552" s="19"/>
      <c r="V552" s="19"/>
      <c r="W552" s="19"/>
      <c r="X552" s="19"/>
      <c r="Y552" s="19"/>
    </row>
    <row r="553" spans="2:25" ht="12" customHeight="1">
      <c r="B553" s="140" t="str">
        <f>IF( ISBLANK('03.Muestra'!$C10),"",'03.Muestra'!$C10)</f>
        <v>Horizon 2020 | CTIC</v>
      </c>
      <c r="C553" s="140" t="str">
        <f>IF( ISBLANK('03.Muestra'!$E10),"",'03.Muestra'!$E10)</f>
        <v>https://www.fundacionctic.org/es/horizon-2020</v>
      </c>
      <c r="D553" s="164" t="s">
        <v>89</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Artículos | CTIC</v>
      </c>
      <c r="C554" s="140" t="str">
        <f>IF( ISBLANK('03.Muestra'!$E11),"",'03.Muestra'!$E11)</f>
        <v>https://www.fundacionctic.org/es/articulos</v>
      </c>
      <c r="D554" s="164" t="s">
        <v>89</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Trabaja con nosotros | CTIC</v>
      </c>
      <c r="C555" s="140" t="str">
        <f>IF( ISBLANK('03.Muestra'!$E12),"",'03.Muestra'!$E12)</f>
        <v>https://www.fundacionctic.org/es/trabaja-con-nosotros</v>
      </c>
      <c r="D555" s="164" t="s">
        <v>89</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Proyectos | CTIC</v>
      </c>
      <c r="C556" s="140" t="str">
        <f>IF( ISBLANK('03.Muestra'!$E13),"",'03.Muestra'!$E13)</f>
        <v>https://www.fundacionctic.org/es/proyectos</v>
      </c>
      <c r="D556" s="164" t="s">
        <v>89</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W3C | CTIC</v>
      </c>
      <c r="C557" s="140" t="str">
        <f>IF( ISBLANK('03.Muestra'!$E14),"",'03.Muestra'!$E14)</f>
        <v>https://www.fundacionctic.org/es/w3c</v>
      </c>
      <c r="D557" s="164" t="s">
        <v>89</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Tecnologías | CTIC</v>
      </c>
      <c r="C558" s="140" t="str">
        <f>IF( ISBLANK('03.Muestra'!$E15),"",'03.Muestra'!$E15)</f>
        <v>https://www.fundacionctic.org/es/tecnologias</v>
      </c>
      <c r="D558" s="164" t="s">
        <v>89</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BLOCKCHAIN | CTIC</v>
      </c>
      <c r="C559" s="140" t="str">
        <f>IF( ISBLANK('03.Muestra'!$E16),"",'03.Muestra'!$E16)</f>
        <v>https://www.fundacionctic.org/es/tecnologias/blockchain</v>
      </c>
      <c r="D559" s="164" t="s">
        <v>89</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Arranca MASSTEAM, Mujeres Asturianas STEAM, el proyecto al que se suma el PCT Avilés Isla de la Innovación | CTIC</v>
      </c>
      <c r="C560" s="140" t="str">
        <f>IF( ISBLANK('03.Muestra'!$E17),"",'03.Muestra'!$E17)</f>
        <v>https://www.fundacionctic.org/es/actualidad/arranca-massteam-mujeres-asturianas-steam-el-proyecto-al-que-se-suma-el-pct-aviles-isla</v>
      </c>
      <c r="D560" s="164" t="s">
        <v>89</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Análisis de la eficiencia de equipos industriales | CTIC</v>
      </c>
      <c r="C561" s="140" t="str">
        <f>IF( ISBLANK('03.Muestra'!$E18),"",'03.Muestra'!$E18)</f>
        <v>https://www.fundacionctic.org/es/actualidad/analisis-de-la-eficiencia-de-equipos-industriales</v>
      </c>
      <c r="D561" s="164" t="s">
        <v>89</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Perfil del contratante | CTIC</v>
      </c>
      <c r="C562" s="140" t="str">
        <f>IF( ISBLANK('03.Muestra'!$E19),"",'03.Muestra'!$E19)</f>
        <v>https://www.fundacionctic.org/es/perfil-contratante</v>
      </c>
      <c r="D562" s="164" t="s">
        <v>89</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SOLICITUD DE ACOMPAÑAMIENTO TECNOLÓGICO | CTIC</v>
      </c>
      <c r="C563" s="140" t="str">
        <f>IF( ISBLANK('03.Muestra'!$E20),"",'03.Muestra'!$E20)</f>
        <v>https://www.fundacionctic.org/es/proyectos/red-sat/solicitud-diagnostico</v>
      </c>
      <c r="D563" s="164" t="s">
        <v>89</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Mapa del sitio | CTIC</v>
      </c>
      <c r="C564" s="140" t="str">
        <f>IF( ISBLANK('03.Muestra'!$E21),"",'03.Muestra'!$E21)</f>
        <v>https://www.fundacionctic.org/es/sitemap</v>
      </c>
      <c r="D564" s="164" t="s">
        <v>89</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Política de cookies | CTIC</v>
      </c>
      <c r="C565" s="140" t="str">
        <f>IF( ISBLANK('03.Muestra'!$E22),"",'03.Muestra'!$E22)</f>
        <v>https://www.fundacionctic.org/es/politica-de-cookies</v>
      </c>
      <c r="D565" s="164" t="s">
        <v>89</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Home | CTIC</v>
      </c>
      <c r="C566" s="140" t="str">
        <f>IF( ISBLANK('03.Muestra'!$E23),"",'03.Muestra'!$E23)</f>
        <v>https://www.fundacionctic.org/en</v>
      </c>
      <c r="D566" s="164" t="s">
        <v>89</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Accesibilidad | CTIC</v>
      </c>
      <c r="C567" s="140" t="str">
        <f>IF( ISBLANK('03.Muestra'!$E24),"",'03.Muestra'!$E24)</f>
        <v>https://www.fundacionctic.org/es/accesibilidad</v>
      </c>
      <c r="D567" s="164" t="s">
        <v>89</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Sobre CTIC | CTIC</v>
      </c>
      <c r="C568" s="140" t="str">
        <f>IF( ISBLANK('03.Muestra'!$E25),"",'03.Muestra'!$E25)</f>
        <v>https://www.fundacionctic.org/es/sobre-ctic</v>
      </c>
      <c r="D568" s="164" t="s">
        <v>89</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Retos | CTIC</v>
      </c>
      <c r="C569" s="140" t="str">
        <f>IF( ISBLANK('03.Muestra'!$E26),"",'03.Muestra'!$E26)</f>
        <v>https://www.fundacionctic.org/es/retos</v>
      </c>
      <c r="D569" s="164" t="s">
        <v>89</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Publicaciones científicas | CTIC</v>
      </c>
      <c r="C570" s="140" t="str">
        <f>IF( ISBLANK('03.Muestra'!$E27),"",'03.Muestra'!$E27)</f>
        <v>https://www.fundacionctic.org/es/scientific-publications</v>
      </c>
      <c r="D570" s="164" t="s">
        <v>89</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News | CTIC</v>
      </c>
      <c r="C571" s="140" t="str">
        <f>IF( ISBLANK('03.Muestra'!$E28),"",'03.Muestra'!$E28)</f>
        <v>https://www.fundacionctic.org/es/actualidad</v>
      </c>
      <c r="D571" s="164" t="s">
        <v>89</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EQUIPAMIENTO DE MATERIAL INFORMÁTICO PARA FUNDACIÓN CTIC | CTIC</v>
      </c>
      <c r="C572" s="140" t="str">
        <f>IF( ISBLANK('03.Muestra'!$E29),"",'03.Muestra'!$E29)</f>
        <v>https://www.fundacionctic.org/es/perfil-contratante/equipamiento-de-material-informatico-para-fundacion-ctic</v>
      </c>
      <c r="D572" s="164" t="s">
        <v>89</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Órganos de gobierno | CTIC</v>
      </c>
      <c r="C573" s="140" t="str">
        <f>IF( ISBLANK('03.Muestra'!$E30),"",'03.Muestra'!$E30)</f>
        <v>https://www.fundacionctic.org/es/organos-de-gobierno</v>
      </c>
      <c r="D573" s="164" t="s">
        <v>89</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Desarrollo de Plataforma Web RETOS STEAM | CTIC</v>
      </c>
      <c r="C574" s="140" t="str">
        <f>IF( ISBLANK('03.Muestra'!$E31),"",'03.Muestra'!$E31)</f>
        <v>https://www.fundacionctic.org/es/perfil-contratante/desarrollo-de-plataforma-web-retos-steam</v>
      </c>
      <c r="D574" s="164" t="s">
        <v>89</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Suministro de material informático y de investigación | CTIC</v>
      </c>
      <c r="C575" s="140" t="str">
        <f>IF( ISBLANK('03.Muestra'!$E32),"",'03.Muestra'!$E32)</f>
        <v>https://www.fundacionctic.org/es/perfil-contratante/suministro-de-material-informatico-y-de-investigacion</v>
      </c>
      <c r="D575" s="164" t="s">
        <v>89</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Solicitud de certificados | CTIC</v>
      </c>
      <c r="C576" s="140" t="str">
        <f>IF( ISBLANK('03.Muestra'!$E33),"",'03.Muestra'!$E33)</f>
        <v>https://www.fundacionctic.org/perfil-contratante/certificados</v>
      </c>
      <c r="D576" s="164" t="s">
        <v>89</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Prensa | CTIC</v>
      </c>
      <c r="C577" s="140" t="str">
        <f>IF( ISBLANK('03.Muestra'!$E34),"",'03.Muestra'!$E34)</f>
        <v>https://www.fundacionctic.org/es/prensa</v>
      </c>
      <c r="D577" s="164" t="s">
        <v>89</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EQUIPAMIENTO INFORMÁTICO Y DE COMUNICACIONES PARA FUNDACIÓN CTIC 2017 | CTIC</v>
      </c>
      <c r="C578" s="140" t="str">
        <f>IF( ISBLANK('03.Muestra'!$E35),"",'03.Muestra'!$E35)</f>
        <v>https://www.fundacionctic.org/es/perfil-contratante/equipamiento-informatico-y-de-comunicaciones-para-fundacion-ctic-2017</v>
      </c>
      <c r="D578" s="164" t="s">
        <v>89</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Proceso de Homologación de Docentes | CTIC</v>
      </c>
      <c r="C579" s="140" t="str">
        <f>IF( ISBLANK('03.Muestra'!$E36),"",'03.Muestra'!$E36)</f>
        <v>https://www.fundacionctic.org/es/perfil-contratante/proceso-de-homologacion-de-docentes</v>
      </c>
      <c r="D579" s="164" t="s">
        <v>89</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Home | CTIC</v>
      </c>
      <c r="C580" s="140" t="str">
        <f>IF( ISBLANK('03.Muestra'!$E37),"",'03.Muestra'!$E37)</f>
        <v>https://www.fundacionctic.org/es</v>
      </c>
      <c r="D580" s="164" t="s">
        <v>89</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Contratación del mantenimiento de la limpieza de las instalaciones de Fundación CTIC y zonas comunes del Edificio Centros Tecnológicos | CTIC</v>
      </c>
      <c r="C581" s="140" t="str">
        <f>IF( ISBLANK('03.Muestra'!$E38),"",'03.Muestra'!$E38)</f>
        <v>https://www.fundacionctic.org/es/perfil-contratante/contratacion-del-mantenimiento-de-la-limpieza-de-las-instalaciones-de-fundacion</v>
      </c>
      <c r="D581" s="164" t="s">
        <v>89</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Recursos humanos | CTIC</v>
      </c>
      <c r="C582" s="140" t="str">
        <f>IF( ISBLANK('03.Muestra'!$E39),"",'03.Muestra'!$E39)</f>
        <v>https://www.fundacionctic.org/es/recursos-humanos</v>
      </c>
      <c r="D582" s="164" t="s">
        <v>89</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Identidad corporativa | CTIC</v>
      </c>
      <c r="C583" s="140" t="str">
        <f>IF( ISBLANK('03.Muestra'!$E40),"",'03.Muestra'!$E40)</f>
        <v>https://www.fundacionctic.org/es/identidad-corporativa</v>
      </c>
      <c r="D583" s="164" t="s">
        <v>89</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Álbumes | CTIC</v>
      </c>
      <c r="C584" s="140" t="str">
        <f>IF( ISBLANK('03.Muestra'!$E41),"",'03.Muestra'!$E41)</f>
        <v>https://www.fundacionctic.org/es/album</v>
      </c>
      <c r="D584" s="164" t="s">
        <v>89</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Aviso legal | CTIC</v>
      </c>
      <c r="C585" s="140" t="str">
        <f>IF( ISBLANK('03.Muestra'!$E42),"",'03.Muestra'!$E42)</f>
        <v>https://www.fundacionctic.org/es/aviso-legal</v>
      </c>
      <c r="D585" s="164" t="s">
        <v>89</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78</v>
      </c>
      <c r="C588" s="27" t="s">
        <v>131</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Home | CTIC</v>
      </c>
      <c r="C589" s="140" t="str">
        <f>IF( ISBLANK('03.Muestra'!$C8),"",'03.Muestra'!$E8)</f>
        <v>https://www.fundacionctic.org/</v>
      </c>
      <c r="D589" s="164" t="s">
        <v>82</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Escribir para Internet | CTIC</v>
      </c>
      <c r="C590" s="140" t="str">
        <f>IF( ISBLANK('03.Muestra'!$C9),"",'03.Muestra'!$E9)</f>
        <v>https://www.fundacionctic.org/es/actualidad/escribir-para-internet</v>
      </c>
      <c r="D590" s="164" t="s">
        <v>93</v>
      </c>
      <c r="E590" s="133" t="str">
        <f t="shared" si="31"/>
        <v/>
      </c>
      <c r="F590" s="147" t="n">
        <f ca="1">COUNTIF($D589:INDIRECT("$D" &amp;  SUM(ROW()-1,'03.Muestra'!$D$45)-1),F589)</f>
        <v>0.0</v>
      </c>
      <c r="G590" s="147" t="n">
        <f ca="1">COUNTIF($D589:INDIRECT("$D" &amp;  SUM(ROW()-1,'03.Muestra'!$D$45)-1),G589)</f>
        <v>31.0</v>
      </c>
      <c r="H590" s="147" t="n">
        <f ca="1">COUNTIF($D589:INDIRECT("$D" &amp;  SUM(ROW()-1,'03.Muestra'!$D$45)-1),H589)</f>
        <v>0.0</v>
      </c>
      <c r="I590" s="147" t="n">
        <f ca="1">COUNTIF($D589:INDIRECT("$D" &amp;  SUM(ROW()-1,'03.Muestra'!$D$45)-1),I589)</f>
        <v>4.0</v>
      </c>
      <c r="J590" s="147" t="n">
        <f ca="1">COUNTIF($D589:INDIRECT("$D" &amp;  SUM(ROW()-1,'03.Muestra'!$D$45)-1),J589)</f>
        <v>0.0</v>
      </c>
      <c r="K590" s="147" t="n">
        <f ca="1">IF('03.Muestra'!$D$45=0,0,COUNTBLANK($D589:INDIRECT("$D" &amp;  SUM(ROW()-1,'03.Muestra'!$D$45)-1)))</f>
        <v>0.0</v>
      </c>
      <c r="L590" s="19"/>
      <c r="M590" s="19"/>
      <c r="N590" s="19"/>
      <c r="O590" s="19"/>
      <c r="P590" s="19"/>
      <c r="Q590" s="19"/>
      <c r="R590" s="19"/>
      <c r="S590" s="19"/>
      <c r="T590" s="19"/>
      <c r="U590" s="19"/>
      <c r="V590" s="19"/>
      <c r="W590" s="19"/>
      <c r="X590" s="19"/>
      <c r="Y590" s="19"/>
    </row>
    <row r="591" spans="2:25" ht="12" customHeight="1">
      <c r="B591" s="140" t="str">
        <f>IF( ISBLANK('03.Muestra'!$C10),"",'03.Muestra'!$C10)</f>
        <v>Horizon 2020 | CTIC</v>
      </c>
      <c r="C591" s="140" t="str">
        <f>IF( ISBLANK('03.Muestra'!$C10),"",'03.Muestra'!$E10)</f>
        <v>https://www.fundacionctic.org/es/horizon-2020</v>
      </c>
      <c r="D591" s="164" t="s">
        <v>93</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Artículos | CTIC</v>
      </c>
      <c r="C592" s="140" t="str">
        <f>IF( ISBLANK('03.Muestra'!$C11),"",'03.Muestra'!$E11)</f>
        <v>https://www.fundacionctic.org/es/articulos</v>
      </c>
      <c r="D592" s="164" t="s">
        <v>93</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Trabaja con nosotros | CTIC</v>
      </c>
      <c r="C593" s="140" t="str">
        <f>IF( ISBLANK('03.Muestra'!$C12),"",'03.Muestra'!$E12)</f>
        <v>https://www.fundacionctic.org/es/trabaja-con-nosotros</v>
      </c>
      <c r="D593" s="164" t="s">
        <v>82</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Proyectos | CTIC</v>
      </c>
      <c r="C594" s="140" t="str">
        <f>IF( ISBLANK('03.Muestra'!$C13),"",'03.Muestra'!$E13)</f>
        <v>https://www.fundacionctic.org/es/proyectos</v>
      </c>
      <c r="D594" s="164" t="s">
        <v>93</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W3C | CTIC</v>
      </c>
      <c r="C595" s="140" t="str">
        <f>IF( ISBLANK('03.Muestra'!$C14),"",'03.Muestra'!$E14)</f>
        <v>https://www.fundacionctic.org/es/w3c</v>
      </c>
      <c r="D595" s="164" t="s">
        <v>93</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Tecnologías | CTIC</v>
      </c>
      <c r="C596" s="140" t="str">
        <f>IF( ISBLANK('03.Muestra'!$C15),"",'03.Muestra'!$E15)</f>
        <v>https://www.fundacionctic.org/es/tecnologias</v>
      </c>
      <c r="D596" s="164" t="s">
        <v>93</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BLOCKCHAIN | CTIC</v>
      </c>
      <c r="C597" s="140" t="str">
        <f>IF( ISBLANK('03.Muestra'!$C16),"",'03.Muestra'!$E16)</f>
        <v>https://www.fundacionctic.org/es/tecnologias/blockchain</v>
      </c>
      <c r="D597" s="164" t="s">
        <v>93</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Arranca MASSTEAM, Mujeres Asturianas STEAM, el proyecto al que se suma el PCT Avilés Isla de la Innovación | CTIC</v>
      </c>
      <c r="C598" s="140" t="str">
        <f>IF( ISBLANK('03.Muestra'!$C17),"",'03.Muestra'!$E17)</f>
        <v>https://www.fundacionctic.org/es/actualidad/arranca-massteam-mujeres-asturianas-steam-el-proyecto-al-que-se-suma-el-pct-aviles-isla</v>
      </c>
      <c r="D598" s="164" t="s">
        <v>93</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Análisis de la eficiencia de equipos industriales | CTIC</v>
      </c>
      <c r="C599" s="140" t="str">
        <f>IF( ISBLANK('03.Muestra'!$C18),"",'03.Muestra'!$E18)</f>
        <v>https://www.fundacionctic.org/es/actualidad/analisis-de-la-eficiencia-de-equipos-industriales</v>
      </c>
      <c r="D599" s="164" t="s">
        <v>93</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Perfil del contratante | CTIC</v>
      </c>
      <c r="C600" s="140" t="str">
        <f>IF( ISBLANK('03.Muestra'!$C19),"",'03.Muestra'!$E19)</f>
        <v>https://www.fundacionctic.org/es/perfil-contratante</v>
      </c>
      <c r="D600" s="164" t="s">
        <v>93</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SOLICITUD DE ACOMPAÑAMIENTO TECNOLÓGICO | CTIC</v>
      </c>
      <c r="C601" s="140" t="str">
        <f>IF( ISBLANK('03.Muestra'!$C20),"",'03.Muestra'!$E20)</f>
        <v>https://www.fundacionctic.org/es/proyectos/red-sat/solicitud-diagnostico</v>
      </c>
      <c r="D601" s="164" t="s">
        <v>93</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Mapa del sitio | CTIC</v>
      </c>
      <c r="C602" s="140" t="str">
        <f>IF( ISBLANK('03.Muestra'!$C21),"",'03.Muestra'!$E21)</f>
        <v>https://www.fundacionctic.org/es/sitemap</v>
      </c>
      <c r="D602" s="164" t="s">
        <v>93</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Política de cookies | CTIC</v>
      </c>
      <c r="C603" s="140" t="str">
        <f>IF( ISBLANK('03.Muestra'!$C22),"",'03.Muestra'!$E22)</f>
        <v>https://www.fundacionctic.org/es/politica-de-cookies</v>
      </c>
      <c r="D603" s="164" t="s">
        <v>93</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Home | CTIC</v>
      </c>
      <c r="C604" s="140" t="str">
        <f>IF( ISBLANK('03.Muestra'!$C23),"",'03.Muestra'!$E23)</f>
        <v>https://www.fundacionctic.org/en</v>
      </c>
      <c r="D604" s="164" t="s">
        <v>82</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Accesibilidad | CTIC</v>
      </c>
      <c r="C605" s="140" t="str">
        <f>IF( ISBLANK('03.Muestra'!$C24),"",'03.Muestra'!$E24)</f>
        <v>https://www.fundacionctic.org/es/accesibilidad</v>
      </c>
      <c r="D605" s="164" t="s">
        <v>93</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Sobre CTIC | CTIC</v>
      </c>
      <c r="C606" s="140" t="str">
        <f>IF( ISBLANK('03.Muestra'!$C25),"",'03.Muestra'!$E25)</f>
        <v>https://www.fundacionctic.org/es/sobre-ctic</v>
      </c>
      <c r="D606" s="164" t="s">
        <v>93</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Retos | CTIC</v>
      </c>
      <c r="C607" s="140" t="str">
        <f>IF( ISBLANK('03.Muestra'!$C26),"",'03.Muestra'!$E26)</f>
        <v>https://www.fundacionctic.org/es/retos</v>
      </c>
      <c r="D607" s="164" t="s">
        <v>93</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Publicaciones científicas | CTIC</v>
      </c>
      <c r="C608" s="140" t="str">
        <f>IF( ISBLANK('03.Muestra'!$C27),"",'03.Muestra'!$E27)</f>
        <v>https://www.fundacionctic.org/es/scientific-publications</v>
      </c>
      <c r="D608" s="164" t="s">
        <v>93</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News | CTIC</v>
      </c>
      <c r="C609" s="140" t="str">
        <f>IF( ISBLANK('03.Muestra'!$C28),"",'03.Muestra'!$E28)</f>
        <v>https://www.fundacionctic.org/es/actualidad</v>
      </c>
      <c r="D609" s="164" t="s">
        <v>93</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EQUIPAMIENTO DE MATERIAL INFORMÁTICO PARA FUNDACIÓN CTIC | CTIC</v>
      </c>
      <c r="C610" s="140" t="str">
        <f>IF( ISBLANK('03.Muestra'!$C29),"",'03.Muestra'!$E29)</f>
        <v>https://www.fundacionctic.org/es/perfil-contratante/equipamiento-de-material-informatico-para-fundacion-ctic</v>
      </c>
      <c r="D610" s="164" t="s">
        <v>93</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Órganos de gobierno | CTIC</v>
      </c>
      <c r="C611" s="140" t="str">
        <f>IF( ISBLANK('03.Muestra'!$C30),"",'03.Muestra'!$E30)</f>
        <v>https://www.fundacionctic.org/es/organos-de-gobierno</v>
      </c>
      <c r="D611" s="164" t="s">
        <v>93</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Desarrollo de Plataforma Web RETOS STEAM | CTIC</v>
      </c>
      <c r="C612" s="140" t="str">
        <f>IF( ISBLANK('03.Muestra'!$C31),"",'03.Muestra'!$E31)</f>
        <v>https://www.fundacionctic.org/es/perfil-contratante/desarrollo-de-plataforma-web-retos-steam</v>
      </c>
      <c r="D612" s="164" t="s">
        <v>93</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Suministro de material informático y de investigación | CTIC</v>
      </c>
      <c r="C613" s="140" t="str">
        <f>IF( ISBLANK('03.Muestra'!$C32),"",'03.Muestra'!$E32)</f>
        <v>https://www.fundacionctic.org/es/perfil-contratante/suministro-de-material-informatico-y-de-investigacion</v>
      </c>
      <c r="D613" s="164" t="s">
        <v>93</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Solicitud de certificados | CTIC</v>
      </c>
      <c r="C614" s="140" t="str">
        <f>IF( ISBLANK('03.Muestra'!$C33),"",'03.Muestra'!$E33)</f>
        <v>https://www.fundacionctic.org/perfil-contratante/certificados</v>
      </c>
      <c r="D614" s="164" t="s">
        <v>93</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Prensa | CTIC</v>
      </c>
      <c r="C615" s="140" t="str">
        <f>IF( ISBLANK('03.Muestra'!$C34),"",'03.Muestra'!$E34)</f>
        <v>https://www.fundacionctic.org/es/prensa</v>
      </c>
      <c r="D615" s="164" t="s">
        <v>93</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EQUIPAMIENTO INFORMÁTICO Y DE COMUNICACIONES PARA FUNDACIÓN CTIC 2017 | CTIC</v>
      </c>
      <c r="C616" s="140" t="str">
        <f>IF( ISBLANK('03.Muestra'!$C35),"",'03.Muestra'!$E35)</f>
        <v>https://www.fundacionctic.org/es/perfil-contratante/equipamiento-informatico-y-de-comunicaciones-para-fundacion-ctic-2017</v>
      </c>
      <c r="D616" s="164" t="s">
        <v>93</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Proceso de Homologación de Docentes | CTIC</v>
      </c>
      <c r="C617" s="140" t="str">
        <f>IF( ISBLANK('03.Muestra'!$C36),"",'03.Muestra'!$E36)</f>
        <v>https://www.fundacionctic.org/es/perfil-contratante/proceso-de-homologacion-de-docentes</v>
      </c>
      <c r="D617" s="164" t="s">
        <v>93</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Home | CTIC</v>
      </c>
      <c r="C618" s="140" t="str">
        <f>IF( ISBLANK('03.Muestra'!$C37),"",'03.Muestra'!$E37)</f>
        <v>https://www.fundacionctic.org/es</v>
      </c>
      <c r="D618" s="164" t="s">
        <v>82</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Contratación del mantenimiento de la limpieza de las instalaciones de Fundación CTIC y zonas comunes del Edificio Centros Tecnológicos | CTIC</v>
      </c>
      <c r="C619" s="140" t="str">
        <f>IF( ISBLANK('03.Muestra'!$C38),"",'03.Muestra'!$E38)</f>
        <v>https://www.fundacionctic.org/es/perfil-contratante/contratacion-del-mantenimiento-de-la-limpieza-de-las-instalaciones-de-fundacion</v>
      </c>
      <c r="D619" s="164" t="s">
        <v>93</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Recursos humanos | CTIC</v>
      </c>
      <c r="C620" s="140" t="str">
        <f>IF( ISBLANK('03.Muestra'!$C39),"",'03.Muestra'!$E39)</f>
        <v>https://www.fundacionctic.org/es/recursos-humanos</v>
      </c>
      <c r="D620" s="164" t="s">
        <v>93</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Identidad corporativa | CTIC</v>
      </c>
      <c r="C621" s="140" t="str">
        <f>IF( ISBLANK('03.Muestra'!$C40),"",'03.Muestra'!$E40)</f>
        <v>https://www.fundacionctic.org/es/identidad-corporativa</v>
      </c>
      <c r="D621" s="164" t="s">
        <v>93</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Álbumes | CTIC</v>
      </c>
      <c r="C622" s="140" t="str">
        <f>IF( ISBLANK('03.Muestra'!$C41),"",'03.Muestra'!$E41)</f>
        <v>https://www.fundacionctic.org/es/album</v>
      </c>
      <c r="D622" s="164" t="s">
        <v>93</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Aviso legal | CTIC</v>
      </c>
      <c r="C623" s="140" t="str">
        <f>IF( ISBLANK('03.Muestra'!$C42),"",'03.Muestra'!$E42)</f>
        <v>https://www.fundacionctic.org/es/aviso-legal</v>
      </c>
      <c r="D623" s="164" t="s">
        <v>93</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78</v>
      </c>
      <c r="C626" s="27" t="s">
        <v>132</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Home | CTIC</v>
      </c>
      <c r="C627" s="140" t="str">
        <f>IF( ISBLANK('03.Muestra'!$E8),"",'03.Muestra'!$E8)</f>
        <v>https://www.fundacionctic.org/</v>
      </c>
      <c r="D627" s="164" t="s">
        <v>89</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Escribir para Internet | CTIC</v>
      </c>
      <c r="C628" s="140" t="str">
        <f>IF( ISBLANK('03.Muestra'!$E9),"",'03.Muestra'!$E9)</f>
        <v>https://www.fundacionctic.org/es/actualidad/escribir-para-internet</v>
      </c>
      <c r="D628" s="164" t="s">
        <v>89</v>
      </c>
      <c r="E628" s="133" t="str">
        <f t="shared" si="33"/>
        <v/>
      </c>
      <c r="F628" s="147" t="n">
        <f ca="1">COUNTIF($D627:INDIRECT("$D" &amp;  SUM(ROW()-1,'03.Muestra'!$D$45)-1),F627)</f>
        <v>35.0</v>
      </c>
      <c r="G628" s="147" t="n">
        <f ca="1">COUNTIF($D627:INDIRECT("$D" &amp;  SUM(ROW()-1,'03.Muestra'!$D$45)-1),G627)</f>
        <v>0.0</v>
      </c>
      <c r="H628" s="147" t="n">
        <f ca="1">COUNTIF($D627:INDIRECT("$D" &amp;  SUM(ROW()-1,'03.Muestra'!$D$45)-1),H627)</f>
        <v>0.0</v>
      </c>
      <c r="I628" s="147" t="n">
        <f ca="1">COUNTIF($D627:INDIRECT("$D" &amp;  SUM(ROW()-1,'03.Muestra'!$D$45)-1),I627)</f>
        <v>0.0</v>
      </c>
      <c r="J628" s="147" t="n">
        <f ca="1">COUNTIF($D627:INDIRECT("$D" &amp;  SUM(ROW()-1,'03.Muestra'!$D$45)-1),J627)</f>
        <v>0.0</v>
      </c>
      <c r="K628" s="147" t="n">
        <f ca="1">IF('03.Muestra'!$D$45=0,0,COUNTBLANK($D627:INDIRECT("$D" &amp;  SUM(ROW()-1,'03.Muestra'!$D$45)-1)))</f>
        <v>0.0</v>
      </c>
      <c r="L628" s="19"/>
      <c r="M628" s="19"/>
      <c r="N628" s="19"/>
      <c r="O628" s="19"/>
      <c r="P628" s="19"/>
      <c r="Q628" s="19"/>
      <c r="R628" s="19"/>
      <c r="S628" s="19"/>
      <c r="T628" s="19"/>
      <c r="U628" s="19"/>
      <c r="V628" s="19"/>
      <c r="W628" s="19"/>
      <c r="X628" s="19"/>
      <c r="Y628" s="19"/>
    </row>
    <row r="629" spans="2:25" ht="12" customHeight="1">
      <c r="B629" s="140" t="str">
        <f>IF( ISBLANK('03.Muestra'!$C10),"",'03.Muestra'!$C10)</f>
        <v>Horizon 2020 | CTIC</v>
      </c>
      <c r="C629" s="140" t="str">
        <f>IF( ISBLANK('03.Muestra'!$E10),"",'03.Muestra'!$E10)</f>
        <v>https://www.fundacionctic.org/es/horizon-2020</v>
      </c>
      <c r="D629" s="164" t="s">
        <v>89</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Artículos | CTIC</v>
      </c>
      <c r="C630" s="140" t="str">
        <f>IF( ISBLANK('03.Muestra'!$E11),"",'03.Muestra'!$E11)</f>
        <v>https://www.fundacionctic.org/es/articulos</v>
      </c>
      <c r="D630" s="164" t="s">
        <v>89</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Trabaja con nosotros | CTIC</v>
      </c>
      <c r="C631" s="140" t="str">
        <f>IF( ISBLANK('03.Muestra'!$E12),"",'03.Muestra'!$E12)</f>
        <v>https://www.fundacionctic.org/es/trabaja-con-nosotros</v>
      </c>
      <c r="D631" s="164" t="s">
        <v>89</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Proyectos | CTIC</v>
      </c>
      <c r="C632" s="140" t="str">
        <f>IF( ISBLANK('03.Muestra'!$E13),"",'03.Muestra'!$E13)</f>
        <v>https://www.fundacionctic.org/es/proyectos</v>
      </c>
      <c r="D632" s="164" t="s">
        <v>89</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W3C | CTIC</v>
      </c>
      <c r="C633" s="140" t="str">
        <f>IF( ISBLANK('03.Muestra'!$E14),"",'03.Muestra'!$E14)</f>
        <v>https://www.fundacionctic.org/es/w3c</v>
      </c>
      <c r="D633" s="164" t="s">
        <v>89</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Tecnologías | CTIC</v>
      </c>
      <c r="C634" s="140" t="str">
        <f>IF( ISBLANK('03.Muestra'!$E15),"",'03.Muestra'!$E15)</f>
        <v>https://www.fundacionctic.org/es/tecnologias</v>
      </c>
      <c r="D634" s="164" t="s">
        <v>89</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BLOCKCHAIN | CTIC</v>
      </c>
      <c r="C635" s="140" t="str">
        <f>IF( ISBLANK('03.Muestra'!$E16),"",'03.Muestra'!$E16)</f>
        <v>https://www.fundacionctic.org/es/tecnologias/blockchain</v>
      </c>
      <c r="D635" s="164" t="s">
        <v>89</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Arranca MASSTEAM, Mujeres Asturianas STEAM, el proyecto al que se suma el PCT Avilés Isla de la Innovación | CTIC</v>
      </c>
      <c r="C636" s="140" t="str">
        <f>IF( ISBLANK('03.Muestra'!$E17),"",'03.Muestra'!$E17)</f>
        <v>https://www.fundacionctic.org/es/actualidad/arranca-massteam-mujeres-asturianas-steam-el-proyecto-al-que-se-suma-el-pct-aviles-isla</v>
      </c>
      <c r="D636" s="164" t="s">
        <v>89</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Análisis de la eficiencia de equipos industriales | CTIC</v>
      </c>
      <c r="C637" s="140" t="str">
        <f>IF( ISBLANK('03.Muestra'!$E18),"",'03.Muestra'!$E18)</f>
        <v>https://www.fundacionctic.org/es/actualidad/analisis-de-la-eficiencia-de-equipos-industriales</v>
      </c>
      <c r="D637" s="164" t="s">
        <v>89</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Perfil del contratante | CTIC</v>
      </c>
      <c r="C638" s="140" t="str">
        <f>IF( ISBLANK('03.Muestra'!$E19),"",'03.Muestra'!$E19)</f>
        <v>https://www.fundacionctic.org/es/perfil-contratante</v>
      </c>
      <c r="D638" s="164" t="s">
        <v>89</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SOLICITUD DE ACOMPAÑAMIENTO TECNOLÓGICO | CTIC</v>
      </c>
      <c r="C639" s="140" t="str">
        <f>IF( ISBLANK('03.Muestra'!$E20),"",'03.Muestra'!$E20)</f>
        <v>https://www.fundacionctic.org/es/proyectos/red-sat/solicitud-diagnostico</v>
      </c>
      <c r="D639" s="164" t="s">
        <v>89</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Mapa del sitio | CTIC</v>
      </c>
      <c r="C640" s="140" t="str">
        <f>IF( ISBLANK('03.Muestra'!$E21),"",'03.Muestra'!$E21)</f>
        <v>https://www.fundacionctic.org/es/sitemap</v>
      </c>
      <c r="D640" s="164" t="s">
        <v>89</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Política de cookies | CTIC</v>
      </c>
      <c r="C641" s="140" t="str">
        <f>IF( ISBLANK('03.Muestra'!$E22),"",'03.Muestra'!$E22)</f>
        <v>https://www.fundacionctic.org/es/politica-de-cookies</v>
      </c>
      <c r="D641" s="164" t="s">
        <v>89</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Home | CTIC</v>
      </c>
      <c r="C642" s="140" t="str">
        <f>IF( ISBLANK('03.Muestra'!$E23),"",'03.Muestra'!$E23)</f>
        <v>https://www.fundacionctic.org/en</v>
      </c>
      <c r="D642" s="164" t="s">
        <v>89</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Accesibilidad | CTIC</v>
      </c>
      <c r="C643" s="140" t="str">
        <f>IF( ISBLANK('03.Muestra'!$E24),"",'03.Muestra'!$E24)</f>
        <v>https://www.fundacionctic.org/es/accesibilidad</v>
      </c>
      <c r="D643" s="164" t="s">
        <v>89</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Sobre CTIC | CTIC</v>
      </c>
      <c r="C644" s="140" t="str">
        <f>IF( ISBLANK('03.Muestra'!$E25),"",'03.Muestra'!$E25)</f>
        <v>https://www.fundacionctic.org/es/sobre-ctic</v>
      </c>
      <c r="D644" s="164" t="s">
        <v>89</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Retos | CTIC</v>
      </c>
      <c r="C645" s="140" t="str">
        <f>IF( ISBLANK('03.Muestra'!$E26),"",'03.Muestra'!$E26)</f>
        <v>https://www.fundacionctic.org/es/retos</v>
      </c>
      <c r="D645" s="164" t="s">
        <v>89</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Publicaciones científicas | CTIC</v>
      </c>
      <c r="C646" s="140" t="str">
        <f>IF( ISBLANK('03.Muestra'!$E27),"",'03.Muestra'!$E27)</f>
        <v>https://www.fundacionctic.org/es/scientific-publications</v>
      </c>
      <c r="D646" s="164" t="s">
        <v>89</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News | CTIC</v>
      </c>
      <c r="C647" s="140" t="str">
        <f>IF( ISBLANK('03.Muestra'!$E28),"",'03.Muestra'!$E28)</f>
        <v>https://www.fundacionctic.org/es/actualidad</v>
      </c>
      <c r="D647" s="164" t="s">
        <v>89</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EQUIPAMIENTO DE MATERIAL INFORMÁTICO PARA FUNDACIÓN CTIC | CTIC</v>
      </c>
      <c r="C648" s="140" t="str">
        <f>IF( ISBLANK('03.Muestra'!$E29),"",'03.Muestra'!$E29)</f>
        <v>https://www.fundacionctic.org/es/perfil-contratante/equipamiento-de-material-informatico-para-fundacion-ctic</v>
      </c>
      <c r="D648" s="164" t="s">
        <v>89</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Órganos de gobierno | CTIC</v>
      </c>
      <c r="C649" s="140" t="str">
        <f>IF( ISBLANK('03.Muestra'!$E30),"",'03.Muestra'!$E30)</f>
        <v>https://www.fundacionctic.org/es/organos-de-gobierno</v>
      </c>
      <c r="D649" s="164" t="s">
        <v>89</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Desarrollo de Plataforma Web RETOS STEAM | CTIC</v>
      </c>
      <c r="C650" s="140" t="str">
        <f>IF( ISBLANK('03.Muestra'!$E31),"",'03.Muestra'!$E31)</f>
        <v>https://www.fundacionctic.org/es/perfil-contratante/desarrollo-de-plataforma-web-retos-steam</v>
      </c>
      <c r="D650" s="164" t="s">
        <v>89</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Suministro de material informático y de investigación | CTIC</v>
      </c>
      <c r="C651" s="140" t="str">
        <f>IF( ISBLANK('03.Muestra'!$E32),"",'03.Muestra'!$E32)</f>
        <v>https://www.fundacionctic.org/es/perfil-contratante/suministro-de-material-informatico-y-de-investigacion</v>
      </c>
      <c r="D651" s="164" t="s">
        <v>89</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Solicitud de certificados | CTIC</v>
      </c>
      <c r="C652" s="140" t="str">
        <f>IF( ISBLANK('03.Muestra'!$E33),"",'03.Muestra'!$E33)</f>
        <v>https://www.fundacionctic.org/perfil-contratante/certificados</v>
      </c>
      <c r="D652" s="164" t="s">
        <v>89</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Prensa | CTIC</v>
      </c>
      <c r="C653" s="140" t="str">
        <f>IF( ISBLANK('03.Muestra'!$E34),"",'03.Muestra'!$E34)</f>
        <v>https://www.fundacionctic.org/es/prensa</v>
      </c>
      <c r="D653" s="164" t="s">
        <v>89</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EQUIPAMIENTO INFORMÁTICO Y DE COMUNICACIONES PARA FUNDACIÓN CTIC 2017 | CTIC</v>
      </c>
      <c r="C654" s="140" t="str">
        <f>IF( ISBLANK('03.Muestra'!$E35),"",'03.Muestra'!$E35)</f>
        <v>https://www.fundacionctic.org/es/perfil-contratante/equipamiento-informatico-y-de-comunicaciones-para-fundacion-ctic-2017</v>
      </c>
      <c r="D654" s="164" t="s">
        <v>89</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Proceso de Homologación de Docentes | CTIC</v>
      </c>
      <c r="C655" s="140" t="str">
        <f>IF( ISBLANK('03.Muestra'!$E36),"",'03.Muestra'!$E36)</f>
        <v>https://www.fundacionctic.org/es/perfil-contratante/proceso-de-homologacion-de-docentes</v>
      </c>
      <c r="D655" s="164" t="s">
        <v>89</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Home | CTIC</v>
      </c>
      <c r="C656" s="140" t="str">
        <f>IF( ISBLANK('03.Muestra'!$E37),"",'03.Muestra'!$E37)</f>
        <v>https://www.fundacionctic.org/es</v>
      </c>
      <c r="D656" s="164" t="s">
        <v>89</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Contratación del mantenimiento de la limpieza de las instalaciones de Fundación CTIC y zonas comunes del Edificio Centros Tecnológicos | CTIC</v>
      </c>
      <c r="C657" s="140" t="str">
        <f>IF( ISBLANK('03.Muestra'!$E38),"",'03.Muestra'!$E38)</f>
        <v>https://www.fundacionctic.org/es/perfil-contratante/contratacion-del-mantenimiento-de-la-limpieza-de-las-instalaciones-de-fundacion</v>
      </c>
      <c r="D657" s="164" t="s">
        <v>89</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Recursos humanos | CTIC</v>
      </c>
      <c r="C658" s="140" t="str">
        <f>IF( ISBLANK('03.Muestra'!$E39),"",'03.Muestra'!$E39)</f>
        <v>https://www.fundacionctic.org/es/recursos-humanos</v>
      </c>
      <c r="D658" s="164" t="s">
        <v>89</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Identidad corporativa | CTIC</v>
      </c>
      <c r="C659" s="140" t="str">
        <f>IF( ISBLANK('03.Muestra'!$E40),"",'03.Muestra'!$E40)</f>
        <v>https://www.fundacionctic.org/es/identidad-corporativa</v>
      </c>
      <c r="D659" s="164" t="s">
        <v>89</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Álbumes | CTIC</v>
      </c>
      <c r="C660" s="140" t="str">
        <f>IF( ISBLANK('03.Muestra'!$E41),"",'03.Muestra'!$E41)</f>
        <v>https://www.fundacionctic.org/es/album</v>
      </c>
      <c r="D660" s="164" t="s">
        <v>89</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Aviso legal | CTIC</v>
      </c>
      <c r="C661" s="140" t="str">
        <f>IF( ISBLANK('03.Muestra'!$E42),"",'03.Muestra'!$E42)</f>
        <v>https://www.fundacionctic.org/es/aviso-legal</v>
      </c>
      <c r="D661" s="164" t="s">
        <v>89</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sheetProtection password="902B" sheet="true" scenarios="true" objects="true"/>
  <mergeCells count="1">
    <mergeCell ref="B11:C11"/>
  </mergeCells>
  <conditionalFormatting sqref="E19:E53 E57:E91 E95:E129 E133:E167 E171:E205 E209:E243 E247:E281 E285:E320 E323:E357 E361:E395 E399:E433 E437:E471 E475:E509 E513:E547 E551:E585 E589:E623 E627:E661">
    <cfRule type="cellIs" dxfId="619"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618" priority="104" stopIfTrue="1">
      <formula>ISBLANK(D19)</formula>
    </cfRule>
    <cfRule type="cellIs" dxfId="617" priority="105" stopIfTrue="1" operator="equal">
      <formula>"Pasa"</formula>
    </cfRule>
    <cfRule type="cellIs" dxfId="616" priority="106" stopIfTrue="1" operator="equal">
      <formula>"Falla"</formula>
    </cfRule>
    <cfRule type="cellIs" dxfId="615" priority="107" stopIfTrue="1" operator="equal">
      <formula>"N/A"</formula>
    </cfRule>
    <cfRule type="cellIs" dxfId="614" priority="108" stopIfTrue="1" operator="equal">
      <formula>"N/T"</formula>
    </cfRule>
    <cfRule type="cellIs" dxfId="613" priority="109" stopIfTrue="1" operator="equal">
      <formula>"N/D"</formula>
    </cfRule>
  </conditionalFormatting>
  <conditionalFormatting sqref="F19:J19">
    <cfRule type="expression" dxfId="359" priority="97" stopIfTrue="1">
      <formula>ISBLANK(F19)</formula>
    </cfRule>
    <cfRule type="cellIs" dxfId="358" priority="98" stopIfTrue="1" operator="equal">
      <formula>"Pasa"</formula>
    </cfRule>
    <cfRule type="cellIs" dxfId="357" priority="99" stopIfTrue="1" operator="equal">
      <formula>"Falla"</formula>
    </cfRule>
    <cfRule type="cellIs" dxfId="356" priority="100" stopIfTrue="1" operator="equal">
      <formula>"N/A"</formula>
    </cfRule>
    <cfRule type="cellIs" dxfId="355" priority="101" stopIfTrue="1" operator="equal">
      <formula>"N/T"</formula>
    </cfRule>
    <cfRule type="cellIs" dxfId="354" priority="102" stopIfTrue="1" operator="equal">
      <formula>"N/D"</formula>
    </cfRule>
  </conditionalFormatting>
  <conditionalFormatting sqref="F57:J57">
    <cfRule type="expression" dxfId="347" priority="91" stopIfTrue="1">
      <formula>ISBLANK(F57)</formula>
    </cfRule>
    <cfRule type="cellIs" dxfId="346" priority="92" stopIfTrue="1" operator="equal">
      <formula>"Pasa"</formula>
    </cfRule>
    <cfRule type="cellIs" dxfId="345" priority="93" stopIfTrue="1" operator="equal">
      <formula>"Falla"</formula>
    </cfRule>
    <cfRule type="cellIs" dxfId="344" priority="94" stopIfTrue="1" operator="equal">
      <formula>"N/A"</formula>
    </cfRule>
    <cfRule type="cellIs" dxfId="343" priority="95" stopIfTrue="1" operator="equal">
      <formula>"N/T"</formula>
    </cfRule>
    <cfRule type="cellIs" dxfId="342" priority="96" stopIfTrue="1" operator="equal">
      <formula>"N/D"</formula>
    </cfRule>
  </conditionalFormatting>
  <conditionalFormatting sqref="F95:J95">
    <cfRule type="expression" dxfId="335" priority="85" stopIfTrue="1">
      <formula>ISBLANK(F95)</formula>
    </cfRule>
    <cfRule type="cellIs" dxfId="334" priority="86" stopIfTrue="1" operator="equal">
      <formula>"Pasa"</formula>
    </cfRule>
    <cfRule type="cellIs" dxfId="333" priority="87" stopIfTrue="1" operator="equal">
      <formula>"Falla"</formula>
    </cfRule>
    <cfRule type="cellIs" dxfId="332" priority="88" stopIfTrue="1" operator="equal">
      <formula>"N/A"</formula>
    </cfRule>
    <cfRule type="cellIs" dxfId="331" priority="89" stopIfTrue="1" operator="equal">
      <formula>"N/T"</formula>
    </cfRule>
    <cfRule type="cellIs" dxfId="330" priority="90" stopIfTrue="1" operator="equal">
      <formula>"N/D"</formula>
    </cfRule>
  </conditionalFormatting>
  <conditionalFormatting sqref="F133:J133">
    <cfRule type="expression" dxfId="323" priority="79" stopIfTrue="1">
      <formula>ISBLANK(F133)</formula>
    </cfRule>
    <cfRule type="cellIs" dxfId="322" priority="80" stopIfTrue="1" operator="equal">
      <formula>"Pasa"</formula>
    </cfRule>
    <cfRule type="cellIs" dxfId="321" priority="81" stopIfTrue="1" operator="equal">
      <formula>"Falla"</formula>
    </cfRule>
    <cfRule type="cellIs" dxfId="320" priority="82" stopIfTrue="1" operator="equal">
      <formula>"N/A"</formula>
    </cfRule>
    <cfRule type="cellIs" dxfId="319" priority="83" stopIfTrue="1" operator="equal">
      <formula>"N/T"</formula>
    </cfRule>
    <cfRule type="cellIs" dxfId="318" priority="84" stopIfTrue="1" operator="equal">
      <formula>"N/D"</formula>
    </cfRule>
  </conditionalFormatting>
  <conditionalFormatting sqref="F171:J171">
    <cfRule type="expression" dxfId="311" priority="73" stopIfTrue="1">
      <formula>ISBLANK(F171)</formula>
    </cfRule>
    <cfRule type="cellIs" dxfId="310" priority="74" stopIfTrue="1" operator="equal">
      <formula>"Pasa"</formula>
    </cfRule>
    <cfRule type="cellIs" dxfId="309" priority="75" stopIfTrue="1" operator="equal">
      <formula>"Falla"</formula>
    </cfRule>
    <cfRule type="cellIs" dxfId="308" priority="76" stopIfTrue="1" operator="equal">
      <formula>"N/A"</formula>
    </cfRule>
    <cfRule type="cellIs" dxfId="307" priority="77" stopIfTrue="1" operator="equal">
      <formula>"N/T"</formula>
    </cfRule>
    <cfRule type="cellIs" dxfId="306" priority="78" stopIfTrue="1" operator="equal">
      <formula>"N/D"</formula>
    </cfRule>
  </conditionalFormatting>
  <conditionalFormatting sqref="F209:J209">
    <cfRule type="expression" dxfId="299" priority="67" stopIfTrue="1">
      <formula>ISBLANK(F209)</formula>
    </cfRule>
    <cfRule type="cellIs" dxfId="298" priority="68" stopIfTrue="1" operator="equal">
      <formula>"Pasa"</formula>
    </cfRule>
    <cfRule type="cellIs" dxfId="297" priority="69" stopIfTrue="1" operator="equal">
      <formula>"Falla"</formula>
    </cfRule>
    <cfRule type="cellIs" dxfId="296" priority="70" stopIfTrue="1" operator="equal">
      <formula>"N/A"</formula>
    </cfRule>
    <cfRule type="cellIs" dxfId="295" priority="71" stopIfTrue="1" operator="equal">
      <formula>"N/T"</formula>
    </cfRule>
    <cfRule type="cellIs" dxfId="294" priority="72" stopIfTrue="1" operator="equal">
      <formula>"N/D"</formula>
    </cfRule>
  </conditionalFormatting>
  <conditionalFormatting sqref="F247:J247">
    <cfRule type="expression" dxfId="287" priority="61" stopIfTrue="1">
      <formula>ISBLANK(F247)</formula>
    </cfRule>
    <cfRule type="cellIs" dxfId="286" priority="62" stopIfTrue="1" operator="equal">
      <formula>"Pasa"</formula>
    </cfRule>
    <cfRule type="cellIs" dxfId="285" priority="63" stopIfTrue="1" operator="equal">
      <formula>"Falla"</formula>
    </cfRule>
    <cfRule type="cellIs" dxfId="284" priority="64" stopIfTrue="1" operator="equal">
      <formula>"N/A"</formula>
    </cfRule>
    <cfRule type="cellIs" dxfId="283" priority="65" stopIfTrue="1" operator="equal">
      <formula>"N/T"</formula>
    </cfRule>
    <cfRule type="cellIs" dxfId="282" priority="66" stopIfTrue="1" operator="equal">
      <formula>"N/D"</formula>
    </cfRule>
  </conditionalFormatting>
  <conditionalFormatting sqref="F285:J285">
    <cfRule type="expression" dxfId="275" priority="55" stopIfTrue="1">
      <formula>ISBLANK(F285)</formula>
    </cfRule>
    <cfRule type="cellIs" dxfId="274" priority="56" stopIfTrue="1" operator="equal">
      <formula>"Pasa"</formula>
    </cfRule>
    <cfRule type="cellIs" dxfId="273" priority="57" stopIfTrue="1" operator="equal">
      <formula>"Falla"</formula>
    </cfRule>
    <cfRule type="cellIs" dxfId="272" priority="58" stopIfTrue="1" operator="equal">
      <formula>"N/A"</formula>
    </cfRule>
    <cfRule type="cellIs" dxfId="271" priority="59" stopIfTrue="1" operator="equal">
      <formula>"N/T"</formula>
    </cfRule>
    <cfRule type="cellIs" dxfId="270" priority="60" stopIfTrue="1" operator="equal">
      <formula>"N/D"</formula>
    </cfRule>
  </conditionalFormatting>
  <conditionalFormatting sqref="F323:J323">
    <cfRule type="expression" dxfId="263" priority="49" stopIfTrue="1">
      <formula>ISBLANK(F323)</formula>
    </cfRule>
    <cfRule type="cellIs" dxfId="262" priority="50" stopIfTrue="1" operator="equal">
      <formula>"Pasa"</formula>
    </cfRule>
    <cfRule type="cellIs" dxfId="261" priority="51" stopIfTrue="1" operator="equal">
      <formula>"Falla"</formula>
    </cfRule>
    <cfRule type="cellIs" dxfId="260" priority="52" stopIfTrue="1" operator="equal">
      <formula>"N/A"</formula>
    </cfRule>
    <cfRule type="cellIs" dxfId="259" priority="53" stopIfTrue="1" operator="equal">
      <formula>"N/T"</formula>
    </cfRule>
    <cfRule type="cellIs" dxfId="258" priority="54" stopIfTrue="1" operator="equal">
      <formula>"N/D"</formula>
    </cfRule>
  </conditionalFormatting>
  <conditionalFormatting sqref="F361:J361">
    <cfRule type="expression" dxfId="251" priority="43" stopIfTrue="1">
      <formula>ISBLANK(F361)</formula>
    </cfRule>
    <cfRule type="cellIs" dxfId="250" priority="44" stopIfTrue="1" operator="equal">
      <formula>"Pasa"</formula>
    </cfRule>
    <cfRule type="cellIs" dxfId="249" priority="45" stopIfTrue="1" operator="equal">
      <formula>"Falla"</formula>
    </cfRule>
    <cfRule type="cellIs" dxfId="248" priority="46" stopIfTrue="1" operator="equal">
      <formula>"N/A"</formula>
    </cfRule>
    <cfRule type="cellIs" dxfId="247" priority="47" stopIfTrue="1" operator="equal">
      <formula>"N/T"</formula>
    </cfRule>
    <cfRule type="cellIs" dxfId="246" priority="48" stopIfTrue="1" operator="equal">
      <formula>"N/D"</formula>
    </cfRule>
  </conditionalFormatting>
  <conditionalFormatting sqref="F399:J399">
    <cfRule type="expression" dxfId="239" priority="37" stopIfTrue="1">
      <formula>ISBLANK(F399)</formula>
    </cfRule>
    <cfRule type="cellIs" dxfId="238" priority="38" stopIfTrue="1" operator="equal">
      <formula>"Pasa"</formula>
    </cfRule>
    <cfRule type="cellIs" dxfId="237" priority="39" stopIfTrue="1" operator="equal">
      <formula>"Falla"</formula>
    </cfRule>
    <cfRule type="cellIs" dxfId="236" priority="40" stopIfTrue="1" operator="equal">
      <formula>"N/A"</formula>
    </cfRule>
    <cfRule type="cellIs" dxfId="235" priority="41" stopIfTrue="1" operator="equal">
      <formula>"N/T"</formula>
    </cfRule>
    <cfRule type="cellIs" dxfId="234" priority="42" stopIfTrue="1" operator="equal">
      <formula>"N/D"</formula>
    </cfRule>
  </conditionalFormatting>
  <conditionalFormatting sqref="F437:J437">
    <cfRule type="expression" dxfId="227" priority="31" stopIfTrue="1">
      <formula>ISBLANK(F437)</formula>
    </cfRule>
    <cfRule type="cellIs" dxfId="226" priority="32" stopIfTrue="1" operator="equal">
      <formula>"Pasa"</formula>
    </cfRule>
    <cfRule type="cellIs" dxfId="225" priority="33" stopIfTrue="1" operator="equal">
      <formula>"Falla"</formula>
    </cfRule>
    <cfRule type="cellIs" dxfId="224" priority="34" stopIfTrue="1" operator="equal">
      <formula>"N/A"</formula>
    </cfRule>
    <cfRule type="cellIs" dxfId="223" priority="35" stopIfTrue="1" operator="equal">
      <formula>"N/T"</formula>
    </cfRule>
    <cfRule type="cellIs" dxfId="222" priority="36" stopIfTrue="1" operator="equal">
      <formula>"N/D"</formula>
    </cfRule>
  </conditionalFormatting>
  <conditionalFormatting sqref="F475:J475">
    <cfRule type="expression" dxfId="215" priority="25" stopIfTrue="1">
      <formula>ISBLANK(F475)</formula>
    </cfRule>
    <cfRule type="cellIs" dxfId="214" priority="26" stopIfTrue="1" operator="equal">
      <formula>"Pasa"</formula>
    </cfRule>
    <cfRule type="cellIs" dxfId="213" priority="27" stopIfTrue="1" operator="equal">
      <formula>"Falla"</formula>
    </cfRule>
    <cfRule type="cellIs" dxfId="212" priority="28" stopIfTrue="1" operator="equal">
      <formula>"N/A"</formula>
    </cfRule>
    <cfRule type="cellIs" dxfId="211" priority="29" stopIfTrue="1" operator="equal">
      <formula>"N/T"</formula>
    </cfRule>
    <cfRule type="cellIs" dxfId="210" priority="30" stopIfTrue="1" operator="equal">
      <formula>"N/D"</formula>
    </cfRule>
  </conditionalFormatting>
  <conditionalFormatting sqref="F513:J513">
    <cfRule type="expression" dxfId="203" priority="19" stopIfTrue="1">
      <formula>ISBLANK(F513)</formula>
    </cfRule>
    <cfRule type="cellIs" dxfId="202" priority="20" stopIfTrue="1" operator="equal">
      <formula>"Pasa"</formula>
    </cfRule>
    <cfRule type="cellIs" dxfId="201" priority="21" stopIfTrue="1" operator="equal">
      <formula>"Falla"</formula>
    </cfRule>
    <cfRule type="cellIs" dxfId="200" priority="22" stopIfTrue="1" operator="equal">
      <formula>"N/A"</formula>
    </cfRule>
    <cfRule type="cellIs" dxfId="199" priority="23" stopIfTrue="1" operator="equal">
      <formula>"N/T"</formula>
    </cfRule>
    <cfRule type="cellIs" dxfId="198" priority="24" stopIfTrue="1" operator="equal">
      <formula>"N/D"</formula>
    </cfRule>
  </conditionalFormatting>
  <conditionalFormatting sqref="F551:J551">
    <cfRule type="expression" dxfId="191" priority="13" stopIfTrue="1">
      <formula>ISBLANK(F551)</formula>
    </cfRule>
    <cfRule type="cellIs" dxfId="190" priority="14" stopIfTrue="1" operator="equal">
      <formula>"Pasa"</formula>
    </cfRule>
    <cfRule type="cellIs" dxfId="189" priority="15" stopIfTrue="1" operator="equal">
      <formula>"Falla"</formula>
    </cfRule>
    <cfRule type="cellIs" dxfId="188" priority="16" stopIfTrue="1" operator="equal">
      <formula>"N/A"</formula>
    </cfRule>
    <cfRule type="cellIs" dxfId="187" priority="17" stopIfTrue="1" operator="equal">
      <formula>"N/T"</formula>
    </cfRule>
    <cfRule type="cellIs" dxfId="186" priority="18" stopIfTrue="1" operator="equal">
      <formula>"N/D"</formula>
    </cfRule>
  </conditionalFormatting>
  <conditionalFormatting sqref="F589:J589">
    <cfRule type="expression" dxfId="179" priority="7" stopIfTrue="1">
      <formula>ISBLANK(F589)</formula>
    </cfRule>
    <cfRule type="cellIs" dxfId="178" priority="8" stopIfTrue="1" operator="equal">
      <formula>"Pasa"</formula>
    </cfRule>
    <cfRule type="cellIs" dxfId="177" priority="9" stopIfTrue="1" operator="equal">
      <formula>"Falla"</formula>
    </cfRule>
    <cfRule type="cellIs" dxfId="176" priority="10" stopIfTrue="1" operator="equal">
      <formula>"N/A"</formula>
    </cfRule>
    <cfRule type="cellIs" dxfId="175" priority="11" stopIfTrue="1" operator="equal">
      <formula>"N/T"</formula>
    </cfRule>
    <cfRule type="cellIs" dxfId="174" priority="12" stopIfTrue="1" operator="equal">
      <formula>"N/D"</formula>
    </cfRule>
  </conditionalFormatting>
  <conditionalFormatting sqref="F627:J627">
    <cfRule type="expression" dxfId="167" priority="1" stopIfTrue="1">
      <formula>ISBLANK(F627)</formula>
    </cfRule>
    <cfRule type="cellIs" dxfId="166" priority="2" stopIfTrue="1" operator="equal">
      <formula>"Pasa"</formula>
    </cfRule>
    <cfRule type="cellIs" dxfId="165" priority="3" stopIfTrue="1" operator="equal">
      <formula>"Falla"</formula>
    </cfRule>
    <cfRule type="cellIs" dxfId="164" priority="4" stopIfTrue="1" operator="equal">
      <formula>"N/A"</formula>
    </cfRule>
    <cfRule type="cellIs" dxfId="163" priority="5" stopIfTrue="1" operator="equal">
      <formula>"N/T"</formula>
    </cfRule>
    <cfRule type="cellIs" dxfId="16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8576"/>
  <sheetViews>
    <sheetView zoomScale="90" zoomScaleNormal="90" workbookViewId="0">
      <selection activeCell="D19" sqref="D19"/>
    </sheetView>
  </sheetViews>
  <sheetFormatPr baseColWidth="10" defaultColWidth="11.5703125" defaultRowHeight="12.75"/>
  <cols>
    <col min="1" max="1" customWidth="true" style="14" width="7.85546875" collapsed="false"/>
    <col min="2" max="2" customWidth="true" style="14" width="16.140625" collapsed="false"/>
    <col min="3" max="3" customWidth="true" style="14" width="55.7109375" collapsed="false"/>
    <col min="4" max="4" customWidth="true" style="139" width="18.28515625" collapsed="false"/>
    <col min="5" max="5" customWidth="true" style="14" width="5.5703125" collapsed="false"/>
    <col min="6" max="6" customWidth="true" style="14" width="13.42578125" collapsed="false"/>
    <col min="7" max="7" customWidth="true" style="14" width="13.7109375" collapsed="false"/>
    <col min="8" max="9" customWidth="true" style="14" width="11.85546875" collapsed="false"/>
    <col min="10" max="10" customWidth="true" style="14" width="14.28515625" collapsed="false"/>
    <col min="11" max="11" customWidth="true" style="14" width="13.5703125" collapsed="false"/>
    <col min="12" max="15" customWidth="true" style="14" width="11.85546875" collapsed="false"/>
    <col min="16" max="16" customWidth="true" style="14" width="21.0" collapsed="false"/>
    <col min="17" max="17" customWidth="true" style="14" width="8.0" collapsed="false"/>
    <col min="18" max="18" customWidth="true" style="14" width="8.7109375" collapsed="false"/>
    <col min="19" max="19" customWidth="true" style="14" width="11.0" collapsed="false"/>
    <col min="20" max="20" customWidth="true" style="14" width="10.140625" collapsed="false"/>
    <col min="21" max="21" customWidth="true" style="14" width="7.28515625" collapsed="false"/>
    <col min="22" max="24" customWidth="true" style="14" width="8.7109375" collapsed="false"/>
    <col min="25" max="25" customWidth="true" style="14" width="7.0" collapsed="false"/>
    <col min="26" max="64" customWidth="true" style="14" width="14.42578125" collapsed="false"/>
    <col min="65" max="16384" style="14" width="11.5703125" collapsed="false"/>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133</v>
      </c>
      <c r="C8" s="19"/>
      <c r="D8" s="133"/>
      <c r="E8" s="19"/>
      <c r="F8" s="19"/>
      <c r="G8" s="19"/>
      <c r="H8" s="19"/>
      <c r="I8" s="19"/>
      <c r="J8" s="19"/>
      <c r="K8" s="19"/>
      <c r="L8" s="19"/>
      <c r="M8" s="19"/>
      <c r="N8" s="19"/>
      <c r="O8" s="19"/>
    </row>
    <row r="9" spans="1:26" ht="21.6" customHeight="1">
      <c r="B9" s="137" t="s">
        <v>134</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184" t="s">
        <v>73</v>
      </c>
      <c r="C11" s="185"/>
      <c r="D11" s="32"/>
      <c r="F11" s="130" t="s">
        <v>74</v>
      </c>
      <c r="G11" s="75" t="s">
        <v>75</v>
      </c>
      <c r="H11" s="131" t="s">
        <v>76</v>
      </c>
      <c r="I11" s="25"/>
      <c r="J11" s="130" t="s">
        <v>77</v>
      </c>
      <c r="K11" s="75" t="s">
        <v>75</v>
      </c>
      <c r="L11" s="131" t="s">
        <v>76</v>
      </c>
      <c r="M11" s="19"/>
      <c r="N11" s="19"/>
      <c r="O11" s="19"/>
    </row>
    <row r="12" spans="1:26" ht="12" customHeight="1">
      <c r="B12" s="71" t="s">
        <v>78</v>
      </c>
      <c r="C12" s="72">
        <v>5</v>
      </c>
      <c r="D12" s="32"/>
      <c r="F12" s="76" t="s">
        <v>79</v>
      </c>
      <c r="G12" s="77" t="n">
        <f ca="1">J20+J58+J96+J134+J172+J210+J248+J286+J324+J362</f>
        <v>0.0</v>
      </c>
      <c r="H12" s="67" t="n">
        <f ca="1">IF(($G$15+$K$15)=0,0,G12/($G$15+$K$15))</f>
        <v>0.0</v>
      </c>
      <c r="I12" s="32"/>
      <c r="J12" s="76" t="s">
        <v>80</v>
      </c>
      <c r="K12" s="77" t="n">
        <f ca="1">G20+G58+G96+G134+G172+G210+G248+G286+G324+G362</f>
        <v>171.0</v>
      </c>
      <c r="L12" s="67" t="n">
        <f ca="1">IF(($G$15+$K$15)=0,0,K12/($G$15+$K$15))</f>
        <v>0.48857142857142855</v>
      </c>
      <c r="M12" s="19"/>
      <c r="N12" s="19"/>
      <c r="O12" s="19"/>
    </row>
    <row r="13" spans="1:26" ht="12" customHeight="1">
      <c r="B13" s="71" t="s">
        <v>81</v>
      </c>
      <c r="C13" s="72">
        <v>5</v>
      </c>
      <c r="D13" s="32"/>
      <c r="F13" s="76" t="s">
        <v>82</v>
      </c>
      <c r="G13" s="77" t="n">
        <f ca="1">I20+I58+I96+I134+I172+I210+I248+I286+I324+I362</f>
        <v>7.0</v>
      </c>
      <c r="H13" s="67" t="n">
        <f ca="1">IF(($G$15+$K$15)=0,0,G13/($G$15+$K$15))</f>
        <v>0.02</v>
      </c>
      <c r="I13" s="32"/>
      <c r="J13" s="76" t="s">
        <v>83</v>
      </c>
      <c r="K13" s="77" t="n">
        <f ca="1">F20+F58+F96+F134+F172+F210+F248+F286+F324+F362</f>
        <v>172.0</v>
      </c>
      <c r="L13" s="67" t="n">
        <f ca="1">IF(($G$15+$K$15)=0,0,K13/($G$15+$K$15))</f>
        <v>0.49142857142857144</v>
      </c>
      <c r="M13" s="19"/>
      <c r="N13" s="19"/>
      <c r="O13" s="19"/>
    </row>
    <row r="14" spans="1:26" ht="12" customHeight="1" thickBot="1">
      <c r="B14" s="73" t="s">
        <v>84</v>
      </c>
      <c r="C14" s="74" t="n">
        <f>SUM(C12:C13)</f>
        <v>10.0</v>
      </c>
      <c r="D14" s="32"/>
      <c r="F14" s="76" t="s">
        <v>85</v>
      </c>
      <c r="G14" s="77" t="n">
        <f ca="1">H20+H58+H96+H134+H172+H210+H248+H286+H324+H362</f>
        <v>0.0</v>
      </c>
      <c r="H14" s="67" t="n">
        <f ca="1">IF(($G$15+$K$15)=0,0,G14/($G$15+$K$15))</f>
        <v>0.0</v>
      </c>
      <c r="I14" s="32"/>
      <c r="J14" s="76" t="s">
        <v>86</v>
      </c>
      <c r="K14" s="77" t="n">
        <f ca="1">K20+K58+K96+K134+K172+K210+K248+K286+K324+K362</f>
        <v>0.0</v>
      </c>
      <c r="L14" s="67" t="n">
        <f ca="1">IF(($G$15+$K$15)=0,0,K14/($G$15+$K$15))</f>
        <v>0.0</v>
      </c>
      <c r="M14" s="19"/>
      <c r="N14" s="19"/>
      <c r="O14" s="19"/>
    </row>
    <row r="15" spans="1:26" ht="12" customHeight="1" thickBot="1">
      <c r="B15" s="32"/>
      <c r="C15" s="32"/>
      <c r="D15" s="32"/>
      <c r="F15" s="78" t="s">
        <v>84</v>
      </c>
      <c r="G15" s="61" t="n">
        <f ca="1">SUM(G12:G14)</f>
        <v>7.0</v>
      </c>
      <c r="H15" s="69" t="n">
        <f ca="1">SUM(H12:H14)</f>
        <v>0.02</v>
      </c>
      <c r="I15" s="32"/>
      <c r="J15" s="78" t="s">
        <v>84</v>
      </c>
      <c r="K15" s="61" t="n">
        <f ca="1">SUM(K12:K14)</f>
        <v>343.0</v>
      </c>
      <c r="L15" s="69" t="n">
        <f ca="1">SUM(L12:L14)</f>
        <v>0.98</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78</v>
      </c>
      <c r="C18" s="27" t="s">
        <v>135</v>
      </c>
      <c r="D18" s="28" t="s">
        <v>88</v>
      </c>
      <c r="E18" s="152"/>
      <c r="K18" s="19"/>
      <c r="L18" s="19"/>
      <c r="O18" s="19"/>
      <c r="P18" s="19"/>
      <c r="Q18" s="19"/>
      <c r="R18" s="19"/>
      <c r="S18" s="19"/>
      <c r="T18" s="19"/>
      <c r="U18" s="19"/>
      <c r="V18" s="19"/>
      <c r="W18" s="19"/>
      <c r="X18" s="19"/>
      <c r="Y18" s="19"/>
    </row>
    <row r="19" spans="2:25" ht="12" customHeight="1">
      <c r="B19" s="140" t="str">
        <f>IF( ISBLANK('03.Muestra'!$C8),"",'03.Muestra'!$C8)</f>
        <v>Home | CTIC</v>
      </c>
      <c r="C19" s="140" t="str">
        <f>IF( ISBLANK('03.Muestra'!$E8),"",'03.Muestra'!$E8)</f>
        <v>https://www.fundacionctic.org/</v>
      </c>
      <c r="D19" s="164" t="s">
        <v>93</v>
      </c>
      <c r="E19" s="133" t="str">
        <f t="shared" ref="E19:E53" si="1">IF(D19&lt;&gt;"",IF(AND(B19&lt;&gt;"",C19&lt;&gt;""),"","ERR"),"")</f>
        <v/>
      </c>
      <c r="F19" s="141" t="s">
        <v>89</v>
      </c>
      <c r="G19" s="142" t="s">
        <v>93</v>
      </c>
      <c r="H19" s="143" t="s">
        <v>91</v>
      </c>
      <c r="I19" s="144" t="s">
        <v>82</v>
      </c>
      <c r="J19" s="145" t="s">
        <v>79</v>
      </c>
      <c r="K19" s="146" t="s">
        <v>86</v>
      </c>
      <c r="W19" s="19"/>
      <c r="X19" s="19"/>
      <c r="Y19" s="19"/>
    </row>
    <row r="20" spans="2:25" ht="12" customHeight="1">
      <c r="B20" s="140" t="str">
        <f>IF( ISBLANK('03.Muestra'!$C9),"",'03.Muestra'!$C9)</f>
        <v>Escribir para Internet | CTIC</v>
      </c>
      <c r="C20" s="140" t="str">
        <f>IF( ISBLANK('03.Muestra'!$E9),"",'03.Muestra'!$E9)</f>
        <v>https://www.fundacionctic.org/es/actualidad/escribir-para-internet</v>
      </c>
      <c r="D20" s="164" t="s">
        <v>93</v>
      </c>
      <c r="E20" s="133" t="str">
        <f t="shared" si="1"/>
        <v/>
      </c>
      <c r="F20" s="147" t="n">
        <f ca="1">COUNTIF($D19:INDIRECT("$D" &amp;  SUM(ROW()-1,'03.Muestra'!$D$45)-1),F19)</f>
        <v>0.0</v>
      </c>
      <c r="G20" s="147" t="n">
        <f ca="1">COUNTIF($D19:INDIRECT("$D" &amp;  SUM(ROW()-1,'03.Muestra'!$D$45)-1),G19)</f>
        <v>35.0</v>
      </c>
      <c r="H20" s="147" t="n">
        <f ca="1">COUNTIF($D19:INDIRECT("$D" &amp;  SUM(ROW()-1,'03.Muestra'!$D$45)-1),H19)</f>
        <v>0.0</v>
      </c>
      <c r="I20" s="147" t="n">
        <f ca="1">COUNTIF($D19:INDIRECT("$D" &amp;  SUM(ROW()-1,'03.Muestra'!$D$45)-1),I19)</f>
        <v>0.0</v>
      </c>
      <c r="J20" s="147" t="n">
        <f ca="1">COUNTIF($D19:INDIRECT("$D" &amp;  SUM(ROW()-1,'03.Muestra'!$D$45)-1),J19)</f>
        <v>0.0</v>
      </c>
      <c r="K20" s="147" t="n">
        <f ca="1">IF('03.Muestra'!$D$45=0,0,COUNTBLANK($D19:INDIRECT("$D" &amp;  SUM(ROW()-1,'03.Muestra'!$D$45)-1)))</f>
        <v>0.0</v>
      </c>
      <c r="W20" s="19"/>
      <c r="X20" s="19"/>
      <c r="Y20" s="19"/>
    </row>
    <row r="21" spans="2:25" ht="12" customHeight="1">
      <c r="B21" s="140" t="str">
        <f>IF( ISBLANK('03.Muestra'!$C10),"",'03.Muestra'!$C10)</f>
        <v>Horizon 2020 | CTIC</v>
      </c>
      <c r="C21" s="140" t="str">
        <f>IF( ISBLANK('03.Muestra'!$E10),"",'03.Muestra'!$E10)</f>
        <v>https://www.fundacionctic.org/es/horizon-2020</v>
      </c>
      <c r="D21" s="164" t="s">
        <v>93</v>
      </c>
      <c r="E21" s="133" t="str">
        <f t="shared" si="1"/>
        <v/>
      </c>
      <c r="F21" s="19"/>
      <c r="G21" s="19"/>
      <c r="H21" s="19"/>
      <c r="I21" s="19"/>
      <c r="J21" s="19"/>
      <c r="K21" s="19"/>
      <c r="W21" s="19"/>
      <c r="X21" s="19"/>
      <c r="Y21" s="19"/>
    </row>
    <row r="22" spans="2:25" ht="12" customHeight="1">
      <c r="B22" s="140" t="str">
        <f>IF( ISBLANK('03.Muestra'!$C11),"",'03.Muestra'!$C11)</f>
        <v>Artículos | CTIC</v>
      </c>
      <c r="C22" s="140" t="str">
        <f>IF( ISBLANK('03.Muestra'!$E11),"",'03.Muestra'!$E11)</f>
        <v>https://www.fundacionctic.org/es/articulos</v>
      </c>
      <c r="D22" s="164" t="s">
        <v>93</v>
      </c>
      <c r="E22" s="133" t="str">
        <f t="shared" si="1"/>
        <v/>
      </c>
      <c r="F22" s="19"/>
      <c r="G22" s="19"/>
      <c r="H22" s="19"/>
      <c r="I22" s="19"/>
      <c r="J22" s="19"/>
      <c r="K22" s="148" t="s">
        <v>89</v>
      </c>
      <c r="L22" s="149" t="s">
        <v>90</v>
      </c>
      <c r="W22" s="19"/>
      <c r="X22" s="19"/>
    </row>
    <row r="23" spans="2:25" ht="12" customHeight="1">
      <c r="B23" s="140" t="str">
        <f>IF( ISBLANK('03.Muestra'!$C12),"",'03.Muestra'!$C12)</f>
        <v>Trabaja con nosotros | CTIC</v>
      </c>
      <c r="C23" s="140" t="str">
        <f>IF( ISBLANK('03.Muestra'!$E12),"",'03.Muestra'!$E12)</f>
        <v>https://www.fundacionctic.org/es/trabaja-con-nosotros</v>
      </c>
      <c r="D23" s="164" t="s">
        <v>93</v>
      </c>
      <c r="E23" s="133" t="str">
        <f t="shared" si="1"/>
        <v/>
      </c>
      <c r="F23" s="150"/>
      <c r="G23" s="19"/>
      <c r="H23" s="19"/>
      <c r="I23" s="19"/>
      <c r="J23" s="19"/>
      <c r="K23" s="148" t="s">
        <v>91</v>
      </c>
      <c r="L23" s="149" t="s">
        <v>92</v>
      </c>
      <c r="W23" s="19"/>
      <c r="X23" s="19"/>
    </row>
    <row r="24" spans="2:25" ht="12" customHeight="1">
      <c r="B24" s="140" t="str">
        <f>IF( ISBLANK('03.Muestra'!$C13),"",'03.Muestra'!$C13)</f>
        <v>Proyectos | CTIC</v>
      </c>
      <c r="C24" s="140" t="str">
        <f>IF( ISBLANK('03.Muestra'!$E13),"",'03.Muestra'!$E13)</f>
        <v>https://www.fundacionctic.org/es/proyectos</v>
      </c>
      <c r="D24" s="164" t="s">
        <v>93</v>
      </c>
      <c r="E24" s="133" t="str">
        <f t="shared" si="1"/>
        <v/>
      </c>
      <c r="F24" s="19"/>
      <c r="G24" s="19"/>
      <c r="H24" s="19"/>
      <c r="I24" s="19"/>
      <c r="J24" s="19"/>
      <c r="K24" s="148" t="s">
        <v>93</v>
      </c>
      <c r="L24" s="149" t="s">
        <v>94</v>
      </c>
      <c r="M24" s="19"/>
      <c r="N24" s="19"/>
      <c r="O24" s="19"/>
      <c r="P24" s="19"/>
      <c r="Q24" s="19"/>
      <c r="R24" s="19"/>
      <c r="S24" s="19"/>
      <c r="T24" s="19"/>
      <c r="U24" s="19"/>
      <c r="V24" s="19"/>
      <c r="W24" s="19"/>
      <c r="X24" s="19"/>
    </row>
    <row r="25" spans="2:25" ht="12" customHeight="1">
      <c r="B25" s="140" t="str">
        <f>IF( ISBLANK('03.Muestra'!$C14),"",'03.Muestra'!$C14)</f>
        <v>W3C | CTIC</v>
      </c>
      <c r="C25" s="140" t="str">
        <f>IF( ISBLANK('03.Muestra'!$E14),"",'03.Muestra'!$E14)</f>
        <v>https://www.fundacionctic.org/es/w3c</v>
      </c>
      <c r="D25" s="164" t="s">
        <v>93</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Tecnologías | CTIC</v>
      </c>
      <c r="C26" s="140" t="str">
        <f>IF( ISBLANK('03.Muestra'!$E15),"",'03.Muestra'!$E15)</f>
        <v>https://www.fundacionctic.org/es/tecnologias</v>
      </c>
      <c r="D26" s="164" t="s">
        <v>93</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BLOCKCHAIN | CTIC</v>
      </c>
      <c r="C27" s="140" t="str">
        <f>IF( ISBLANK('03.Muestra'!$E16),"",'03.Muestra'!$E16)</f>
        <v>https://www.fundacionctic.org/es/tecnologias/blockchain</v>
      </c>
      <c r="D27" s="164" t="s">
        <v>93</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Arranca MASSTEAM, Mujeres Asturianas STEAM, el proyecto al que se suma el PCT Avilés Isla de la Innovación | CTIC</v>
      </c>
      <c r="C28" s="140" t="str">
        <f>IF( ISBLANK('03.Muestra'!$E17),"",'03.Muestra'!$E17)</f>
        <v>https://www.fundacionctic.org/es/actualidad/arranca-massteam-mujeres-asturianas-steam-el-proyecto-al-que-se-suma-el-pct-aviles-isla</v>
      </c>
      <c r="D28" s="164" t="s">
        <v>93</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Análisis de la eficiencia de equipos industriales | CTIC</v>
      </c>
      <c r="C29" s="140" t="str">
        <f>IF( ISBLANK('03.Muestra'!$E18),"",'03.Muestra'!$E18)</f>
        <v>https://www.fundacionctic.org/es/actualidad/analisis-de-la-eficiencia-de-equipos-industriales</v>
      </c>
      <c r="D29" s="164" t="s">
        <v>93</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Perfil del contratante | CTIC</v>
      </c>
      <c r="C30" s="140" t="str">
        <f>IF( ISBLANK('03.Muestra'!$E19),"",'03.Muestra'!$E19)</f>
        <v>https://www.fundacionctic.org/es/perfil-contratante</v>
      </c>
      <c r="D30" s="164" t="s">
        <v>93</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SOLICITUD DE ACOMPAÑAMIENTO TECNOLÓGICO | CTIC</v>
      </c>
      <c r="C31" s="140" t="str">
        <f>IF( ISBLANK('03.Muestra'!$E20),"",'03.Muestra'!$E20)</f>
        <v>https://www.fundacionctic.org/es/proyectos/red-sat/solicitud-diagnostico</v>
      </c>
      <c r="D31" s="164" t="s">
        <v>93</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Mapa del sitio | CTIC</v>
      </c>
      <c r="C32" s="140" t="str">
        <f>IF( ISBLANK('03.Muestra'!$E21),"",'03.Muestra'!$E21)</f>
        <v>https://www.fundacionctic.org/es/sitemap</v>
      </c>
      <c r="D32" s="164" t="s">
        <v>93</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Política de cookies | CTIC</v>
      </c>
      <c r="C33" s="140" t="str">
        <f>IF( ISBLANK('03.Muestra'!$E22),"",'03.Muestra'!$E22)</f>
        <v>https://www.fundacionctic.org/es/politica-de-cookies</v>
      </c>
      <c r="D33" s="164" t="s">
        <v>93</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Home | CTIC</v>
      </c>
      <c r="C34" s="140" t="str">
        <f>IF( ISBLANK('03.Muestra'!$E23),"",'03.Muestra'!$E23)</f>
        <v>https://www.fundacionctic.org/en</v>
      </c>
      <c r="D34" s="164" t="s">
        <v>93</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Accesibilidad | CTIC</v>
      </c>
      <c r="C35" s="140" t="str">
        <f>IF( ISBLANK('03.Muestra'!$E24),"",'03.Muestra'!$E24)</f>
        <v>https://www.fundacionctic.org/es/accesibilidad</v>
      </c>
      <c r="D35" s="164" t="s">
        <v>93</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Sobre CTIC | CTIC</v>
      </c>
      <c r="C36" s="140" t="str">
        <f>IF( ISBLANK('03.Muestra'!$E25),"",'03.Muestra'!$E25)</f>
        <v>https://www.fundacionctic.org/es/sobre-ctic</v>
      </c>
      <c r="D36" s="164" t="s">
        <v>93</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Retos | CTIC</v>
      </c>
      <c r="C37" s="140" t="str">
        <f>IF( ISBLANK('03.Muestra'!$E26),"",'03.Muestra'!$E26)</f>
        <v>https://www.fundacionctic.org/es/retos</v>
      </c>
      <c r="D37" s="164" t="s">
        <v>93</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Publicaciones científicas | CTIC</v>
      </c>
      <c r="C38" s="140" t="str">
        <f>IF( ISBLANK('03.Muestra'!$E27),"",'03.Muestra'!$E27)</f>
        <v>https://www.fundacionctic.org/es/scientific-publications</v>
      </c>
      <c r="D38" s="164" t="s">
        <v>93</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News | CTIC</v>
      </c>
      <c r="C39" s="140" t="str">
        <f>IF( ISBLANK('03.Muestra'!$E28),"",'03.Muestra'!$E28)</f>
        <v>https://www.fundacionctic.org/es/actualidad</v>
      </c>
      <c r="D39" s="164" t="s">
        <v>93</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EQUIPAMIENTO DE MATERIAL INFORMÁTICO PARA FUNDACIÓN CTIC | CTIC</v>
      </c>
      <c r="C40" s="140" t="str">
        <f>IF( ISBLANK('03.Muestra'!$E29),"",'03.Muestra'!$E29)</f>
        <v>https://www.fundacionctic.org/es/perfil-contratante/equipamiento-de-material-informatico-para-fundacion-ctic</v>
      </c>
      <c r="D40" s="164" t="s">
        <v>93</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Órganos de gobierno | CTIC</v>
      </c>
      <c r="C41" s="140" t="str">
        <f>IF( ISBLANK('03.Muestra'!$E30),"",'03.Muestra'!$E30)</f>
        <v>https://www.fundacionctic.org/es/organos-de-gobierno</v>
      </c>
      <c r="D41" s="164" t="s">
        <v>93</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Desarrollo de Plataforma Web RETOS STEAM | CTIC</v>
      </c>
      <c r="C42" s="140" t="str">
        <f>IF( ISBLANK('03.Muestra'!$E31),"",'03.Muestra'!$E31)</f>
        <v>https://www.fundacionctic.org/es/perfil-contratante/desarrollo-de-plataforma-web-retos-steam</v>
      </c>
      <c r="D42" s="164" t="s">
        <v>93</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Suministro de material informático y de investigación | CTIC</v>
      </c>
      <c r="C43" s="140" t="str">
        <f>IF( ISBLANK('03.Muestra'!$E32),"",'03.Muestra'!$E32)</f>
        <v>https://www.fundacionctic.org/es/perfil-contratante/suministro-de-material-informatico-y-de-investigacion</v>
      </c>
      <c r="D43" s="164" t="s">
        <v>93</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Solicitud de certificados | CTIC</v>
      </c>
      <c r="C44" s="140" t="str">
        <f>IF( ISBLANK('03.Muestra'!$E33),"",'03.Muestra'!$E33)</f>
        <v>https://www.fundacionctic.org/perfil-contratante/certificados</v>
      </c>
      <c r="D44" s="164" t="s">
        <v>93</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Prensa | CTIC</v>
      </c>
      <c r="C45" s="140" t="str">
        <f>IF( ISBLANK('03.Muestra'!$E34),"",'03.Muestra'!$E34)</f>
        <v>https://www.fundacionctic.org/es/prensa</v>
      </c>
      <c r="D45" s="164" t="s">
        <v>93</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EQUIPAMIENTO INFORMÁTICO Y DE COMUNICACIONES PARA FUNDACIÓN CTIC 2017 | CTIC</v>
      </c>
      <c r="C46" s="140" t="str">
        <f>IF( ISBLANK('03.Muestra'!$E35),"",'03.Muestra'!$E35)</f>
        <v>https://www.fundacionctic.org/es/perfil-contratante/equipamiento-informatico-y-de-comunicaciones-para-fundacion-ctic-2017</v>
      </c>
      <c r="D46" s="164" t="s">
        <v>93</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Proceso de Homologación de Docentes | CTIC</v>
      </c>
      <c r="C47" s="140" t="str">
        <f>IF( ISBLANK('03.Muestra'!$E36),"",'03.Muestra'!$E36)</f>
        <v>https://www.fundacionctic.org/es/perfil-contratante/proceso-de-homologacion-de-docentes</v>
      </c>
      <c r="D47" s="164" t="s">
        <v>93</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Home | CTIC</v>
      </c>
      <c r="C48" s="140" t="str">
        <f>IF( ISBLANK('03.Muestra'!$E37),"",'03.Muestra'!$E37)</f>
        <v>https://www.fundacionctic.org/es</v>
      </c>
      <c r="D48" s="164" t="s">
        <v>93</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Contratación del mantenimiento de la limpieza de las instalaciones de Fundación CTIC y zonas comunes del Edificio Centros Tecnológicos | CTIC</v>
      </c>
      <c r="C49" s="140" t="str">
        <f>IF( ISBLANK('03.Muestra'!$E38),"",'03.Muestra'!$E38)</f>
        <v>https://www.fundacionctic.org/es/perfil-contratante/contratacion-del-mantenimiento-de-la-limpieza-de-las-instalaciones-de-fundacion</v>
      </c>
      <c r="D49" s="164" t="s">
        <v>93</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Recursos humanos | CTIC</v>
      </c>
      <c r="C50" s="140" t="str">
        <f>IF( ISBLANK('03.Muestra'!$E39),"",'03.Muestra'!$E39)</f>
        <v>https://www.fundacionctic.org/es/recursos-humanos</v>
      </c>
      <c r="D50" s="164" t="s">
        <v>93</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Identidad corporativa | CTIC</v>
      </c>
      <c r="C51" s="140" t="str">
        <f>IF( ISBLANK('03.Muestra'!$E40),"",'03.Muestra'!$E40)</f>
        <v>https://www.fundacionctic.org/es/identidad-corporativa</v>
      </c>
      <c r="D51" s="164" t="s">
        <v>93</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Álbumes | CTIC</v>
      </c>
      <c r="C52" s="140" t="str">
        <f>IF( ISBLANK('03.Muestra'!$E41),"",'03.Muestra'!$E41)</f>
        <v>https://www.fundacionctic.org/es/album</v>
      </c>
      <c r="D52" s="164" t="s">
        <v>93</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Aviso legal | CTIC</v>
      </c>
      <c r="C53" s="140" t="str">
        <f>IF( ISBLANK('03.Muestra'!$E42),"",'03.Muestra'!$E42)</f>
        <v>https://www.fundacionctic.org/es/aviso-legal</v>
      </c>
      <c r="D53" s="164" t="s">
        <v>93</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81</v>
      </c>
      <c r="C56" s="27" t="s">
        <v>136</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Home | CTIC</v>
      </c>
      <c r="C57" s="140" t="str">
        <f>IF( ISBLANK('03.Muestra'!$E8),"",'03.Muestra'!$E8)</f>
        <v>https://www.fundacionctic.org/</v>
      </c>
      <c r="D57" s="164" t="s">
        <v>93</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Escribir para Internet | CTIC</v>
      </c>
      <c r="C58" s="140" t="str">
        <f>IF( ISBLANK('03.Muestra'!$E9),"",'03.Muestra'!$E9)</f>
        <v>https://www.fundacionctic.org/es/actualidad/escribir-para-internet</v>
      </c>
      <c r="D58" s="164" t="s">
        <v>93</v>
      </c>
      <c r="E58" s="133" t="str">
        <f t="shared" si="3"/>
        <v/>
      </c>
      <c r="F58" s="147" t="n">
        <f ca="1">COUNTIF($D57:INDIRECT("$D" &amp;  SUM(ROW()-1,'03.Muestra'!$D$45)-1),F57)</f>
        <v>0.0</v>
      </c>
      <c r="G58" s="147" t="n">
        <f ca="1">COUNTIF($D57:INDIRECT("$D" &amp;  SUM(ROW()-1,'03.Muestra'!$D$45)-1),G57)</f>
        <v>34.0</v>
      </c>
      <c r="H58" s="147" t="n">
        <f ca="1">COUNTIF($D57:INDIRECT("$D" &amp;  SUM(ROW()-1,'03.Muestra'!$D$45)-1),H57)</f>
        <v>0.0</v>
      </c>
      <c r="I58" s="147" t="n">
        <f ca="1">COUNTIF($D57:INDIRECT("$D" &amp;  SUM(ROW()-1,'03.Muestra'!$D$45)-1),I57)</f>
        <v>1.0</v>
      </c>
      <c r="J58" s="147" t="n">
        <f ca="1">COUNTIF($D57:INDIRECT("$D" &amp;  SUM(ROW()-1,'03.Muestra'!$D$45)-1),J57)</f>
        <v>0.0</v>
      </c>
      <c r="K58" s="147" t="n">
        <f ca="1">IF('03.Muestra'!$D$45=0,0,COUNTBLANK($D57:INDIRECT("$D" &amp;  SUM(ROW()-1,'03.Muestra'!$D$45)-1)))</f>
        <v>0.0</v>
      </c>
      <c r="L58" s="19"/>
      <c r="M58" s="19"/>
      <c r="N58" s="19"/>
      <c r="O58" s="19"/>
      <c r="P58" s="19"/>
      <c r="Q58" s="19"/>
      <c r="R58" s="19"/>
      <c r="S58" s="19"/>
      <c r="T58" s="19"/>
      <c r="U58" s="19"/>
      <c r="V58" s="19"/>
      <c r="W58" s="19"/>
      <c r="X58" s="19"/>
      <c r="Y58" s="19"/>
    </row>
    <row r="59" spans="2:25" ht="12" customHeight="1">
      <c r="B59" s="140" t="str">
        <f>IF( ISBLANK('03.Muestra'!$C10),"",'03.Muestra'!$C10)</f>
        <v>Horizon 2020 | CTIC</v>
      </c>
      <c r="C59" s="140" t="str">
        <f>IF( ISBLANK('03.Muestra'!$E10),"",'03.Muestra'!$E10)</f>
        <v>https://www.fundacionctic.org/es/horizon-2020</v>
      </c>
      <c r="D59" s="164" t="s">
        <v>93</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Artículos | CTIC</v>
      </c>
      <c r="C60" s="140" t="str">
        <f>IF( ISBLANK('03.Muestra'!$E11),"",'03.Muestra'!$E11)</f>
        <v>https://www.fundacionctic.org/es/articulos</v>
      </c>
      <c r="D60" s="164" t="s">
        <v>93</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Trabaja con nosotros | CTIC</v>
      </c>
      <c r="C61" s="140" t="str">
        <f>IF( ISBLANK('03.Muestra'!$E12),"",'03.Muestra'!$E12)</f>
        <v>https://www.fundacionctic.org/es/trabaja-con-nosotros</v>
      </c>
      <c r="D61" s="164" t="s">
        <v>93</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Proyectos | CTIC</v>
      </c>
      <c r="C62" s="140" t="str">
        <f>IF( ISBLANK('03.Muestra'!$E13),"",'03.Muestra'!$E13)</f>
        <v>https://www.fundacionctic.org/es/proyectos</v>
      </c>
      <c r="D62" s="164" t="s">
        <v>93</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W3C | CTIC</v>
      </c>
      <c r="C63" s="140" t="str">
        <f>IF( ISBLANK('03.Muestra'!$E14),"",'03.Muestra'!$E14)</f>
        <v>https://www.fundacionctic.org/es/w3c</v>
      </c>
      <c r="D63" s="164" t="s">
        <v>93</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Tecnologías | CTIC</v>
      </c>
      <c r="C64" s="140" t="str">
        <f>IF( ISBLANK('03.Muestra'!$E15),"",'03.Muestra'!$E15)</f>
        <v>https://www.fundacionctic.org/es/tecnologias</v>
      </c>
      <c r="D64" s="164" t="s">
        <v>93</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BLOCKCHAIN | CTIC</v>
      </c>
      <c r="C65" s="140" t="str">
        <f>IF( ISBLANK('03.Muestra'!$E16),"",'03.Muestra'!$E16)</f>
        <v>https://www.fundacionctic.org/es/tecnologias/blockchain</v>
      </c>
      <c r="D65" s="164" t="s">
        <v>93</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Arranca MASSTEAM, Mujeres Asturianas STEAM, el proyecto al que se suma el PCT Avilés Isla de la Innovación | CTIC</v>
      </c>
      <c r="C66" s="140" t="str">
        <f>IF( ISBLANK('03.Muestra'!$E17),"",'03.Muestra'!$E17)</f>
        <v>https://www.fundacionctic.org/es/actualidad/arranca-massteam-mujeres-asturianas-steam-el-proyecto-al-que-se-suma-el-pct-aviles-isla</v>
      </c>
      <c r="D66" s="164" t="s">
        <v>93</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Análisis de la eficiencia de equipos industriales | CTIC</v>
      </c>
      <c r="C67" s="140" t="str">
        <f>IF( ISBLANK('03.Muestra'!$E18),"",'03.Muestra'!$E18)</f>
        <v>https://www.fundacionctic.org/es/actualidad/analisis-de-la-eficiencia-de-equipos-industriales</v>
      </c>
      <c r="D67" s="164" t="s">
        <v>93</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Perfil del contratante | CTIC</v>
      </c>
      <c r="C68" s="140" t="str">
        <f>IF( ISBLANK('03.Muestra'!$E19),"",'03.Muestra'!$E19)</f>
        <v>https://www.fundacionctic.org/es/perfil-contratante</v>
      </c>
      <c r="D68" s="164" t="s">
        <v>93</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SOLICITUD DE ACOMPAÑAMIENTO TECNOLÓGICO | CTIC</v>
      </c>
      <c r="C69" s="140" t="str">
        <f>IF( ISBLANK('03.Muestra'!$E20),"",'03.Muestra'!$E20)</f>
        <v>https://www.fundacionctic.org/es/proyectos/red-sat/solicitud-diagnostico</v>
      </c>
      <c r="D69" s="164" t="s">
        <v>93</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Mapa del sitio | CTIC</v>
      </c>
      <c r="C70" s="140" t="str">
        <f>IF( ISBLANK('03.Muestra'!$E21),"",'03.Muestra'!$E21)</f>
        <v>https://www.fundacionctic.org/es/sitemap</v>
      </c>
      <c r="D70" s="164" t="s">
        <v>93</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Política de cookies | CTIC</v>
      </c>
      <c r="C71" s="140" t="str">
        <f>IF( ISBLANK('03.Muestra'!$E22),"",'03.Muestra'!$E22)</f>
        <v>https://www.fundacionctic.org/es/politica-de-cookies</v>
      </c>
      <c r="D71" s="164" t="s">
        <v>93</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Home | CTIC</v>
      </c>
      <c r="C72" s="140" t="str">
        <f>IF( ISBLANK('03.Muestra'!$E23),"",'03.Muestra'!$E23)</f>
        <v>https://www.fundacionctic.org/en</v>
      </c>
      <c r="D72" s="164" t="s">
        <v>93</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Accesibilidad | CTIC</v>
      </c>
      <c r="C73" s="140" t="str">
        <f>IF( ISBLANK('03.Muestra'!$E24),"",'03.Muestra'!$E24)</f>
        <v>https://www.fundacionctic.org/es/accesibilidad</v>
      </c>
      <c r="D73" s="164" t="s">
        <v>93</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Sobre CTIC | CTIC</v>
      </c>
      <c r="C74" s="140" t="str">
        <f>IF( ISBLANK('03.Muestra'!$E25),"",'03.Muestra'!$E25)</f>
        <v>https://www.fundacionctic.org/es/sobre-ctic</v>
      </c>
      <c r="D74" s="164" t="s">
        <v>93</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Retos | CTIC</v>
      </c>
      <c r="C75" s="140" t="str">
        <f>IF( ISBLANK('03.Muestra'!$E26),"",'03.Muestra'!$E26)</f>
        <v>https://www.fundacionctic.org/es/retos</v>
      </c>
      <c r="D75" s="164" t="s">
        <v>93</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Publicaciones científicas | CTIC</v>
      </c>
      <c r="C76" s="140" t="str">
        <f>IF( ISBLANK('03.Muestra'!$E27),"",'03.Muestra'!$E27)</f>
        <v>https://www.fundacionctic.org/es/scientific-publications</v>
      </c>
      <c r="D76" s="164" t="s">
        <v>82</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News | CTIC</v>
      </c>
      <c r="C77" s="140" t="str">
        <f>IF( ISBLANK('03.Muestra'!$E28),"",'03.Muestra'!$E28)</f>
        <v>https://www.fundacionctic.org/es/actualidad</v>
      </c>
      <c r="D77" s="164" t="s">
        <v>93</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EQUIPAMIENTO DE MATERIAL INFORMÁTICO PARA FUNDACIÓN CTIC | CTIC</v>
      </c>
      <c r="C78" s="140" t="str">
        <f>IF( ISBLANK('03.Muestra'!$E29),"",'03.Muestra'!$E29)</f>
        <v>https://www.fundacionctic.org/es/perfil-contratante/equipamiento-de-material-informatico-para-fundacion-ctic</v>
      </c>
      <c r="D78" s="164" t="s">
        <v>93</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Órganos de gobierno | CTIC</v>
      </c>
      <c r="C79" s="140" t="str">
        <f>IF( ISBLANK('03.Muestra'!$E30),"",'03.Muestra'!$E30)</f>
        <v>https://www.fundacionctic.org/es/organos-de-gobierno</v>
      </c>
      <c r="D79" s="164" t="s">
        <v>93</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Desarrollo de Plataforma Web RETOS STEAM | CTIC</v>
      </c>
      <c r="C80" s="140" t="str">
        <f>IF( ISBLANK('03.Muestra'!$E31),"",'03.Muestra'!$E31)</f>
        <v>https://www.fundacionctic.org/es/perfil-contratante/desarrollo-de-plataforma-web-retos-steam</v>
      </c>
      <c r="D80" s="164" t="s">
        <v>93</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Suministro de material informático y de investigación | CTIC</v>
      </c>
      <c r="C81" s="140" t="str">
        <f>IF( ISBLANK('03.Muestra'!$E32),"",'03.Muestra'!$E32)</f>
        <v>https://www.fundacionctic.org/es/perfil-contratante/suministro-de-material-informatico-y-de-investigacion</v>
      </c>
      <c r="D81" s="164" t="s">
        <v>93</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Solicitud de certificados | CTIC</v>
      </c>
      <c r="C82" s="140" t="str">
        <f>IF( ISBLANK('03.Muestra'!$E33),"",'03.Muestra'!$E33)</f>
        <v>https://www.fundacionctic.org/perfil-contratante/certificados</v>
      </c>
      <c r="D82" s="164" t="s">
        <v>93</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Prensa | CTIC</v>
      </c>
      <c r="C83" s="140" t="str">
        <f>IF( ISBLANK('03.Muestra'!$E34),"",'03.Muestra'!$E34)</f>
        <v>https://www.fundacionctic.org/es/prensa</v>
      </c>
      <c r="D83" s="164" t="s">
        <v>93</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EQUIPAMIENTO INFORMÁTICO Y DE COMUNICACIONES PARA FUNDACIÓN CTIC 2017 | CTIC</v>
      </c>
      <c r="C84" s="140" t="str">
        <f>IF( ISBLANK('03.Muestra'!$E35),"",'03.Muestra'!$E35)</f>
        <v>https://www.fundacionctic.org/es/perfil-contratante/equipamiento-informatico-y-de-comunicaciones-para-fundacion-ctic-2017</v>
      </c>
      <c r="D84" s="164" t="s">
        <v>93</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Proceso de Homologación de Docentes | CTIC</v>
      </c>
      <c r="C85" s="140" t="str">
        <f>IF( ISBLANK('03.Muestra'!$E36),"",'03.Muestra'!$E36)</f>
        <v>https://www.fundacionctic.org/es/perfil-contratante/proceso-de-homologacion-de-docentes</v>
      </c>
      <c r="D85" s="164" t="s">
        <v>93</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Home | CTIC</v>
      </c>
      <c r="C86" s="140" t="str">
        <f>IF( ISBLANK('03.Muestra'!$E37),"",'03.Muestra'!$E37)</f>
        <v>https://www.fundacionctic.org/es</v>
      </c>
      <c r="D86" s="164" t="s">
        <v>93</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Contratación del mantenimiento de la limpieza de las instalaciones de Fundación CTIC y zonas comunes del Edificio Centros Tecnológicos | CTIC</v>
      </c>
      <c r="C87" s="140" t="str">
        <f>IF( ISBLANK('03.Muestra'!$E38),"",'03.Muestra'!$E38)</f>
        <v>https://www.fundacionctic.org/es/perfil-contratante/contratacion-del-mantenimiento-de-la-limpieza-de-las-instalaciones-de-fundacion</v>
      </c>
      <c r="D87" s="164" t="s">
        <v>93</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Recursos humanos | CTIC</v>
      </c>
      <c r="C88" s="140" t="str">
        <f>IF( ISBLANK('03.Muestra'!$E39),"",'03.Muestra'!$E39)</f>
        <v>https://www.fundacionctic.org/es/recursos-humanos</v>
      </c>
      <c r="D88" s="164" t="s">
        <v>93</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Identidad corporativa | CTIC</v>
      </c>
      <c r="C89" s="140" t="str">
        <f>IF( ISBLANK('03.Muestra'!$E40),"",'03.Muestra'!$E40)</f>
        <v>https://www.fundacionctic.org/es/identidad-corporativa</v>
      </c>
      <c r="D89" s="164" t="s">
        <v>93</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Álbumes | CTIC</v>
      </c>
      <c r="C90" s="140" t="str">
        <f>IF( ISBLANK('03.Muestra'!$E41),"",'03.Muestra'!$E41)</f>
        <v>https://www.fundacionctic.org/es/album</v>
      </c>
      <c r="D90" s="164" t="s">
        <v>93</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Aviso legal | CTIC</v>
      </c>
      <c r="C91" s="140" t="str">
        <f>IF( ISBLANK('03.Muestra'!$E42),"",'03.Muestra'!$E42)</f>
        <v>https://www.fundacionctic.org/es/aviso-legal</v>
      </c>
      <c r="D91" s="164" t="s">
        <v>93</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137</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Home | CTIC</v>
      </c>
      <c r="C95" s="140" t="str">
        <f>IF( ISBLANK('03.Muestra'!$E8),"",'03.Muestra'!$E8)</f>
        <v>https://www.fundacionctic.org/</v>
      </c>
      <c r="D95" s="164" t="s">
        <v>93</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Escribir para Internet | CTIC</v>
      </c>
      <c r="C96" s="140" t="str">
        <f>IF( ISBLANK('03.Muestra'!$E9),"",'03.Muestra'!$E9)</f>
        <v>https://www.fundacionctic.org/es/actualidad/escribir-para-internet</v>
      </c>
      <c r="D96" s="164" t="s">
        <v>93</v>
      </c>
      <c r="E96" s="133" t="str">
        <f t="shared" si="5"/>
        <v/>
      </c>
      <c r="F96" s="147" t="n">
        <f ca="1">COUNTIF($D95:INDIRECT("$D" &amp;  SUM(ROW()-1,'03.Muestra'!$D$45)-1),F95)</f>
        <v>0.0</v>
      </c>
      <c r="G96" s="147" t="n">
        <f ca="1">COUNTIF($D95:INDIRECT("$D" &amp;  SUM(ROW()-1,'03.Muestra'!$D$45)-1),G95)</f>
        <v>35.0</v>
      </c>
      <c r="H96" s="147" t="n">
        <f ca="1">COUNTIF($D95:INDIRECT("$D" &amp;  SUM(ROW()-1,'03.Muestra'!$D$45)-1),H95)</f>
        <v>0.0</v>
      </c>
      <c r="I96" s="147" t="n">
        <f ca="1">COUNTIF($D95:INDIRECT("$D" &amp;  SUM(ROW()-1,'03.Muestra'!$D$45)-1),I95)</f>
        <v>0.0</v>
      </c>
      <c r="J96" s="147" t="n">
        <f ca="1">COUNTIF($D95:INDIRECT("$D" &amp;  SUM(ROW()-1,'03.Muestra'!$D$45)-1),J95)</f>
        <v>0.0</v>
      </c>
      <c r="K96" s="147" t="n">
        <f ca="1">IF('03.Muestra'!$D$45=0,0,COUNTBLANK($D95:INDIRECT("$D" &amp;  SUM(ROW()-1,'03.Muestra'!$D$45)-1)))</f>
        <v>0.0</v>
      </c>
      <c r="L96" s="19"/>
      <c r="M96" s="19"/>
      <c r="N96" s="19"/>
      <c r="O96" s="19"/>
      <c r="P96" s="19"/>
      <c r="Q96" s="19"/>
      <c r="R96" s="19"/>
      <c r="S96" s="19"/>
      <c r="T96" s="19"/>
      <c r="U96" s="19"/>
      <c r="V96" s="19"/>
      <c r="W96" s="19"/>
      <c r="X96" s="19"/>
      <c r="Y96" s="19"/>
    </row>
    <row r="97" spans="2:25" ht="12" customHeight="1">
      <c r="B97" s="140" t="str">
        <f>IF( ISBLANK('03.Muestra'!$C10),"",'03.Muestra'!$C10)</f>
        <v>Horizon 2020 | CTIC</v>
      </c>
      <c r="C97" s="140" t="str">
        <f>IF( ISBLANK('03.Muestra'!$E10),"",'03.Muestra'!$E10)</f>
        <v>https://www.fundacionctic.org/es/horizon-2020</v>
      </c>
      <c r="D97" s="164" t="s">
        <v>93</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Artículos | CTIC</v>
      </c>
      <c r="C98" s="140" t="str">
        <f>IF( ISBLANK('03.Muestra'!$E11),"",'03.Muestra'!$E11)</f>
        <v>https://www.fundacionctic.org/es/articulos</v>
      </c>
      <c r="D98" s="164" t="s">
        <v>93</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Trabaja con nosotros | CTIC</v>
      </c>
      <c r="C99" s="140" t="str">
        <f>IF( ISBLANK('03.Muestra'!$E12),"",'03.Muestra'!$E12)</f>
        <v>https://www.fundacionctic.org/es/trabaja-con-nosotros</v>
      </c>
      <c r="D99" s="164" t="s">
        <v>93</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Proyectos | CTIC</v>
      </c>
      <c r="C100" s="140" t="str">
        <f>IF( ISBLANK('03.Muestra'!$E13),"",'03.Muestra'!$E13)</f>
        <v>https://www.fundacionctic.org/es/proyectos</v>
      </c>
      <c r="D100" s="164" t="s">
        <v>93</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W3C | CTIC</v>
      </c>
      <c r="C101" s="140" t="str">
        <f>IF( ISBLANK('03.Muestra'!$E14),"",'03.Muestra'!$E14)</f>
        <v>https://www.fundacionctic.org/es/w3c</v>
      </c>
      <c r="D101" s="164" t="s">
        <v>93</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Tecnologías | CTIC</v>
      </c>
      <c r="C102" s="140" t="str">
        <f>IF( ISBLANK('03.Muestra'!$E15),"",'03.Muestra'!$E15)</f>
        <v>https://www.fundacionctic.org/es/tecnologias</v>
      </c>
      <c r="D102" s="164" t="s">
        <v>93</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BLOCKCHAIN | CTIC</v>
      </c>
      <c r="C103" s="140" t="str">
        <f>IF( ISBLANK('03.Muestra'!$E16),"",'03.Muestra'!$E16)</f>
        <v>https://www.fundacionctic.org/es/tecnologias/blockchain</v>
      </c>
      <c r="D103" s="164" t="s">
        <v>93</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Arranca MASSTEAM, Mujeres Asturianas STEAM, el proyecto al que se suma el PCT Avilés Isla de la Innovación | CTIC</v>
      </c>
      <c r="C104" s="140" t="str">
        <f>IF( ISBLANK('03.Muestra'!$E17),"",'03.Muestra'!$E17)</f>
        <v>https://www.fundacionctic.org/es/actualidad/arranca-massteam-mujeres-asturianas-steam-el-proyecto-al-que-se-suma-el-pct-aviles-isla</v>
      </c>
      <c r="D104" s="164" t="s">
        <v>93</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Análisis de la eficiencia de equipos industriales | CTIC</v>
      </c>
      <c r="C105" s="140" t="str">
        <f>IF( ISBLANK('03.Muestra'!$E18),"",'03.Muestra'!$E18)</f>
        <v>https://www.fundacionctic.org/es/actualidad/analisis-de-la-eficiencia-de-equipos-industriales</v>
      </c>
      <c r="D105" s="164" t="s">
        <v>93</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Perfil del contratante | CTIC</v>
      </c>
      <c r="C106" s="140" t="str">
        <f>IF( ISBLANK('03.Muestra'!$E19),"",'03.Muestra'!$E19)</f>
        <v>https://www.fundacionctic.org/es/perfil-contratante</v>
      </c>
      <c r="D106" s="164" t="s">
        <v>93</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SOLICITUD DE ACOMPAÑAMIENTO TECNOLÓGICO | CTIC</v>
      </c>
      <c r="C107" s="140" t="str">
        <f>IF( ISBLANK('03.Muestra'!$E20),"",'03.Muestra'!$E20)</f>
        <v>https://www.fundacionctic.org/es/proyectos/red-sat/solicitud-diagnostico</v>
      </c>
      <c r="D107" s="164" t="s">
        <v>93</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Mapa del sitio | CTIC</v>
      </c>
      <c r="C108" s="140" t="str">
        <f>IF( ISBLANK('03.Muestra'!$E21),"",'03.Muestra'!$E21)</f>
        <v>https://www.fundacionctic.org/es/sitemap</v>
      </c>
      <c r="D108" s="164" t="s">
        <v>93</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Política de cookies | CTIC</v>
      </c>
      <c r="C109" s="140" t="str">
        <f>IF( ISBLANK('03.Muestra'!$E22),"",'03.Muestra'!$E22)</f>
        <v>https://www.fundacionctic.org/es/politica-de-cookies</v>
      </c>
      <c r="D109" s="164" t="s">
        <v>93</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Home | CTIC</v>
      </c>
      <c r="C110" s="140" t="str">
        <f>IF( ISBLANK('03.Muestra'!$E23),"",'03.Muestra'!$E23)</f>
        <v>https://www.fundacionctic.org/en</v>
      </c>
      <c r="D110" s="164" t="s">
        <v>93</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Accesibilidad | CTIC</v>
      </c>
      <c r="C111" s="140" t="str">
        <f>IF( ISBLANK('03.Muestra'!$E24),"",'03.Muestra'!$E24)</f>
        <v>https://www.fundacionctic.org/es/accesibilidad</v>
      </c>
      <c r="D111" s="164" t="s">
        <v>93</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Sobre CTIC | CTIC</v>
      </c>
      <c r="C112" s="140" t="str">
        <f>IF( ISBLANK('03.Muestra'!$E25),"",'03.Muestra'!$E25)</f>
        <v>https://www.fundacionctic.org/es/sobre-ctic</v>
      </c>
      <c r="D112" s="164" t="s">
        <v>93</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Retos | CTIC</v>
      </c>
      <c r="C113" s="140" t="str">
        <f>IF( ISBLANK('03.Muestra'!$E26),"",'03.Muestra'!$E26)</f>
        <v>https://www.fundacionctic.org/es/retos</v>
      </c>
      <c r="D113" s="164" t="s">
        <v>93</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Publicaciones científicas | CTIC</v>
      </c>
      <c r="C114" s="140" t="str">
        <f>IF( ISBLANK('03.Muestra'!$E27),"",'03.Muestra'!$E27)</f>
        <v>https://www.fundacionctic.org/es/scientific-publications</v>
      </c>
      <c r="D114" s="164" t="s">
        <v>93</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News | CTIC</v>
      </c>
      <c r="C115" s="140" t="str">
        <f>IF( ISBLANK('03.Muestra'!$E28),"",'03.Muestra'!$E28)</f>
        <v>https://www.fundacionctic.org/es/actualidad</v>
      </c>
      <c r="D115" s="164" t="s">
        <v>93</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EQUIPAMIENTO DE MATERIAL INFORMÁTICO PARA FUNDACIÓN CTIC | CTIC</v>
      </c>
      <c r="C116" s="140" t="str">
        <f>IF( ISBLANK('03.Muestra'!$E29),"",'03.Muestra'!$E29)</f>
        <v>https://www.fundacionctic.org/es/perfil-contratante/equipamiento-de-material-informatico-para-fundacion-ctic</v>
      </c>
      <c r="D116" s="164" t="s">
        <v>93</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Órganos de gobierno | CTIC</v>
      </c>
      <c r="C117" s="140" t="str">
        <f>IF( ISBLANK('03.Muestra'!$E30),"",'03.Muestra'!$E30)</f>
        <v>https://www.fundacionctic.org/es/organos-de-gobierno</v>
      </c>
      <c r="D117" s="164" t="s">
        <v>93</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Desarrollo de Plataforma Web RETOS STEAM | CTIC</v>
      </c>
      <c r="C118" s="140" t="str">
        <f>IF( ISBLANK('03.Muestra'!$E31),"",'03.Muestra'!$E31)</f>
        <v>https://www.fundacionctic.org/es/perfil-contratante/desarrollo-de-plataforma-web-retos-steam</v>
      </c>
      <c r="D118" s="164" t="s">
        <v>93</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Suministro de material informático y de investigación | CTIC</v>
      </c>
      <c r="C119" s="140" t="str">
        <f>IF( ISBLANK('03.Muestra'!$E32),"",'03.Muestra'!$E32)</f>
        <v>https://www.fundacionctic.org/es/perfil-contratante/suministro-de-material-informatico-y-de-investigacion</v>
      </c>
      <c r="D119" s="164" t="s">
        <v>93</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Solicitud de certificados | CTIC</v>
      </c>
      <c r="C120" s="140" t="str">
        <f>IF( ISBLANK('03.Muestra'!$E33),"",'03.Muestra'!$E33)</f>
        <v>https://www.fundacionctic.org/perfil-contratante/certificados</v>
      </c>
      <c r="D120" s="164" t="s">
        <v>93</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Prensa | CTIC</v>
      </c>
      <c r="C121" s="140" t="str">
        <f>IF( ISBLANK('03.Muestra'!$E34),"",'03.Muestra'!$E34)</f>
        <v>https://www.fundacionctic.org/es/prensa</v>
      </c>
      <c r="D121" s="164" t="s">
        <v>93</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EQUIPAMIENTO INFORMÁTICO Y DE COMUNICACIONES PARA FUNDACIÓN CTIC 2017 | CTIC</v>
      </c>
      <c r="C122" s="140" t="str">
        <f>IF( ISBLANK('03.Muestra'!$E35),"",'03.Muestra'!$E35)</f>
        <v>https://www.fundacionctic.org/es/perfil-contratante/equipamiento-informatico-y-de-comunicaciones-para-fundacion-ctic-2017</v>
      </c>
      <c r="D122" s="164" t="s">
        <v>93</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Proceso de Homologación de Docentes | CTIC</v>
      </c>
      <c r="C123" s="140" t="str">
        <f>IF( ISBLANK('03.Muestra'!$E36),"",'03.Muestra'!$E36)</f>
        <v>https://www.fundacionctic.org/es/perfil-contratante/proceso-de-homologacion-de-docentes</v>
      </c>
      <c r="D123" s="164" t="s">
        <v>93</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Home | CTIC</v>
      </c>
      <c r="C124" s="140" t="str">
        <f>IF( ISBLANK('03.Muestra'!$E37),"",'03.Muestra'!$E37)</f>
        <v>https://www.fundacionctic.org/es</v>
      </c>
      <c r="D124" s="164" t="s">
        <v>93</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Contratación del mantenimiento de la limpieza de las instalaciones de Fundación CTIC y zonas comunes del Edificio Centros Tecnológicos | CTIC</v>
      </c>
      <c r="C125" s="140" t="str">
        <f>IF( ISBLANK('03.Muestra'!$E38),"",'03.Muestra'!$E38)</f>
        <v>https://www.fundacionctic.org/es/perfil-contratante/contratacion-del-mantenimiento-de-la-limpieza-de-las-instalaciones-de-fundacion</v>
      </c>
      <c r="D125" s="164" t="s">
        <v>93</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Recursos humanos | CTIC</v>
      </c>
      <c r="C126" s="140" t="str">
        <f>IF( ISBLANK('03.Muestra'!$E39),"",'03.Muestra'!$E39)</f>
        <v>https://www.fundacionctic.org/es/recursos-humanos</v>
      </c>
      <c r="D126" s="164" t="s">
        <v>93</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Identidad corporativa | CTIC</v>
      </c>
      <c r="C127" s="140" t="str">
        <f>IF( ISBLANK('03.Muestra'!$E40),"",'03.Muestra'!$E40)</f>
        <v>https://www.fundacionctic.org/es/identidad-corporativa</v>
      </c>
      <c r="D127" s="164" t="s">
        <v>93</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Álbumes | CTIC</v>
      </c>
      <c r="C128" s="140" t="str">
        <f>IF( ISBLANK('03.Muestra'!$E41),"",'03.Muestra'!$E41)</f>
        <v>https://www.fundacionctic.org/es/album</v>
      </c>
      <c r="D128" s="164" t="s">
        <v>93</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Aviso legal | CTIC</v>
      </c>
      <c r="C129" s="140" t="str">
        <f>IF( ISBLANK('03.Muestra'!$E42),"",'03.Muestra'!$E42)</f>
        <v>https://www.fundacionctic.org/es/aviso-legal</v>
      </c>
      <c r="D129" s="164" t="s">
        <v>93</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138</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Home | CTIC</v>
      </c>
      <c r="C133" s="140" t="str">
        <f>IF( ISBLANK('03.Muestra'!$E8),"",'03.Muestra'!$E8)</f>
        <v>https://www.fundacionctic.org/</v>
      </c>
      <c r="D133" s="164" t="s">
        <v>93</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Escribir para Internet | CTIC</v>
      </c>
      <c r="C134" s="140" t="str">
        <f>IF( ISBLANK('03.Muestra'!$E9),"",'03.Muestra'!$E9)</f>
        <v>https://www.fundacionctic.org/es/actualidad/escribir-para-internet</v>
      </c>
      <c r="D134" s="164" t="s">
        <v>93</v>
      </c>
      <c r="E134" s="133" t="str">
        <f t="shared" si="7"/>
        <v/>
      </c>
      <c r="F134" s="147" t="n">
        <f ca="1">COUNTIF($D133:INDIRECT("$D" &amp;  SUM(ROW()-1,'03.Muestra'!$D$45)-1),F133)</f>
        <v>32.0</v>
      </c>
      <c r="G134" s="147" t="n">
        <f ca="1">COUNTIF($D133:INDIRECT("$D" &amp;  SUM(ROW()-1,'03.Muestra'!$D$45)-1),G133)</f>
        <v>3.0</v>
      </c>
      <c r="H134" s="147" t="n">
        <f ca="1">COUNTIF($D133:INDIRECT("$D" &amp;  SUM(ROW()-1,'03.Muestra'!$D$45)-1),H133)</f>
        <v>0.0</v>
      </c>
      <c r="I134" s="147" t="n">
        <f ca="1">COUNTIF($D133:INDIRECT("$D" &amp;  SUM(ROW()-1,'03.Muestra'!$D$45)-1),I133)</f>
        <v>0.0</v>
      </c>
      <c r="J134" s="147" t="n">
        <f ca="1">COUNTIF($D133:INDIRECT("$D" &amp;  SUM(ROW()-1,'03.Muestra'!$D$45)-1),J133)</f>
        <v>0.0</v>
      </c>
      <c r="K134" s="147" t="n">
        <f ca="1">IF('03.Muestra'!$D$45=0,0,COUNTBLANK($D133:INDIRECT("$D" &amp;  SUM(ROW()-1,'03.Muestra'!$D$45)-1)))</f>
        <v>0.0</v>
      </c>
      <c r="L134" s="19"/>
      <c r="M134" s="19"/>
      <c r="N134" s="19"/>
      <c r="O134" s="19"/>
      <c r="P134" s="19"/>
      <c r="Q134" s="19"/>
      <c r="R134" s="19"/>
      <c r="S134" s="19"/>
      <c r="T134" s="19"/>
      <c r="U134" s="19"/>
      <c r="V134" s="19"/>
      <c r="W134" s="19"/>
      <c r="X134" s="19"/>
      <c r="Y134" s="19"/>
    </row>
    <row r="135" spans="2:25" ht="12" customHeight="1">
      <c r="B135" s="140" t="str">
        <f>IF( ISBLANK('03.Muestra'!$C10),"",'03.Muestra'!$C10)</f>
        <v>Horizon 2020 | CTIC</v>
      </c>
      <c r="C135" s="140" t="str">
        <f>IF( ISBLANK('03.Muestra'!$E10),"",'03.Muestra'!$E10)</f>
        <v>https://www.fundacionctic.org/es/horizon-2020</v>
      </c>
      <c r="D135" s="164" t="s">
        <v>93</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Artículos | CTIC</v>
      </c>
      <c r="C136" s="140" t="str">
        <f>IF( ISBLANK('03.Muestra'!$E11),"",'03.Muestra'!$E11)</f>
        <v>https://www.fundacionctic.org/es/articulos</v>
      </c>
      <c r="D136" s="164" t="s">
        <v>89</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Trabaja con nosotros | CTIC</v>
      </c>
      <c r="C137" s="140" t="str">
        <f>IF( ISBLANK('03.Muestra'!$E12),"",'03.Muestra'!$E12)</f>
        <v>https://www.fundacionctic.org/es/trabaja-con-nosotros</v>
      </c>
      <c r="D137" s="164" t="s">
        <v>89</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Proyectos | CTIC</v>
      </c>
      <c r="C138" s="140" t="str">
        <f>IF( ISBLANK('03.Muestra'!$E13),"",'03.Muestra'!$E13)</f>
        <v>https://www.fundacionctic.org/es/proyectos</v>
      </c>
      <c r="D138" s="164" t="s">
        <v>89</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W3C | CTIC</v>
      </c>
      <c r="C139" s="140" t="str">
        <f>IF( ISBLANK('03.Muestra'!$E14),"",'03.Muestra'!$E14)</f>
        <v>https://www.fundacionctic.org/es/w3c</v>
      </c>
      <c r="D139" s="164" t="s">
        <v>89</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Tecnologías | CTIC</v>
      </c>
      <c r="C140" s="140" t="str">
        <f>IF( ISBLANK('03.Muestra'!$E15),"",'03.Muestra'!$E15)</f>
        <v>https://www.fundacionctic.org/es/tecnologias</v>
      </c>
      <c r="D140" s="164" t="s">
        <v>89</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BLOCKCHAIN | CTIC</v>
      </c>
      <c r="C141" s="140" t="str">
        <f>IF( ISBLANK('03.Muestra'!$E16),"",'03.Muestra'!$E16)</f>
        <v>https://www.fundacionctic.org/es/tecnologias/blockchain</v>
      </c>
      <c r="D141" s="164" t="s">
        <v>89</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Arranca MASSTEAM, Mujeres Asturianas STEAM, el proyecto al que se suma el PCT Avilés Isla de la Innovación | CTIC</v>
      </c>
      <c r="C142" s="140" t="str">
        <f>IF( ISBLANK('03.Muestra'!$E17),"",'03.Muestra'!$E17)</f>
        <v>https://www.fundacionctic.org/es/actualidad/arranca-massteam-mujeres-asturianas-steam-el-proyecto-al-que-se-suma-el-pct-aviles-isla</v>
      </c>
      <c r="D142" s="164" t="s">
        <v>89</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Análisis de la eficiencia de equipos industriales | CTIC</v>
      </c>
      <c r="C143" s="140" t="str">
        <f>IF( ISBLANK('03.Muestra'!$E18),"",'03.Muestra'!$E18)</f>
        <v>https://www.fundacionctic.org/es/actualidad/analisis-de-la-eficiencia-de-equipos-industriales</v>
      </c>
      <c r="D143" s="164" t="s">
        <v>89</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Perfil del contratante | CTIC</v>
      </c>
      <c r="C144" s="140" t="str">
        <f>IF( ISBLANK('03.Muestra'!$E19),"",'03.Muestra'!$E19)</f>
        <v>https://www.fundacionctic.org/es/perfil-contratante</v>
      </c>
      <c r="D144" s="164" t="s">
        <v>89</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SOLICITUD DE ACOMPAÑAMIENTO TECNOLÓGICO | CTIC</v>
      </c>
      <c r="C145" s="140" t="str">
        <f>IF( ISBLANK('03.Muestra'!$E20),"",'03.Muestra'!$E20)</f>
        <v>https://www.fundacionctic.org/es/proyectos/red-sat/solicitud-diagnostico</v>
      </c>
      <c r="D145" s="164" t="s">
        <v>89</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Mapa del sitio | CTIC</v>
      </c>
      <c r="C146" s="140" t="str">
        <f>IF( ISBLANK('03.Muestra'!$E21),"",'03.Muestra'!$E21)</f>
        <v>https://www.fundacionctic.org/es/sitemap</v>
      </c>
      <c r="D146" s="164" t="s">
        <v>89</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Política de cookies | CTIC</v>
      </c>
      <c r="C147" s="140" t="str">
        <f>IF( ISBLANK('03.Muestra'!$E22),"",'03.Muestra'!$E22)</f>
        <v>https://www.fundacionctic.org/es/politica-de-cookies</v>
      </c>
      <c r="D147" s="164" t="s">
        <v>89</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Home | CTIC</v>
      </c>
      <c r="C148" s="140" t="str">
        <f>IF( ISBLANK('03.Muestra'!$E23),"",'03.Muestra'!$E23)</f>
        <v>https://www.fundacionctic.org/en</v>
      </c>
      <c r="D148" s="164" t="s">
        <v>89</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Accesibilidad | CTIC</v>
      </c>
      <c r="C149" s="140" t="str">
        <f>IF( ISBLANK('03.Muestra'!$E24),"",'03.Muestra'!$E24)</f>
        <v>https://www.fundacionctic.org/es/accesibilidad</v>
      </c>
      <c r="D149" s="164" t="s">
        <v>89</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Sobre CTIC | CTIC</v>
      </c>
      <c r="C150" s="140" t="str">
        <f>IF( ISBLANK('03.Muestra'!$E25),"",'03.Muestra'!$E25)</f>
        <v>https://www.fundacionctic.org/es/sobre-ctic</v>
      </c>
      <c r="D150" s="164" t="s">
        <v>89</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Retos | CTIC</v>
      </c>
      <c r="C151" s="140" t="str">
        <f>IF( ISBLANK('03.Muestra'!$E26),"",'03.Muestra'!$E26)</f>
        <v>https://www.fundacionctic.org/es/retos</v>
      </c>
      <c r="D151" s="164" t="s">
        <v>89</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Publicaciones científicas | CTIC</v>
      </c>
      <c r="C152" s="140" t="str">
        <f>IF( ISBLANK('03.Muestra'!$E27),"",'03.Muestra'!$E27)</f>
        <v>https://www.fundacionctic.org/es/scientific-publications</v>
      </c>
      <c r="D152" s="164" t="s">
        <v>89</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News | CTIC</v>
      </c>
      <c r="C153" s="140" t="str">
        <f>IF( ISBLANK('03.Muestra'!$E28),"",'03.Muestra'!$E28)</f>
        <v>https://www.fundacionctic.org/es/actualidad</v>
      </c>
      <c r="D153" s="164" t="s">
        <v>89</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EQUIPAMIENTO DE MATERIAL INFORMÁTICO PARA FUNDACIÓN CTIC | CTIC</v>
      </c>
      <c r="C154" s="140" t="str">
        <f>IF( ISBLANK('03.Muestra'!$E29),"",'03.Muestra'!$E29)</f>
        <v>https://www.fundacionctic.org/es/perfil-contratante/equipamiento-de-material-informatico-para-fundacion-ctic</v>
      </c>
      <c r="D154" s="164" t="s">
        <v>89</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Órganos de gobierno | CTIC</v>
      </c>
      <c r="C155" s="140" t="str">
        <f>IF( ISBLANK('03.Muestra'!$E30),"",'03.Muestra'!$E30)</f>
        <v>https://www.fundacionctic.org/es/organos-de-gobierno</v>
      </c>
      <c r="D155" s="164" t="s">
        <v>89</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Desarrollo de Plataforma Web RETOS STEAM | CTIC</v>
      </c>
      <c r="C156" s="140" t="str">
        <f>IF( ISBLANK('03.Muestra'!$E31),"",'03.Muestra'!$E31)</f>
        <v>https://www.fundacionctic.org/es/perfil-contratante/desarrollo-de-plataforma-web-retos-steam</v>
      </c>
      <c r="D156" s="164" t="s">
        <v>89</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Suministro de material informático y de investigación | CTIC</v>
      </c>
      <c r="C157" s="140" t="str">
        <f>IF( ISBLANK('03.Muestra'!$E32),"",'03.Muestra'!$E32)</f>
        <v>https://www.fundacionctic.org/es/perfil-contratante/suministro-de-material-informatico-y-de-investigacion</v>
      </c>
      <c r="D157" s="164" t="s">
        <v>89</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Solicitud de certificados | CTIC</v>
      </c>
      <c r="C158" s="140" t="str">
        <f>IF( ISBLANK('03.Muestra'!$E33),"",'03.Muestra'!$E33)</f>
        <v>https://www.fundacionctic.org/perfil-contratante/certificados</v>
      </c>
      <c r="D158" s="164" t="s">
        <v>89</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Prensa | CTIC</v>
      </c>
      <c r="C159" s="140" t="str">
        <f>IF( ISBLANK('03.Muestra'!$E34),"",'03.Muestra'!$E34)</f>
        <v>https://www.fundacionctic.org/es/prensa</v>
      </c>
      <c r="D159" s="164" t="s">
        <v>89</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EQUIPAMIENTO INFORMÁTICO Y DE COMUNICACIONES PARA FUNDACIÓN CTIC 2017 | CTIC</v>
      </c>
      <c r="C160" s="140" t="str">
        <f>IF( ISBLANK('03.Muestra'!$E35),"",'03.Muestra'!$E35)</f>
        <v>https://www.fundacionctic.org/es/perfil-contratante/equipamiento-informatico-y-de-comunicaciones-para-fundacion-ctic-2017</v>
      </c>
      <c r="D160" s="164" t="s">
        <v>89</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Proceso de Homologación de Docentes | CTIC</v>
      </c>
      <c r="C161" s="140" t="str">
        <f>IF( ISBLANK('03.Muestra'!$E36),"",'03.Muestra'!$E36)</f>
        <v>https://www.fundacionctic.org/es/perfil-contratante/proceso-de-homologacion-de-docentes</v>
      </c>
      <c r="D161" s="164" t="s">
        <v>89</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Home | CTIC</v>
      </c>
      <c r="C162" s="140" t="str">
        <f>IF( ISBLANK('03.Muestra'!$E37),"",'03.Muestra'!$E37)</f>
        <v>https://www.fundacionctic.org/es</v>
      </c>
      <c r="D162" s="164" t="s">
        <v>89</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Contratación del mantenimiento de la limpieza de las instalaciones de Fundación CTIC y zonas comunes del Edificio Centros Tecnológicos | CTIC</v>
      </c>
      <c r="C163" s="140" t="str">
        <f>IF( ISBLANK('03.Muestra'!$E38),"",'03.Muestra'!$E38)</f>
        <v>https://www.fundacionctic.org/es/perfil-contratante/contratacion-del-mantenimiento-de-la-limpieza-de-las-instalaciones-de-fundacion</v>
      </c>
      <c r="D163" s="164" t="s">
        <v>89</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Recursos humanos | CTIC</v>
      </c>
      <c r="C164" s="140" t="str">
        <f>IF( ISBLANK('03.Muestra'!$E39),"",'03.Muestra'!$E39)</f>
        <v>https://www.fundacionctic.org/es/recursos-humanos</v>
      </c>
      <c r="D164" s="164" t="s">
        <v>89</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Identidad corporativa | CTIC</v>
      </c>
      <c r="C165" s="140" t="str">
        <f>IF( ISBLANK('03.Muestra'!$E40),"",'03.Muestra'!$E40)</f>
        <v>https://www.fundacionctic.org/es/identidad-corporativa</v>
      </c>
      <c r="D165" s="164" t="s">
        <v>89</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Álbumes | CTIC</v>
      </c>
      <c r="C166" s="140" t="str">
        <f>IF( ISBLANK('03.Muestra'!$E41),"",'03.Muestra'!$E41)</f>
        <v>https://www.fundacionctic.org/es/album</v>
      </c>
      <c r="D166" s="164" t="s">
        <v>89</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Aviso legal | CTIC</v>
      </c>
      <c r="C167" s="140" t="str">
        <f>IF( ISBLANK('03.Muestra'!$E42),"",'03.Muestra'!$E42)</f>
        <v>https://www.fundacionctic.org/es/aviso-legal</v>
      </c>
      <c r="D167" s="164" t="s">
        <v>89</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81</v>
      </c>
      <c r="C170" s="27" t="s">
        <v>139</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Home | CTIC</v>
      </c>
      <c r="C171" s="140" t="str">
        <f>IF( ISBLANK('03.Muestra'!$E8),"",'03.Muestra'!$E8)</f>
        <v>https://www.fundacionctic.org/</v>
      </c>
      <c r="D171" s="164" t="s">
        <v>93</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Escribir para Internet | CTIC</v>
      </c>
      <c r="C172" s="140" t="str">
        <f>IF( ISBLANK('03.Muestra'!$E9),"",'03.Muestra'!$E9)</f>
        <v>https://www.fundacionctic.org/es/actualidad/escribir-para-internet</v>
      </c>
      <c r="D172" s="164" t="s">
        <v>93</v>
      </c>
      <c r="E172" s="133" t="str">
        <f t="shared" si="9"/>
        <v/>
      </c>
      <c r="F172" s="147" t="n">
        <f ca="1">COUNTIF($D171:INDIRECT("$D" &amp;  SUM(ROW()-1,'03.Muestra'!$D$45)-1),F171)</f>
        <v>0.0</v>
      </c>
      <c r="G172" s="147" t="n">
        <f ca="1">COUNTIF($D171:INDIRECT("$D" &amp;  SUM(ROW()-1,'03.Muestra'!$D$45)-1),G171)</f>
        <v>33.0</v>
      </c>
      <c r="H172" s="147" t="n">
        <f ca="1">COUNTIF($D171:INDIRECT("$D" &amp;  SUM(ROW()-1,'03.Muestra'!$D$45)-1),H171)</f>
        <v>0.0</v>
      </c>
      <c r="I172" s="147" t="n">
        <f ca="1">COUNTIF($D171:INDIRECT("$D" &amp;  SUM(ROW()-1,'03.Muestra'!$D$45)-1),I171)</f>
        <v>2.0</v>
      </c>
      <c r="J172" s="147" t="n">
        <f ca="1">COUNTIF($D171:INDIRECT("$D" &amp;  SUM(ROW()-1,'03.Muestra'!$D$45)-1),J171)</f>
        <v>0.0</v>
      </c>
      <c r="K172" s="147" t="n">
        <f ca="1">IF('03.Muestra'!$D$45=0,0,COUNTBLANK($D171:INDIRECT("$D" &amp;  SUM(ROW()-1,'03.Muestra'!$D$45)-1)))</f>
        <v>0.0</v>
      </c>
      <c r="L172" s="19"/>
      <c r="M172" s="19"/>
      <c r="N172" s="19"/>
      <c r="O172" s="19"/>
      <c r="P172" s="19"/>
      <c r="Q172" s="19"/>
      <c r="R172" s="19"/>
      <c r="S172" s="19"/>
      <c r="T172" s="19"/>
      <c r="U172" s="19"/>
      <c r="V172" s="19"/>
      <c r="W172" s="19"/>
      <c r="X172" s="19"/>
      <c r="Y172" s="19"/>
    </row>
    <row r="173" spans="2:25" ht="12" customHeight="1">
      <c r="B173" s="140" t="str">
        <f>IF( ISBLANK('03.Muestra'!$C10),"",'03.Muestra'!$C10)</f>
        <v>Horizon 2020 | CTIC</v>
      </c>
      <c r="C173" s="140" t="str">
        <f>IF( ISBLANK('03.Muestra'!$E10),"",'03.Muestra'!$E10)</f>
        <v>https://www.fundacionctic.org/es/horizon-2020</v>
      </c>
      <c r="D173" s="164" t="s">
        <v>93</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Artículos | CTIC</v>
      </c>
      <c r="C174" s="140" t="str">
        <f>IF( ISBLANK('03.Muestra'!$E11),"",'03.Muestra'!$E11)</f>
        <v>https://www.fundacionctic.org/es/articulos</v>
      </c>
      <c r="D174" s="164" t="s">
        <v>93</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Trabaja con nosotros | CTIC</v>
      </c>
      <c r="C175" s="140" t="str">
        <f>IF( ISBLANK('03.Muestra'!$E12),"",'03.Muestra'!$E12)</f>
        <v>https://www.fundacionctic.org/es/trabaja-con-nosotros</v>
      </c>
      <c r="D175" s="164" t="s">
        <v>93</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Proyectos | CTIC</v>
      </c>
      <c r="C176" s="140" t="str">
        <f>IF( ISBLANK('03.Muestra'!$E13),"",'03.Muestra'!$E13)</f>
        <v>https://www.fundacionctic.org/es/proyectos</v>
      </c>
      <c r="D176" s="164" t="s">
        <v>82</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W3C | CTIC</v>
      </c>
      <c r="C177" s="140" t="str">
        <f>IF( ISBLANK('03.Muestra'!$E14),"",'03.Muestra'!$E14)</f>
        <v>https://www.fundacionctic.org/es/w3c</v>
      </c>
      <c r="D177" s="164" t="s">
        <v>93</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Tecnologías | CTIC</v>
      </c>
      <c r="C178" s="140" t="str">
        <f>IF( ISBLANK('03.Muestra'!$E15),"",'03.Muestra'!$E15)</f>
        <v>https://www.fundacionctic.org/es/tecnologias</v>
      </c>
      <c r="D178" s="164" t="s">
        <v>93</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BLOCKCHAIN | CTIC</v>
      </c>
      <c r="C179" s="140" t="str">
        <f>IF( ISBLANK('03.Muestra'!$E16),"",'03.Muestra'!$E16)</f>
        <v>https://www.fundacionctic.org/es/tecnologias/blockchain</v>
      </c>
      <c r="D179" s="164" t="s">
        <v>82</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Arranca MASSTEAM, Mujeres Asturianas STEAM, el proyecto al que se suma el PCT Avilés Isla de la Innovación | CTIC</v>
      </c>
      <c r="C180" s="140" t="str">
        <f>IF( ISBLANK('03.Muestra'!$E17),"",'03.Muestra'!$E17)</f>
        <v>https://www.fundacionctic.org/es/actualidad/arranca-massteam-mujeres-asturianas-steam-el-proyecto-al-que-se-suma-el-pct-aviles-isla</v>
      </c>
      <c r="D180" s="164" t="s">
        <v>93</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Análisis de la eficiencia de equipos industriales | CTIC</v>
      </c>
      <c r="C181" s="140" t="str">
        <f>IF( ISBLANK('03.Muestra'!$E18),"",'03.Muestra'!$E18)</f>
        <v>https://www.fundacionctic.org/es/actualidad/analisis-de-la-eficiencia-de-equipos-industriales</v>
      </c>
      <c r="D181" s="164" t="s">
        <v>93</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Perfil del contratante | CTIC</v>
      </c>
      <c r="C182" s="140" t="str">
        <f>IF( ISBLANK('03.Muestra'!$E19),"",'03.Muestra'!$E19)</f>
        <v>https://www.fundacionctic.org/es/perfil-contratante</v>
      </c>
      <c r="D182" s="164" t="s">
        <v>93</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SOLICITUD DE ACOMPAÑAMIENTO TECNOLÓGICO | CTIC</v>
      </c>
      <c r="C183" s="140" t="str">
        <f>IF( ISBLANK('03.Muestra'!$E20),"",'03.Muestra'!$E20)</f>
        <v>https://www.fundacionctic.org/es/proyectos/red-sat/solicitud-diagnostico</v>
      </c>
      <c r="D183" s="164" t="s">
        <v>93</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Mapa del sitio | CTIC</v>
      </c>
      <c r="C184" s="140" t="str">
        <f>IF( ISBLANK('03.Muestra'!$E21),"",'03.Muestra'!$E21)</f>
        <v>https://www.fundacionctic.org/es/sitemap</v>
      </c>
      <c r="D184" s="164" t="s">
        <v>93</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Política de cookies | CTIC</v>
      </c>
      <c r="C185" s="140" t="str">
        <f>IF( ISBLANK('03.Muestra'!$E22),"",'03.Muestra'!$E22)</f>
        <v>https://www.fundacionctic.org/es/politica-de-cookies</v>
      </c>
      <c r="D185" s="164" t="s">
        <v>93</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Home | CTIC</v>
      </c>
      <c r="C186" s="140" t="str">
        <f>IF( ISBLANK('03.Muestra'!$E23),"",'03.Muestra'!$E23)</f>
        <v>https://www.fundacionctic.org/en</v>
      </c>
      <c r="D186" s="164" t="s">
        <v>93</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Accesibilidad | CTIC</v>
      </c>
      <c r="C187" s="140" t="str">
        <f>IF( ISBLANK('03.Muestra'!$E24),"",'03.Muestra'!$E24)</f>
        <v>https://www.fundacionctic.org/es/accesibilidad</v>
      </c>
      <c r="D187" s="164" t="s">
        <v>93</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Sobre CTIC | CTIC</v>
      </c>
      <c r="C188" s="140" t="str">
        <f>IF( ISBLANK('03.Muestra'!$E25),"",'03.Muestra'!$E25)</f>
        <v>https://www.fundacionctic.org/es/sobre-ctic</v>
      </c>
      <c r="D188" s="164" t="s">
        <v>93</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Retos | CTIC</v>
      </c>
      <c r="C189" s="140" t="str">
        <f>IF( ISBLANK('03.Muestra'!$E26),"",'03.Muestra'!$E26)</f>
        <v>https://www.fundacionctic.org/es/retos</v>
      </c>
      <c r="D189" s="164" t="s">
        <v>93</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Publicaciones científicas | CTIC</v>
      </c>
      <c r="C190" s="140" t="str">
        <f>IF( ISBLANK('03.Muestra'!$E27),"",'03.Muestra'!$E27)</f>
        <v>https://www.fundacionctic.org/es/scientific-publications</v>
      </c>
      <c r="D190" s="164" t="s">
        <v>93</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News | CTIC</v>
      </c>
      <c r="C191" s="140" t="str">
        <f>IF( ISBLANK('03.Muestra'!$E28),"",'03.Muestra'!$E28)</f>
        <v>https://www.fundacionctic.org/es/actualidad</v>
      </c>
      <c r="D191" s="164" t="s">
        <v>93</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EQUIPAMIENTO DE MATERIAL INFORMÁTICO PARA FUNDACIÓN CTIC | CTIC</v>
      </c>
      <c r="C192" s="140" t="str">
        <f>IF( ISBLANK('03.Muestra'!$E29),"",'03.Muestra'!$E29)</f>
        <v>https://www.fundacionctic.org/es/perfil-contratante/equipamiento-de-material-informatico-para-fundacion-ctic</v>
      </c>
      <c r="D192" s="164" t="s">
        <v>93</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Órganos de gobierno | CTIC</v>
      </c>
      <c r="C193" s="140" t="str">
        <f>IF( ISBLANK('03.Muestra'!$E30),"",'03.Muestra'!$E30)</f>
        <v>https://www.fundacionctic.org/es/organos-de-gobierno</v>
      </c>
      <c r="D193" s="164" t="s">
        <v>93</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Desarrollo de Plataforma Web RETOS STEAM | CTIC</v>
      </c>
      <c r="C194" s="140" t="str">
        <f>IF( ISBLANK('03.Muestra'!$E31),"",'03.Muestra'!$E31)</f>
        <v>https://www.fundacionctic.org/es/perfil-contratante/desarrollo-de-plataforma-web-retos-steam</v>
      </c>
      <c r="D194" s="164" t="s">
        <v>93</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Suministro de material informático y de investigación | CTIC</v>
      </c>
      <c r="C195" s="140" t="str">
        <f>IF( ISBLANK('03.Muestra'!$E32),"",'03.Muestra'!$E32)</f>
        <v>https://www.fundacionctic.org/es/perfil-contratante/suministro-de-material-informatico-y-de-investigacion</v>
      </c>
      <c r="D195" s="164" t="s">
        <v>93</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Solicitud de certificados | CTIC</v>
      </c>
      <c r="C196" s="140" t="str">
        <f>IF( ISBLANK('03.Muestra'!$E33),"",'03.Muestra'!$E33)</f>
        <v>https://www.fundacionctic.org/perfil-contratante/certificados</v>
      </c>
      <c r="D196" s="164" t="s">
        <v>93</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Prensa | CTIC</v>
      </c>
      <c r="C197" s="140" t="str">
        <f>IF( ISBLANK('03.Muestra'!$E34),"",'03.Muestra'!$E34)</f>
        <v>https://www.fundacionctic.org/es/prensa</v>
      </c>
      <c r="D197" s="164" t="s">
        <v>93</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EQUIPAMIENTO INFORMÁTICO Y DE COMUNICACIONES PARA FUNDACIÓN CTIC 2017 | CTIC</v>
      </c>
      <c r="C198" s="140" t="str">
        <f>IF( ISBLANK('03.Muestra'!$E35),"",'03.Muestra'!$E35)</f>
        <v>https://www.fundacionctic.org/es/perfil-contratante/equipamiento-informatico-y-de-comunicaciones-para-fundacion-ctic-2017</v>
      </c>
      <c r="D198" s="164" t="s">
        <v>93</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Proceso de Homologación de Docentes | CTIC</v>
      </c>
      <c r="C199" s="140" t="str">
        <f>IF( ISBLANK('03.Muestra'!$E36),"",'03.Muestra'!$E36)</f>
        <v>https://www.fundacionctic.org/es/perfil-contratante/proceso-de-homologacion-de-docentes</v>
      </c>
      <c r="D199" s="164" t="s">
        <v>93</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Home | CTIC</v>
      </c>
      <c r="C200" s="140" t="str">
        <f>IF( ISBLANK('03.Muestra'!$E37),"",'03.Muestra'!$E37)</f>
        <v>https://www.fundacionctic.org/es</v>
      </c>
      <c r="D200" s="164" t="s">
        <v>93</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Contratación del mantenimiento de la limpieza de las instalaciones de Fundación CTIC y zonas comunes del Edificio Centros Tecnológicos | CTIC</v>
      </c>
      <c r="C201" s="140" t="str">
        <f>IF( ISBLANK('03.Muestra'!$E38),"",'03.Muestra'!$E38)</f>
        <v>https://www.fundacionctic.org/es/perfil-contratante/contratacion-del-mantenimiento-de-la-limpieza-de-las-instalaciones-de-fundacion</v>
      </c>
      <c r="D201" s="164" t="s">
        <v>93</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Recursos humanos | CTIC</v>
      </c>
      <c r="C202" s="140" t="str">
        <f>IF( ISBLANK('03.Muestra'!$E39),"",'03.Muestra'!$E39)</f>
        <v>https://www.fundacionctic.org/es/recursos-humanos</v>
      </c>
      <c r="D202" s="164" t="s">
        <v>93</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Identidad corporativa | CTIC</v>
      </c>
      <c r="C203" s="140" t="str">
        <f>IF( ISBLANK('03.Muestra'!$E40),"",'03.Muestra'!$E40)</f>
        <v>https://www.fundacionctic.org/es/identidad-corporativa</v>
      </c>
      <c r="D203" s="164" t="s">
        <v>93</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Álbumes | CTIC</v>
      </c>
      <c r="C204" s="140" t="str">
        <f>IF( ISBLANK('03.Muestra'!$E41),"",'03.Muestra'!$E41)</f>
        <v>https://www.fundacionctic.org/es/album</v>
      </c>
      <c r="D204" s="164" t="s">
        <v>93</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Aviso legal | CTIC</v>
      </c>
      <c r="C205" s="140" t="str">
        <f>IF( ISBLANK('03.Muestra'!$E42),"",'03.Muestra'!$E42)</f>
        <v>https://www.fundacionctic.org/es/aviso-legal</v>
      </c>
      <c r="D205" s="164" t="s">
        <v>93</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81</v>
      </c>
      <c r="C208" s="27" t="s">
        <v>140</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Home | CTIC</v>
      </c>
      <c r="C209" s="140" t="str">
        <f>IF( ISBLANK('03.Muestra'!$E8),"",'03.Muestra'!$E8)</f>
        <v>https://www.fundacionctic.org/</v>
      </c>
      <c r="D209" s="164" t="s">
        <v>89</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Escribir para Internet | CTIC</v>
      </c>
      <c r="C210" s="140" t="str">
        <f>IF( ISBLANK('03.Muestra'!$E9),"",'03.Muestra'!$E9)</f>
        <v>https://www.fundacionctic.org/es/actualidad/escribir-para-internet</v>
      </c>
      <c r="D210" s="164" t="s">
        <v>89</v>
      </c>
      <c r="E210" s="133" t="str">
        <f t="shared" si="11"/>
        <v/>
      </c>
      <c r="F210" s="147" t="n">
        <f ca="1">COUNTIF($D209:INDIRECT("$D" &amp;  SUM(ROW()-1,'03.Muestra'!$D$45)-1),F209)</f>
        <v>35.0</v>
      </c>
      <c r="G210" s="147" t="n">
        <f ca="1">COUNTIF($D209:INDIRECT("$D" &amp;  SUM(ROW()-1,'03.Muestra'!$D$45)-1),G209)</f>
        <v>0.0</v>
      </c>
      <c r="H210" s="147" t="n">
        <f ca="1">COUNTIF($D209:INDIRECT("$D" &amp;  SUM(ROW()-1,'03.Muestra'!$D$45)-1),H209)</f>
        <v>0.0</v>
      </c>
      <c r="I210" s="147" t="n">
        <f ca="1">COUNTIF($D209:INDIRECT("$D" &amp;  SUM(ROW()-1,'03.Muestra'!$D$45)-1),I209)</f>
        <v>0.0</v>
      </c>
      <c r="J210" s="147" t="n">
        <f ca="1">COUNTIF($D209:INDIRECT("$D" &amp;  SUM(ROW()-1,'03.Muestra'!$D$45)-1),J209)</f>
        <v>0.0</v>
      </c>
      <c r="K210" s="147" t="n">
        <f ca="1">IF('03.Muestra'!$D$45=0,0,COUNTBLANK($D209:INDIRECT("$D" &amp;  SUM(ROW()-1,'03.Muestra'!$D$45)-1)))</f>
        <v>0.0</v>
      </c>
      <c r="L210" s="19"/>
      <c r="M210" s="19"/>
      <c r="N210" s="19"/>
      <c r="O210" s="19"/>
      <c r="P210" s="19"/>
      <c r="Q210" s="19"/>
      <c r="R210" s="19"/>
      <c r="S210" s="19"/>
      <c r="T210" s="19"/>
      <c r="U210" s="19"/>
      <c r="V210" s="19"/>
      <c r="W210" s="19"/>
      <c r="X210" s="19"/>
      <c r="Y210" s="19"/>
    </row>
    <row r="211" spans="2:25" ht="12" customHeight="1">
      <c r="B211" s="140" t="str">
        <f>IF( ISBLANK('03.Muestra'!$C10),"",'03.Muestra'!$C10)</f>
        <v>Horizon 2020 | CTIC</v>
      </c>
      <c r="C211" s="140" t="str">
        <f>IF( ISBLANK('03.Muestra'!$E10),"",'03.Muestra'!$E10)</f>
        <v>https://www.fundacionctic.org/es/horizon-2020</v>
      </c>
      <c r="D211" s="164" t="s">
        <v>89</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Artículos | CTIC</v>
      </c>
      <c r="C212" s="140" t="str">
        <f>IF( ISBLANK('03.Muestra'!$E11),"",'03.Muestra'!$E11)</f>
        <v>https://www.fundacionctic.org/es/articulos</v>
      </c>
      <c r="D212" s="164" t="s">
        <v>89</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Trabaja con nosotros | CTIC</v>
      </c>
      <c r="C213" s="140" t="str">
        <f>IF( ISBLANK('03.Muestra'!$E12),"",'03.Muestra'!$E12)</f>
        <v>https://www.fundacionctic.org/es/trabaja-con-nosotros</v>
      </c>
      <c r="D213" s="164" t="s">
        <v>89</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Proyectos | CTIC</v>
      </c>
      <c r="C214" s="140" t="str">
        <f>IF( ISBLANK('03.Muestra'!$E13),"",'03.Muestra'!$E13)</f>
        <v>https://www.fundacionctic.org/es/proyectos</v>
      </c>
      <c r="D214" s="164" t="s">
        <v>89</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W3C | CTIC</v>
      </c>
      <c r="C215" s="140" t="str">
        <f>IF( ISBLANK('03.Muestra'!$E14),"",'03.Muestra'!$E14)</f>
        <v>https://www.fundacionctic.org/es/w3c</v>
      </c>
      <c r="D215" s="164" t="s">
        <v>89</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Tecnologías | CTIC</v>
      </c>
      <c r="C216" s="140" t="str">
        <f>IF( ISBLANK('03.Muestra'!$E15),"",'03.Muestra'!$E15)</f>
        <v>https://www.fundacionctic.org/es/tecnologias</v>
      </c>
      <c r="D216" s="164" t="s">
        <v>89</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BLOCKCHAIN | CTIC</v>
      </c>
      <c r="C217" s="140" t="str">
        <f>IF( ISBLANK('03.Muestra'!$E16),"",'03.Muestra'!$E16)</f>
        <v>https://www.fundacionctic.org/es/tecnologias/blockchain</v>
      </c>
      <c r="D217" s="164" t="s">
        <v>89</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Arranca MASSTEAM, Mujeres Asturianas STEAM, el proyecto al que se suma el PCT Avilés Isla de la Innovación | CTIC</v>
      </c>
      <c r="C218" s="140" t="str">
        <f>IF( ISBLANK('03.Muestra'!$E17),"",'03.Muestra'!$E17)</f>
        <v>https://www.fundacionctic.org/es/actualidad/arranca-massteam-mujeres-asturianas-steam-el-proyecto-al-que-se-suma-el-pct-aviles-isla</v>
      </c>
      <c r="D218" s="164" t="s">
        <v>89</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Análisis de la eficiencia de equipos industriales | CTIC</v>
      </c>
      <c r="C219" s="140" t="str">
        <f>IF( ISBLANK('03.Muestra'!$E18),"",'03.Muestra'!$E18)</f>
        <v>https://www.fundacionctic.org/es/actualidad/analisis-de-la-eficiencia-de-equipos-industriales</v>
      </c>
      <c r="D219" s="164" t="s">
        <v>89</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Perfil del contratante | CTIC</v>
      </c>
      <c r="C220" s="140" t="str">
        <f>IF( ISBLANK('03.Muestra'!$E19),"",'03.Muestra'!$E19)</f>
        <v>https://www.fundacionctic.org/es/perfil-contratante</v>
      </c>
      <c r="D220" s="164" t="s">
        <v>89</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SOLICITUD DE ACOMPAÑAMIENTO TECNOLÓGICO | CTIC</v>
      </c>
      <c r="C221" s="140" t="str">
        <f>IF( ISBLANK('03.Muestra'!$E20),"",'03.Muestra'!$E20)</f>
        <v>https://www.fundacionctic.org/es/proyectos/red-sat/solicitud-diagnostico</v>
      </c>
      <c r="D221" s="164" t="s">
        <v>89</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Mapa del sitio | CTIC</v>
      </c>
      <c r="C222" s="140" t="str">
        <f>IF( ISBLANK('03.Muestra'!$E21),"",'03.Muestra'!$E21)</f>
        <v>https://www.fundacionctic.org/es/sitemap</v>
      </c>
      <c r="D222" s="164" t="s">
        <v>89</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Política de cookies | CTIC</v>
      </c>
      <c r="C223" s="140" t="str">
        <f>IF( ISBLANK('03.Muestra'!$E22),"",'03.Muestra'!$E22)</f>
        <v>https://www.fundacionctic.org/es/politica-de-cookies</v>
      </c>
      <c r="D223" s="164" t="s">
        <v>89</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Home | CTIC</v>
      </c>
      <c r="C224" s="140" t="str">
        <f>IF( ISBLANK('03.Muestra'!$E23),"",'03.Muestra'!$E23)</f>
        <v>https://www.fundacionctic.org/en</v>
      </c>
      <c r="D224" s="164" t="s">
        <v>89</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Accesibilidad | CTIC</v>
      </c>
      <c r="C225" s="140" t="str">
        <f>IF( ISBLANK('03.Muestra'!$E24),"",'03.Muestra'!$E24)</f>
        <v>https://www.fundacionctic.org/es/accesibilidad</v>
      </c>
      <c r="D225" s="164" t="s">
        <v>89</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Sobre CTIC | CTIC</v>
      </c>
      <c r="C226" s="140" t="str">
        <f>IF( ISBLANK('03.Muestra'!$E25),"",'03.Muestra'!$E25)</f>
        <v>https://www.fundacionctic.org/es/sobre-ctic</v>
      </c>
      <c r="D226" s="164" t="s">
        <v>89</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Retos | CTIC</v>
      </c>
      <c r="C227" s="140" t="str">
        <f>IF( ISBLANK('03.Muestra'!$E26),"",'03.Muestra'!$E26)</f>
        <v>https://www.fundacionctic.org/es/retos</v>
      </c>
      <c r="D227" s="164" t="s">
        <v>89</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Publicaciones científicas | CTIC</v>
      </c>
      <c r="C228" s="140" t="str">
        <f>IF( ISBLANK('03.Muestra'!$E27),"",'03.Muestra'!$E27)</f>
        <v>https://www.fundacionctic.org/es/scientific-publications</v>
      </c>
      <c r="D228" s="164" t="s">
        <v>89</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News | CTIC</v>
      </c>
      <c r="C229" s="140" t="str">
        <f>IF( ISBLANK('03.Muestra'!$E28),"",'03.Muestra'!$E28)</f>
        <v>https://www.fundacionctic.org/es/actualidad</v>
      </c>
      <c r="D229" s="164" t="s">
        <v>89</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EQUIPAMIENTO DE MATERIAL INFORMÁTICO PARA FUNDACIÓN CTIC | CTIC</v>
      </c>
      <c r="C230" s="140" t="str">
        <f>IF( ISBLANK('03.Muestra'!$E29),"",'03.Muestra'!$E29)</f>
        <v>https://www.fundacionctic.org/es/perfil-contratante/equipamiento-de-material-informatico-para-fundacion-ctic</v>
      </c>
      <c r="D230" s="164" t="s">
        <v>89</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Órganos de gobierno | CTIC</v>
      </c>
      <c r="C231" s="140" t="str">
        <f>IF( ISBLANK('03.Muestra'!$E30),"",'03.Muestra'!$E30)</f>
        <v>https://www.fundacionctic.org/es/organos-de-gobierno</v>
      </c>
      <c r="D231" s="164" t="s">
        <v>89</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Desarrollo de Plataforma Web RETOS STEAM | CTIC</v>
      </c>
      <c r="C232" s="140" t="str">
        <f>IF( ISBLANK('03.Muestra'!$E31),"",'03.Muestra'!$E31)</f>
        <v>https://www.fundacionctic.org/es/perfil-contratante/desarrollo-de-plataforma-web-retos-steam</v>
      </c>
      <c r="D232" s="164" t="s">
        <v>89</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Suministro de material informático y de investigación | CTIC</v>
      </c>
      <c r="C233" s="140" t="str">
        <f>IF( ISBLANK('03.Muestra'!$E32),"",'03.Muestra'!$E32)</f>
        <v>https://www.fundacionctic.org/es/perfil-contratante/suministro-de-material-informatico-y-de-investigacion</v>
      </c>
      <c r="D233" s="164" t="s">
        <v>89</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Solicitud de certificados | CTIC</v>
      </c>
      <c r="C234" s="140" t="str">
        <f>IF( ISBLANK('03.Muestra'!$E33),"",'03.Muestra'!$E33)</f>
        <v>https://www.fundacionctic.org/perfil-contratante/certificados</v>
      </c>
      <c r="D234" s="164" t="s">
        <v>89</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Prensa | CTIC</v>
      </c>
      <c r="C235" s="140" t="str">
        <f>IF( ISBLANK('03.Muestra'!$E34),"",'03.Muestra'!$E34)</f>
        <v>https://www.fundacionctic.org/es/prensa</v>
      </c>
      <c r="D235" s="164" t="s">
        <v>89</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EQUIPAMIENTO INFORMÁTICO Y DE COMUNICACIONES PARA FUNDACIÓN CTIC 2017 | CTIC</v>
      </c>
      <c r="C236" s="140" t="str">
        <f>IF( ISBLANK('03.Muestra'!$E35),"",'03.Muestra'!$E35)</f>
        <v>https://www.fundacionctic.org/es/perfil-contratante/equipamiento-informatico-y-de-comunicaciones-para-fundacion-ctic-2017</v>
      </c>
      <c r="D236" s="164" t="s">
        <v>89</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Proceso de Homologación de Docentes | CTIC</v>
      </c>
      <c r="C237" s="140" t="str">
        <f>IF( ISBLANK('03.Muestra'!$E36),"",'03.Muestra'!$E36)</f>
        <v>https://www.fundacionctic.org/es/perfil-contratante/proceso-de-homologacion-de-docentes</v>
      </c>
      <c r="D237" s="164" t="s">
        <v>89</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Home | CTIC</v>
      </c>
      <c r="C238" s="140" t="str">
        <f>IF( ISBLANK('03.Muestra'!$E37),"",'03.Muestra'!$E37)</f>
        <v>https://www.fundacionctic.org/es</v>
      </c>
      <c r="D238" s="164" t="s">
        <v>89</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Contratación del mantenimiento de la limpieza de las instalaciones de Fundación CTIC y zonas comunes del Edificio Centros Tecnológicos | CTIC</v>
      </c>
      <c r="C239" s="140" t="str">
        <f>IF( ISBLANK('03.Muestra'!$E38),"",'03.Muestra'!$E38)</f>
        <v>https://www.fundacionctic.org/es/perfil-contratante/contratacion-del-mantenimiento-de-la-limpieza-de-las-instalaciones-de-fundacion</v>
      </c>
      <c r="D239" s="164" t="s">
        <v>89</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Recursos humanos | CTIC</v>
      </c>
      <c r="C240" s="140" t="str">
        <f>IF( ISBLANK('03.Muestra'!$E39),"",'03.Muestra'!$E39)</f>
        <v>https://www.fundacionctic.org/es/recursos-humanos</v>
      </c>
      <c r="D240" s="164" t="s">
        <v>89</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Identidad corporativa | CTIC</v>
      </c>
      <c r="C241" s="140" t="str">
        <f>IF( ISBLANK('03.Muestra'!$E40),"",'03.Muestra'!$E40)</f>
        <v>https://www.fundacionctic.org/es/identidad-corporativa</v>
      </c>
      <c r="D241" s="164" t="s">
        <v>89</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Álbumes | CTIC</v>
      </c>
      <c r="C242" s="140" t="str">
        <f>IF( ISBLANK('03.Muestra'!$E41),"",'03.Muestra'!$E41)</f>
        <v>https://www.fundacionctic.org/es/album</v>
      </c>
      <c r="D242" s="164" t="s">
        <v>89</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Aviso legal | CTIC</v>
      </c>
      <c r="C243" s="140" t="str">
        <f>IF( ISBLANK('03.Muestra'!$E42),"",'03.Muestra'!$E42)</f>
        <v>https://www.fundacionctic.org/es/aviso-legal</v>
      </c>
      <c r="D243" s="164" t="s">
        <v>89</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141</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Home | CTIC</v>
      </c>
      <c r="C247" s="140" t="str">
        <f>IF( ISBLANK('03.Muestra'!$E8),"",'03.Muestra'!$E8)</f>
        <v>https://www.fundacionctic.org/</v>
      </c>
      <c r="D247" s="164" t="s">
        <v>89</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Escribir para Internet | CTIC</v>
      </c>
      <c r="C248" s="140" t="str">
        <f>IF( ISBLANK('03.Muestra'!$E9),"",'03.Muestra'!$E9)</f>
        <v>https://www.fundacionctic.org/es/actualidad/escribir-para-internet</v>
      </c>
      <c r="D248" s="164" t="s">
        <v>89</v>
      </c>
      <c r="E248" s="133" t="str">
        <f t="shared" si="13"/>
        <v/>
      </c>
      <c r="F248" s="147" t="n">
        <f ca="1">COUNTIF($D247:INDIRECT("$D" &amp;  SUM(ROW()-1,'03.Muestra'!$D$45)-1),F247)</f>
        <v>35.0</v>
      </c>
      <c r="G248" s="147" t="n">
        <f ca="1">COUNTIF($D247:INDIRECT("$D" &amp;  SUM(ROW()-1,'03.Muestra'!$D$45)-1),G247)</f>
        <v>0.0</v>
      </c>
      <c r="H248" s="147" t="n">
        <f ca="1">COUNTIF($D247:INDIRECT("$D" &amp;  SUM(ROW()-1,'03.Muestra'!$D$45)-1),H247)</f>
        <v>0.0</v>
      </c>
      <c r="I248" s="147" t="n">
        <f ca="1">COUNTIF($D247:INDIRECT("$D" &amp;  SUM(ROW()-1,'03.Muestra'!$D$45)-1),I247)</f>
        <v>0.0</v>
      </c>
      <c r="J248" s="147" t="n">
        <f ca="1">COUNTIF($D247:INDIRECT("$D" &amp;  SUM(ROW()-1,'03.Muestra'!$D$45)-1),J247)</f>
        <v>0.0</v>
      </c>
      <c r="K248" s="147" t="n">
        <f ca="1">IF('03.Muestra'!$D$45=0,0,COUNTBLANK($D247:INDIRECT("$D" &amp;  SUM(ROW()-1,'03.Muestra'!$D$45)-1)))</f>
        <v>0.0</v>
      </c>
      <c r="L248" s="19"/>
      <c r="M248" s="19"/>
      <c r="N248" s="19"/>
      <c r="O248" s="19"/>
      <c r="P248" s="19"/>
      <c r="Q248" s="19"/>
      <c r="R248" s="19"/>
      <c r="S248" s="19"/>
      <c r="T248" s="19"/>
      <c r="U248" s="19"/>
      <c r="V248" s="19"/>
      <c r="W248" s="19"/>
      <c r="X248" s="19"/>
      <c r="Y248" s="19"/>
    </row>
    <row r="249" spans="2:25" ht="12" customHeight="1">
      <c r="B249" s="140" t="str">
        <f>IF( ISBLANK('03.Muestra'!$C10),"",'03.Muestra'!$C10)</f>
        <v>Horizon 2020 | CTIC</v>
      </c>
      <c r="C249" s="140" t="str">
        <f>IF( ISBLANK('03.Muestra'!$E10),"",'03.Muestra'!$E10)</f>
        <v>https://www.fundacionctic.org/es/horizon-2020</v>
      </c>
      <c r="D249" s="164" t="s">
        <v>89</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Artículos | CTIC</v>
      </c>
      <c r="C250" s="140" t="str">
        <f>IF( ISBLANK('03.Muestra'!$E11),"",'03.Muestra'!$E11)</f>
        <v>https://www.fundacionctic.org/es/articulos</v>
      </c>
      <c r="D250" s="164" t="s">
        <v>89</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Trabaja con nosotros | CTIC</v>
      </c>
      <c r="C251" s="140" t="str">
        <f>IF( ISBLANK('03.Muestra'!$E12),"",'03.Muestra'!$E12)</f>
        <v>https://www.fundacionctic.org/es/trabaja-con-nosotros</v>
      </c>
      <c r="D251" s="164" t="s">
        <v>89</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Proyectos | CTIC</v>
      </c>
      <c r="C252" s="140" t="str">
        <f>IF( ISBLANK('03.Muestra'!$E13),"",'03.Muestra'!$E13)</f>
        <v>https://www.fundacionctic.org/es/proyectos</v>
      </c>
      <c r="D252" s="164" t="s">
        <v>89</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W3C | CTIC</v>
      </c>
      <c r="C253" s="140" t="str">
        <f>IF( ISBLANK('03.Muestra'!$E14),"",'03.Muestra'!$E14)</f>
        <v>https://www.fundacionctic.org/es/w3c</v>
      </c>
      <c r="D253" s="164" t="s">
        <v>89</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Tecnologías | CTIC</v>
      </c>
      <c r="C254" s="140" t="str">
        <f>IF( ISBLANK('03.Muestra'!$E15),"",'03.Muestra'!$E15)</f>
        <v>https://www.fundacionctic.org/es/tecnologias</v>
      </c>
      <c r="D254" s="164" t="s">
        <v>89</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BLOCKCHAIN | CTIC</v>
      </c>
      <c r="C255" s="140" t="str">
        <f>IF( ISBLANK('03.Muestra'!$E16),"",'03.Muestra'!$E16)</f>
        <v>https://www.fundacionctic.org/es/tecnologias/blockchain</v>
      </c>
      <c r="D255" s="164" t="s">
        <v>89</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Arranca MASSTEAM, Mujeres Asturianas STEAM, el proyecto al que se suma el PCT Avilés Isla de la Innovación | CTIC</v>
      </c>
      <c r="C256" s="140" t="str">
        <f>IF( ISBLANK('03.Muestra'!$E17),"",'03.Muestra'!$E17)</f>
        <v>https://www.fundacionctic.org/es/actualidad/arranca-massteam-mujeres-asturianas-steam-el-proyecto-al-que-se-suma-el-pct-aviles-isla</v>
      </c>
      <c r="D256" s="164" t="s">
        <v>89</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Análisis de la eficiencia de equipos industriales | CTIC</v>
      </c>
      <c r="C257" s="140" t="str">
        <f>IF( ISBLANK('03.Muestra'!$E18),"",'03.Muestra'!$E18)</f>
        <v>https://www.fundacionctic.org/es/actualidad/analisis-de-la-eficiencia-de-equipos-industriales</v>
      </c>
      <c r="D257" s="164" t="s">
        <v>89</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Perfil del contratante | CTIC</v>
      </c>
      <c r="C258" s="140" t="str">
        <f>IF( ISBLANK('03.Muestra'!$E19),"",'03.Muestra'!$E19)</f>
        <v>https://www.fundacionctic.org/es/perfil-contratante</v>
      </c>
      <c r="D258" s="164" t="s">
        <v>89</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SOLICITUD DE ACOMPAÑAMIENTO TECNOLÓGICO | CTIC</v>
      </c>
      <c r="C259" s="140" t="str">
        <f>IF( ISBLANK('03.Muestra'!$E20),"",'03.Muestra'!$E20)</f>
        <v>https://www.fundacionctic.org/es/proyectos/red-sat/solicitud-diagnostico</v>
      </c>
      <c r="D259" s="164" t="s">
        <v>89</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Mapa del sitio | CTIC</v>
      </c>
      <c r="C260" s="140" t="str">
        <f>IF( ISBLANK('03.Muestra'!$E21),"",'03.Muestra'!$E21)</f>
        <v>https://www.fundacionctic.org/es/sitemap</v>
      </c>
      <c r="D260" s="164" t="s">
        <v>89</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Política de cookies | CTIC</v>
      </c>
      <c r="C261" s="140" t="str">
        <f>IF( ISBLANK('03.Muestra'!$E22),"",'03.Muestra'!$E22)</f>
        <v>https://www.fundacionctic.org/es/politica-de-cookies</v>
      </c>
      <c r="D261" s="164" t="s">
        <v>89</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Home | CTIC</v>
      </c>
      <c r="C262" s="140" t="str">
        <f>IF( ISBLANK('03.Muestra'!$E23),"",'03.Muestra'!$E23)</f>
        <v>https://www.fundacionctic.org/en</v>
      </c>
      <c r="D262" s="164" t="s">
        <v>89</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Accesibilidad | CTIC</v>
      </c>
      <c r="C263" s="140" t="str">
        <f>IF( ISBLANK('03.Muestra'!$E24),"",'03.Muestra'!$E24)</f>
        <v>https://www.fundacionctic.org/es/accesibilidad</v>
      </c>
      <c r="D263" s="164" t="s">
        <v>89</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Sobre CTIC | CTIC</v>
      </c>
      <c r="C264" s="140" t="str">
        <f>IF( ISBLANK('03.Muestra'!$E25),"",'03.Muestra'!$E25)</f>
        <v>https://www.fundacionctic.org/es/sobre-ctic</v>
      </c>
      <c r="D264" s="164" t="s">
        <v>89</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Retos | CTIC</v>
      </c>
      <c r="C265" s="140" t="str">
        <f>IF( ISBLANK('03.Muestra'!$E26),"",'03.Muestra'!$E26)</f>
        <v>https://www.fundacionctic.org/es/retos</v>
      </c>
      <c r="D265" s="164" t="s">
        <v>89</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Publicaciones científicas | CTIC</v>
      </c>
      <c r="C266" s="140" t="str">
        <f>IF( ISBLANK('03.Muestra'!$E27),"",'03.Muestra'!$E27)</f>
        <v>https://www.fundacionctic.org/es/scientific-publications</v>
      </c>
      <c r="D266" s="164" t="s">
        <v>89</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News | CTIC</v>
      </c>
      <c r="C267" s="140" t="str">
        <f>IF( ISBLANK('03.Muestra'!$E28),"",'03.Muestra'!$E28)</f>
        <v>https://www.fundacionctic.org/es/actualidad</v>
      </c>
      <c r="D267" s="164" t="s">
        <v>89</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EQUIPAMIENTO DE MATERIAL INFORMÁTICO PARA FUNDACIÓN CTIC | CTIC</v>
      </c>
      <c r="C268" s="140" t="str">
        <f>IF( ISBLANK('03.Muestra'!$E29),"",'03.Muestra'!$E29)</f>
        <v>https://www.fundacionctic.org/es/perfil-contratante/equipamiento-de-material-informatico-para-fundacion-ctic</v>
      </c>
      <c r="D268" s="164" t="s">
        <v>89</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Órganos de gobierno | CTIC</v>
      </c>
      <c r="C269" s="140" t="str">
        <f>IF( ISBLANK('03.Muestra'!$E30),"",'03.Muestra'!$E30)</f>
        <v>https://www.fundacionctic.org/es/organos-de-gobierno</v>
      </c>
      <c r="D269" s="164" t="s">
        <v>89</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Desarrollo de Plataforma Web RETOS STEAM | CTIC</v>
      </c>
      <c r="C270" s="140" t="str">
        <f>IF( ISBLANK('03.Muestra'!$E31),"",'03.Muestra'!$E31)</f>
        <v>https://www.fundacionctic.org/es/perfil-contratante/desarrollo-de-plataforma-web-retos-steam</v>
      </c>
      <c r="D270" s="164" t="s">
        <v>89</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Suministro de material informático y de investigación | CTIC</v>
      </c>
      <c r="C271" s="140" t="str">
        <f>IF( ISBLANK('03.Muestra'!$E32),"",'03.Muestra'!$E32)</f>
        <v>https://www.fundacionctic.org/es/perfil-contratante/suministro-de-material-informatico-y-de-investigacion</v>
      </c>
      <c r="D271" s="164" t="s">
        <v>89</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Solicitud de certificados | CTIC</v>
      </c>
      <c r="C272" s="140" t="str">
        <f>IF( ISBLANK('03.Muestra'!$E33),"",'03.Muestra'!$E33)</f>
        <v>https://www.fundacionctic.org/perfil-contratante/certificados</v>
      </c>
      <c r="D272" s="164" t="s">
        <v>89</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Prensa | CTIC</v>
      </c>
      <c r="C273" s="140" t="str">
        <f>IF( ISBLANK('03.Muestra'!$E34),"",'03.Muestra'!$E34)</f>
        <v>https://www.fundacionctic.org/es/prensa</v>
      </c>
      <c r="D273" s="164" t="s">
        <v>89</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EQUIPAMIENTO INFORMÁTICO Y DE COMUNICACIONES PARA FUNDACIÓN CTIC 2017 | CTIC</v>
      </c>
      <c r="C274" s="140" t="str">
        <f>IF( ISBLANK('03.Muestra'!$E35),"",'03.Muestra'!$E35)</f>
        <v>https://www.fundacionctic.org/es/perfil-contratante/equipamiento-informatico-y-de-comunicaciones-para-fundacion-ctic-2017</v>
      </c>
      <c r="D274" s="164" t="s">
        <v>89</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Proceso de Homologación de Docentes | CTIC</v>
      </c>
      <c r="C275" s="140" t="str">
        <f>IF( ISBLANK('03.Muestra'!$E36),"",'03.Muestra'!$E36)</f>
        <v>https://www.fundacionctic.org/es/perfil-contratante/proceso-de-homologacion-de-docentes</v>
      </c>
      <c r="D275" s="164" t="s">
        <v>89</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Home | CTIC</v>
      </c>
      <c r="C276" s="140" t="str">
        <f>IF( ISBLANK('03.Muestra'!$E37),"",'03.Muestra'!$E37)</f>
        <v>https://www.fundacionctic.org/es</v>
      </c>
      <c r="D276" s="164" t="s">
        <v>89</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Contratación del mantenimiento de la limpieza de las instalaciones de Fundación CTIC y zonas comunes del Edificio Centros Tecnológicos | CTIC</v>
      </c>
      <c r="C277" s="140" t="str">
        <f>IF( ISBLANK('03.Muestra'!$E38),"",'03.Muestra'!$E38)</f>
        <v>https://www.fundacionctic.org/es/perfil-contratante/contratacion-del-mantenimiento-de-la-limpieza-de-las-instalaciones-de-fundacion</v>
      </c>
      <c r="D277" s="164" t="s">
        <v>89</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Recursos humanos | CTIC</v>
      </c>
      <c r="C278" s="140" t="str">
        <f>IF( ISBLANK('03.Muestra'!$E39),"",'03.Muestra'!$E39)</f>
        <v>https://www.fundacionctic.org/es/recursos-humanos</v>
      </c>
      <c r="D278" s="164" t="s">
        <v>89</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Identidad corporativa | CTIC</v>
      </c>
      <c r="C279" s="140" t="str">
        <f>IF( ISBLANK('03.Muestra'!$E40),"",'03.Muestra'!$E40)</f>
        <v>https://www.fundacionctic.org/es/identidad-corporativa</v>
      </c>
      <c r="D279" s="164" t="s">
        <v>89</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Álbumes | CTIC</v>
      </c>
      <c r="C280" s="140" t="str">
        <f>IF( ISBLANK('03.Muestra'!$E41),"",'03.Muestra'!$E41)</f>
        <v>https://www.fundacionctic.org/es/album</v>
      </c>
      <c r="D280" s="164" t="s">
        <v>89</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Aviso legal | CTIC</v>
      </c>
      <c r="C281" s="140" t="str">
        <f>IF( ISBLANK('03.Muestra'!$E42),"",'03.Muestra'!$E42)</f>
        <v>https://www.fundacionctic.org/es/aviso-legal</v>
      </c>
      <c r="D281" s="164" t="s">
        <v>89</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142</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Home | CTIC</v>
      </c>
      <c r="C285" s="140" t="str">
        <f>IF( ISBLANK('03.Muestra'!$E8),"",'03.Muestra'!$E8)</f>
        <v>https://www.fundacionctic.org/</v>
      </c>
      <c r="D285" s="164" t="s">
        <v>82</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Escribir para Internet | CTIC</v>
      </c>
      <c r="C286" s="140" t="str">
        <f>IF( ISBLANK('03.Muestra'!$E9),"",'03.Muestra'!$E9)</f>
        <v>https://www.fundacionctic.org/es/actualidad/escribir-para-internet</v>
      </c>
      <c r="D286" s="164" t="s">
        <v>93</v>
      </c>
      <c r="E286" s="133" t="str">
        <f t="shared" si="15"/>
        <v/>
      </c>
      <c r="F286" s="147" t="n">
        <f ca="1">COUNTIF($D285:INDIRECT("$D" &amp;  SUM(ROW()-1,'03.Muestra'!$D$45)-1),F285)</f>
        <v>0.0</v>
      </c>
      <c r="G286" s="147" t="n">
        <f ca="1">COUNTIF($D285:INDIRECT("$D" &amp;  SUM(ROW()-1,'03.Muestra'!$D$45)-1),G285)</f>
        <v>31.0</v>
      </c>
      <c r="H286" s="147" t="n">
        <f ca="1">COUNTIF($D285:INDIRECT("$D" &amp;  SUM(ROW()-1,'03.Muestra'!$D$45)-1),H285)</f>
        <v>0.0</v>
      </c>
      <c r="I286" s="147" t="n">
        <f ca="1">COUNTIF($D285:INDIRECT("$D" &amp;  SUM(ROW()-1,'03.Muestra'!$D$45)-1),I285)</f>
        <v>4.0</v>
      </c>
      <c r="J286" s="147" t="n">
        <f ca="1">COUNTIF($D285:INDIRECT("$D" &amp;  SUM(ROW()-1,'03.Muestra'!$D$45)-1),J285)</f>
        <v>0.0</v>
      </c>
      <c r="K286" s="147" t="n">
        <f ca="1">IF('03.Muestra'!$D$45=0,0,COUNTBLANK($D285:INDIRECT("$D" &amp;  SUM(ROW()-1,'03.Muestra'!$D$45)-1)))</f>
        <v>0.0</v>
      </c>
      <c r="L286" s="19"/>
      <c r="M286" s="19"/>
      <c r="N286" s="19"/>
      <c r="O286" s="19"/>
      <c r="P286" s="19"/>
      <c r="Q286" s="19"/>
      <c r="R286" s="19"/>
      <c r="S286" s="19"/>
      <c r="T286" s="19"/>
      <c r="U286" s="19"/>
      <c r="V286" s="19"/>
      <c r="W286" s="19"/>
      <c r="X286" s="19"/>
      <c r="Y286" s="19"/>
    </row>
    <row r="287" spans="2:25" ht="12" customHeight="1">
      <c r="B287" s="140" t="str">
        <f>IF( ISBLANK('03.Muestra'!$C10),"",'03.Muestra'!$C10)</f>
        <v>Horizon 2020 | CTIC</v>
      </c>
      <c r="C287" s="140" t="str">
        <f>IF( ISBLANK('03.Muestra'!$E10),"",'03.Muestra'!$E10)</f>
        <v>https://www.fundacionctic.org/es/horizon-2020</v>
      </c>
      <c r="D287" s="164" t="s">
        <v>93</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Artículos | CTIC</v>
      </c>
      <c r="C288" s="140" t="str">
        <f>IF( ISBLANK('03.Muestra'!$E11),"",'03.Muestra'!$E11)</f>
        <v>https://www.fundacionctic.org/es/articulos</v>
      </c>
      <c r="D288" s="164" t="s">
        <v>93</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Trabaja con nosotros | CTIC</v>
      </c>
      <c r="C289" s="140" t="str">
        <f>IF( ISBLANK('03.Muestra'!$E12),"",'03.Muestra'!$E12)</f>
        <v>https://www.fundacionctic.org/es/trabaja-con-nosotros</v>
      </c>
      <c r="D289" s="164" t="s">
        <v>82</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Proyectos | CTIC</v>
      </c>
      <c r="C290" s="140" t="str">
        <f>IF( ISBLANK('03.Muestra'!$E13),"",'03.Muestra'!$E13)</f>
        <v>https://www.fundacionctic.org/es/proyectos</v>
      </c>
      <c r="D290" s="164" t="s">
        <v>93</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W3C | CTIC</v>
      </c>
      <c r="C291" s="140" t="str">
        <f>IF( ISBLANK('03.Muestra'!$E14),"",'03.Muestra'!$E14)</f>
        <v>https://www.fundacionctic.org/es/w3c</v>
      </c>
      <c r="D291" s="164" t="s">
        <v>93</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Tecnologías | CTIC</v>
      </c>
      <c r="C292" s="140" t="str">
        <f>IF( ISBLANK('03.Muestra'!$E15),"",'03.Muestra'!$E15)</f>
        <v>https://www.fundacionctic.org/es/tecnologias</v>
      </c>
      <c r="D292" s="164" t="s">
        <v>93</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BLOCKCHAIN | CTIC</v>
      </c>
      <c r="C293" s="140" t="str">
        <f>IF( ISBLANK('03.Muestra'!$E16),"",'03.Muestra'!$E16)</f>
        <v>https://www.fundacionctic.org/es/tecnologias/blockchain</v>
      </c>
      <c r="D293" s="164" t="s">
        <v>93</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Arranca MASSTEAM, Mujeres Asturianas STEAM, el proyecto al que se suma el PCT Avilés Isla de la Innovación | CTIC</v>
      </c>
      <c r="C294" s="140" t="str">
        <f>IF( ISBLANK('03.Muestra'!$E17),"",'03.Muestra'!$E17)</f>
        <v>https://www.fundacionctic.org/es/actualidad/arranca-massteam-mujeres-asturianas-steam-el-proyecto-al-que-se-suma-el-pct-aviles-isla</v>
      </c>
      <c r="D294" s="164" t="s">
        <v>93</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Análisis de la eficiencia de equipos industriales | CTIC</v>
      </c>
      <c r="C295" s="140" t="str">
        <f>IF( ISBLANK('03.Muestra'!$E18),"",'03.Muestra'!$E18)</f>
        <v>https://www.fundacionctic.org/es/actualidad/analisis-de-la-eficiencia-de-equipos-industriales</v>
      </c>
      <c r="D295" s="164" t="s">
        <v>93</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Perfil del contratante | CTIC</v>
      </c>
      <c r="C296" s="140" t="str">
        <f>IF( ISBLANK('03.Muestra'!$E19),"",'03.Muestra'!$E19)</f>
        <v>https://www.fundacionctic.org/es/perfil-contratante</v>
      </c>
      <c r="D296" s="164" t="s">
        <v>93</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SOLICITUD DE ACOMPAÑAMIENTO TECNOLÓGICO | CTIC</v>
      </c>
      <c r="C297" s="140" t="str">
        <f>IF( ISBLANK('03.Muestra'!$E20),"",'03.Muestra'!$E20)</f>
        <v>https://www.fundacionctic.org/es/proyectos/red-sat/solicitud-diagnostico</v>
      </c>
      <c r="D297" s="164" t="s">
        <v>93</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Mapa del sitio | CTIC</v>
      </c>
      <c r="C298" s="140" t="str">
        <f>IF( ISBLANK('03.Muestra'!$E21),"",'03.Muestra'!$E21)</f>
        <v>https://www.fundacionctic.org/es/sitemap</v>
      </c>
      <c r="D298" s="164" t="s">
        <v>93</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Política de cookies | CTIC</v>
      </c>
      <c r="C299" s="140" t="str">
        <f>IF( ISBLANK('03.Muestra'!$E22),"",'03.Muestra'!$E22)</f>
        <v>https://www.fundacionctic.org/es/politica-de-cookies</v>
      </c>
      <c r="D299" s="164" t="s">
        <v>93</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Home | CTIC</v>
      </c>
      <c r="C300" s="140" t="str">
        <f>IF( ISBLANK('03.Muestra'!$E23),"",'03.Muestra'!$E23)</f>
        <v>https://www.fundacionctic.org/en</v>
      </c>
      <c r="D300" s="164" t="s">
        <v>82</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Accesibilidad | CTIC</v>
      </c>
      <c r="C301" s="140" t="str">
        <f>IF( ISBLANK('03.Muestra'!$E24),"",'03.Muestra'!$E24)</f>
        <v>https://www.fundacionctic.org/es/accesibilidad</v>
      </c>
      <c r="D301" s="164" t="s">
        <v>93</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Sobre CTIC | CTIC</v>
      </c>
      <c r="C302" s="140" t="str">
        <f>IF( ISBLANK('03.Muestra'!$E25),"",'03.Muestra'!$E25)</f>
        <v>https://www.fundacionctic.org/es/sobre-ctic</v>
      </c>
      <c r="D302" s="164" t="s">
        <v>93</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Retos | CTIC</v>
      </c>
      <c r="C303" s="140" t="str">
        <f>IF( ISBLANK('03.Muestra'!$E26),"",'03.Muestra'!$E26)</f>
        <v>https://www.fundacionctic.org/es/retos</v>
      </c>
      <c r="D303" s="164" t="s">
        <v>93</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Publicaciones científicas | CTIC</v>
      </c>
      <c r="C304" s="140" t="str">
        <f>IF( ISBLANK('03.Muestra'!$E27),"",'03.Muestra'!$E27)</f>
        <v>https://www.fundacionctic.org/es/scientific-publications</v>
      </c>
      <c r="D304" s="164" t="s">
        <v>93</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News | CTIC</v>
      </c>
      <c r="C305" s="140" t="str">
        <f>IF( ISBLANK('03.Muestra'!$E28),"",'03.Muestra'!$E28)</f>
        <v>https://www.fundacionctic.org/es/actualidad</v>
      </c>
      <c r="D305" s="164" t="s">
        <v>93</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EQUIPAMIENTO DE MATERIAL INFORMÁTICO PARA FUNDACIÓN CTIC | CTIC</v>
      </c>
      <c r="C306" s="140" t="str">
        <f>IF( ISBLANK('03.Muestra'!$E29),"",'03.Muestra'!$E29)</f>
        <v>https://www.fundacionctic.org/es/perfil-contratante/equipamiento-de-material-informatico-para-fundacion-ctic</v>
      </c>
      <c r="D306" s="164" t="s">
        <v>93</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Órganos de gobierno | CTIC</v>
      </c>
      <c r="C307" s="140" t="str">
        <f>IF( ISBLANK('03.Muestra'!$E30),"",'03.Muestra'!$E30)</f>
        <v>https://www.fundacionctic.org/es/organos-de-gobierno</v>
      </c>
      <c r="D307" s="164" t="s">
        <v>93</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Desarrollo de Plataforma Web RETOS STEAM | CTIC</v>
      </c>
      <c r="C308" s="140" t="str">
        <f>IF( ISBLANK('03.Muestra'!$E31),"",'03.Muestra'!$E31)</f>
        <v>https://www.fundacionctic.org/es/perfil-contratante/desarrollo-de-plataforma-web-retos-steam</v>
      </c>
      <c r="D308" s="164" t="s">
        <v>93</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Suministro de material informático y de investigación | CTIC</v>
      </c>
      <c r="C309" s="140" t="str">
        <f>IF( ISBLANK('03.Muestra'!$E32),"",'03.Muestra'!$E32)</f>
        <v>https://www.fundacionctic.org/es/perfil-contratante/suministro-de-material-informatico-y-de-investigacion</v>
      </c>
      <c r="D309" s="164" t="s">
        <v>93</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Solicitud de certificados | CTIC</v>
      </c>
      <c r="C310" s="140" t="str">
        <f>IF( ISBLANK('03.Muestra'!$E33),"",'03.Muestra'!$E33)</f>
        <v>https://www.fundacionctic.org/perfil-contratante/certificados</v>
      </c>
      <c r="D310" s="164" t="s">
        <v>93</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Prensa | CTIC</v>
      </c>
      <c r="C311" s="140" t="str">
        <f>IF( ISBLANK('03.Muestra'!$E34),"",'03.Muestra'!$E34)</f>
        <v>https://www.fundacionctic.org/es/prensa</v>
      </c>
      <c r="D311" s="164" t="s">
        <v>93</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EQUIPAMIENTO INFORMÁTICO Y DE COMUNICACIONES PARA FUNDACIÓN CTIC 2017 | CTIC</v>
      </c>
      <c r="C312" s="140" t="str">
        <f>IF( ISBLANK('03.Muestra'!$E35),"",'03.Muestra'!$E35)</f>
        <v>https://www.fundacionctic.org/es/perfil-contratante/equipamiento-informatico-y-de-comunicaciones-para-fundacion-ctic-2017</v>
      </c>
      <c r="D312" s="164" t="s">
        <v>93</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Proceso de Homologación de Docentes | CTIC</v>
      </c>
      <c r="C313" s="140" t="str">
        <f>IF( ISBLANK('03.Muestra'!$E36),"",'03.Muestra'!$E36)</f>
        <v>https://www.fundacionctic.org/es/perfil-contratante/proceso-de-homologacion-de-docentes</v>
      </c>
      <c r="D313" s="164" t="s">
        <v>93</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Home | CTIC</v>
      </c>
      <c r="C314" s="140" t="str">
        <f>IF( ISBLANK('03.Muestra'!$E37),"",'03.Muestra'!$E37)</f>
        <v>https://www.fundacionctic.org/es</v>
      </c>
      <c r="D314" s="164" t="s">
        <v>82</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Contratación del mantenimiento de la limpieza de las instalaciones de Fundación CTIC y zonas comunes del Edificio Centros Tecnológicos | CTIC</v>
      </c>
      <c r="C315" s="140" t="str">
        <f>IF( ISBLANK('03.Muestra'!$E38),"",'03.Muestra'!$E38)</f>
        <v>https://www.fundacionctic.org/es/perfil-contratante/contratacion-del-mantenimiento-de-la-limpieza-de-las-instalaciones-de-fundacion</v>
      </c>
      <c r="D315" s="164" t="s">
        <v>93</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Recursos humanos | CTIC</v>
      </c>
      <c r="C316" s="140" t="str">
        <f>IF( ISBLANK('03.Muestra'!$E39),"",'03.Muestra'!$E39)</f>
        <v>https://www.fundacionctic.org/es/recursos-humanos</v>
      </c>
      <c r="D316" s="164" t="s">
        <v>93</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Identidad corporativa | CTIC</v>
      </c>
      <c r="C317" s="140" t="str">
        <f>IF( ISBLANK('03.Muestra'!$E40),"",'03.Muestra'!$E40)</f>
        <v>https://www.fundacionctic.org/es/identidad-corporativa</v>
      </c>
      <c r="D317" s="164" t="s">
        <v>93</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Álbumes | CTIC</v>
      </c>
      <c r="C318" s="140" t="str">
        <f>IF( ISBLANK('03.Muestra'!$E41),"",'03.Muestra'!$E41)</f>
        <v>https://www.fundacionctic.org/es/album</v>
      </c>
      <c r="D318" s="164" t="s">
        <v>93</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Aviso legal | CTIC</v>
      </c>
      <c r="C319" s="140" t="str">
        <f>IF( ISBLANK('03.Muestra'!$E42),"",'03.Muestra'!$E42)</f>
        <v>https://www.fundacionctic.org/es/aviso-legal</v>
      </c>
      <c r="D319" s="164" t="s">
        <v>93</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81</v>
      </c>
      <c r="C322" s="27" t="s">
        <v>143</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Home | CTIC</v>
      </c>
      <c r="C323" s="140" t="str">
        <f>IF( ISBLANK('03.Muestra'!$E8),"",'03.Muestra'!$E8)</f>
        <v>https://www.fundacionctic.org/</v>
      </c>
      <c r="D323" s="164" t="s">
        <v>89</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Escribir para Internet | CTIC</v>
      </c>
      <c r="C324" s="140" t="str">
        <f>IF( ISBLANK('03.Muestra'!$E9),"",'03.Muestra'!$E9)</f>
        <v>https://www.fundacionctic.org/es/actualidad/escribir-para-internet</v>
      </c>
      <c r="D324" s="164" t="s">
        <v>89</v>
      </c>
      <c r="E324" s="133" t="str">
        <f t="shared" si="17"/>
        <v/>
      </c>
      <c r="F324" s="147" t="n">
        <f ca="1">COUNTIF($D323:INDIRECT("$D" &amp;  SUM(ROW()-1,'03.Muestra'!$D$45)-1),F323)</f>
        <v>35.0</v>
      </c>
      <c r="G324" s="147" t="n">
        <f ca="1">COUNTIF($D323:INDIRECT("$D" &amp;  SUM(ROW()-1,'03.Muestra'!$D$45)-1),G323)</f>
        <v>0.0</v>
      </c>
      <c r="H324" s="147" t="n">
        <f ca="1">COUNTIF($D323:INDIRECT("$D" &amp;  SUM(ROW()-1,'03.Muestra'!$D$45)-1),H323)</f>
        <v>0.0</v>
      </c>
      <c r="I324" s="147" t="n">
        <f ca="1">COUNTIF($D323:INDIRECT("$D" &amp;  SUM(ROW()-1,'03.Muestra'!$D$45)-1),I323)</f>
        <v>0.0</v>
      </c>
      <c r="J324" s="147" t="n">
        <f ca="1">COUNTIF($D323:INDIRECT("$D" &amp;  SUM(ROW()-1,'03.Muestra'!$D$45)-1),J323)</f>
        <v>0.0</v>
      </c>
      <c r="K324" s="147" t="n">
        <f ca="1">IF('03.Muestra'!$D$45=0,0,COUNTBLANK($D323:INDIRECT("$D" &amp;  SUM(ROW()-1,'03.Muestra'!$D$45)-1)))</f>
        <v>0.0</v>
      </c>
      <c r="L324" s="19"/>
      <c r="M324" s="19"/>
      <c r="N324" s="19"/>
      <c r="O324" s="19"/>
      <c r="P324" s="19"/>
      <c r="Q324" s="19"/>
      <c r="R324" s="19"/>
      <c r="S324" s="19"/>
      <c r="T324" s="19"/>
      <c r="U324" s="19"/>
      <c r="V324" s="19"/>
      <c r="W324" s="19"/>
      <c r="X324" s="19"/>
      <c r="Y324" s="19"/>
    </row>
    <row r="325" spans="2:25" ht="12" customHeight="1">
      <c r="B325" s="140" t="str">
        <f>IF( ISBLANK('03.Muestra'!$C10),"",'03.Muestra'!$C10)</f>
        <v>Horizon 2020 | CTIC</v>
      </c>
      <c r="C325" s="140" t="str">
        <f>IF( ISBLANK('03.Muestra'!$E10),"",'03.Muestra'!$E10)</f>
        <v>https://www.fundacionctic.org/es/horizon-2020</v>
      </c>
      <c r="D325" s="164" t="s">
        <v>89</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Artículos | CTIC</v>
      </c>
      <c r="C326" s="140" t="str">
        <f>IF( ISBLANK('03.Muestra'!$E11),"",'03.Muestra'!$E11)</f>
        <v>https://www.fundacionctic.org/es/articulos</v>
      </c>
      <c r="D326" s="164" t="s">
        <v>89</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Trabaja con nosotros | CTIC</v>
      </c>
      <c r="C327" s="140" t="str">
        <f>IF( ISBLANK('03.Muestra'!$E12),"",'03.Muestra'!$E12)</f>
        <v>https://www.fundacionctic.org/es/trabaja-con-nosotros</v>
      </c>
      <c r="D327" s="164" t="s">
        <v>89</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Proyectos | CTIC</v>
      </c>
      <c r="C328" s="140" t="str">
        <f>IF( ISBLANK('03.Muestra'!$E13),"",'03.Muestra'!$E13)</f>
        <v>https://www.fundacionctic.org/es/proyectos</v>
      </c>
      <c r="D328" s="164" t="s">
        <v>89</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W3C | CTIC</v>
      </c>
      <c r="C329" s="140" t="str">
        <f>IF( ISBLANK('03.Muestra'!$E14),"",'03.Muestra'!$E14)</f>
        <v>https://www.fundacionctic.org/es/w3c</v>
      </c>
      <c r="D329" s="164" t="s">
        <v>89</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Tecnologías | CTIC</v>
      </c>
      <c r="C330" s="140" t="str">
        <f>IF( ISBLANK('03.Muestra'!$E15),"",'03.Muestra'!$E15)</f>
        <v>https://www.fundacionctic.org/es/tecnologias</v>
      </c>
      <c r="D330" s="164" t="s">
        <v>89</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BLOCKCHAIN | CTIC</v>
      </c>
      <c r="C331" s="140" t="str">
        <f>IF( ISBLANK('03.Muestra'!$E16),"",'03.Muestra'!$E16)</f>
        <v>https://www.fundacionctic.org/es/tecnologias/blockchain</v>
      </c>
      <c r="D331" s="164" t="s">
        <v>89</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Arranca MASSTEAM, Mujeres Asturianas STEAM, el proyecto al que se suma el PCT Avilés Isla de la Innovación | CTIC</v>
      </c>
      <c r="C332" s="140" t="str">
        <f>IF( ISBLANK('03.Muestra'!$E17),"",'03.Muestra'!$E17)</f>
        <v>https://www.fundacionctic.org/es/actualidad/arranca-massteam-mujeres-asturianas-steam-el-proyecto-al-que-se-suma-el-pct-aviles-isla</v>
      </c>
      <c r="D332" s="164" t="s">
        <v>89</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Análisis de la eficiencia de equipos industriales | CTIC</v>
      </c>
      <c r="C333" s="140" t="str">
        <f>IF( ISBLANK('03.Muestra'!$E18),"",'03.Muestra'!$E18)</f>
        <v>https://www.fundacionctic.org/es/actualidad/analisis-de-la-eficiencia-de-equipos-industriales</v>
      </c>
      <c r="D333" s="164" t="s">
        <v>89</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Perfil del contratante | CTIC</v>
      </c>
      <c r="C334" s="140" t="str">
        <f>IF( ISBLANK('03.Muestra'!$E19),"",'03.Muestra'!$E19)</f>
        <v>https://www.fundacionctic.org/es/perfil-contratante</v>
      </c>
      <c r="D334" s="164" t="s">
        <v>89</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SOLICITUD DE ACOMPAÑAMIENTO TECNOLÓGICO | CTIC</v>
      </c>
      <c r="C335" s="140" t="str">
        <f>IF( ISBLANK('03.Muestra'!$E20),"",'03.Muestra'!$E20)</f>
        <v>https://www.fundacionctic.org/es/proyectos/red-sat/solicitud-diagnostico</v>
      </c>
      <c r="D335" s="164" t="s">
        <v>89</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Mapa del sitio | CTIC</v>
      </c>
      <c r="C336" s="140" t="str">
        <f>IF( ISBLANK('03.Muestra'!$E21),"",'03.Muestra'!$E21)</f>
        <v>https://www.fundacionctic.org/es/sitemap</v>
      </c>
      <c r="D336" s="164" t="s">
        <v>89</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Política de cookies | CTIC</v>
      </c>
      <c r="C337" s="140" t="str">
        <f>IF( ISBLANK('03.Muestra'!$E22),"",'03.Muestra'!$E22)</f>
        <v>https://www.fundacionctic.org/es/politica-de-cookies</v>
      </c>
      <c r="D337" s="164" t="s">
        <v>89</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Home | CTIC</v>
      </c>
      <c r="C338" s="140" t="str">
        <f>IF( ISBLANK('03.Muestra'!$E23),"",'03.Muestra'!$E23)</f>
        <v>https://www.fundacionctic.org/en</v>
      </c>
      <c r="D338" s="164" t="s">
        <v>89</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Accesibilidad | CTIC</v>
      </c>
      <c r="C339" s="140" t="str">
        <f>IF( ISBLANK('03.Muestra'!$E24),"",'03.Muestra'!$E24)</f>
        <v>https://www.fundacionctic.org/es/accesibilidad</v>
      </c>
      <c r="D339" s="164" t="s">
        <v>89</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Sobre CTIC | CTIC</v>
      </c>
      <c r="C340" s="140" t="str">
        <f>IF( ISBLANK('03.Muestra'!$E25),"",'03.Muestra'!$E25)</f>
        <v>https://www.fundacionctic.org/es/sobre-ctic</v>
      </c>
      <c r="D340" s="164" t="s">
        <v>89</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Retos | CTIC</v>
      </c>
      <c r="C341" s="140" t="str">
        <f>IF( ISBLANK('03.Muestra'!$E26),"",'03.Muestra'!$E26)</f>
        <v>https://www.fundacionctic.org/es/retos</v>
      </c>
      <c r="D341" s="164" t="s">
        <v>89</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Publicaciones científicas | CTIC</v>
      </c>
      <c r="C342" s="140" t="str">
        <f>IF( ISBLANK('03.Muestra'!$E27),"",'03.Muestra'!$E27)</f>
        <v>https://www.fundacionctic.org/es/scientific-publications</v>
      </c>
      <c r="D342" s="164" t="s">
        <v>89</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News | CTIC</v>
      </c>
      <c r="C343" s="140" t="str">
        <f>IF( ISBLANK('03.Muestra'!$E28),"",'03.Muestra'!$E28)</f>
        <v>https://www.fundacionctic.org/es/actualidad</v>
      </c>
      <c r="D343" s="164" t="s">
        <v>89</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EQUIPAMIENTO DE MATERIAL INFORMÁTICO PARA FUNDACIÓN CTIC | CTIC</v>
      </c>
      <c r="C344" s="140" t="str">
        <f>IF( ISBLANK('03.Muestra'!$E29),"",'03.Muestra'!$E29)</f>
        <v>https://www.fundacionctic.org/es/perfil-contratante/equipamiento-de-material-informatico-para-fundacion-ctic</v>
      </c>
      <c r="D344" s="164" t="s">
        <v>89</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Órganos de gobierno | CTIC</v>
      </c>
      <c r="C345" s="140" t="str">
        <f>IF( ISBLANK('03.Muestra'!$E30),"",'03.Muestra'!$E30)</f>
        <v>https://www.fundacionctic.org/es/organos-de-gobierno</v>
      </c>
      <c r="D345" s="164" t="s">
        <v>89</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Desarrollo de Plataforma Web RETOS STEAM | CTIC</v>
      </c>
      <c r="C346" s="140" t="str">
        <f>IF( ISBLANK('03.Muestra'!$E31),"",'03.Muestra'!$E31)</f>
        <v>https://www.fundacionctic.org/es/perfil-contratante/desarrollo-de-plataforma-web-retos-steam</v>
      </c>
      <c r="D346" s="164" t="s">
        <v>89</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Suministro de material informático y de investigación | CTIC</v>
      </c>
      <c r="C347" s="140" t="str">
        <f>IF( ISBLANK('03.Muestra'!$E32),"",'03.Muestra'!$E32)</f>
        <v>https://www.fundacionctic.org/es/perfil-contratante/suministro-de-material-informatico-y-de-investigacion</v>
      </c>
      <c r="D347" s="164" t="s">
        <v>89</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Solicitud de certificados | CTIC</v>
      </c>
      <c r="C348" s="140" t="str">
        <f>IF( ISBLANK('03.Muestra'!$E33),"",'03.Muestra'!$E33)</f>
        <v>https://www.fundacionctic.org/perfil-contratante/certificados</v>
      </c>
      <c r="D348" s="164" t="s">
        <v>89</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Prensa | CTIC</v>
      </c>
      <c r="C349" s="140" t="str">
        <f>IF( ISBLANK('03.Muestra'!$E34),"",'03.Muestra'!$E34)</f>
        <v>https://www.fundacionctic.org/es/prensa</v>
      </c>
      <c r="D349" s="164" t="s">
        <v>89</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EQUIPAMIENTO INFORMÁTICO Y DE COMUNICACIONES PARA FUNDACIÓN CTIC 2017 | CTIC</v>
      </c>
      <c r="C350" s="140" t="str">
        <f>IF( ISBLANK('03.Muestra'!$E35),"",'03.Muestra'!$E35)</f>
        <v>https://www.fundacionctic.org/es/perfil-contratante/equipamiento-informatico-y-de-comunicaciones-para-fundacion-ctic-2017</v>
      </c>
      <c r="D350" s="164" t="s">
        <v>89</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Proceso de Homologación de Docentes | CTIC</v>
      </c>
      <c r="C351" s="140" t="str">
        <f>IF( ISBLANK('03.Muestra'!$E36),"",'03.Muestra'!$E36)</f>
        <v>https://www.fundacionctic.org/es/perfil-contratante/proceso-de-homologacion-de-docentes</v>
      </c>
      <c r="D351" s="164" t="s">
        <v>89</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Home | CTIC</v>
      </c>
      <c r="C352" s="140" t="str">
        <f>IF( ISBLANK('03.Muestra'!$E37),"",'03.Muestra'!$E37)</f>
        <v>https://www.fundacionctic.org/es</v>
      </c>
      <c r="D352" s="164" t="s">
        <v>89</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Contratación del mantenimiento de la limpieza de las instalaciones de Fundación CTIC y zonas comunes del Edificio Centros Tecnológicos | CTIC</v>
      </c>
      <c r="C353" s="140" t="str">
        <f>IF( ISBLANK('03.Muestra'!$E38),"",'03.Muestra'!$E38)</f>
        <v>https://www.fundacionctic.org/es/perfil-contratante/contratacion-del-mantenimiento-de-la-limpieza-de-las-instalaciones-de-fundacion</v>
      </c>
      <c r="D353" s="164" t="s">
        <v>89</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Recursos humanos | CTIC</v>
      </c>
      <c r="C354" s="140" t="str">
        <f>IF( ISBLANK('03.Muestra'!$E39),"",'03.Muestra'!$E39)</f>
        <v>https://www.fundacionctic.org/es/recursos-humanos</v>
      </c>
      <c r="D354" s="164" t="s">
        <v>89</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Identidad corporativa | CTIC</v>
      </c>
      <c r="C355" s="140" t="str">
        <f>IF( ISBLANK('03.Muestra'!$E40),"",'03.Muestra'!$E40)</f>
        <v>https://www.fundacionctic.org/es/identidad-corporativa</v>
      </c>
      <c r="D355" s="164" t="s">
        <v>89</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Álbumes | CTIC</v>
      </c>
      <c r="C356" s="140" t="str">
        <f>IF( ISBLANK('03.Muestra'!$E41),"",'03.Muestra'!$E41)</f>
        <v>https://www.fundacionctic.org/es/album</v>
      </c>
      <c r="D356" s="164" t="s">
        <v>89</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Aviso legal | CTIC</v>
      </c>
      <c r="C357" s="140" t="str">
        <f>IF( ISBLANK('03.Muestra'!$E42),"",'03.Muestra'!$E42)</f>
        <v>https://www.fundacionctic.org/es/aviso-legal</v>
      </c>
      <c r="D357" s="164" t="s">
        <v>89</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81</v>
      </c>
      <c r="C360" s="27" t="s">
        <v>144</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Home | CTIC</v>
      </c>
      <c r="C361" s="140" t="str">
        <f>IF( ISBLANK('03.Muestra'!$E8),"",'03.Muestra'!$E8)</f>
        <v>https://www.fundacionctic.org/</v>
      </c>
      <c r="D361" s="164" t="s">
        <v>89</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Escribir para Internet | CTIC</v>
      </c>
      <c r="C362" s="140" t="str">
        <f>IF( ISBLANK('03.Muestra'!$E9),"",'03.Muestra'!$E9)</f>
        <v>https://www.fundacionctic.org/es/actualidad/escribir-para-internet</v>
      </c>
      <c r="D362" s="164" t="s">
        <v>89</v>
      </c>
      <c r="E362" s="133" t="str">
        <f t="shared" si="19"/>
        <v/>
      </c>
      <c r="F362" s="147" t="n">
        <f ca="1">COUNTIF($D361:INDIRECT("$D" &amp;  SUM(ROW()-1,'03.Muestra'!$D$45)-1),F361)</f>
        <v>35.0</v>
      </c>
      <c r="G362" s="147" t="n">
        <f ca="1">COUNTIF($D361:INDIRECT("$D" &amp;  SUM(ROW()-1,'03.Muestra'!$D$45)-1),G361)</f>
        <v>0.0</v>
      </c>
      <c r="H362" s="147" t="n">
        <f ca="1">COUNTIF($D361:INDIRECT("$D" &amp;  SUM(ROW()-1,'03.Muestra'!$D$45)-1),H361)</f>
        <v>0.0</v>
      </c>
      <c r="I362" s="147" t="n">
        <f ca="1">COUNTIF($D361:INDIRECT("$D" &amp;  SUM(ROW()-1,'03.Muestra'!$D$45)-1),I361)</f>
        <v>0.0</v>
      </c>
      <c r="J362" s="147" t="n">
        <f ca="1">COUNTIF($D361:INDIRECT("$D" &amp;  SUM(ROW()-1,'03.Muestra'!$D$45)-1),J361)</f>
        <v>0.0</v>
      </c>
      <c r="K362" s="147" t="n">
        <f ca="1">IF('03.Muestra'!$D$45=0,0,COUNTBLANK($D361:INDIRECT("$D" &amp;  SUM(ROW()-1,'03.Muestra'!$D$45)-1)))</f>
        <v>0.0</v>
      </c>
      <c r="L362" s="19"/>
      <c r="M362" s="19"/>
      <c r="N362" s="19"/>
      <c r="O362" s="19"/>
      <c r="P362" s="19"/>
      <c r="Q362" s="19"/>
      <c r="R362" s="19"/>
      <c r="S362" s="19"/>
      <c r="T362" s="19"/>
      <c r="U362" s="19"/>
      <c r="V362" s="19"/>
      <c r="W362" s="19"/>
      <c r="X362" s="19"/>
      <c r="Y362" s="19"/>
    </row>
    <row r="363" spans="2:25" ht="12" customHeight="1">
      <c r="B363" s="140" t="str">
        <f>IF( ISBLANK('03.Muestra'!$C10),"",'03.Muestra'!$C10)</f>
        <v>Horizon 2020 | CTIC</v>
      </c>
      <c r="C363" s="140" t="str">
        <f>IF( ISBLANK('03.Muestra'!$E10),"",'03.Muestra'!$E10)</f>
        <v>https://www.fundacionctic.org/es/horizon-2020</v>
      </c>
      <c r="D363" s="164" t="s">
        <v>89</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Artículos | CTIC</v>
      </c>
      <c r="C364" s="140" t="str">
        <f>IF( ISBLANK('03.Muestra'!$E11),"",'03.Muestra'!$E11)</f>
        <v>https://www.fundacionctic.org/es/articulos</v>
      </c>
      <c r="D364" s="164" t="s">
        <v>89</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Trabaja con nosotros | CTIC</v>
      </c>
      <c r="C365" s="140" t="str">
        <f>IF( ISBLANK('03.Muestra'!$E12),"",'03.Muestra'!$E12)</f>
        <v>https://www.fundacionctic.org/es/trabaja-con-nosotros</v>
      </c>
      <c r="D365" s="164" t="s">
        <v>89</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Proyectos | CTIC</v>
      </c>
      <c r="C366" s="140" t="str">
        <f>IF( ISBLANK('03.Muestra'!$E13),"",'03.Muestra'!$E13)</f>
        <v>https://www.fundacionctic.org/es/proyectos</v>
      </c>
      <c r="D366" s="164" t="s">
        <v>89</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W3C | CTIC</v>
      </c>
      <c r="C367" s="140" t="str">
        <f>IF( ISBLANK('03.Muestra'!$E14),"",'03.Muestra'!$E14)</f>
        <v>https://www.fundacionctic.org/es/w3c</v>
      </c>
      <c r="D367" s="164" t="s">
        <v>89</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Tecnologías | CTIC</v>
      </c>
      <c r="C368" s="140" t="str">
        <f>IF( ISBLANK('03.Muestra'!$E15),"",'03.Muestra'!$E15)</f>
        <v>https://www.fundacionctic.org/es/tecnologias</v>
      </c>
      <c r="D368" s="164" t="s">
        <v>89</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BLOCKCHAIN | CTIC</v>
      </c>
      <c r="C369" s="140" t="str">
        <f>IF( ISBLANK('03.Muestra'!$E16),"",'03.Muestra'!$E16)</f>
        <v>https://www.fundacionctic.org/es/tecnologias/blockchain</v>
      </c>
      <c r="D369" s="164" t="s">
        <v>89</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Arranca MASSTEAM, Mujeres Asturianas STEAM, el proyecto al que se suma el PCT Avilés Isla de la Innovación | CTIC</v>
      </c>
      <c r="C370" s="140" t="str">
        <f>IF( ISBLANK('03.Muestra'!$E17),"",'03.Muestra'!$E17)</f>
        <v>https://www.fundacionctic.org/es/actualidad/arranca-massteam-mujeres-asturianas-steam-el-proyecto-al-que-se-suma-el-pct-aviles-isla</v>
      </c>
      <c r="D370" s="164" t="s">
        <v>89</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Análisis de la eficiencia de equipos industriales | CTIC</v>
      </c>
      <c r="C371" s="140" t="str">
        <f>IF( ISBLANK('03.Muestra'!$E18),"",'03.Muestra'!$E18)</f>
        <v>https://www.fundacionctic.org/es/actualidad/analisis-de-la-eficiencia-de-equipos-industriales</v>
      </c>
      <c r="D371" s="164" t="s">
        <v>89</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Perfil del contratante | CTIC</v>
      </c>
      <c r="C372" s="140" t="str">
        <f>IF( ISBLANK('03.Muestra'!$E19),"",'03.Muestra'!$E19)</f>
        <v>https://www.fundacionctic.org/es/perfil-contratante</v>
      </c>
      <c r="D372" s="164" t="s">
        <v>89</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SOLICITUD DE ACOMPAÑAMIENTO TECNOLÓGICO | CTIC</v>
      </c>
      <c r="C373" s="140" t="str">
        <f>IF( ISBLANK('03.Muestra'!$E20),"",'03.Muestra'!$E20)</f>
        <v>https://www.fundacionctic.org/es/proyectos/red-sat/solicitud-diagnostico</v>
      </c>
      <c r="D373" s="164" t="s">
        <v>89</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Mapa del sitio | CTIC</v>
      </c>
      <c r="C374" s="140" t="str">
        <f>IF( ISBLANK('03.Muestra'!$E21),"",'03.Muestra'!$E21)</f>
        <v>https://www.fundacionctic.org/es/sitemap</v>
      </c>
      <c r="D374" s="164" t="s">
        <v>89</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Política de cookies | CTIC</v>
      </c>
      <c r="C375" s="140" t="str">
        <f>IF( ISBLANK('03.Muestra'!$E22),"",'03.Muestra'!$E22)</f>
        <v>https://www.fundacionctic.org/es/politica-de-cookies</v>
      </c>
      <c r="D375" s="164" t="s">
        <v>89</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Home | CTIC</v>
      </c>
      <c r="C376" s="140" t="str">
        <f>IF( ISBLANK('03.Muestra'!$E23),"",'03.Muestra'!$E23)</f>
        <v>https://www.fundacionctic.org/en</v>
      </c>
      <c r="D376" s="164" t="s">
        <v>89</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Accesibilidad | CTIC</v>
      </c>
      <c r="C377" s="140" t="str">
        <f>IF( ISBLANK('03.Muestra'!$E24),"",'03.Muestra'!$E24)</f>
        <v>https://www.fundacionctic.org/es/accesibilidad</v>
      </c>
      <c r="D377" s="164" t="s">
        <v>89</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Sobre CTIC | CTIC</v>
      </c>
      <c r="C378" s="140" t="str">
        <f>IF( ISBLANK('03.Muestra'!$E25),"",'03.Muestra'!$E25)</f>
        <v>https://www.fundacionctic.org/es/sobre-ctic</v>
      </c>
      <c r="D378" s="164" t="s">
        <v>89</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Retos | CTIC</v>
      </c>
      <c r="C379" s="140" t="str">
        <f>IF( ISBLANK('03.Muestra'!$E26),"",'03.Muestra'!$E26)</f>
        <v>https://www.fundacionctic.org/es/retos</v>
      </c>
      <c r="D379" s="164" t="s">
        <v>89</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Publicaciones científicas | CTIC</v>
      </c>
      <c r="C380" s="140" t="str">
        <f>IF( ISBLANK('03.Muestra'!$E27),"",'03.Muestra'!$E27)</f>
        <v>https://www.fundacionctic.org/es/scientific-publications</v>
      </c>
      <c r="D380" s="164" t="s">
        <v>89</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News | CTIC</v>
      </c>
      <c r="C381" s="140" t="str">
        <f>IF( ISBLANK('03.Muestra'!$E28),"",'03.Muestra'!$E28)</f>
        <v>https://www.fundacionctic.org/es/actualidad</v>
      </c>
      <c r="D381" s="164" t="s">
        <v>89</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EQUIPAMIENTO DE MATERIAL INFORMÁTICO PARA FUNDACIÓN CTIC | CTIC</v>
      </c>
      <c r="C382" s="140" t="str">
        <f>IF( ISBLANK('03.Muestra'!$E29),"",'03.Muestra'!$E29)</f>
        <v>https://www.fundacionctic.org/es/perfil-contratante/equipamiento-de-material-informatico-para-fundacion-ctic</v>
      </c>
      <c r="D382" s="164" t="s">
        <v>89</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Órganos de gobierno | CTIC</v>
      </c>
      <c r="C383" s="140" t="str">
        <f>IF( ISBLANK('03.Muestra'!$E30),"",'03.Muestra'!$E30)</f>
        <v>https://www.fundacionctic.org/es/organos-de-gobierno</v>
      </c>
      <c r="D383" s="164" t="s">
        <v>89</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Desarrollo de Plataforma Web RETOS STEAM | CTIC</v>
      </c>
      <c r="C384" s="140" t="str">
        <f>IF( ISBLANK('03.Muestra'!$E31),"",'03.Muestra'!$E31)</f>
        <v>https://www.fundacionctic.org/es/perfil-contratante/desarrollo-de-plataforma-web-retos-steam</v>
      </c>
      <c r="D384" s="164" t="s">
        <v>89</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Suministro de material informático y de investigación | CTIC</v>
      </c>
      <c r="C385" s="140" t="str">
        <f>IF( ISBLANK('03.Muestra'!$E32),"",'03.Muestra'!$E32)</f>
        <v>https://www.fundacionctic.org/es/perfil-contratante/suministro-de-material-informatico-y-de-investigacion</v>
      </c>
      <c r="D385" s="164" t="s">
        <v>89</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Solicitud de certificados | CTIC</v>
      </c>
      <c r="C386" s="140" t="str">
        <f>IF( ISBLANK('03.Muestra'!$E33),"",'03.Muestra'!$E33)</f>
        <v>https://www.fundacionctic.org/perfil-contratante/certificados</v>
      </c>
      <c r="D386" s="164" t="s">
        <v>89</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Prensa | CTIC</v>
      </c>
      <c r="C387" s="140" t="str">
        <f>IF( ISBLANK('03.Muestra'!$E34),"",'03.Muestra'!$E34)</f>
        <v>https://www.fundacionctic.org/es/prensa</v>
      </c>
      <c r="D387" s="164" t="s">
        <v>89</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EQUIPAMIENTO INFORMÁTICO Y DE COMUNICACIONES PARA FUNDACIÓN CTIC 2017 | CTIC</v>
      </c>
      <c r="C388" s="140" t="str">
        <f>IF( ISBLANK('03.Muestra'!$E35),"",'03.Muestra'!$E35)</f>
        <v>https://www.fundacionctic.org/es/perfil-contratante/equipamiento-informatico-y-de-comunicaciones-para-fundacion-ctic-2017</v>
      </c>
      <c r="D388" s="164" t="s">
        <v>89</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Proceso de Homologación de Docentes | CTIC</v>
      </c>
      <c r="C389" s="140" t="str">
        <f>IF( ISBLANK('03.Muestra'!$E36),"",'03.Muestra'!$E36)</f>
        <v>https://www.fundacionctic.org/es/perfil-contratante/proceso-de-homologacion-de-docentes</v>
      </c>
      <c r="D389" s="164" t="s">
        <v>89</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Home | CTIC</v>
      </c>
      <c r="C390" s="140" t="str">
        <f>IF( ISBLANK('03.Muestra'!$E37),"",'03.Muestra'!$E37)</f>
        <v>https://www.fundacionctic.org/es</v>
      </c>
      <c r="D390" s="164" t="s">
        <v>89</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Contratación del mantenimiento de la limpieza de las instalaciones de Fundación CTIC y zonas comunes del Edificio Centros Tecnológicos | CTIC</v>
      </c>
      <c r="C391" s="140" t="str">
        <f>IF( ISBLANK('03.Muestra'!$E38),"",'03.Muestra'!$E38)</f>
        <v>https://www.fundacionctic.org/es/perfil-contratante/contratacion-del-mantenimiento-de-la-limpieza-de-las-instalaciones-de-fundacion</v>
      </c>
      <c r="D391" s="164" t="s">
        <v>89</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Recursos humanos | CTIC</v>
      </c>
      <c r="C392" s="140" t="str">
        <f>IF( ISBLANK('03.Muestra'!$E39),"",'03.Muestra'!$E39)</f>
        <v>https://www.fundacionctic.org/es/recursos-humanos</v>
      </c>
      <c r="D392" s="164" t="s">
        <v>89</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Identidad corporativa | CTIC</v>
      </c>
      <c r="C393" s="140" t="str">
        <f>IF( ISBLANK('03.Muestra'!$E40),"",'03.Muestra'!$E40)</f>
        <v>https://www.fundacionctic.org/es/identidad-corporativa</v>
      </c>
      <c r="D393" s="164" t="s">
        <v>89</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Álbumes | CTIC</v>
      </c>
      <c r="C394" s="140" t="str">
        <f>IF( ISBLANK('03.Muestra'!$E41),"",'03.Muestra'!$E41)</f>
        <v>https://www.fundacionctic.org/es/album</v>
      </c>
      <c r="D394" s="164" t="s">
        <v>89</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Aviso legal | CTIC</v>
      </c>
      <c r="C395" s="140" t="str">
        <f>IF( ISBLANK('03.Muestra'!$E42),"",'03.Muestra'!$E42)</f>
        <v>https://www.fundacionctic.org/es/aviso-legal</v>
      </c>
      <c r="D395" s="164" t="s">
        <v>89</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password="902B" sheet="true" scenarios="true" objects="true"/>
  <mergeCells count="1">
    <mergeCell ref="B11:C11"/>
  </mergeCells>
  <conditionalFormatting sqref="E19:E53 E57:E91 E95:E129 E133:E167 E171:E205 E209:E243 E247:E281 E285:E319 E323:E357 E361:E395">
    <cfRule type="cellIs" dxfId="612" priority="68" operator="equal">
      <formula>"ERR"</formula>
    </cfRule>
  </conditionalFormatting>
  <conditionalFormatting sqref="D19:D53 D57:D91 D95:D129 D133:D167 D171:D205 D209:D243 D247:D281 D285:D319 D323:D357 D361:D395">
    <cfRule type="expression" dxfId="611" priority="62" stopIfTrue="1">
      <formula>ISBLANK(D19)</formula>
    </cfRule>
    <cfRule type="cellIs" dxfId="610" priority="63" stopIfTrue="1" operator="equal">
      <formula>"Pasa"</formula>
    </cfRule>
    <cfRule type="cellIs" dxfId="609" priority="64" stopIfTrue="1" operator="equal">
      <formula>"Falla"</formula>
    </cfRule>
    <cfRule type="cellIs" dxfId="608" priority="65" stopIfTrue="1" operator="equal">
      <formula>"N/A"</formula>
    </cfRule>
    <cfRule type="cellIs" dxfId="607" priority="66" stopIfTrue="1" operator="equal">
      <formula>"N/T"</formula>
    </cfRule>
    <cfRule type="cellIs" dxfId="606" priority="67" stopIfTrue="1" operator="equal">
      <formula>"N/D"</formula>
    </cfRule>
  </conditionalFormatting>
  <conditionalFormatting sqref="F19:J19">
    <cfRule type="expression" dxfId="155" priority="55" stopIfTrue="1">
      <formula>ISBLANK(F19)</formula>
    </cfRule>
    <cfRule type="cellIs" dxfId="154" priority="56" stopIfTrue="1" operator="equal">
      <formula>"Pasa"</formula>
    </cfRule>
    <cfRule type="cellIs" dxfId="153" priority="57" stopIfTrue="1" operator="equal">
      <formula>"Falla"</formula>
    </cfRule>
    <cfRule type="cellIs" dxfId="152" priority="58" stopIfTrue="1" operator="equal">
      <formula>"N/A"</formula>
    </cfRule>
    <cfRule type="cellIs" dxfId="151" priority="59" stopIfTrue="1" operator="equal">
      <formula>"N/T"</formula>
    </cfRule>
    <cfRule type="cellIs" dxfId="150" priority="60" stopIfTrue="1" operator="equal">
      <formula>"N/D"</formula>
    </cfRule>
  </conditionalFormatting>
  <conditionalFormatting sqref="F57:J57">
    <cfRule type="expression" dxfId="143" priority="49" stopIfTrue="1">
      <formula>ISBLANK(F57)</formula>
    </cfRule>
    <cfRule type="cellIs" dxfId="142" priority="50" stopIfTrue="1" operator="equal">
      <formula>"Pasa"</formula>
    </cfRule>
    <cfRule type="cellIs" dxfId="141" priority="51" stopIfTrue="1" operator="equal">
      <formula>"Falla"</formula>
    </cfRule>
    <cfRule type="cellIs" dxfId="140" priority="52" stopIfTrue="1" operator="equal">
      <formula>"N/A"</formula>
    </cfRule>
    <cfRule type="cellIs" dxfId="139" priority="53" stopIfTrue="1" operator="equal">
      <formula>"N/T"</formula>
    </cfRule>
    <cfRule type="cellIs" dxfId="138" priority="54" stopIfTrue="1" operator="equal">
      <formula>"N/D"</formula>
    </cfRule>
  </conditionalFormatting>
  <conditionalFormatting sqref="F95:J95">
    <cfRule type="expression" dxfId="131" priority="43" stopIfTrue="1">
      <formula>ISBLANK(F95)</formula>
    </cfRule>
    <cfRule type="cellIs" dxfId="130" priority="44" stopIfTrue="1" operator="equal">
      <formula>"Pasa"</formula>
    </cfRule>
    <cfRule type="cellIs" dxfId="129" priority="45" stopIfTrue="1" operator="equal">
      <formula>"Falla"</formula>
    </cfRule>
    <cfRule type="cellIs" dxfId="128" priority="46" stopIfTrue="1" operator="equal">
      <formula>"N/A"</formula>
    </cfRule>
    <cfRule type="cellIs" dxfId="127" priority="47" stopIfTrue="1" operator="equal">
      <formula>"N/T"</formula>
    </cfRule>
    <cfRule type="cellIs" dxfId="126" priority="48" stopIfTrue="1" operator="equal">
      <formula>"N/D"</formula>
    </cfRule>
  </conditionalFormatting>
  <conditionalFormatting sqref="F133:J133">
    <cfRule type="expression" dxfId="119" priority="37" stopIfTrue="1">
      <formula>ISBLANK(F133)</formula>
    </cfRule>
    <cfRule type="cellIs" dxfId="118" priority="38" stopIfTrue="1" operator="equal">
      <formula>"Pasa"</formula>
    </cfRule>
    <cfRule type="cellIs" dxfId="117" priority="39" stopIfTrue="1" operator="equal">
      <formula>"Falla"</formula>
    </cfRule>
    <cfRule type="cellIs" dxfId="116" priority="40" stopIfTrue="1" operator="equal">
      <formula>"N/A"</formula>
    </cfRule>
    <cfRule type="cellIs" dxfId="115" priority="41" stopIfTrue="1" operator="equal">
      <formula>"N/T"</formula>
    </cfRule>
    <cfRule type="cellIs" dxfId="114" priority="42" stopIfTrue="1" operator="equal">
      <formula>"N/D"</formula>
    </cfRule>
  </conditionalFormatting>
  <conditionalFormatting sqref="F171:J171">
    <cfRule type="expression" dxfId="107" priority="31" stopIfTrue="1">
      <formula>ISBLANK(F171)</formula>
    </cfRule>
    <cfRule type="cellIs" dxfId="106" priority="32" stopIfTrue="1" operator="equal">
      <formula>"Pasa"</formula>
    </cfRule>
    <cfRule type="cellIs" dxfId="105" priority="33" stopIfTrue="1" operator="equal">
      <formula>"Falla"</formula>
    </cfRule>
    <cfRule type="cellIs" dxfId="104" priority="34" stopIfTrue="1" operator="equal">
      <formula>"N/A"</formula>
    </cfRule>
    <cfRule type="cellIs" dxfId="103" priority="35" stopIfTrue="1" operator="equal">
      <formula>"N/T"</formula>
    </cfRule>
    <cfRule type="cellIs" dxfId="102" priority="36" stopIfTrue="1" operator="equal">
      <formula>"N/D"</formula>
    </cfRule>
  </conditionalFormatting>
  <conditionalFormatting sqref="F209:J209">
    <cfRule type="expression" dxfId="95" priority="25" stopIfTrue="1">
      <formula>ISBLANK(F209)</formula>
    </cfRule>
    <cfRule type="cellIs" dxfId="94" priority="26" stopIfTrue="1" operator="equal">
      <formula>"Pasa"</formula>
    </cfRule>
    <cfRule type="cellIs" dxfId="93" priority="27" stopIfTrue="1" operator="equal">
      <formula>"Falla"</formula>
    </cfRule>
    <cfRule type="cellIs" dxfId="92" priority="28" stopIfTrue="1" operator="equal">
      <formula>"N/A"</formula>
    </cfRule>
    <cfRule type="cellIs" dxfId="91" priority="29" stopIfTrue="1" operator="equal">
      <formula>"N/T"</formula>
    </cfRule>
    <cfRule type="cellIs" dxfId="90" priority="30" stopIfTrue="1" operator="equal">
      <formula>"N/D"</formula>
    </cfRule>
  </conditionalFormatting>
  <conditionalFormatting sqref="F247:J247">
    <cfRule type="expression" dxfId="83" priority="19" stopIfTrue="1">
      <formula>ISBLANK(F247)</formula>
    </cfRule>
    <cfRule type="cellIs" dxfId="82" priority="20" stopIfTrue="1" operator="equal">
      <formula>"Pasa"</formula>
    </cfRule>
    <cfRule type="cellIs" dxfId="81" priority="21" stopIfTrue="1" operator="equal">
      <formula>"Falla"</formula>
    </cfRule>
    <cfRule type="cellIs" dxfId="80" priority="22" stopIfTrue="1" operator="equal">
      <formula>"N/A"</formula>
    </cfRule>
    <cfRule type="cellIs" dxfId="79" priority="23" stopIfTrue="1" operator="equal">
      <formula>"N/T"</formula>
    </cfRule>
    <cfRule type="cellIs" dxfId="78" priority="24" stopIfTrue="1" operator="equal">
      <formula>"N/D"</formula>
    </cfRule>
  </conditionalFormatting>
  <conditionalFormatting sqref="F285:J285">
    <cfRule type="expression" dxfId="71" priority="13" stopIfTrue="1">
      <formula>ISBLANK(F285)</formula>
    </cfRule>
    <cfRule type="cellIs" dxfId="70" priority="14" stopIfTrue="1" operator="equal">
      <formula>"Pasa"</formula>
    </cfRule>
    <cfRule type="cellIs" dxfId="69" priority="15" stopIfTrue="1" operator="equal">
      <formula>"Falla"</formula>
    </cfRule>
    <cfRule type="cellIs" dxfId="68" priority="16" stopIfTrue="1" operator="equal">
      <formula>"N/A"</formula>
    </cfRule>
    <cfRule type="cellIs" dxfId="67" priority="17" stopIfTrue="1" operator="equal">
      <formula>"N/T"</formula>
    </cfRule>
    <cfRule type="cellIs" dxfId="66" priority="18" stopIfTrue="1" operator="equal">
      <formula>"N/D"</formula>
    </cfRule>
  </conditionalFormatting>
  <conditionalFormatting sqref="F323:J323">
    <cfRule type="expression" dxfId="59" priority="7" stopIfTrue="1">
      <formula>ISBLANK(F323)</formula>
    </cfRule>
    <cfRule type="cellIs" dxfId="58" priority="8" stopIfTrue="1" operator="equal">
      <formula>"Pasa"</formula>
    </cfRule>
    <cfRule type="cellIs" dxfId="57" priority="9" stopIfTrue="1" operator="equal">
      <formula>"Falla"</formula>
    </cfRule>
    <cfRule type="cellIs" dxfId="56" priority="10" stopIfTrue="1" operator="equal">
      <formula>"N/A"</formula>
    </cfRule>
    <cfRule type="cellIs" dxfId="55" priority="11" stopIfTrue="1" operator="equal">
      <formula>"N/T"</formula>
    </cfRule>
    <cfRule type="cellIs" dxfId="54" priority="12" stopIfTrue="1" operator="equal">
      <formula>"N/D"</formula>
    </cfRule>
  </conditionalFormatting>
  <conditionalFormatting sqref="F361:J361">
    <cfRule type="expression" dxfId="47" priority="1" stopIfTrue="1">
      <formula>ISBLANK(F361)</formula>
    </cfRule>
    <cfRule type="cellIs" dxfId="46" priority="2" stopIfTrue="1" operator="equal">
      <formula>"Pasa"</formula>
    </cfRule>
    <cfRule type="cellIs" dxfId="45" priority="3" stopIfTrue="1" operator="equal">
      <formula>"Falla"</formula>
    </cfRule>
    <cfRule type="cellIs" dxfId="44" priority="4" stopIfTrue="1" operator="equal">
      <formula>"N/A"</formula>
    </cfRule>
    <cfRule type="cellIs" dxfId="43" priority="5" stopIfTrue="1" operator="equal">
      <formula>"N/T"</formula>
    </cfRule>
    <cfRule type="cellIs" dxfId="42"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48576"/>
  <sheetViews>
    <sheetView zoomScale="90" zoomScaleNormal="90" workbookViewId="0">
      <selection activeCell="D19" sqref="D19"/>
    </sheetView>
  </sheetViews>
  <sheetFormatPr baseColWidth="10" defaultColWidth="11.5703125" defaultRowHeight="12.75"/>
  <cols>
    <col min="1" max="1" customWidth="true" style="14" width="7.85546875" collapsed="false"/>
    <col min="2" max="2" customWidth="true" style="14" width="16.140625" collapsed="false"/>
    <col min="3" max="3" customWidth="true" style="14" width="55.7109375" collapsed="false"/>
    <col min="4" max="4" customWidth="true" style="139" width="18.28515625" collapsed="false"/>
    <col min="5" max="5" customWidth="true" style="14" width="5.42578125" collapsed="false"/>
    <col min="6" max="6" customWidth="true" style="14" width="13.42578125" collapsed="false"/>
    <col min="7" max="7" customWidth="true" style="14" width="13.7109375" collapsed="false"/>
    <col min="8" max="9" customWidth="true" style="14" width="12.28515625" collapsed="false"/>
    <col min="10" max="10" customWidth="true" style="14" width="14.28515625" collapsed="false"/>
    <col min="11" max="11" customWidth="true" style="14" width="14.140625" collapsed="false"/>
    <col min="12" max="15" customWidth="true" style="14" width="12.28515625" collapsed="false"/>
    <col min="16" max="16" customWidth="true" style="14" width="22.5703125" collapsed="false"/>
    <col min="17" max="17" customWidth="true" style="14" width="13.85546875" collapsed="false"/>
    <col min="18" max="18" customWidth="true" style="14" width="7.0" collapsed="false"/>
    <col min="19" max="19" customWidth="true" style="14" width="11.28515625" collapsed="false"/>
    <col min="20" max="20" customWidth="true" style="14" width="12.28515625" collapsed="false"/>
    <col min="21" max="22" customWidth="true" style="14" width="8.7109375" collapsed="false"/>
    <col min="23" max="23" customWidth="true" style="14" width="12.42578125" collapsed="false"/>
    <col min="24" max="24" customWidth="true" style="14" width="11.85546875" collapsed="false"/>
    <col min="25" max="25" customWidth="true" style="14" width="8.0" collapsed="false"/>
    <col min="26" max="64" customWidth="true" style="14" width="14.42578125" collapsed="false"/>
    <col min="65" max="16384" style="14" width="11.5703125" collapsed="false"/>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262</v>
      </c>
      <c r="D3" s="19"/>
      <c r="E3" s="19"/>
      <c r="Z3" s="19"/>
    </row>
    <row r="4" spans="1:26" ht="25.5" customHeight="1">
      <c r="B4" s="108"/>
      <c r="D4" s="19"/>
      <c r="E4" s="19"/>
      <c r="Z4" s="19"/>
    </row>
    <row r="5" spans="1:26" ht="28.3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145</v>
      </c>
      <c r="C8" s="19"/>
      <c r="D8" s="133"/>
      <c r="E8" s="19"/>
      <c r="F8" s="19"/>
      <c r="G8" s="19"/>
      <c r="H8" s="19"/>
      <c r="I8" s="19"/>
      <c r="J8" s="19"/>
      <c r="K8" s="19"/>
      <c r="L8" s="19"/>
      <c r="M8" s="19"/>
      <c r="N8" s="19"/>
      <c r="O8" s="19"/>
    </row>
    <row r="9" spans="1:26" ht="23.25" customHeight="1">
      <c r="B9" s="137" t="s">
        <v>146</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184" t="s">
        <v>73</v>
      </c>
      <c r="C11" s="185"/>
      <c r="D11" s="25"/>
      <c r="E11" s="139"/>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2</v>
      </c>
      <c r="D12" s="32"/>
      <c r="F12" s="76" t="s">
        <v>79</v>
      </c>
      <c r="G12" s="77" t="n">
        <f ca="1">J20+J58+J96</f>
        <v>0.0</v>
      </c>
      <c r="H12" s="67" t="n">
        <f ca="1">IF(($G$15+$K$15)=0,0,G12/($G$15+$K$15))</f>
        <v>0.0</v>
      </c>
      <c r="I12" s="32"/>
      <c r="J12" s="76" t="s">
        <v>80</v>
      </c>
      <c r="K12" s="77" t="n">
        <f ca="1">G20+G58+G96</f>
        <v>24.0</v>
      </c>
      <c r="L12" s="67" t="n">
        <f ca="1">IF(($G$15+$K$15)=0,0,K12/($G$15+$K$15))</f>
        <v>0.22857142857142856</v>
      </c>
      <c r="M12" s="19"/>
      <c r="N12" s="19"/>
      <c r="O12" s="19"/>
      <c r="P12" s="19"/>
      <c r="Q12" s="19"/>
      <c r="R12" s="19"/>
      <c r="S12" s="19"/>
      <c r="T12" s="19"/>
      <c r="U12" s="19"/>
      <c r="V12" s="19"/>
      <c r="W12" s="19"/>
      <c r="X12" s="19"/>
      <c r="Y12" s="19"/>
    </row>
    <row r="13" spans="1:26" ht="12" customHeight="1">
      <c r="B13" s="71" t="s">
        <v>81</v>
      </c>
      <c r="C13" s="72">
        <v>1</v>
      </c>
      <c r="D13" s="32"/>
      <c r="F13" s="76" t="s">
        <v>82</v>
      </c>
      <c r="G13" s="77" t="n">
        <f ca="1">I20+I58+I96</f>
        <v>11.0</v>
      </c>
      <c r="H13" s="67" t="n">
        <f ca="1">IF(($G$15+$K$15)=0,0,G13/($G$15+$K$15))</f>
        <v>0.10476190476190476</v>
      </c>
      <c r="I13" s="32"/>
      <c r="J13" s="76" t="s">
        <v>83</v>
      </c>
      <c r="K13" s="77" t="n">
        <f ca="1">F20+F58+F96</f>
        <v>70.0</v>
      </c>
      <c r="L13" s="67" t="n">
        <f ca="1">IF(($G$15+$K$15)=0,0,K13/($G$15+$K$15))</f>
        <v>0.6666666666666666</v>
      </c>
      <c r="M13" s="19"/>
      <c r="N13" s="19"/>
      <c r="O13" s="19"/>
      <c r="P13" s="19"/>
      <c r="Q13" s="19"/>
      <c r="R13" s="19"/>
      <c r="S13" s="19"/>
      <c r="T13" s="19"/>
      <c r="U13" s="19"/>
      <c r="V13" s="19"/>
      <c r="W13" s="19"/>
      <c r="X13" s="19"/>
      <c r="Y13" s="19"/>
    </row>
    <row r="14" spans="1:26" ht="12" customHeight="1" thickBot="1">
      <c r="B14" s="73" t="s">
        <v>84</v>
      </c>
      <c r="C14" s="74" t="n">
        <f>SUM(C12:C13)</f>
        <v>3.0</v>
      </c>
      <c r="D14" s="32"/>
      <c r="F14" s="76" t="s">
        <v>85</v>
      </c>
      <c r="G14" s="77" t="n">
        <f ca="1">H20+H58+H96</f>
        <v>0.0</v>
      </c>
      <c r="H14" s="67" t="n">
        <f ca="1">IF(($G$15+$K$15)=0,0,G14/($G$15+$K$15))</f>
        <v>0.0</v>
      </c>
      <c r="I14" s="32"/>
      <c r="J14" s="76" t="s">
        <v>86</v>
      </c>
      <c r="K14" s="77" t="n">
        <f ca="1">K20+K58+K96</f>
        <v>0.0</v>
      </c>
      <c r="L14" s="67" t="n">
        <f ca="1">IF(($G$15+$K$15)=0,0,K14/($G$15+$K$15))</f>
        <v>0.0</v>
      </c>
      <c r="M14" s="19"/>
      <c r="N14" s="19"/>
      <c r="O14" s="19"/>
      <c r="P14" s="19"/>
      <c r="Q14" s="19"/>
      <c r="R14" s="19"/>
      <c r="S14" s="19"/>
      <c r="T14" s="19"/>
      <c r="U14" s="19"/>
      <c r="V14" s="19"/>
      <c r="W14" s="19"/>
      <c r="X14" s="19"/>
      <c r="Y14" s="19"/>
    </row>
    <row r="15" spans="1:26" ht="12" customHeight="1" thickBot="1">
      <c r="B15" s="32"/>
      <c r="C15" s="32"/>
      <c r="D15" s="32"/>
      <c r="F15" s="78" t="s">
        <v>84</v>
      </c>
      <c r="G15" s="61" t="n">
        <f ca="1">SUM(G12:G14)</f>
        <v>11.0</v>
      </c>
      <c r="H15" s="69" t="n">
        <f ca="1">SUM(H12:H14)</f>
        <v>0.10476190476190476</v>
      </c>
      <c r="I15" s="32"/>
      <c r="J15" s="78" t="s">
        <v>84</v>
      </c>
      <c r="K15" s="61" t="n">
        <f ca="1">SUM(K12:K14)</f>
        <v>94.0</v>
      </c>
      <c r="L15" s="69" t="n">
        <f ca="1">SUM(L12:L14)</f>
        <v>0.8952380952380952</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78</v>
      </c>
      <c r="C18" s="27" t="s">
        <v>147</v>
      </c>
      <c r="D18" s="28" t="s">
        <v>88</v>
      </c>
      <c r="E18" s="152"/>
      <c r="K18" s="19"/>
      <c r="L18" s="19"/>
      <c r="M18" s="19"/>
      <c r="N18" s="19"/>
      <c r="O18" s="19"/>
      <c r="P18" s="19"/>
      <c r="Q18" s="19"/>
      <c r="R18" s="19"/>
      <c r="S18" s="19"/>
      <c r="T18" s="19"/>
      <c r="U18" s="19"/>
      <c r="V18" s="19"/>
      <c r="W18" s="19"/>
      <c r="X18" s="19"/>
      <c r="Y18" s="19"/>
    </row>
    <row r="19" spans="2:35" ht="12" customHeight="1">
      <c r="B19" s="140" t="str">
        <f>IF( ISBLANK('03.Muestra'!$C8),"",'03.Muestra'!$C8)</f>
        <v>Home | CTIC</v>
      </c>
      <c r="C19" s="140" t="str">
        <f>IF( ISBLANK('03.Muestra'!$E8),"",'03.Muestra'!$E8)</f>
        <v>https://www.fundacionctic.org/</v>
      </c>
      <c r="D19" s="164" t="s">
        <v>89</v>
      </c>
      <c r="E19" s="133" t="str">
        <f t="shared" ref="E19:E53" si="1">IF(D19&lt;&gt;"",IF(AND(B19&lt;&gt;"",C19&lt;&gt;""),"","ERR"),"")</f>
        <v/>
      </c>
      <c r="F19" s="141" t="s">
        <v>89</v>
      </c>
      <c r="G19" s="142" t="s">
        <v>93</v>
      </c>
      <c r="H19" s="143" t="s">
        <v>91</v>
      </c>
      <c r="I19" s="144" t="s">
        <v>82</v>
      </c>
      <c r="J19" s="145" t="s">
        <v>79</v>
      </c>
      <c r="K19" s="146" t="s">
        <v>86</v>
      </c>
      <c r="X19" s="19"/>
      <c r="Y19" s="19"/>
    </row>
    <row r="20" spans="2:35" ht="12" customHeight="1">
      <c r="B20" s="140" t="str">
        <f>IF( ISBLANK('03.Muestra'!$C9),"",'03.Muestra'!$C9)</f>
        <v>Escribir para Internet | CTIC</v>
      </c>
      <c r="C20" s="140" t="str">
        <f>IF( ISBLANK('03.Muestra'!$E9),"",'03.Muestra'!$E9)</f>
        <v>https://www.fundacionctic.org/es/actualidad/escribir-para-internet</v>
      </c>
      <c r="D20" s="164" t="s">
        <v>89</v>
      </c>
      <c r="E20" s="133" t="str">
        <f t="shared" si="1"/>
        <v/>
      </c>
      <c r="F20" s="147" t="n">
        <f ca="1">COUNTIF($D19:INDIRECT("$D" &amp;  SUM(ROW()-1,'03.Muestra'!$D$45)-1),F19)</f>
        <v>35.0</v>
      </c>
      <c r="G20" s="147" t="n">
        <f ca="1">COUNTIF($D19:INDIRECT("$D" &amp;  SUM(ROW()-1,'03.Muestra'!$D$45)-1),G19)</f>
        <v>0.0</v>
      </c>
      <c r="H20" s="147" t="n">
        <f ca="1">COUNTIF($D19:INDIRECT("$D" &amp;  SUM(ROW()-1,'03.Muestra'!$D$45)-1),H19)</f>
        <v>0.0</v>
      </c>
      <c r="I20" s="147" t="n">
        <f ca="1">COUNTIF($D19:INDIRECT("$D" &amp;  SUM(ROW()-1,'03.Muestra'!$D$45)-1),I19)</f>
        <v>0.0</v>
      </c>
      <c r="J20" s="147" t="n">
        <f ca="1">COUNTIF($D19:INDIRECT("$D" &amp;  SUM(ROW()-1,'03.Muestra'!$D$45)-1),J19)</f>
        <v>0.0</v>
      </c>
      <c r="K20" s="147" t="n">
        <f ca="1">IF('03.Muestra'!$D$45=0,0,COUNTBLANK($D19:INDIRECT("$D" &amp;  SUM(ROW()-1,'03.Muestra'!$D$45)-1)))</f>
        <v>0.0</v>
      </c>
      <c r="X20" s="19"/>
      <c r="Y20" s="19"/>
    </row>
    <row r="21" spans="2:35" ht="12" customHeight="1">
      <c r="B21" s="140" t="str">
        <f>IF( ISBLANK('03.Muestra'!$C10),"",'03.Muestra'!$C10)</f>
        <v>Horizon 2020 | CTIC</v>
      </c>
      <c r="C21" s="140" t="str">
        <f>IF( ISBLANK('03.Muestra'!$E10),"",'03.Muestra'!$E10)</f>
        <v>https://www.fundacionctic.org/es/horizon-2020</v>
      </c>
      <c r="D21" s="164" t="s">
        <v>89</v>
      </c>
      <c r="E21" s="133" t="str">
        <f t="shared" si="1"/>
        <v/>
      </c>
      <c r="F21" s="19"/>
      <c r="G21" s="19"/>
      <c r="H21" s="19"/>
      <c r="I21" s="19"/>
      <c r="J21" s="19"/>
      <c r="K21" s="19"/>
      <c r="X21" s="19"/>
      <c r="Y21" s="19"/>
    </row>
    <row r="22" spans="2:35" ht="12" customHeight="1">
      <c r="B22" s="140" t="str">
        <f>IF( ISBLANK('03.Muestra'!$C11),"",'03.Muestra'!$C11)</f>
        <v>Artículos | CTIC</v>
      </c>
      <c r="C22" s="140" t="str">
        <f>IF( ISBLANK('03.Muestra'!$E11),"",'03.Muestra'!$E11)</f>
        <v>https://www.fundacionctic.org/es/articulos</v>
      </c>
      <c r="D22" s="164" t="s">
        <v>89</v>
      </c>
      <c r="E22" s="133" t="str">
        <f t="shared" si="1"/>
        <v/>
      </c>
      <c r="F22" s="19"/>
      <c r="G22" s="19"/>
      <c r="H22" s="19"/>
      <c r="I22" s="19"/>
      <c r="J22" s="19"/>
      <c r="K22" s="148" t="s">
        <v>89</v>
      </c>
      <c r="L22" s="149" t="s">
        <v>90</v>
      </c>
      <c r="X22" s="19"/>
      <c r="AI22" s="19"/>
    </row>
    <row r="23" spans="2:35" ht="12" customHeight="1">
      <c r="B23" s="140" t="str">
        <f>IF( ISBLANK('03.Muestra'!$C12),"",'03.Muestra'!$C12)</f>
        <v>Trabaja con nosotros | CTIC</v>
      </c>
      <c r="C23" s="140" t="str">
        <f>IF( ISBLANK('03.Muestra'!$E12),"",'03.Muestra'!$E12)</f>
        <v>https://www.fundacionctic.org/es/trabaja-con-nosotros</v>
      </c>
      <c r="D23" s="164" t="s">
        <v>89</v>
      </c>
      <c r="E23" s="133" t="str">
        <f t="shared" si="1"/>
        <v/>
      </c>
      <c r="F23" s="150"/>
      <c r="G23" s="19"/>
      <c r="H23" s="19"/>
      <c r="I23" s="19"/>
      <c r="J23" s="19"/>
      <c r="K23" s="148" t="s">
        <v>91</v>
      </c>
      <c r="L23" s="149" t="s">
        <v>92</v>
      </c>
      <c r="X23" s="19"/>
      <c r="AI23" s="19"/>
    </row>
    <row r="24" spans="2:35" ht="12" customHeight="1">
      <c r="B24" s="140" t="str">
        <f>IF( ISBLANK('03.Muestra'!$C13),"",'03.Muestra'!$C13)</f>
        <v>Proyectos | CTIC</v>
      </c>
      <c r="C24" s="140" t="str">
        <f>IF( ISBLANK('03.Muestra'!$E13),"",'03.Muestra'!$E13)</f>
        <v>https://www.fundacionctic.org/es/proyectos</v>
      </c>
      <c r="D24" s="164" t="s">
        <v>89</v>
      </c>
      <c r="E24" s="133" t="str">
        <f t="shared" si="1"/>
        <v/>
      </c>
      <c r="F24" s="19"/>
      <c r="G24" s="19"/>
      <c r="H24" s="19"/>
      <c r="I24" s="19"/>
      <c r="J24" s="19"/>
      <c r="K24" s="148" t="s">
        <v>93</v>
      </c>
      <c r="L24" s="149" t="s">
        <v>94</v>
      </c>
      <c r="X24" s="19"/>
      <c r="AI24" s="19"/>
    </row>
    <row r="25" spans="2:35" ht="12" customHeight="1">
      <c r="B25" s="140" t="str">
        <f>IF( ISBLANK('03.Muestra'!$C14),"",'03.Muestra'!$C14)</f>
        <v>W3C | CTIC</v>
      </c>
      <c r="C25" s="140" t="str">
        <f>IF( ISBLANK('03.Muestra'!$E14),"",'03.Muestra'!$E14)</f>
        <v>https://www.fundacionctic.org/es/w3c</v>
      </c>
      <c r="D25" s="164" t="s">
        <v>89</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Tecnologías | CTIC</v>
      </c>
      <c r="C26" s="140" t="str">
        <f>IF( ISBLANK('03.Muestra'!$E15),"",'03.Muestra'!$E15)</f>
        <v>https://www.fundacionctic.org/es/tecnologias</v>
      </c>
      <c r="D26" s="164" t="s">
        <v>89</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BLOCKCHAIN | CTIC</v>
      </c>
      <c r="C27" s="140" t="str">
        <f>IF( ISBLANK('03.Muestra'!$E16),"",'03.Muestra'!$E16)</f>
        <v>https://www.fundacionctic.org/es/tecnologias/blockchain</v>
      </c>
      <c r="D27" s="164" t="s">
        <v>89</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Arranca MASSTEAM, Mujeres Asturianas STEAM, el proyecto al que se suma el PCT Avilés Isla de la Innovación | CTIC</v>
      </c>
      <c r="C28" s="140" t="str">
        <f>IF( ISBLANK('03.Muestra'!$E17),"",'03.Muestra'!$E17)</f>
        <v>https://www.fundacionctic.org/es/actualidad/arranca-massteam-mujeres-asturianas-steam-el-proyecto-al-que-se-suma-el-pct-aviles-isla</v>
      </c>
      <c r="D28" s="164" t="s">
        <v>89</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Análisis de la eficiencia de equipos industriales | CTIC</v>
      </c>
      <c r="C29" s="140" t="str">
        <f>IF( ISBLANK('03.Muestra'!$E18),"",'03.Muestra'!$E18)</f>
        <v>https://www.fundacionctic.org/es/actualidad/analisis-de-la-eficiencia-de-equipos-industriales</v>
      </c>
      <c r="D29" s="164" t="s">
        <v>89</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Perfil del contratante | CTIC</v>
      </c>
      <c r="C30" s="140" t="str">
        <f>IF( ISBLANK('03.Muestra'!$E19),"",'03.Muestra'!$E19)</f>
        <v>https://www.fundacionctic.org/es/perfil-contratante</v>
      </c>
      <c r="D30" s="164" t="s">
        <v>89</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SOLICITUD DE ACOMPAÑAMIENTO TECNOLÓGICO | CTIC</v>
      </c>
      <c r="C31" s="140" t="str">
        <f>IF( ISBLANK('03.Muestra'!$E20),"",'03.Muestra'!$E20)</f>
        <v>https://www.fundacionctic.org/es/proyectos/red-sat/solicitud-diagnostico</v>
      </c>
      <c r="D31" s="164" t="s">
        <v>89</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Mapa del sitio | CTIC</v>
      </c>
      <c r="C32" s="140" t="str">
        <f>IF( ISBLANK('03.Muestra'!$E21),"",'03.Muestra'!$E21)</f>
        <v>https://www.fundacionctic.org/es/sitemap</v>
      </c>
      <c r="D32" s="164" t="s">
        <v>89</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Política de cookies | CTIC</v>
      </c>
      <c r="C33" s="140" t="str">
        <f>IF( ISBLANK('03.Muestra'!$E22),"",'03.Muestra'!$E22)</f>
        <v>https://www.fundacionctic.org/es/politica-de-cookies</v>
      </c>
      <c r="D33" s="164" t="s">
        <v>89</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Home | CTIC</v>
      </c>
      <c r="C34" s="140" t="str">
        <f>IF( ISBLANK('03.Muestra'!$E23),"",'03.Muestra'!$E23)</f>
        <v>https://www.fundacionctic.org/en</v>
      </c>
      <c r="D34" s="164" t="s">
        <v>89</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Accesibilidad | CTIC</v>
      </c>
      <c r="C35" s="140" t="str">
        <f>IF( ISBLANK('03.Muestra'!$E24),"",'03.Muestra'!$E24)</f>
        <v>https://www.fundacionctic.org/es/accesibilidad</v>
      </c>
      <c r="D35" s="164" t="s">
        <v>89</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Sobre CTIC | CTIC</v>
      </c>
      <c r="C36" s="140" t="str">
        <f>IF( ISBLANK('03.Muestra'!$E25),"",'03.Muestra'!$E25)</f>
        <v>https://www.fundacionctic.org/es/sobre-ctic</v>
      </c>
      <c r="D36" s="164" t="s">
        <v>89</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Retos | CTIC</v>
      </c>
      <c r="C37" s="140" t="str">
        <f>IF( ISBLANK('03.Muestra'!$E26),"",'03.Muestra'!$E26)</f>
        <v>https://www.fundacionctic.org/es/retos</v>
      </c>
      <c r="D37" s="164" t="s">
        <v>89</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Publicaciones científicas | CTIC</v>
      </c>
      <c r="C38" s="140" t="str">
        <f>IF( ISBLANK('03.Muestra'!$E27),"",'03.Muestra'!$E27)</f>
        <v>https://www.fundacionctic.org/es/scientific-publications</v>
      </c>
      <c r="D38" s="164" t="s">
        <v>89</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News | CTIC</v>
      </c>
      <c r="C39" s="140" t="str">
        <f>IF( ISBLANK('03.Muestra'!$E28),"",'03.Muestra'!$E28)</f>
        <v>https://www.fundacionctic.org/es/actualidad</v>
      </c>
      <c r="D39" s="164" t="s">
        <v>89</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EQUIPAMIENTO DE MATERIAL INFORMÁTICO PARA FUNDACIÓN CTIC | CTIC</v>
      </c>
      <c r="C40" s="140" t="str">
        <f>IF( ISBLANK('03.Muestra'!$E29),"",'03.Muestra'!$E29)</f>
        <v>https://www.fundacionctic.org/es/perfil-contratante/equipamiento-de-material-informatico-para-fundacion-ctic</v>
      </c>
      <c r="D40" s="164" t="s">
        <v>89</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Órganos de gobierno | CTIC</v>
      </c>
      <c r="C41" s="140" t="str">
        <f>IF( ISBLANK('03.Muestra'!$E30),"",'03.Muestra'!$E30)</f>
        <v>https://www.fundacionctic.org/es/organos-de-gobierno</v>
      </c>
      <c r="D41" s="164" t="s">
        <v>89</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Desarrollo de Plataforma Web RETOS STEAM | CTIC</v>
      </c>
      <c r="C42" s="140" t="str">
        <f>IF( ISBLANK('03.Muestra'!$E31),"",'03.Muestra'!$E31)</f>
        <v>https://www.fundacionctic.org/es/perfil-contratante/desarrollo-de-plataforma-web-retos-steam</v>
      </c>
      <c r="D42" s="164" t="s">
        <v>89</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Suministro de material informático y de investigación | CTIC</v>
      </c>
      <c r="C43" s="140" t="str">
        <f>IF( ISBLANK('03.Muestra'!$E32),"",'03.Muestra'!$E32)</f>
        <v>https://www.fundacionctic.org/es/perfil-contratante/suministro-de-material-informatico-y-de-investigacion</v>
      </c>
      <c r="D43" s="164" t="s">
        <v>89</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Solicitud de certificados | CTIC</v>
      </c>
      <c r="C44" s="140" t="str">
        <f>IF( ISBLANK('03.Muestra'!$E33),"",'03.Muestra'!$E33)</f>
        <v>https://www.fundacionctic.org/perfil-contratante/certificados</v>
      </c>
      <c r="D44" s="164" t="s">
        <v>89</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Prensa | CTIC</v>
      </c>
      <c r="C45" s="140" t="str">
        <f>IF( ISBLANK('03.Muestra'!$E34),"",'03.Muestra'!$E34)</f>
        <v>https://www.fundacionctic.org/es/prensa</v>
      </c>
      <c r="D45" s="164" t="s">
        <v>89</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EQUIPAMIENTO INFORMÁTICO Y DE COMUNICACIONES PARA FUNDACIÓN CTIC 2017 | CTIC</v>
      </c>
      <c r="C46" s="140" t="str">
        <f>IF( ISBLANK('03.Muestra'!$E35),"",'03.Muestra'!$E35)</f>
        <v>https://www.fundacionctic.org/es/perfil-contratante/equipamiento-informatico-y-de-comunicaciones-para-fundacion-ctic-2017</v>
      </c>
      <c r="D46" s="164" t="s">
        <v>89</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Proceso de Homologación de Docentes | CTIC</v>
      </c>
      <c r="C47" s="140" t="str">
        <f>IF( ISBLANK('03.Muestra'!$E36),"",'03.Muestra'!$E36)</f>
        <v>https://www.fundacionctic.org/es/perfil-contratante/proceso-de-homologacion-de-docentes</v>
      </c>
      <c r="D47" s="164" t="s">
        <v>89</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Home | CTIC</v>
      </c>
      <c r="C48" s="140" t="str">
        <f>IF( ISBLANK('03.Muestra'!$E37),"",'03.Muestra'!$E37)</f>
        <v>https://www.fundacionctic.org/es</v>
      </c>
      <c r="D48" s="164" t="s">
        <v>89</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Contratación del mantenimiento de la limpieza de las instalaciones de Fundación CTIC y zonas comunes del Edificio Centros Tecnológicos | CTIC</v>
      </c>
      <c r="C49" s="140" t="str">
        <f>IF( ISBLANK('03.Muestra'!$E38),"",'03.Muestra'!$E38)</f>
        <v>https://www.fundacionctic.org/es/perfil-contratante/contratacion-del-mantenimiento-de-la-limpieza-de-las-instalaciones-de-fundacion</v>
      </c>
      <c r="D49" s="164" t="s">
        <v>89</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Recursos humanos | CTIC</v>
      </c>
      <c r="C50" s="140" t="str">
        <f>IF( ISBLANK('03.Muestra'!$E39),"",'03.Muestra'!$E39)</f>
        <v>https://www.fundacionctic.org/es/recursos-humanos</v>
      </c>
      <c r="D50" s="164" t="s">
        <v>89</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Identidad corporativa | CTIC</v>
      </c>
      <c r="C51" s="140" t="str">
        <f>IF( ISBLANK('03.Muestra'!$E40),"",'03.Muestra'!$E40)</f>
        <v>https://www.fundacionctic.org/es/identidad-corporativa</v>
      </c>
      <c r="D51" s="164" t="s">
        <v>89</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Álbumes | CTIC</v>
      </c>
      <c r="C52" s="140" t="str">
        <f>IF( ISBLANK('03.Muestra'!$E41),"",'03.Muestra'!$E41)</f>
        <v>https://www.fundacionctic.org/es/album</v>
      </c>
      <c r="D52" s="164" t="s">
        <v>89</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Aviso legal | CTIC</v>
      </c>
      <c r="C53" s="140" t="str">
        <f>IF( ISBLANK('03.Muestra'!$E42),"",'03.Muestra'!$E42)</f>
        <v>https://www.fundacionctic.org/es/aviso-legal</v>
      </c>
      <c r="D53" s="164" t="s">
        <v>89</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78</v>
      </c>
      <c r="C56" s="27" t="s">
        <v>148</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Home | CTIC</v>
      </c>
      <c r="C57" s="140" t="str">
        <f>IF( ISBLANK('03.Muestra'!$E8),"",'03.Muestra'!$E8)</f>
        <v>https://www.fundacionctic.org/</v>
      </c>
      <c r="D57" s="164" t="s">
        <v>82</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Escribir para Internet | CTIC</v>
      </c>
      <c r="C58" s="140" t="str">
        <f>IF( ISBLANK('03.Muestra'!$E9),"",'03.Muestra'!$E9)</f>
        <v>https://www.fundacionctic.org/es/actualidad/escribir-para-internet</v>
      </c>
      <c r="D58" s="164" t="s">
        <v>93</v>
      </c>
      <c r="E58" s="133" t="str">
        <f t="shared" si="3"/>
        <v/>
      </c>
      <c r="F58" s="147" t="n">
        <f ca="1">COUNTIF($D57:INDIRECT("$D" &amp;  SUM(ROW()-1,'03.Muestra'!$D$45)-1),F57)</f>
        <v>0.0</v>
      </c>
      <c r="G58" s="147" t="n">
        <f ca="1">COUNTIF($D57:INDIRECT("$D" &amp;  SUM(ROW()-1,'03.Muestra'!$D$45)-1),G57)</f>
        <v>24.0</v>
      </c>
      <c r="H58" s="147" t="n">
        <f ca="1">COUNTIF($D57:INDIRECT("$D" &amp;  SUM(ROW()-1,'03.Muestra'!$D$45)-1),H57)</f>
        <v>0.0</v>
      </c>
      <c r="I58" s="147" t="n">
        <f ca="1">COUNTIF($D57:INDIRECT("$D" &amp;  SUM(ROW()-1,'03.Muestra'!$D$45)-1),I57)</f>
        <v>11.0</v>
      </c>
      <c r="J58" s="147" t="n">
        <f ca="1">COUNTIF($D57:INDIRECT("$D" &amp;  SUM(ROW()-1,'03.Muestra'!$D$45)-1),J57)</f>
        <v>0.0</v>
      </c>
      <c r="K58" s="147" t="n">
        <f ca="1">IF('03.Muestra'!$D$45=0,0,COUNTBLANK($D57:INDIRECT("$D" &amp;  SUM(ROW()-1,'03.Muestra'!$D$45)-1)))</f>
        <v>0.0</v>
      </c>
      <c r="L58" s="19"/>
      <c r="M58" s="19"/>
      <c r="N58" s="19"/>
      <c r="O58" s="19"/>
      <c r="P58" s="19"/>
      <c r="Q58" s="19"/>
      <c r="R58" s="19"/>
      <c r="S58" s="19"/>
      <c r="T58" s="19"/>
      <c r="U58" s="19"/>
      <c r="V58" s="19"/>
      <c r="W58" s="19"/>
      <c r="X58" s="19"/>
      <c r="Y58" s="19"/>
    </row>
    <row r="59" spans="2:25" ht="12" customHeight="1">
      <c r="B59" s="140" t="str">
        <f>IF( ISBLANK('03.Muestra'!$C10),"",'03.Muestra'!$C10)</f>
        <v>Horizon 2020 | CTIC</v>
      </c>
      <c r="C59" s="140" t="str">
        <f>IF( ISBLANK('03.Muestra'!$E10),"",'03.Muestra'!$E10)</f>
        <v>https://www.fundacionctic.org/es/horizon-2020</v>
      </c>
      <c r="D59" s="164" t="s">
        <v>93</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Artículos | CTIC</v>
      </c>
      <c r="C60" s="140" t="str">
        <f>IF( ISBLANK('03.Muestra'!$E11),"",'03.Muestra'!$E11)</f>
        <v>https://www.fundacionctic.org/es/articulos</v>
      </c>
      <c r="D60" s="164" t="s">
        <v>82</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Trabaja con nosotros | CTIC</v>
      </c>
      <c r="C61" s="140" t="str">
        <f>IF( ISBLANK('03.Muestra'!$E12),"",'03.Muestra'!$E12)</f>
        <v>https://www.fundacionctic.org/es/trabaja-con-nosotros</v>
      </c>
      <c r="D61" s="164" t="s">
        <v>82</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Proyectos | CTIC</v>
      </c>
      <c r="C62" s="140" t="str">
        <f>IF( ISBLANK('03.Muestra'!$E13),"",'03.Muestra'!$E13)</f>
        <v>https://www.fundacionctic.org/es/proyectos</v>
      </c>
      <c r="D62" s="164" t="s">
        <v>82</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W3C | CTIC</v>
      </c>
      <c r="C63" s="140" t="str">
        <f>IF( ISBLANK('03.Muestra'!$E14),"",'03.Muestra'!$E14)</f>
        <v>https://www.fundacionctic.org/es/w3c</v>
      </c>
      <c r="D63" s="164" t="s">
        <v>93</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Tecnologías | CTIC</v>
      </c>
      <c r="C64" s="140" t="str">
        <f>IF( ISBLANK('03.Muestra'!$E15),"",'03.Muestra'!$E15)</f>
        <v>https://www.fundacionctic.org/es/tecnologias</v>
      </c>
      <c r="D64" s="164" t="s">
        <v>82</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BLOCKCHAIN | CTIC</v>
      </c>
      <c r="C65" s="140" t="str">
        <f>IF( ISBLANK('03.Muestra'!$E16),"",'03.Muestra'!$E16)</f>
        <v>https://www.fundacionctic.org/es/tecnologias/blockchain</v>
      </c>
      <c r="D65" s="164" t="s">
        <v>82</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Arranca MASSTEAM, Mujeres Asturianas STEAM, el proyecto al que se suma el PCT Avilés Isla de la Innovación | CTIC</v>
      </c>
      <c r="C66" s="140" t="str">
        <f>IF( ISBLANK('03.Muestra'!$E17),"",'03.Muestra'!$E17)</f>
        <v>https://www.fundacionctic.org/es/actualidad/arranca-massteam-mujeres-asturianas-steam-el-proyecto-al-que-se-suma-el-pct-aviles-isla</v>
      </c>
      <c r="D66" s="164" t="s">
        <v>93</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Análisis de la eficiencia de equipos industriales | CTIC</v>
      </c>
      <c r="C67" s="140" t="str">
        <f>IF( ISBLANK('03.Muestra'!$E18),"",'03.Muestra'!$E18)</f>
        <v>https://www.fundacionctic.org/es/actualidad/analisis-de-la-eficiencia-de-equipos-industriales</v>
      </c>
      <c r="D67" s="164" t="s">
        <v>93</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Perfil del contratante | CTIC</v>
      </c>
      <c r="C68" s="140" t="str">
        <f>IF( ISBLANK('03.Muestra'!$E19),"",'03.Muestra'!$E19)</f>
        <v>https://www.fundacionctic.org/es/perfil-contratante</v>
      </c>
      <c r="D68" s="164" t="s">
        <v>93</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SOLICITUD DE ACOMPAÑAMIENTO TECNOLÓGICO | CTIC</v>
      </c>
      <c r="C69" s="140" t="str">
        <f>IF( ISBLANK('03.Muestra'!$E20),"",'03.Muestra'!$E20)</f>
        <v>https://www.fundacionctic.org/es/proyectos/red-sat/solicitud-diagnostico</v>
      </c>
      <c r="D69" s="164" t="s">
        <v>93</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Mapa del sitio | CTIC</v>
      </c>
      <c r="C70" s="140" t="str">
        <f>IF( ISBLANK('03.Muestra'!$E21),"",'03.Muestra'!$E21)</f>
        <v>https://www.fundacionctic.org/es/sitemap</v>
      </c>
      <c r="D70" s="164" t="s">
        <v>93</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Política de cookies | CTIC</v>
      </c>
      <c r="C71" s="140" t="str">
        <f>IF( ISBLANK('03.Muestra'!$E22),"",'03.Muestra'!$E22)</f>
        <v>https://www.fundacionctic.org/es/politica-de-cookies</v>
      </c>
      <c r="D71" s="164" t="s">
        <v>93</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Home | CTIC</v>
      </c>
      <c r="C72" s="140" t="str">
        <f>IF( ISBLANK('03.Muestra'!$E23),"",'03.Muestra'!$E23)</f>
        <v>https://www.fundacionctic.org/en</v>
      </c>
      <c r="D72" s="164" t="s">
        <v>82</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Accesibilidad | CTIC</v>
      </c>
      <c r="C73" s="140" t="str">
        <f>IF( ISBLANK('03.Muestra'!$E24),"",'03.Muestra'!$E24)</f>
        <v>https://www.fundacionctic.org/es/accesibilidad</v>
      </c>
      <c r="D73" s="164" t="s">
        <v>93</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Sobre CTIC | CTIC</v>
      </c>
      <c r="C74" s="140" t="str">
        <f>IF( ISBLANK('03.Muestra'!$E25),"",'03.Muestra'!$E25)</f>
        <v>https://www.fundacionctic.org/es/sobre-ctic</v>
      </c>
      <c r="D74" s="164" t="s">
        <v>93</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Retos | CTIC</v>
      </c>
      <c r="C75" s="140" t="str">
        <f>IF( ISBLANK('03.Muestra'!$E26),"",'03.Muestra'!$E26)</f>
        <v>https://www.fundacionctic.org/es/retos</v>
      </c>
      <c r="D75" s="164" t="s">
        <v>82</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Publicaciones científicas | CTIC</v>
      </c>
      <c r="C76" s="140" t="str">
        <f>IF( ISBLANK('03.Muestra'!$E27),"",'03.Muestra'!$E27)</f>
        <v>https://www.fundacionctic.org/es/scientific-publications</v>
      </c>
      <c r="D76" s="164" t="s">
        <v>93</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News | CTIC</v>
      </c>
      <c r="C77" s="140" t="str">
        <f>IF( ISBLANK('03.Muestra'!$E28),"",'03.Muestra'!$E28)</f>
        <v>https://www.fundacionctic.org/es/actualidad</v>
      </c>
      <c r="D77" s="164" t="s">
        <v>82</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EQUIPAMIENTO DE MATERIAL INFORMÁTICO PARA FUNDACIÓN CTIC | CTIC</v>
      </c>
      <c r="C78" s="140" t="str">
        <f>IF( ISBLANK('03.Muestra'!$E29),"",'03.Muestra'!$E29)</f>
        <v>https://www.fundacionctic.org/es/perfil-contratante/equipamiento-de-material-informatico-para-fundacion-ctic</v>
      </c>
      <c r="D78" s="164" t="s">
        <v>93</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Órganos de gobierno | CTIC</v>
      </c>
      <c r="C79" s="140" t="str">
        <f>IF( ISBLANK('03.Muestra'!$E30),"",'03.Muestra'!$E30)</f>
        <v>https://www.fundacionctic.org/es/organos-de-gobierno</v>
      </c>
      <c r="D79" s="164" t="s">
        <v>93</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Desarrollo de Plataforma Web RETOS STEAM | CTIC</v>
      </c>
      <c r="C80" s="140" t="str">
        <f>IF( ISBLANK('03.Muestra'!$E31),"",'03.Muestra'!$E31)</f>
        <v>https://www.fundacionctic.org/es/perfil-contratante/desarrollo-de-plataforma-web-retos-steam</v>
      </c>
      <c r="D80" s="164" t="s">
        <v>93</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Suministro de material informático y de investigación | CTIC</v>
      </c>
      <c r="C81" s="140" t="str">
        <f>IF( ISBLANK('03.Muestra'!$E32),"",'03.Muestra'!$E32)</f>
        <v>https://www.fundacionctic.org/es/perfil-contratante/suministro-de-material-informatico-y-de-investigacion</v>
      </c>
      <c r="D81" s="164" t="s">
        <v>93</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Solicitud de certificados | CTIC</v>
      </c>
      <c r="C82" s="140" t="str">
        <f>IF( ISBLANK('03.Muestra'!$E33),"",'03.Muestra'!$E33)</f>
        <v>https://www.fundacionctic.org/perfil-contratante/certificados</v>
      </c>
      <c r="D82" s="164" t="s">
        <v>93</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Prensa | CTIC</v>
      </c>
      <c r="C83" s="140" t="str">
        <f>IF( ISBLANK('03.Muestra'!$E34),"",'03.Muestra'!$E34)</f>
        <v>https://www.fundacionctic.org/es/prensa</v>
      </c>
      <c r="D83" s="164" t="s">
        <v>93</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EQUIPAMIENTO INFORMÁTICO Y DE COMUNICACIONES PARA FUNDACIÓN CTIC 2017 | CTIC</v>
      </c>
      <c r="C84" s="140" t="str">
        <f>IF( ISBLANK('03.Muestra'!$E35),"",'03.Muestra'!$E35)</f>
        <v>https://www.fundacionctic.org/es/perfil-contratante/equipamiento-informatico-y-de-comunicaciones-para-fundacion-ctic-2017</v>
      </c>
      <c r="D84" s="164" t="s">
        <v>93</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Proceso de Homologación de Docentes | CTIC</v>
      </c>
      <c r="C85" s="140" t="str">
        <f>IF( ISBLANK('03.Muestra'!$E36),"",'03.Muestra'!$E36)</f>
        <v>https://www.fundacionctic.org/es/perfil-contratante/proceso-de-homologacion-de-docentes</v>
      </c>
      <c r="D85" s="164" t="s">
        <v>93</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Home | CTIC</v>
      </c>
      <c r="C86" s="140" t="str">
        <f>IF( ISBLANK('03.Muestra'!$E37),"",'03.Muestra'!$E37)</f>
        <v>https://www.fundacionctic.org/es</v>
      </c>
      <c r="D86" s="164" t="s">
        <v>82</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Contratación del mantenimiento de la limpieza de las instalaciones de Fundación CTIC y zonas comunes del Edificio Centros Tecnológicos | CTIC</v>
      </c>
      <c r="C87" s="140" t="str">
        <f>IF( ISBLANK('03.Muestra'!$E38),"",'03.Muestra'!$E38)</f>
        <v>https://www.fundacionctic.org/es/perfil-contratante/contratacion-del-mantenimiento-de-la-limpieza-de-las-instalaciones-de-fundacion</v>
      </c>
      <c r="D87" s="164" t="s">
        <v>93</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Recursos humanos | CTIC</v>
      </c>
      <c r="C88" s="140" t="str">
        <f>IF( ISBLANK('03.Muestra'!$E39),"",'03.Muestra'!$E39)</f>
        <v>https://www.fundacionctic.org/es/recursos-humanos</v>
      </c>
      <c r="D88" s="164" t="s">
        <v>93</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Identidad corporativa | CTIC</v>
      </c>
      <c r="C89" s="140" t="str">
        <f>IF( ISBLANK('03.Muestra'!$E40),"",'03.Muestra'!$E40)</f>
        <v>https://www.fundacionctic.org/es/identidad-corporativa</v>
      </c>
      <c r="D89" s="164" t="s">
        <v>93</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Álbumes | CTIC</v>
      </c>
      <c r="C90" s="140" t="str">
        <f>IF( ISBLANK('03.Muestra'!$E41),"",'03.Muestra'!$E41)</f>
        <v>https://www.fundacionctic.org/es/album</v>
      </c>
      <c r="D90" s="164" t="s">
        <v>82</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Aviso legal | CTIC</v>
      </c>
      <c r="C91" s="140" t="str">
        <f>IF( ISBLANK('03.Muestra'!$E42),"",'03.Muestra'!$E42)</f>
        <v>https://www.fundacionctic.org/es/aviso-legal</v>
      </c>
      <c r="D91" s="164" t="s">
        <v>93</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81</v>
      </c>
      <c r="C94" s="27" t="s">
        <v>149</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Home | CTIC</v>
      </c>
      <c r="C95" s="140" t="str">
        <f>IF( ISBLANK('03.Muestra'!$E8),"",'03.Muestra'!$E8)</f>
        <v>https://www.fundacionctic.org/</v>
      </c>
      <c r="D95" s="164" t="s">
        <v>89</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Escribir para Internet | CTIC</v>
      </c>
      <c r="C96" s="140" t="str">
        <f>IF( ISBLANK('03.Muestra'!$E9),"",'03.Muestra'!$E9)</f>
        <v>https://www.fundacionctic.org/es/actualidad/escribir-para-internet</v>
      </c>
      <c r="D96" s="164" t="s">
        <v>89</v>
      </c>
      <c r="E96" s="133" t="str">
        <f t="shared" si="5"/>
        <v/>
      </c>
      <c r="F96" s="147" t="n">
        <f ca="1">COUNTIF($D95:INDIRECT("$D" &amp;  SUM(ROW()-1,'03.Muestra'!$D$45)-1),F95)</f>
        <v>35.0</v>
      </c>
      <c r="G96" s="147" t="n">
        <f ca="1">COUNTIF($D95:INDIRECT("$D" &amp;  SUM(ROW()-1,'03.Muestra'!$D$45)-1),G95)</f>
        <v>0.0</v>
      </c>
      <c r="H96" s="147" t="n">
        <f ca="1">COUNTIF($D95:INDIRECT("$D" &amp;  SUM(ROW()-1,'03.Muestra'!$D$45)-1),H95)</f>
        <v>0.0</v>
      </c>
      <c r="I96" s="147" t="n">
        <f ca="1">COUNTIF($D95:INDIRECT("$D" &amp;  SUM(ROW()-1,'03.Muestra'!$D$45)-1),I95)</f>
        <v>0.0</v>
      </c>
      <c r="J96" s="147" t="n">
        <f ca="1">COUNTIF($D95:INDIRECT("$D" &amp;  SUM(ROW()-1,'03.Muestra'!$D$45)-1),J95)</f>
        <v>0.0</v>
      </c>
      <c r="K96" s="147" t="n">
        <f ca="1">IF('03.Muestra'!$D$45=0,0,COUNTBLANK($D95:INDIRECT("$D" &amp;  SUM(ROW()-1,'03.Muestra'!$D$45)-1)))</f>
        <v>0.0</v>
      </c>
      <c r="L96" s="19"/>
      <c r="M96" s="19"/>
      <c r="N96" s="19"/>
      <c r="O96" s="19"/>
      <c r="P96" s="19"/>
      <c r="Q96" s="19"/>
      <c r="R96" s="19"/>
      <c r="S96" s="19"/>
      <c r="T96" s="19"/>
      <c r="U96" s="19"/>
      <c r="V96" s="19"/>
      <c r="W96" s="19"/>
      <c r="X96" s="19"/>
      <c r="Y96" s="19"/>
    </row>
    <row r="97" spans="2:25" ht="12" customHeight="1">
      <c r="B97" s="140" t="str">
        <f>IF( ISBLANK('03.Muestra'!$C10),"",'03.Muestra'!$C10)</f>
        <v>Horizon 2020 | CTIC</v>
      </c>
      <c r="C97" s="140" t="str">
        <f>IF( ISBLANK('03.Muestra'!$E10),"",'03.Muestra'!$E10)</f>
        <v>https://www.fundacionctic.org/es/horizon-2020</v>
      </c>
      <c r="D97" s="164" t="s">
        <v>89</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Artículos | CTIC</v>
      </c>
      <c r="C98" s="140" t="str">
        <f>IF( ISBLANK('03.Muestra'!$E11),"",'03.Muestra'!$E11)</f>
        <v>https://www.fundacionctic.org/es/articulos</v>
      </c>
      <c r="D98" s="164" t="s">
        <v>89</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Trabaja con nosotros | CTIC</v>
      </c>
      <c r="C99" s="140" t="str">
        <f>IF( ISBLANK('03.Muestra'!$E12),"",'03.Muestra'!$E12)</f>
        <v>https://www.fundacionctic.org/es/trabaja-con-nosotros</v>
      </c>
      <c r="D99" s="164" t="s">
        <v>89</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Proyectos | CTIC</v>
      </c>
      <c r="C100" s="140" t="str">
        <f>IF( ISBLANK('03.Muestra'!$E13),"",'03.Muestra'!$E13)</f>
        <v>https://www.fundacionctic.org/es/proyectos</v>
      </c>
      <c r="D100" s="164" t="s">
        <v>89</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W3C | CTIC</v>
      </c>
      <c r="C101" s="140" t="str">
        <f>IF( ISBLANK('03.Muestra'!$E14),"",'03.Muestra'!$E14)</f>
        <v>https://www.fundacionctic.org/es/w3c</v>
      </c>
      <c r="D101" s="164" t="s">
        <v>89</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Tecnologías | CTIC</v>
      </c>
      <c r="C102" s="140" t="str">
        <f>IF( ISBLANK('03.Muestra'!$E15),"",'03.Muestra'!$E15)</f>
        <v>https://www.fundacionctic.org/es/tecnologias</v>
      </c>
      <c r="D102" s="164" t="s">
        <v>89</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BLOCKCHAIN | CTIC</v>
      </c>
      <c r="C103" s="140" t="str">
        <f>IF( ISBLANK('03.Muestra'!$E16),"",'03.Muestra'!$E16)</f>
        <v>https://www.fundacionctic.org/es/tecnologias/blockchain</v>
      </c>
      <c r="D103" s="164" t="s">
        <v>89</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Arranca MASSTEAM, Mujeres Asturianas STEAM, el proyecto al que se suma el PCT Avilés Isla de la Innovación | CTIC</v>
      </c>
      <c r="C104" s="140" t="str">
        <f>IF( ISBLANK('03.Muestra'!$E17),"",'03.Muestra'!$E17)</f>
        <v>https://www.fundacionctic.org/es/actualidad/arranca-massteam-mujeres-asturianas-steam-el-proyecto-al-que-se-suma-el-pct-aviles-isla</v>
      </c>
      <c r="D104" s="164" t="s">
        <v>89</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Análisis de la eficiencia de equipos industriales | CTIC</v>
      </c>
      <c r="C105" s="140" t="str">
        <f>IF( ISBLANK('03.Muestra'!$E18),"",'03.Muestra'!$E18)</f>
        <v>https://www.fundacionctic.org/es/actualidad/analisis-de-la-eficiencia-de-equipos-industriales</v>
      </c>
      <c r="D105" s="164" t="s">
        <v>89</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Perfil del contratante | CTIC</v>
      </c>
      <c r="C106" s="140" t="str">
        <f>IF( ISBLANK('03.Muestra'!$E19),"",'03.Muestra'!$E19)</f>
        <v>https://www.fundacionctic.org/es/perfil-contratante</v>
      </c>
      <c r="D106" s="164" t="s">
        <v>89</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SOLICITUD DE ACOMPAÑAMIENTO TECNOLÓGICO | CTIC</v>
      </c>
      <c r="C107" s="140" t="str">
        <f>IF( ISBLANK('03.Muestra'!$E20),"",'03.Muestra'!$E20)</f>
        <v>https://www.fundacionctic.org/es/proyectos/red-sat/solicitud-diagnostico</v>
      </c>
      <c r="D107" s="164" t="s">
        <v>89</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Mapa del sitio | CTIC</v>
      </c>
      <c r="C108" s="140" t="str">
        <f>IF( ISBLANK('03.Muestra'!$E21),"",'03.Muestra'!$E21)</f>
        <v>https://www.fundacionctic.org/es/sitemap</v>
      </c>
      <c r="D108" s="164" t="s">
        <v>89</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Política de cookies | CTIC</v>
      </c>
      <c r="C109" s="140" t="str">
        <f>IF( ISBLANK('03.Muestra'!$E22),"",'03.Muestra'!$E22)</f>
        <v>https://www.fundacionctic.org/es/politica-de-cookies</v>
      </c>
      <c r="D109" s="164" t="s">
        <v>89</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Home | CTIC</v>
      </c>
      <c r="C110" s="140" t="str">
        <f>IF( ISBLANK('03.Muestra'!$E23),"",'03.Muestra'!$E23)</f>
        <v>https://www.fundacionctic.org/en</v>
      </c>
      <c r="D110" s="164" t="s">
        <v>89</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Accesibilidad | CTIC</v>
      </c>
      <c r="C111" s="140" t="str">
        <f>IF( ISBLANK('03.Muestra'!$E24),"",'03.Muestra'!$E24)</f>
        <v>https://www.fundacionctic.org/es/accesibilidad</v>
      </c>
      <c r="D111" s="164" t="s">
        <v>89</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Sobre CTIC | CTIC</v>
      </c>
      <c r="C112" s="140" t="str">
        <f>IF( ISBLANK('03.Muestra'!$E25),"",'03.Muestra'!$E25)</f>
        <v>https://www.fundacionctic.org/es/sobre-ctic</v>
      </c>
      <c r="D112" s="164" t="s">
        <v>89</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Retos | CTIC</v>
      </c>
      <c r="C113" s="140" t="str">
        <f>IF( ISBLANK('03.Muestra'!$E26),"",'03.Muestra'!$E26)</f>
        <v>https://www.fundacionctic.org/es/retos</v>
      </c>
      <c r="D113" s="164" t="s">
        <v>89</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Publicaciones científicas | CTIC</v>
      </c>
      <c r="C114" s="140" t="str">
        <f>IF( ISBLANK('03.Muestra'!$E27),"",'03.Muestra'!$E27)</f>
        <v>https://www.fundacionctic.org/es/scientific-publications</v>
      </c>
      <c r="D114" s="164" t="s">
        <v>89</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News | CTIC</v>
      </c>
      <c r="C115" s="140" t="str">
        <f>IF( ISBLANK('03.Muestra'!$E28),"",'03.Muestra'!$E28)</f>
        <v>https://www.fundacionctic.org/es/actualidad</v>
      </c>
      <c r="D115" s="164" t="s">
        <v>89</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EQUIPAMIENTO DE MATERIAL INFORMÁTICO PARA FUNDACIÓN CTIC | CTIC</v>
      </c>
      <c r="C116" s="140" t="str">
        <f>IF( ISBLANK('03.Muestra'!$E29),"",'03.Muestra'!$E29)</f>
        <v>https://www.fundacionctic.org/es/perfil-contratante/equipamiento-de-material-informatico-para-fundacion-ctic</v>
      </c>
      <c r="D116" s="164" t="s">
        <v>89</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Órganos de gobierno | CTIC</v>
      </c>
      <c r="C117" s="140" t="str">
        <f>IF( ISBLANK('03.Muestra'!$E30),"",'03.Muestra'!$E30)</f>
        <v>https://www.fundacionctic.org/es/organos-de-gobierno</v>
      </c>
      <c r="D117" s="164" t="s">
        <v>89</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Desarrollo de Plataforma Web RETOS STEAM | CTIC</v>
      </c>
      <c r="C118" s="140" t="str">
        <f>IF( ISBLANK('03.Muestra'!$E31),"",'03.Muestra'!$E31)</f>
        <v>https://www.fundacionctic.org/es/perfil-contratante/desarrollo-de-plataforma-web-retos-steam</v>
      </c>
      <c r="D118" s="164" t="s">
        <v>89</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Suministro de material informático y de investigación | CTIC</v>
      </c>
      <c r="C119" s="140" t="str">
        <f>IF( ISBLANK('03.Muestra'!$E32),"",'03.Muestra'!$E32)</f>
        <v>https://www.fundacionctic.org/es/perfil-contratante/suministro-de-material-informatico-y-de-investigacion</v>
      </c>
      <c r="D119" s="164" t="s">
        <v>89</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Solicitud de certificados | CTIC</v>
      </c>
      <c r="C120" s="140" t="str">
        <f>IF( ISBLANK('03.Muestra'!$E33),"",'03.Muestra'!$E33)</f>
        <v>https://www.fundacionctic.org/perfil-contratante/certificados</v>
      </c>
      <c r="D120" s="164" t="s">
        <v>89</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Prensa | CTIC</v>
      </c>
      <c r="C121" s="140" t="str">
        <f>IF( ISBLANK('03.Muestra'!$E34),"",'03.Muestra'!$E34)</f>
        <v>https://www.fundacionctic.org/es/prensa</v>
      </c>
      <c r="D121" s="164" t="s">
        <v>89</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EQUIPAMIENTO INFORMÁTICO Y DE COMUNICACIONES PARA FUNDACIÓN CTIC 2017 | CTIC</v>
      </c>
      <c r="C122" s="140" t="str">
        <f>IF( ISBLANK('03.Muestra'!$E35),"",'03.Muestra'!$E35)</f>
        <v>https://www.fundacionctic.org/es/perfil-contratante/equipamiento-informatico-y-de-comunicaciones-para-fundacion-ctic-2017</v>
      </c>
      <c r="D122" s="164" t="s">
        <v>89</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Proceso de Homologación de Docentes | CTIC</v>
      </c>
      <c r="C123" s="140" t="str">
        <f>IF( ISBLANK('03.Muestra'!$E36),"",'03.Muestra'!$E36)</f>
        <v>https://www.fundacionctic.org/es/perfil-contratante/proceso-de-homologacion-de-docentes</v>
      </c>
      <c r="D123" s="164" t="s">
        <v>89</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Home | CTIC</v>
      </c>
      <c r="C124" s="140" t="str">
        <f>IF( ISBLANK('03.Muestra'!$E37),"",'03.Muestra'!$E37)</f>
        <v>https://www.fundacionctic.org/es</v>
      </c>
      <c r="D124" s="164" t="s">
        <v>89</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Contratación del mantenimiento de la limpieza de las instalaciones de Fundación CTIC y zonas comunes del Edificio Centros Tecnológicos | CTIC</v>
      </c>
      <c r="C125" s="140" t="str">
        <f>IF( ISBLANK('03.Muestra'!$E38),"",'03.Muestra'!$E38)</f>
        <v>https://www.fundacionctic.org/es/perfil-contratante/contratacion-del-mantenimiento-de-la-limpieza-de-las-instalaciones-de-fundacion</v>
      </c>
      <c r="D125" s="164" t="s">
        <v>89</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Recursos humanos | CTIC</v>
      </c>
      <c r="C126" s="140" t="str">
        <f>IF( ISBLANK('03.Muestra'!$E39),"",'03.Muestra'!$E39)</f>
        <v>https://www.fundacionctic.org/es/recursos-humanos</v>
      </c>
      <c r="D126" s="164" t="s">
        <v>89</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Identidad corporativa | CTIC</v>
      </c>
      <c r="C127" s="140" t="str">
        <f>IF( ISBLANK('03.Muestra'!$E40),"",'03.Muestra'!$E40)</f>
        <v>https://www.fundacionctic.org/es/identidad-corporativa</v>
      </c>
      <c r="D127" s="164" t="s">
        <v>89</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Álbumes | CTIC</v>
      </c>
      <c r="C128" s="140" t="str">
        <f>IF( ISBLANK('03.Muestra'!$E41),"",'03.Muestra'!$E41)</f>
        <v>https://www.fundacionctic.org/es/album</v>
      </c>
      <c r="D128" s="164" t="s">
        <v>89</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Aviso legal | CTIC</v>
      </c>
      <c r="C129" s="140" t="str">
        <f>IF( ISBLANK('03.Muestra'!$E42),"",'03.Muestra'!$E42)</f>
        <v>https://www.fundacionctic.org/es/aviso-legal</v>
      </c>
      <c r="D129" s="164" t="s">
        <v>89</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password="902B" sheet="true" scenarios="true" objects="true"/>
  <mergeCells count="1">
    <mergeCell ref="B11:C11"/>
  </mergeCells>
  <conditionalFormatting sqref="E19:E53 E57:E91 E95:E129">
    <cfRule type="cellIs" dxfId="605" priority="31" stopIfTrue="1" operator="equal">
      <formula>"ERR"</formula>
    </cfRule>
  </conditionalFormatting>
  <conditionalFormatting sqref="D19:D53 D57:D91 D95:D129">
    <cfRule type="expression" dxfId="604" priority="20" stopIfTrue="1">
      <formula>ISBLANK(D19)</formula>
    </cfRule>
    <cfRule type="cellIs" dxfId="603" priority="21" stopIfTrue="1" operator="equal">
      <formula>"Pasa"</formula>
    </cfRule>
    <cfRule type="cellIs" dxfId="602" priority="22" stopIfTrue="1" operator="equal">
      <formula>"Falla"</formula>
    </cfRule>
    <cfRule type="cellIs" dxfId="601" priority="23" stopIfTrue="1" operator="equal">
      <formula>"N/A"</formula>
    </cfRule>
    <cfRule type="cellIs" dxfId="600" priority="24" stopIfTrue="1" operator="equal">
      <formula>"N/T"</formula>
    </cfRule>
    <cfRule type="cellIs" dxfId="599" priority="25" stopIfTrue="1" operator="equal">
      <formula>"N/D"</formula>
    </cfRule>
  </conditionalFormatting>
  <conditionalFormatting sqref="F19:J19">
    <cfRule type="expression" dxfId="35" priority="13" stopIfTrue="1">
      <formula>ISBLANK(F19)</formula>
    </cfRule>
    <cfRule type="cellIs" dxfId="34" priority="14" stopIfTrue="1" operator="equal">
      <formula>"Pasa"</formula>
    </cfRule>
    <cfRule type="cellIs" dxfId="33" priority="15" stopIfTrue="1" operator="equal">
      <formula>"Falla"</formula>
    </cfRule>
    <cfRule type="cellIs" dxfId="32" priority="16" stopIfTrue="1" operator="equal">
      <formula>"N/A"</formula>
    </cfRule>
    <cfRule type="cellIs" dxfId="31" priority="17" stopIfTrue="1" operator="equal">
      <formula>"N/T"</formula>
    </cfRule>
    <cfRule type="cellIs" dxfId="30" priority="18" stopIfTrue="1" operator="equal">
      <formula>"N/D"</formula>
    </cfRule>
  </conditionalFormatting>
  <conditionalFormatting sqref="F57:J57">
    <cfRule type="expression" dxfId="23" priority="7" stopIfTrue="1">
      <formula>ISBLANK(F57)</formula>
    </cfRule>
    <cfRule type="cellIs" dxfId="22" priority="8" stopIfTrue="1" operator="equal">
      <formula>"Pasa"</formula>
    </cfRule>
    <cfRule type="cellIs" dxfId="21" priority="9" stopIfTrue="1" operator="equal">
      <formula>"Falla"</formula>
    </cfRule>
    <cfRule type="cellIs" dxfId="20" priority="10" stopIfTrue="1" operator="equal">
      <formula>"N/A"</formula>
    </cfRule>
    <cfRule type="cellIs" dxfId="19" priority="11" stopIfTrue="1" operator="equal">
      <formula>"N/T"</formula>
    </cfRule>
    <cfRule type="cellIs" dxfId="18" priority="12" stopIfTrue="1" operator="equal">
      <formula>"N/D"</formula>
    </cfRule>
  </conditionalFormatting>
  <conditionalFormatting sqref="F95:J95">
    <cfRule type="expression" dxfId="11" priority="1" stopIfTrue="1">
      <formula>ISBLANK(F95)</formula>
    </cfRule>
    <cfRule type="cellIs" dxfId="10" priority="2" stopIfTrue="1" operator="equal">
      <formula>"Pasa"</formula>
    </cfRule>
    <cfRule type="cellIs" dxfId="9" priority="3" stopIfTrue="1" operator="equal">
      <formula>"Falla"</formula>
    </cfRule>
    <cfRule type="cellIs" dxfId="8" priority="4" stopIfTrue="1" operator="equal">
      <formula>"N/A"</formula>
    </cfRule>
    <cfRule type="cellIs" dxfId="7" priority="5" stopIfTrue="1" operator="equal">
      <formula>"N/T"</formula>
    </cfRule>
    <cfRule type="cellIs" dxfId="6"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23"/>
  <sheetViews>
    <sheetView zoomScale="80" zoomScaleNormal="80" workbookViewId="0">
      <selection activeCell="BM7" sqref="BM7"/>
    </sheetView>
  </sheetViews>
  <sheetFormatPr baseColWidth="10" defaultColWidth="11.5703125" defaultRowHeight="12.75"/>
  <cols>
    <col min="1" max="1" customWidth="true" style="14" width="7.85546875" collapsed="false"/>
    <col min="2" max="2" customWidth="true" style="128" width="7.28515625" collapsed="false"/>
    <col min="3" max="3" customWidth="true" style="14" width="45.85546875" collapsed="false"/>
    <col min="4" max="33" customWidth="true" style="14" width="16.42578125" collapsed="false"/>
    <col min="34" max="34" customWidth="true" style="14" width="16.85546875" collapsed="false"/>
    <col min="35" max="35" customWidth="true" style="14" width="10.5703125" collapsed="false"/>
    <col min="36" max="16384" style="14" width="11.5703125" collapsed="false"/>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150</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188" t="s">
        <v>151</v>
      </c>
      <c r="K6" s="188"/>
      <c r="L6" s="188"/>
      <c r="M6" s="84"/>
      <c r="N6" s="188" t="s">
        <v>152</v>
      </c>
      <c r="O6" s="188"/>
      <c r="P6" s="188"/>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184" t="s">
        <v>73</v>
      </c>
      <c r="C7" s="189"/>
      <c r="D7" s="56" t="s">
        <v>153</v>
      </c>
      <c r="E7" s="56" t="s">
        <v>154</v>
      </c>
      <c r="F7" s="56" t="s">
        <v>85</v>
      </c>
      <c r="G7" s="56" t="s">
        <v>155</v>
      </c>
      <c r="H7" s="57" t="s">
        <v>156</v>
      </c>
      <c r="J7" s="63" t="s">
        <v>157</v>
      </c>
      <c r="K7" s="64" t="s">
        <v>75</v>
      </c>
      <c r="L7" s="65" t="s">
        <v>76</v>
      </c>
      <c r="N7" s="63" t="s">
        <v>157</v>
      </c>
      <c r="O7" s="64" t="s">
        <v>75</v>
      </c>
      <c r="P7" s="65" t="s">
        <v>76</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190" t="s">
        <v>78</v>
      </c>
      <c r="C8" s="191"/>
      <c r="D8" s="58" t="n">
        <f>COUNTIF(D54:AG54,"CONFORME")</f>
        <v>0.0</v>
      </c>
      <c r="E8" s="58" t="n">
        <f>COUNTIF(D54:AG54,"NO CONFORME")</f>
        <v>0.0</v>
      </c>
      <c r="F8" s="59" t="n">
        <f>COUNTIF(D54:AG54,"N/A")</f>
        <v>0.0</v>
      </c>
      <c r="G8" s="59" t="n">
        <f>COUNTIF(D54:AG54,"ERROR")</f>
        <v>0.0</v>
      </c>
      <c r="H8" s="60" t="n">
        <f>COUNTIF(D54:AG54,"EN CURSO")</f>
        <v>30.0</v>
      </c>
      <c r="J8" s="66" t="s">
        <v>158</v>
      </c>
      <c r="K8" s="58" t="n">
        <f ca="1">COUNTIF( $D$19:INDIRECT("$AG$" &amp;  SUM(18,'03.Muestra'!$D$45)),"Pasa")+ COUNTIF($D$60:INDIRECT("$W$" &amp;  SUM(59,'03.Muestra'!$D$45)),"Pasa")</f>
        <v>0.0</v>
      </c>
      <c r="L8" s="67" t="n">
        <f ca="1">IF(($K$11+$O$11)=0,0,K8/($K$11+$O$11))</f>
        <v>0.0</v>
      </c>
      <c r="M8" s="32"/>
      <c r="N8" s="66" t="s">
        <v>80</v>
      </c>
      <c r="O8" s="58" t="n">
        <f ca="1">COUNTIF( $D$19:INDIRECT("$AG$" &amp;  SUM(18,'03.Muestra'!$D$45)),"N/D")+ COUNTIF($D$60:INDIRECT("$W$" &amp;  SUM(59,'03.Muestra'!$D$45)),"N/D")</f>
        <v>583.0</v>
      </c>
      <c r="P8" s="67" t="n">
        <f ca="1">IF(($K$11+$O$11)=0,0,O8/($K$11+$O$11))</f>
        <v>0.33314285714285713</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190" t="s">
        <v>81</v>
      </c>
      <c r="C9" s="191"/>
      <c r="D9" s="58" t="n">
        <f>COUNTIF(D95:W95,"CONFORME")</f>
        <v>0.0</v>
      </c>
      <c r="E9" s="58" t="n">
        <f>COUNTIF(D95:W95,"NO CONFORME")</f>
        <v>1.0</v>
      </c>
      <c r="F9" s="59" t="n">
        <f>COUNTIF(D95:W95,"N/A")</f>
        <v>0.0</v>
      </c>
      <c r="G9" s="59" t="n">
        <f>COUNTIF(D95:W95,"ERROR")</f>
        <v>0.0</v>
      </c>
      <c r="H9" s="60" t="n">
        <f>COUNTIF(D95:W95,"EN CURSO")</f>
        <v>19.0</v>
      </c>
      <c r="J9" s="66" t="s">
        <v>82</v>
      </c>
      <c r="K9" s="58" t="n">
        <f ca="1">COUNTIF( $D$19:INDIRECT("$AG$" &amp;  SUM(18,'03.Muestra'!$D$45)),"Falla")+ COUNTIF($D$60:INDIRECT("$W$" &amp;  SUM(59,'03.Muestra'!$D$45)),"Falla")</f>
        <v>120.0</v>
      </c>
      <c r="L9" s="67" t="n">
        <f ca="1">IF(($K$11+$O$11)=0,0,K9/($K$11+$O$11))</f>
        <v>0.06857142857142857</v>
      </c>
      <c r="M9" s="32"/>
      <c r="N9" s="66" t="s">
        <v>83</v>
      </c>
      <c r="O9" s="58" t="n">
        <f ca="1">COUNTIF( $D$19:INDIRECT("$AG$" &amp;  SUM(18,'03.Muestra'!$D$45)),"N/T")+ COUNTIF($D$60:INDIRECT("$W$" &amp;  SUM(59,'03.Muestra'!$D$45)),"N/T")</f>
        <v>1047.0</v>
      </c>
      <c r="P9" s="67" t="n">
        <f ca="1">IF(($K$11+$O$11)=0,0,O9/($K$11+$O$11))</f>
        <v>0.5982857142857143</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186" t="s">
        <v>159</v>
      </c>
      <c r="C10" s="187"/>
      <c r="D10" s="61" t="n">
        <f>SUM(D8:D9)</f>
        <v>0.0</v>
      </c>
      <c r="E10" s="61" t="n">
        <f>SUM(E8:E9)</f>
        <v>1.0</v>
      </c>
      <c r="F10" s="61" t="n">
        <f>SUM(F8:F9)</f>
        <v>0.0</v>
      </c>
      <c r="G10" s="61" t="n">
        <f>SUM(G8:G9)</f>
        <v>0.0</v>
      </c>
      <c r="H10" s="62" t="n">
        <f>SUM(H8:H9)</f>
        <v>49.0</v>
      </c>
      <c r="J10" s="66" t="s">
        <v>85</v>
      </c>
      <c r="K10" s="58" t="n">
        <f ca="1">COUNTIF( $D$19:INDIRECT("$AG$" &amp;  SUM(18,'03.Muestra'!$D$45)),"N/A")+ COUNTIF($D$60:INDIRECT("$W$" &amp;  SUM(59,'03.Muestra'!$D$45)),"N/A")</f>
        <v>0.0</v>
      </c>
      <c r="L10" s="67" t="n">
        <f ca="1">IF(($K$11+$O$11)=0,0,K10/($K$11+$O$11))</f>
        <v>0.0</v>
      </c>
      <c r="M10" s="32"/>
      <c r="N10" s="70" t="s">
        <v>86</v>
      </c>
      <c r="O10" s="58" t="n">
        <f ca="1">IF('03.Muestra'!$D$45=0,0,SUM(COUNTBLANK($D$19:INDIRECT("$AG$" &amp;  SUM(18,'03.Muestra'!$D$45)-1)),COUNTBLANK($D$60:INDIRECT("$W$" &amp;  SUM(59,'03.Muestra'!$D$45)-1))))</f>
        <v>0.0</v>
      </c>
      <c r="P10" s="67" t="n">
        <f ca="1">IF(($K$11+$O$11)=0,0,O10/($K$11+$O$11))</f>
        <v>0.0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159</v>
      </c>
      <c r="K11" s="61" t="n">
        <f ca="1">SUM(K8:K10)</f>
        <v>120.0</v>
      </c>
      <c r="L11" s="69" t="n">
        <f ca="1">SUM(L8:L10)</f>
        <v>0.06857142857142857</v>
      </c>
      <c r="M11" s="32"/>
      <c r="N11" s="68" t="s">
        <v>159</v>
      </c>
      <c r="O11" s="61" t="n">
        <f ca="1">SUM(O8:O10)</f>
        <v>1630.0</v>
      </c>
      <c r="P11" s="69" t="n">
        <f ca="1">SUM(P8:P10)</f>
        <v>0.9314285714285715</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c r="A13" s="37"/>
      <c r="B13" s="111"/>
      <c r="C13" s="112" t="s">
        <v>160</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c r="A14" s="37"/>
      <c r="B14" s="113"/>
      <c r="C14" s="114" t="str">
        <f>IF( '03.Muestra'!$D$45=0,"", IF(G10&gt;0, "Evaluación con errores", IF(H10 &gt; 0, "Evaluación en curso", IF(D10&gt;=((D10+E10)*'DATA - Oculta'!$C$27), "Plenamente Conforme", IF(E10 &gt;= ((E10+D10)*'DATA - Oculta'!$C$26), "No Conforme", "Parcialmente Conforme")))))</f>
        <v>Evaluación en curso</v>
      </c>
      <c r="D14" s="38"/>
      <c r="E14" s="113"/>
      <c r="F14" s="113"/>
      <c r="G14" s="113"/>
      <c r="H14" s="113"/>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78</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161</v>
      </c>
      <c r="D18" s="121" t="s">
        <v>162</v>
      </c>
      <c r="E18" s="121" t="s">
        <v>163</v>
      </c>
      <c r="F18" s="121" t="s">
        <v>164</v>
      </c>
      <c r="G18" s="121" t="s">
        <v>165</v>
      </c>
      <c r="H18" s="121" t="s">
        <v>166</v>
      </c>
      <c r="I18" s="121" t="s">
        <v>167</v>
      </c>
      <c r="J18" s="121" t="s">
        <v>168</v>
      </c>
      <c r="K18" s="121" t="s">
        <v>169</v>
      </c>
      <c r="L18" s="121" t="s">
        <v>170</v>
      </c>
      <c r="M18" s="121" t="s">
        <v>171</v>
      </c>
      <c r="N18" s="121" t="s">
        <v>172</v>
      </c>
      <c r="O18" s="121" t="s">
        <v>173</v>
      </c>
      <c r="P18" s="121" t="s">
        <v>174</v>
      </c>
      <c r="Q18" s="121" t="s">
        <v>175</v>
      </c>
      <c r="R18" s="121" t="s">
        <v>176</v>
      </c>
      <c r="S18" s="121" t="s">
        <v>177</v>
      </c>
      <c r="T18" s="121" t="s">
        <v>178</v>
      </c>
      <c r="U18" s="121" t="s">
        <v>179</v>
      </c>
      <c r="V18" s="121" t="s">
        <v>180</v>
      </c>
      <c r="W18" s="121" t="s">
        <v>181</v>
      </c>
      <c r="X18" s="121" t="s">
        <v>182</v>
      </c>
      <c r="Y18" s="121" t="s">
        <v>183</v>
      </c>
      <c r="Z18" s="121" t="s">
        <v>184</v>
      </c>
      <c r="AA18" s="121" t="s">
        <v>185</v>
      </c>
      <c r="AB18" s="121" t="s">
        <v>186</v>
      </c>
      <c r="AC18" s="121" t="s">
        <v>187</v>
      </c>
      <c r="AD18" s="121" t="s">
        <v>188</v>
      </c>
      <c r="AE18" s="121" t="s">
        <v>189</v>
      </c>
      <c r="AF18" s="121" t="s">
        <v>190</v>
      </c>
      <c r="AG18" s="121" t="s">
        <v>191</v>
      </c>
      <c r="AH18" s="38"/>
      <c r="AI18" s="38"/>
      <c r="AJ18" s="38"/>
      <c r="AK18" s="38"/>
    </row>
    <row r="19" spans="1:37" ht="20.25">
      <c r="A19" s="38"/>
      <c r="B19" s="122" t="str">
        <f>IF( ISBLANK('03.Muestra'!$C8),"",'03.Muestra'!$C8)</f>
        <v>Home | CTIC</v>
      </c>
      <c r="C19" s="123" t="str">
        <f>IF( ISBLANK('03.Muestra'!$E8),"",'03.Muestra'!$E8)</f>
        <v>https://www.fundacionctic.org/</v>
      </c>
      <c r="D19" s="124" t="str">
        <f>IF(ISBLANK(P1.Perceptible!D19),"",P1.Perceptible!D19)</f>
        <v>Falla</v>
      </c>
      <c r="E19" s="124" t="str">
        <f>IF(ISBLANK(P1.Perceptible!D57),"",P1.Perceptible!D57)</f>
        <v>N/T</v>
      </c>
      <c r="F19" s="124" t="str">
        <f>IF(ISBLANK(P1.Perceptible!D95),"",P1.Perceptible!D95)</f>
        <v>N/T</v>
      </c>
      <c r="G19" s="124" t="str">
        <f>IF(ISBLANK(P1.Perceptible!D133),"",P1.Perceptible!D133)</f>
        <v>N/T</v>
      </c>
      <c r="H19" s="124" t="str">
        <f>IF(ISBLANK(P1.Perceptible!D247),"",P1.Perceptible!D247)</f>
        <v>Falla</v>
      </c>
      <c r="I19" s="124" t="str">
        <f>IF(ISBLANK(P1.Perceptible!D285),"",P1.Perceptible!D285)</f>
        <v>N/T</v>
      </c>
      <c r="J19" s="124" t="str">
        <f>IF(ISBLANK(P1.Perceptible!D323),"",P1.Perceptible!D323)</f>
        <v>N/T</v>
      </c>
      <c r="K19" s="124" t="str">
        <f>IF(ISBLANK(P1.Perceptible!D437),"",P1.Perceptible!D437)</f>
        <v>N/T</v>
      </c>
      <c r="L19" s="124" t="str">
        <f>IF(ISBLANK(P1.Perceptible!D475),"",P1.Perceptible!D475)</f>
        <v>N/T</v>
      </c>
      <c r="M19" s="124" t="str">
        <f>IF(ISBLANK(P2.Operable!D19),"",P2.Operable!D19)</f>
        <v>Falla</v>
      </c>
      <c r="N19" s="124" t="str">
        <f>IF(ISBLANK(P2.Operable!D57),"",P2.Operable!D57)</f>
        <v>N/T</v>
      </c>
      <c r="O19" s="124" t="str">
        <f>IF(ISBLANK(P2.Operable!D95),"",P2.Operable!D95)</f>
        <v>N/T</v>
      </c>
      <c r="P19" s="124" t="str">
        <f>IF(ISBLANK(P2.Operable!D133),"",P2.Operable!D133)</f>
        <v>Falla</v>
      </c>
      <c r="Q19" s="124" t="str">
        <f>IF(ISBLANK(P2.Operable!D171),"",P2.Operable!D171)</f>
        <v>N/T</v>
      </c>
      <c r="R19" s="124" t="str">
        <f>IF(ISBLANK(P2.Operable!D209),"",P2.Operable!D209)</f>
        <v>N/T</v>
      </c>
      <c r="S19" s="124" t="str">
        <f>IF(ISBLANK(P2.Operable!D247),"",P2.Operable!D247)</f>
        <v>N/D</v>
      </c>
      <c r="T19" s="124" t="str">
        <f>IF(ISBLANK(P2.Operable!D285),"",P2.Operable!D285)</f>
        <v>N/D</v>
      </c>
      <c r="U19" s="124" t="str">
        <f>IF(ISBLANK(P2.Operable!D323),"",P2.Operable!D323)</f>
        <v>N/D</v>
      </c>
      <c r="V19" s="124" t="str">
        <f>IF(ISBLANK(P2.Operable!D361),"",P2.Operable!D361)</f>
        <v>Falla</v>
      </c>
      <c r="W19" s="124" t="str">
        <f>IF(ISBLANK(P2.Operable!D513),"",P2.Operable!D513)</f>
        <v>N/T</v>
      </c>
      <c r="X19" s="124" t="str">
        <f>IF(ISBLANK(P2.Operable!D551),"",P2.Operable!D551)</f>
        <v>N/T</v>
      </c>
      <c r="Y19" s="124" t="str">
        <f>IF(ISBLANK(P2.Operable!D589),"",P2.Operable!D589)</f>
        <v>Falla</v>
      </c>
      <c r="Z19" s="124" t="str">
        <f>IF(ISBLANK(P2.Operable!D627),"",P2.Operable!D627)</f>
        <v>N/T</v>
      </c>
      <c r="AA19" s="124" t="str">
        <f>IF(ISBLANK(P3.Comprensible!D19),"",P3.Comprensible!D19)</f>
        <v>N/D</v>
      </c>
      <c r="AB19" s="124" t="str">
        <f>IF(ISBLANK(P3.Comprensible!D95),"",P3.Comprensible!D95)</f>
        <v>N/D</v>
      </c>
      <c r="AC19" s="124" t="str">
        <f>IF(ISBLANK(P3.Comprensible!D133),"",P3.Comprensible!D133)</f>
        <v>N/D</v>
      </c>
      <c r="AD19" s="124" t="str">
        <f>IF(ISBLANK(P3.Comprensible!D247),"",P3.Comprensible!D247)</f>
        <v>N/T</v>
      </c>
      <c r="AE19" s="124" t="str">
        <f>IF(ISBLANK(P3.Comprensible!D285),"",P3.Comprensible!D285)</f>
        <v>Falla</v>
      </c>
      <c r="AF19" s="124" t="str">
        <f>IF(ISBLANK(P4.Robusto!D19),"",P4.Robusto!D19)</f>
        <v>N/T</v>
      </c>
      <c r="AG19" s="124" t="str">
        <f>IF(ISBLANK(P4.Robusto!D57),"",P4.Robusto!D57)</f>
        <v>Falla</v>
      </c>
      <c r="AH19" s="40"/>
      <c r="AI19" s="38"/>
      <c r="AJ19" s="38"/>
      <c r="AK19" s="38"/>
    </row>
    <row r="20" spans="1:37" ht="20.25">
      <c r="A20" s="38"/>
      <c r="B20" s="122" t="str">
        <f>IF( ISBLANK('03.Muestra'!$C9),"",'03.Muestra'!$C9)</f>
        <v>Escribir para Internet | CTIC</v>
      </c>
      <c r="C20" s="123" t="str">
        <f>IF( ISBLANK('03.Muestra'!$E9),"",'03.Muestra'!$E9)</f>
        <v>https://www.fundacionctic.org/es/actualidad/escribir-para-internet</v>
      </c>
      <c r="D20" s="124" t="str">
        <f>IF(ISBLANK(P1.Perceptible!D20),"",P1.Perceptible!D20)</f>
        <v>N/D</v>
      </c>
      <c r="E20" s="124" t="str">
        <f>IF(ISBLANK(P1.Perceptible!D58),"",P1.Perceptible!D58)</f>
        <v>N/T</v>
      </c>
      <c r="F20" s="124" t="str">
        <f>IF(ISBLANK(P1.Perceptible!D96),"",P1.Perceptible!D96)</f>
        <v>N/T</v>
      </c>
      <c r="G20" s="124" t="str">
        <f>IF(ISBLANK(P1.Perceptible!D134),"",P1.Perceptible!D134)</f>
        <v>N/T</v>
      </c>
      <c r="H20" s="124" t="str">
        <f>IF(ISBLANK(P1.Perceptible!D248),"",P1.Perceptible!D248)</f>
        <v>Falla</v>
      </c>
      <c r="I20" s="124" t="str">
        <f>IF(ISBLANK(P1.Perceptible!D286),"",P1.Perceptible!D286)</f>
        <v>N/T</v>
      </c>
      <c r="J20" s="124" t="str">
        <f>IF(ISBLANK(P1.Perceptible!D324),"",P1.Perceptible!D324)</f>
        <v>N/T</v>
      </c>
      <c r="K20" s="124" t="str">
        <f>IF(ISBLANK(P1.Perceptible!D438),"",P1.Perceptible!D438)</f>
        <v>N/T</v>
      </c>
      <c r="L20" s="124" t="str">
        <f>IF(ISBLANK(P1.Perceptible!D476),"",P1.Perceptible!D476)</f>
        <v>N/T</v>
      </c>
      <c r="M20" s="124" t="str">
        <f>IF(ISBLANK(P2.Operable!D20),"",P2.Operable!D20)</f>
        <v>N/D</v>
      </c>
      <c r="N20" s="124" t="str">
        <f>IF(ISBLANK(P2.Operable!D58),"",P2.Operable!D58)</f>
        <v>N/T</v>
      </c>
      <c r="O20" s="124" t="str">
        <f>IF(ISBLANK(P2.Operable!D96),"",P2.Operable!D96)</f>
        <v>N/T</v>
      </c>
      <c r="P20" s="124" t="str">
        <f>IF(ISBLANK(P2.Operable!D134),"",P2.Operable!D134)</f>
        <v>N/D</v>
      </c>
      <c r="Q20" s="124" t="str">
        <f>IF(ISBLANK(P2.Operable!D172),"",P2.Operable!D172)</f>
        <v>N/T</v>
      </c>
      <c r="R20" s="124" t="str">
        <f>IF(ISBLANK(P2.Operable!D210),"",P2.Operable!D210)</f>
        <v>N/T</v>
      </c>
      <c r="S20" s="124" t="str">
        <f>IF(ISBLANK(P2.Operable!D248),"",P2.Operable!D248)</f>
        <v>N/D</v>
      </c>
      <c r="T20" s="124" t="str">
        <f>IF(ISBLANK(P2.Operable!D286),"",P2.Operable!D286)</f>
        <v>N/D</v>
      </c>
      <c r="U20" s="124" t="str">
        <f>IF(ISBLANK(P2.Operable!D324),"",P2.Operable!D324)</f>
        <v>N/D</v>
      </c>
      <c r="V20" s="124" t="str">
        <f>IF(ISBLANK(P2.Operable!D362),"",P2.Operable!D362)</f>
        <v>N/D</v>
      </c>
      <c r="W20" s="124" t="str">
        <f>IF(ISBLANK(P2.Operable!D514),"",P2.Operable!D514)</f>
        <v>N/T</v>
      </c>
      <c r="X20" s="124" t="str">
        <f>IF(ISBLANK(P2.Operable!D552),"",P2.Operable!D552)</f>
        <v>N/T</v>
      </c>
      <c r="Y20" s="124" t="str">
        <f>IF(ISBLANK(P2.Operable!D590),"",P2.Operable!D590)</f>
        <v>N/D</v>
      </c>
      <c r="Z20" s="124" t="str">
        <f>IF(ISBLANK(P2.Operable!D628),"",P2.Operable!D628)</f>
        <v>N/T</v>
      </c>
      <c r="AA20" s="124" t="str">
        <f>IF(ISBLANK(P3.Comprensible!D20),"",P3.Comprensible!D20)</f>
        <v>N/D</v>
      </c>
      <c r="AB20" s="124" t="str">
        <f>IF(ISBLANK(P3.Comprensible!D96),"",P3.Comprensible!D96)</f>
        <v>N/D</v>
      </c>
      <c r="AC20" s="124" t="str">
        <f>IF(ISBLANK(P3.Comprensible!D134),"",P3.Comprensible!D134)</f>
        <v>N/D</v>
      </c>
      <c r="AD20" s="124" t="str">
        <f>IF(ISBLANK(P3.Comprensible!D248),"",P3.Comprensible!D248)</f>
        <v>N/T</v>
      </c>
      <c r="AE20" s="124" t="str">
        <f>IF(ISBLANK(P3.Comprensible!D286),"",P3.Comprensible!D286)</f>
        <v>N/D</v>
      </c>
      <c r="AF20" s="124" t="str">
        <f>IF(ISBLANK(P4.Robusto!D20),"",P4.Robusto!D20)</f>
        <v>N/T</v>
      </c>
      <c r="AG20" s="124" t="str">
        <f>IF(ISBLANK(P4.Robusto!D58),"",P4.Robusto!D58)</f>
        <v>N/D</v>
      </c>
      <c r="AH20" s="125"/>
      <c r="AI20" s="38"/>
      <c r="AJ20" s="38"/>
      <c r="AK20" s="38"/>
    </row>
    <row r="21" spans="1:37" ht="20.25">
      <c r="A21" s="38"/>
      <c r="B21" s="122" t="str">
        <f>IF( ISBLANK('03.Muestra'!$C10),"",'03.Muestra'!$C10)</f>
        <v>Horizon 2020 | CTIC</v>
      </c>
      <c r="C21" s="123" t="str">
        <f>IF( ISBLANK('03.Muestra'!$E10),"",'03.Muestra'!$E10)</f>
        <v>https://www.fundacionctic.org/es/horizon-2020</v>
      </c>
      <c r="D21" s="124" t="str">
        <f>IF(ISBLANK(P1.Perceptible!D21),"",P1.Perceptible!D21)</f>
        <v>N/D</v>
      </c>
      <c r="E21" s="124" t="str">
        <f>IF(ISBLANK(P1.Perceptible!D59),"",P1.Perceptible!D59)</f>
        <v>N/T</v>
      </c>
      <c r="F21" s="124" t="str">
        <f>IF(ISBLANK(P1.Perceptible!D97),"",P1.Perceptible!D97)</f>
        <v>N/T</v>
      </c>
      <c r="G21" s="124" t="str">
        <f>IF(ISBLANK(P1.Perceptible!D135),"",P1.Perceptible!D135)</f>
        <v>N/T</v>
      </c>
      <c r="H21" s="124" t="str">
        <f>IF(ISBLANK(P1.Perceptible!D249),"",P1.Perceptible!D249)</f>
        <v>Falla</v>
      </c>
      <c r="I21" s="124" t="str">
        <f>IF(ISBLANK(P1.Perceptible!D287),"",P1.Perceptible!D287)</f>
        <v>N/T</v>
      </c>
      <c r="J21" s="124" t="str">
        <f>IF(ISBLANK(P1.Perceptible!D325),"",P1.Perceptible!D325)</f>
        <v>N/T</v>
      </c>
      <c r="K21" s="124" t="str">
        <f>IF(ISBLANK(P1.Perceptible!D439),"",P1.Perceptible!D439)</f>
        <v>N/T</v>
      </c>
      <c r="L21" s="124" t="str">
        <f>IF(ISBLANK(P1.Perceptible!D477),"",P1.Perceptible!D477)</f>
        <v>N/T</v>
      </c>
      <c r="M21" s="124" t="str">
        <f>IF(ISBLANK(P2.Operable!D21),"",P2.Operable!D21)</f>
        <v>N/D</v>
      </c>
      <c r="N21" s="124" t="str">
        <f>IF(ISBLANK(P2.Operable!D59),"",P2.Operable!D59)</f>
        <v>N/T</v>
      </c>
      <c r="O21" s="124" t="str">
        <f>IF(ISBLANK(P2.Operable!D97),"",P2.Operable!D97)</f>
        <v>N/T</v>
      </c>
      <c r="P21" s="124" t="str">
        <f>IF(ISBLANK(P2.Operable!D135),"",P2.Operable!D135)</f>
        <v>N/D</v>
      </c>
      <c r="Q21" s="124" t="str">
        <f>IF(ISBLANK(P2.Operable!D173),"",P2.Operable!D173)</f>
        <v>N/T</v>
      </c>
      <c r="R21" s="124" t="str">
        <f>IF(ISBLANK(P2.Operable!D211),"",P2.Operable!D211)</f>
        <v>N/T</v>
      </c>
      <c r="S21" s="124" t="str">
        <f>IF(ISBLANK(P2.Operable!D249),"",P2.Operable!D249)</f>
        <v>N/D</v>
      </c>
      <c r="T21" s="124" t="str">
        <f>IF(ISBLANK(P2.Operable!D287),"",P2.Operable!D287)</f>
        <v>N/D</v>
      </c>
      <c r="U21" s="124" t="str">
        <f>IF(ISBLANK(P2.Operable!D325),"",P2.Operable!D325)</f>
        <v>N/D</v>
      </c>
      <c r="V21" s="124" t="str">
        <f>IF(ISBLANK(P2.Operable!D363),"",P2.Operable!D363)</f>
        <v>N/D</v>
      </c>
      <c r="W21" s="124" t="str">
        <f>IF(ISBLANK(P2.Operable!D515),"",P2.Operable!D515)</f>
        <v>N/T</v>
      </c>
      <c r="X21" s="124" t="str">
        <f>IF(ISBLANK(P2.Operable!D553),"",P2.Operable!D553)</f>
        <v>N/T</v>
      </c>
      <c r="Y21" s="124" t="str">
        <f>IF(ISBLANK(P2.Operable!D591),"",P2.Operable!D591)</f>
        <v>N/D</v>
      </c>
      <c r="Z21" s="124" t="str">
        <f>IF(ISBLANK(P2.Operable!D629),"",P2.Operable!D629)</f>
        <v>N/T</v>
      </c>
      <c r="AA21" s="124" t="str">
        <f>IF(ISBLANK(P3.Comprensible!D21),"",P3.Comprensible!D21)</f>
        <v>N/D</v>
      </c>
      <c r="AB21" s="124" t="str">
        <f>IF(ISBLANK(P3.Comprensible!D97),"",P3.Comprensible!D97)</f>
        <v>N/D</v>
      </c>
      <c r="AC21" s="124" t="str">
        <f>IF(ISBLANK(P3.Comprensible!D135),"",P3.Comprensible!D135)</f>
        <v>N/D</v>
      </c>
      <c r="AD21" s="124" t="str">
        <f>IF(ISBLANK(P3.Comprensible!D249),"",P3.Comprensible!D249)</f>
        <v>N/T</v>
      </c>
      <c r="AE21" s="124" t="str">
        <f>IF(ISBLANK(P3.Comprensible!D287),"",P3.Comprensible!D287)</f>
        <v>N/D</v>
      </c>
      <c r="AF21" s="124" t="str">
        <f>IF(ISBLANK(P4.Robusto!D21),"",P4.Robusto!D21)</f>
        <v>N/T</v>
      </c>
      <c r="AG21" s="124" t="str">
        <f>IF(ISBLANK(P4.Robusto!D59),"",P4.Robusto!D59)</f>
        <v>N/D</v>
      </c>
      <c r="AH21" s="125"/>
      <c r="AI21" s="38"/>
      <c r="AJ21" s="38"/>
      <c r="AK21" s="38"/>
    </row>
    <row r="22" spans="1:37" ht="20.25">
      <c r="A22" s="38"/>
      <c r="B22" s="122" t="str">
        <f>IF( ISBLANK('03.Muestra'!$C11),"",'03.Muestra'!$C11)</f>
        <v>Artículos | CTIC</v>
      </c>
      <c r="C22" s="123" t="str">
        <f>IF( ISBLANK('03.Muestra'!$E11),"",'03.Muestra'!$E11)</f>
        <v>https://www.fundacionctic.org/es/articulos</v>
      </c>
      <c r="D22" s="124" t="str">
        <f>IF(ISBLANK(P1.Perceptible!D22),"",P1.Perceptible!D22)</f>
        <v>N/D</v>
      </c>
      <c r="E22" s="124" t="str">
        <f>IF(ISBLANK(P1.Perceptible!D60),"",P1.Perceptible!D60)</f>
        <v>N/T</v>
      </c>
      <c r="F22" s="124" t="str">
        <f>IF(ISBLANK(P1.Perceptible!D98),"",P1.Perceptible!D98)</f>
        <v>N/T</v>
      </c>
      <c r="G22" s="124" t="str">
        <f>IF(ISBLANK(P1.Perceptible!D136),"",P1.Perceptible!D136)</f>
        <v>N/T</v>
      </c>
      <c r="H22" s="124" t="str">
        <f>IF(ISBLANK(P1.Perceptible!D250),"",P1.Perceptible!D250)</f>
        <v>Falla</v>
      </c>
      <c r="I22" s="124" t="str">
        <f>IF(ISBLANK(P1.Perceptible!D288),"",P1.Perceptible!D288)</f>
        <v>N/T</v>
      </c>
      <c r="J22" s="124" t="str">
        <f>IF(ISBLANK(P1.Perceptible!D326),"",P1.Perceptible!D326)</f>
        <v>N/T</v>
      </c>
      <c r="K22" s="124" t="str">
        <f>IF(ISBLANK(P1.Perceptible!D440),"",P1.Perceptible!D440)</f>
        <v>N/T</v>
      </c>
      <c r="L22" s="124" t="str">
        <f>IF(ISBLANK(P1.Perceptible!D478),"",P1.Perceptible!D478)</f>
        <v>N/T</v>
      </c>
      <c r="M22" s="124" t="str">
        <f>IF(ISBLANK(P2.Operable!D22),"",P2.Operable!D22)</f>
        <v>Falla</v>
      </c>
      <c r="N22" s="124" t="str">
        <f>IF(ISBLANK(P2.Operable!D60),"",P2.Operable!D60)</f>
        <v>N/T</v>
      </c>
      <c r="O22" s="124" t="str">
        <f>IF(ISBLANK(P2.Operable!D98),"",P2.Operable!D98)</f>
        <v>N/T</v>
      </c>
      <c r="P22" s="124" t="str">
        <f>IF(ISBLANK(P2.Operable!D136),"",P2.Operable!D136)</f>
        <v>Falla</v>
      </c>
      <c r="Q22" s="124" t="str">
        <f>IF(ISBLANK(P2.Operable!D174),"",P2.Operable!D174)</f>
        <v>N/T</v>
      </c>
      <c r="R22" s="124" t="str">
        <f>IF(ISBLANK(P2.Operable!D212),"",P2.Operable!D212)</f>
        <v>N/T</v>
      </c>
      <c r="S22" s="124" t="str">
        <f>IF(ISBLANK(P2.Operable!D250),"",P2.Operable!D250)</f>
        <v>N/D</v>
      </c>
      <c r="T22" s="124" t="str">
        <f>IF(ISBLANK(P2.Operable!D288),"",P2.Operable!D288)</f>
        <v>N/D</v>
      </c>
      <c r="U22" s="124" t="str">
        <f>IF(ISBLANK(P2.Operable!D326),"",P2.Operable!D326)</f>
        <v>N/D</v>
      </c>
      <c r="V22" s="124" t="str">
        <f>IF(ISBLANK(P2.Operable!D364),"",P2.Operable!D364)</f>
        <v>N/D</v>
      </c>
      <c r="W22" s="124" t="str">
        <f>IF(ISBLANK(P2.Operable!D516),"",P2.Operable!D516)</f>
        <v>N/T</v>
      </c>
      <c r="X22" s="124" t="str">
        <f>IF(ISBLANK(P2.Operable!D554),"",P2.Operable!D554)</f>
        <v>N/T</v>
      </c>
      <c r="Y22" s="124" t="str">
        <f>IF(ISBLANK(P2.Operable!D592),"",P2.Operable!D592)</f>
        <v>N/D</v>
      </c>
      <c r="Z22" s="124" t="str">
        <f>IF(ISBLANK(P2.Operable!D630),"",P2.Operable!D630)</f>
        <v>N/T</v>
      </c>
      <c r="AA22" s="124" t="str">
        <f>IF(ISBLANK(P3.Comprensible!D22),"",P3.Comprensible!D22)</f>
        <v>N/D</v>
      </c>
      <c r="AB22" s="124" t="str">
        <f>IF(ISBLANK(P3.Comprensible!D98),"",P3.Comprensible!D98)</f>
        <v>N/D</v>
      </c>
      <c r="AC22" s="124" t="str">
        <f>IF(ISBLANK(P3.Comprensible!D136),"",P3.Comprensible!D136)</f>
        <v>N/T</v>
      </c>
      <c r="AD22" s="124" t="str">
        <f>IF(ISBLANK(P3.Comprensible!D250),"",P3.Comprensible!D250)</f>
        <v>N/T</v>
      </c>
      <c r="AE22" s="124" t="str">
        <f>IF(ISBLANK(P3.Comprensible!D288),"",P3.Comprensible!D288)</f>
        <v>N/D</v>
      </c>
      <c r="AF22" s="124" t="str">
        <f>IF(ISBLANK(P4.Robusto!D22),"",P4.Robusto!D22)</f>
        <v>N/T</v>
      </c>
      <c r="AG22" s="124" t="str">
        <f>IF(ISBLANK(P4.Robusto!D60),"",P4.Robusto!D60)</f>
        <v>Falla</v>
      </c>
      <c r="AH22" s="125"/>
      <c r="AI22" s="38"/>
      <c r="AJ22" s="38"/>
      <c r="AK22" s="38"/>
    </row>
    <row r="23" spans="1:37" ht="20.25">
      <c r="A23" s="38"/>
      <c r="B23" s="122" t="str">
        <f>IF( ISBLANK('03.Muestra'!$C12),"",'03.Muestra'!$C12)</f>
        <v>Trabaja con nosotros | CTIC</v>
      </c>
      <c r="C23" s="123" t="str">
        <f>IF( ISBLANK('03.Muestra'!$E12),"",'03.Muestra'!$E12)</f>
        <v>https://www.fundacionctic.org/es/trabaja-con-nosotros</v>
      </c>
      <c r="D23" s="124" t="str">
        <f>IF(ISBLANK(P1.Perceptible!D23),"",P1.Perceptible!D23)</f>
        <v>N/D</v>
      </c>
      <c r="E23" s="124" t="str">
        <f>IF(ISBLANK(P1.Perceptible!D61),"",P1.Perceptible!D61)</f>
        <v>N/T</v>
      </c>
      <c r="F23" s="124" t="str">
        <f>IF(ISBLANK(P1.Perceptible!D99),"",P1.Perceptible!D99)</f>
        <v>N/T</v>
      </c>
      <c r="G23" s="124" t="str">
        <f>IF(ISBLANK(P1.Perceptible!D137),"",P1.Perceptible!D137)</f>
        <v>N/T</v>
      </c>
      <c r="H23" s="124" t="str">
        <f>IF(ISBLANK(P1.Perceptible!D251),"",P1.Perceptible!D251)</f>
        <v>Falla</v>
      </c>
      <c r="I23" s="124" t="str">
        <f>IF(ISBLANK(P1.Perceptible!D289),"",P1.Perceptible!D289)</f>
        <v>N/T</v>
      </c>
      <c r="J23" s="124" t="str">
        <f>IF(ISBLANK(P1.Perceptible!D327),"",P1.Perceptible!D327)</f>
        <v>N/T</v>
      </c>
      <c r="K23" s="124" t="str">
        <f>IF(ISBLANK(P1.Perceptible!D441),"",P1.Perceptible!D441)</f>
        <v>N/T</v>
      </c>
      <c r="L23" s="124" t="str">
        <f>IF(ISBLANK(P1.Perceptible!D479),"",P1.Perceptible!D479)</f>
        <v>N/T</v>
      </c>
      <c r="M23" s="124" t="str">
        <f>IF(ISBLANK(P2.Operable!D23),"",P2.Operable!D23)</f>
        <v>N/D</v>
      </c>
      <c r="N23" s="124" t="str">
        <f>IF(ISBLANK(P2.Operable!D61),"",P2.Operable!D61)</f>
        <v>N/T</v>
      </c>
      <c r="O23" s="124" t="str">
        <f>IF(ISBLANK(P2.Operable!D99),"",P2.Operable!D99)</f>
        <v>N/T</v>
      </c>
      <c r="P23" s="124" t="str">
        <f>IF(ISBLANK(P2.Operable!D137),"",P2.Operable!D137)</f>
        <v>N/D</v>
      </c>
      <c r="Q23" s="124" t="str">
        <f>IF(ISBLANK(P2.Operable!D175),"",P2.Operable!D175)</f>
        <v>N/T</v>
      </c>
      <c r="R23" s="124" t="str">
        <f>IF(ISBLANK(P2.Operable!D213),"",P2.Operable!D213)</f>
        <v>N/T</v>
      </c>
      <c r="S23" s="124" t="str">
        <f>IF(ISBLANK(P2.Operable!D251),"",P2.Operable!D251)</f>
        <v>N/D</v>
      </c>
      <c r="T23" s="124" t="str">
        <f>IF(ISBLANK(P2.Operable!D289),"",P2.Operable!D289)</f>
        <v>N/D</v>
      </c>
      <c r="U23" s="124" t="str">
        <f>IF(ISBLANK(P2.Operable!D327),"",P2.Operable!D327)</f>
        <v>N/D</v>
      </c>
      <c r="V23" s="124" t="str">
        <f>IF(ISBLANK(P2.Operable!D365),"",P2.Operable!D365)</f>
        <v>N/D</v>
      </c>
      <c r="W23" s="124" t="str">
        <f>IF(ISBLANK(P2.Operable!D517),"",P2.Operable!D517)</f>
        <v>N/T</v>
      </c>
      <c r="X23" s="124" t="str">
        <f>IF(ISBLANK(P2.Operable!D555),"",P2.Operable!D555)</f>
        <v>N/T</v>
      </c>
      <c r="Y23" s="124" t="str">
        <f>IF(ISBLANK(P2.Operable!D593),"",P2.Operable!D593)</f>
        <v>Falla</v>
      </c>
      <c r="Z23" s="124" t="str">
        <f>IF(ISBLANK(P2.Operable!D631),"",P2.Operable!D631)</f>
        <v>N/T</v>
      </c>
      <c r="AA23" s="124" t="str">
        <f>IF(ISBLANK(P3.Comprensible!D23),"",P3.Comprensible!D23)</f>
        <v>N/D</v>
      </c>
      <c r="AB23" s="124" t="str">
        <f>IF(ISBLANK(P3.Comprensible!D99),"",P3.Comprensible!D99)</f>
        <v>N/D</v>
      </c>
      <c r="AC23" s="124" t="str">
        <f>IF(ISBLANK(P3.Comprensible!D137),"",P3.Comprensible!D137)</f>
        <v>N/T</v>
      </c>
      <c r="AD23" s="124" t="str">
        <f>IF(ISBLANK(P3.Comprensible!D251),"",P3.Comprensible!D251)</f>
        <v>N/T</v>
      </c>
      <c r="AE23" s="124" t="str">
        <f>IF(ISBLANK(P3.Comprensible!D289),"",P3.Comprensible!D289)</f>
        <v>Falla</v>
      </c>
      <c r="AF23" s="124" t="str">
        <f>IF(ISBLANK(P4.Robusto!D23),"",P4.Robusto!D23)</f>
        <v>N/T</v>
      </c>
      <c r="AG23" s="124" t="str">
        <f>IF(ISBLANK(P4.Robusto!D61),"",P4.Robusto!D61)</f>
        <v>Falla</v>
      </c>
      <c r="AH23" s="125"/>
      <c r="AI23" s="38"/>
      <c r="AJ23" s="38"/>
      <c r="AK23" s="38"/>
    </row>
    <row r="24" spans="1:37" ht="20.25">
      <c r="A24" s="38"/>
      <c r="B24" s="122" t="str">
        <f>IF( ISBLANK('03.Muestra'!$C13),"",'03.Muestra'!$C13)</f>
        <v>Proyectos | CTIC</v>
      </c>
      <c r="C24" s="123" t="str">
        <f>IF( ISBLANK('03.Muestra'!$E13),"",'03.Muestra'!$E13)</f>
        <v>https://www.fundacionctic.org/es/proyectos</v>
      </c>
      <c r="D24" s="124" t="str">
        <f>IF(ISBLANK(P1.Perceptible!D24),"",P1.Perceptible!D24)</f>
        <v>N/D</v>
      </c>
      <c r="E24" s="124" t="str">
        <f>IF(ISBLANK(P1.Perceptible!D62),"",P1.Perceptible!D62)</f>
        <v>N/T</v>
      </c>
      <c r="F24" s="124" t="str">
        <f>IF(ISBLANK(P1.Perceptible!D100),"",P1.Perceptible!D100)</f>
        <v>N/T</v>
      </c>
      <c r="G24" s="124" t="str">
        <f>IF(ISBLANK(P1.Perceptible!D138),"",P1.Perceptible!D138)</f>
        <v>N/T</v>
      </c>
      <c r="H24" s="124" t="str">
        <f>IF(ISBLANK(P1.Perceptible!D252),"",P1.Perceptible!D252)</f>
        <v>Falla</v>
      </c>
      <c r="I24" s="124" t="str">
        <f>IF(ISBLANK(P1.Perceptible!D290),"",P1.Perceptible!D290)</f>
        <v>N/T</v>
      </c>
      <c r="J24" s="124" t="str">
        <f>IF(ISBLANK(P1.Perceptible!D328),"",P1.Perceptible!D328)</f>
        <v>N/T</v>
      </c>
      <c r="K24" s="124" t="str">
        <f>IF(ISBLANK(P1.Perceptible!D442),"",P1.Perceptible!D442)</f>
        <v>N/T</v>
      </c>
      <c r="L24" s="124" t="str">
        <f>IF(ISBLANK(P1.Perceptible!D480),"",P1.Perceptible!D480)</f>
        <v>N/T</v>
      </c>
      <c r="M24" s="124" t="str">
        <f>IF(ISBLANK(P2.Operable!D24),"",P2.Operable!D24)</f>
        <v>Falla</v>
      </c>
      <c r="N24" s="124" t="str">
        <f>IF(ISBLANK(P2.Operable!D62),"",P2.Operable!D62)</f>
        <v>N/T</v>
      </c>
      <c r="O24" s="124" t="str">
        <f>IF(ISBLANK(P2.Operable!D100),"",P2.Operable!D100)</f>
        <v>N/T</v>
      </c>
      <c r="P24" s="124" t="str">
        <f>IF(ISBLANK(P2.Operable!D138),"",P2.Operable!D138)</f>
        <v>Falla</v>
      </c>
      <c r="Q24" s="124" t="str">
        <f>IF(ISBLANK(P2.Operable!D176),"",P2.Operable!D176)</f>
        <v>N/T</v>
      </c>
      <c r="R24" s="124" t="str">
        <f>IF(ISBLANK(P2.Operable!D214),"",P2.Operable!D214)</f>
        <v>N/T</v>
      </c>
      <c r="S24" s="124" t="str">
        <f>IF(ISBLANK(P2.Operable!D252),"",P2.Operable!D252)</f>
        <v>N/D</v>
      </c>
      <c r="T24" s="124" t="str">
        <f>IF(ISBLANK(P2.Operable!D290),"",P2.Operable!D290)</f>
        <v>N/D</v>
      </c>
      <c r="U24" s="124" t="str">
        <f>IF(ISBLANK(P2.Operable!D328),"",P2.Operable!D328)</f>
        <v>N/D</v>
      </c>
      <c r="V24" s="124" t="str">
        <f>IF(ISBLANK(P2.Operable!D366),"",P2.Operable!D366)</f>
        <v>N/D</v>
      </c>
      <c r="W24" s="124" t="str">
        <f>IF(ISBLANK(P2.Operable!D518),"",P2.Operable!D518)</f>
        <v>N/T</v>
      </c>
      <c r="X24" s="124" t="str">
        <f>IF(ISBLANK(P2.Operable!D556),"",P2.Operable!D556)</f>
        <v>N/T</v>
      </c>
      <c r="Y24" s="124" t="str">
        <f>IF(ISBLANK(P2.Operable!D594),"",P2.Operable!D594)</f>
        <v>N/D</v>
      </c>
      <c r="Z24" s="124" t="str">
        <f>IF(ISBLANK(P2.Operable!D632),"",P2.Operable!D632)</f>
        <v>N/T</v>
      </c>
      <c r="AA24" s="124" t="str">
        <f>IF(ISBLANK(P3.Comprensible!D24),"",P3.Comprensible!D24)</f>
        <v>N/D</v>
      </c>
      <c r="AB24" s="124" t="str">
        <f>IF(ISBLANK(P3.Comprensible!D100),"",P3.Comprensible!D100)</f>
        <v>N/D</v>
      </c>
      <c r="AC24" s="124" t="str">
        <f>IF(ISBLANK(P3.Comprensible!D138),"",P3.Comprensible!D138)</f>
        <v>N/T</v>
      </c>
      <c r="AD24" s="124" t="str">
        <f>IF(ISBLANK(P3.Comprensible!D252),"",P3.Comprensible!D252)</f>
        <v>N/T</v>
      </c>
      <c r="AE24" s="124" t="str">
        <f>IF(ISBLANK(P3.Comprensible!D290),"",P3.Comprensible!D290)</f>
        <v>N/D</v>
      </c>
      <c r="AF24" s="124" t="str">
        <f>IF(ISBLANK(P4.Robusto!D24),"",P4.Robusto!D24)</f>
        <v>N/T</v>
      </c>
      <c r="AG24" s="124" t="str">
        <f>IF(ISBLANK(P4.Robusto!D62),"",P4.Robusto!D62)</f>
        <v>Falla</v>
      </c>
      <c r="AH24" s="125"/>
      <c r="AI24" s="38"/>
      <c r="AJ24" s="38"/>
      <c r="AK24" s="38"/>
    </row>
    <row r="25" spans="1:37" ht="20.25">
      <c r="A25" s="38"/>
      <c r="B25" s="122" t="str">
        <f>IF( ISBLANK('03.Muestra'!$C14),"",'03.Muestra'!$C14)</f>
        <v>W3C | CTIC</v>
      </c>
      <c r="C25" s="123" t="str">
        <f>IF( ISBLANK('03.Muestra'!$E14),"",'03.Muestra'!$E14)</f>
        <v>https://www.fundacionctic.org/es/w3c</v>
      </c>
      <c r="D25" s="124" t="str">
        <f>IF(ISBLANK(P1.Perceptible!D25),"",P1.Perceptible!D25)</f>
        <v>N/D</v>
      </c>
      <c r="E25" s="124" t="str">
        <f>IF(ISBLANK(P1.Perceptible!D63),"",P1.Perceptible!D63)</f>
        <v>N/T</v>
      </c>
      <c r="F25" s="124" t="str">
        <f>IF(ISBLANK(P1.Perceptible!D101),"",P1.Perceptible!D101)</f>
        <v>N/T</v>
      </c>
      <c r="G25" s="124" t="str">
        <f>IF(ISBLANK(P1.Perceptible!D139),"",P1.Perceptible!D139)</f>
        <v>N/T</v>
      </c>
      <c r="H25" s="124" t="str">
        <f>IF(ISBLANK(P1.Perceptible!D253),"",P1.Perceptible!D253)</f>
        <v>Falla</v>
      </c>
      <c r="I25" s="124" t="str">
        <f>IF(ISBLANK(P1.Perceptible!D291),"",P1.Perceptible!D291)</f>
        <v>N/T</v>
      </c>
      <c r="J25" s="124" t="str">
        <f>IF(ISBLANK(P1.Perceptible!D329),"",P1.Perceptible!D329)</f>
        <v>N/T</v>
      </c>
      <c r="K25" s="124" t="str">
        <f>IF(ISBLANK(P1.Perceptible!D443),"",P1.Perceptible!D443)</f>
        <v>N/T</v>
      </c>
      <c r="L25" s="124" t="str">
        <f>IF(ISBLANK(P1.Perceptible!D481),"",P1.Perceptible!D481)</f>
        <v>N/T</v>
      </c>
      <c r="M25" s="124" t="str">
        <f>IF(ISBLANK(P2.Operable!D25),"",P2.Operable!D25)</f>
        <v>N/D</v>
      </c>
      <c r="N25" s="124" t="str">
        <f>IF(ISBLANK(P2.Operable!D63),"",P2.Operable!D63)</f>
        <v>N/T</v>
      </c>
      <c r="O25" s="124" t="str">
        <f>IF(ISBLANK(P2.Operable!D101),"",P2.Operable!D101)</f>
        <v>N/T</v>
      </c>
      <c r="P25" s="124" t="str">
        <f>IF(ISBLANK(P2.Operable!D139),"",P2.Operable!D139)</f>
        <v>N/D</v>
      </c>
      <c r="Q25" s="124" t="str">
        <f>IF(ISBLANK(P2.Operable!D177),"",P2.Operable!D177)</f>
        <v>N/T</v>
      </c>
      <c r="R25" s="124" t="str">
        <f>IF(ISBLANK(P2.Operable!D215),"",P2.Operable!D215)</f>
        <v>N/T</v>
      </c>
      <c r="S25" s="124" t="str">
        <f>IF(ISBLANK(P2.Operable!D253),"",P2.Operable!D253)</f>
        <v>N/D</v>
      </c>
      <c r="T25" s="124" t="str">
        <f>IF(ISBLANK(P2.Operable!D291),"",P2.Operable!D291)</f>
        <v>N/D</v>
      </c>
      <c r="U25" s="124" t="str">
        <f>IF(ISBLANK(P2.Operable!D329),"",P2.Operable!D329)</f>
        <v>N/D</v>
      </c>
      <c r="V25" s="124" t="str">
        <f>IF(ISBLANK(P2.Operable!D367),"",P2.Operable!D367)</f>
        <v>N/D</v>
      </c>
      <c r="W25" s="124" t="str">
        <f>IF(ISBLANK(P2.Operable!D519),"",P2.Operable!D519)</f>
        <v>N/T</v>
      </c>
      <c r="X25" s="124" t="str">
        <f>IF(ISBLANK(P2.Operable!D557),"",P2.Operable!D557)</f>
        <v>N/T</v>
      </c>
      <c r="Y25" s="124" t="str">
        <f>IF(ISBLANK(P2.Operable!D595),"",P2.Operable!D595)</f>
        <v>N/D</v>
      </c>
      <c r="Z25" s="124" t="str">
        <f>IF(ISBLANK(P2.Operable!D633),"",P2.Operable!D633)</f>
        <v>N/T</v>
      </c>
      <c r="AA25" s="124" t="str">
        <f>IF(ISBLANK(P3.Comprensible!D25),"",P3.Comprensible!D25)</f>
        <v>N/D</v>
      </c>
      <c r="AB25" s="124" t="str">
        <f>IF(ISBLANK(P3.Comprensible!D101),"",P3.Comprensible!D101)</f>
        <v>N/D</v>
      </c>
      <c r="AC25" s="124" t="str">
        <f>IF(ISBLANK(P3.Comprensible!D139),"",P3.Comprensible!D139)</f>
        <v>N/T</v>
      </c>
      <c r="AD25" s="124" t="str">
        <f>IF(ISBLANK(P3.Comprensible!D253),"",P3.Comprensible!D253)</f>
        <v>N/T</v>
      </c>
      <c r="AE25" s="124" t="str">
        <f>IF(ISBLANK(P3.Comprensible!D291),"",P3.Comprensible!D291)</f>
        <v>N/D</v>
      </c>
      <c r="AF25" s="124" t="str">
        <f>IF(ISBLANK(P4.Robusto!D25),"",P4.Robusto!D25)</f>
        <v>N/T</v>
      </c>
      <c r="AG25" s="124" t="str">
        <f>IF(ISBLANK(P4.Robusto!D63),"",P4.Robusto!D63)</f>
        <v>N/D</v>
      </c>
      <c r="AH25" s="125"/>
      <c r="AI25" s="38"/>
      <c r="AJ25" s="38"/>
      <c r="AK25" s="38"/>
    </row>
    <row r="26" spans="1:37" ht="20.25">
      <c r="A26" s="38"/>
      <c r="B26" s="122" t="str">
        <f>IF( ISBLANK('03.Muestra'!$C15),"",'03.Muestra'!$C15)</f>
        <v>Tecnologías | CTIC</v>
      </c>
      <c r="C26" s="123" t="str">
        <f>IF( ISBLANK('03.Muestra'!$E15),"",'03.Muestra'!$E15)</f>
        <v>https://www.fundacionctic.org/es/tecnologias</v>
      </c>
      <c r="D26" s="124" t="str">
        <f>IF(ISBLANK(P1.Perceptible!D26),"",P1.Perceptible!D26)</f>
        <v>N/D</v>
      </c>
      <c r="E26" s="124" t="str">
        <f>IF(ISBLANK(P1.Perceptible!D64),"",P1.Perceptible!D64)</f>
        <v>N/T</v>
      </c>
      <c r="F26" s="124" t="str">
        <f>IF(ISBLANK(P1.Perceptible!D102),"",P1.Perceptible!D102)</f>
        <v>N/T</v>
      </c>
      <c r="G26" s="124" t="str">
        <f>IF(ISBLANK(P1.Perceptible!D140),"",P1.Perceptible!D140)</f>
        <v>N/T</v>
      </c>
      <c r="H26" s="124" t="str">
        <f>IF(ISBLANK(P1.Perceptible!D254),"",P1.Perceptible!D254)</f>
        <v>Falla</v>
      </c>
      <c r="I26" s="124" t="str">
        <f>IF(ISBLANK(P1.Perceptible!D292),"",P1.Perceptible!D292)</f>
        <v>N/T</v>
      </c>
      <c r="J26" s="124" t="str">
        <f>IF(ISBLANK(P1.Perceptible!D330),"",P1.Perceptible!D330)</f>
        <v>N/T</v>
      </c>
      <c r="K26" s="124" t="str">
        <f>IF(ISBLANK(P1.Perceptible!D444),"",P1.Perceptible!D444)</f>
        <v>N/T</v>
      </c>
      <c r="L26" s="124" t="str">
        <f>IF(ISBLANK(P1.Perceptible!D482),"",P1.Perceptible!D482)</f>
        <v>N/T</v>
      </c>
      <c r="M26" s="124" t="str">
        <f>IF(ISBLANK(P2.Operable!D26),"",P2.Operable!D26)</f>
        <v>Falla</v>
      </c>
      <c r="N26" s="124" t="str">
        <f>IF(ISBLANK(P2.Operable!D64),"",P2.Operable!D64)</f>
        <v>N/T</v>
      </c>
      <c r="O26" s="124" t="str">
        <f>IF(ISBLANK(P2.Operable!D102),"",P2.Operable!D102)</f>
        <v>N/T</v>
      </c>
      <c r="P26" s="124" t="str">
        <f>IF(ISBLANK(P2.Operable!D140),"",P2.Operable!D140)</f>
        <v>Falla</v>
      </c>
      <c r="Q26" s="124" t="str">
        <f>IF(ISBLANK(P2.Operable!D178),"",P2.Operable!D178)</f>
        <v>N/T</v>
      </c>
      <c r="R26" s="124" t="str">
        <f>IF(ISBLANK(P2.Operable!D216),"",P2.Operable!D216)</f>
        <v>N/T</v>
      </c>
      <c r="S26" s="124" t="str">
        <f>IF(ISBLANK(P2.Operable!D254),"",P2.Operable!D254)</f>
        <v>N/D</v>
      </c>
      <c r="T26" s="124" t="str">
        <f>IF(ISBLANK(P2.Operable!D292),"",P2.Operable!D292)</f>
        <v>N/D</v>
      </c>
      <c r="U26" s="124" t="str">
        <f>IF(ISBLANK(P2.Operable!D330),"",P2.Operable!D330)</f>
        <v>N/D</v>
      </c>
      <c r="V26" s="124" t="str">
        <f>IF(ISBLANK(P2.Operable!D368),"",P2.Operable!D368)</f>
        <v>N/D</v>
      </c>
      <c r="W26" s="124" t="str">
        <f>IF(ISBLANK(P2.Operable!D520),"",P2.Operable!D520)</f>
        <v>N/T</v>
      </c>
      <c r="X26" s="124" t="str">
        <f>IF(ISBLANK(P2.Operable!D558),"",P2.Operable!D558)</f>
        <v>N/T</v>
      </c>
      <c r="Y26" s="124" t="str">
        <f>IF(ISBLANK(P2.Operable!D596),"",P2.Operable!D596)</f>
        <v>N/D</v>
      </c>
      <c r="Z26" s="124" t="str">
        <f>IF(ISBLANK(P2.Operable!D634),"",P2.Operable!D634)</f>
        <v>N/T</v>
      </c>
      <c r="AA26" s="124" t="str">
        <f>IF(ISBLANK(P3.Comprensible!D26),"",P3.Comprensible!D26)</f>
        <v>N/D</v>
      </c>
      <c r="AB26" s="124" t="str">
        <f>IF(ISBLANK(P3.Comprensible!D102),"",P3.Comprensible!D102)</f>
        <v>N/D</v>
      </c>
      <c r="AC26" s="124" t="str">
        <f>IF(ISBLANK(P3.Comprensible!D140),"",P3.Comprensible!D140)</f>
        <v>N/T</v>
      </c>
      <c r="AD26" s="124" t="str">
        <f>IF(ISBLANK(P3.Comprensible!D254),"",P3.Comprensible!D254)</f>
        <v>N/T</v>
      </c>
      <c r="AE26" s="124" t="str">
        <f>IF(ISBLANK(P3.Comprensible!D292),"",P3.Comprensible!D292)</f>
        <v>N/D</v>
      </c>
      <c r="AF26" s="124" t="str">
        <f>IF(ISBLANK(P4.Robusto!D26),"",P4.Robusto!D26)</f>
        <v>N/T</v>
      </c>
      <c r="AG26" s="124" t="str">
        <f>IF(ISBLANK(P4.Robusto!D64),"",P4.Robusto!D64)</f>
        <v>Falla</v>
      </c>
      <c r="AH26" s="125"/>
      <c r="AI26" s="38"/>
      <c r="AJ26" s="38"/>
      <c r="AK26" s="38"/>
    </row>
    <row r="27" spans="1:37" ht="20.25">
      <c r="A27" s="38"/>
      <c r="B27" s="122" t="str">
        <f>IF( ISBLANK('03.Muestra'!$C16),"",'03.Muestra'!$C16)</f>
        <v>BLOCKCHAIN | CTIC</v>
      </c>
      <c r="C27" s="123" t="str">
        <f>IF( ISBLANK('03.Muestra'!$E16),"",'03.Muestra'!$E16)</f>
        <v>https://www.fundacionctic.org/es/tecnologias/blockchain</v>
      </c>
      <c r="D27" s="124" t="str">
        <f>IF(ISBLANK(P1.Perceptible!D27),"",P1.Perceptible!D27)</f>
        <v>N/D</v>
      </c>
      <c r="E27" s="124" t="str">
        <f>IF(ISBLANK(P1.Perceptible!D65),"",P1.Perceptible!D65)</f>
        <v>N/T</v>
      </c>
      <c r="F27" s="124" t="str">
        <f>IF(ISBLANK(P1.Perceptible!D103),"",P1.Perceptible!D103)</f>
        <v>N/T</v>
      </c>
      <c r="G27" s="124" t="str">
        <f>IF(ISBLANK(P1.Perceptible!D141),"",P1.Perceptible!D141)</f>
        <v>N/T</v>
      </c>
      <c r="H27" s="124" t="str">
        <f>IF(ISBLANK(P1.Perceptible!D255),"",P1.Perceptible!D255)</f>
        <v>Falla</v>
      </c>
      <c r="I27" s="124" t="str">
        <f>IF(ISBLANK(P1.Perceptible!D293),"",P1.Perceptible!D293)</f>
        <v>N/T</v>
      </c>
      <c r="J27" s="124" t="str">
        <f>IF(ISBLANK(P1.Perceptible!D331),"",P1.Perceptible!D331)</f>
        <v>N/T</v>
      </c>
      <c r="K27" s="124" t="str">
        <f>IF(ISBLANK(P1.Perceptible!D445),"",P1.Perceptible!D445)</f>
        <v>N/T</v>
      </c>
      <c r="L27" s="124" t="str">
        <f>IF(ISBLANK(P1.Perceptible!D483),"",P1.Perceptible!D483)</f>
        <v>N/T</v>
      </c>
      <c r="M27" s="124" t="str">
        <f>IF(ISBLANK(P2.Operable!D27),"",P2.Operable!D27)</f>
        <v>Falla</v>
      </c>
      <c r="N27" s="124" t="str">
        <f>IF(ISBLANK(P2.Operable!D65),"",P2.Operable!D65)</f>
        <v>N/T</v>
      </c>
      <c r="O27" s="124" t="str">
        <f>IF(ISBLANK(P2.Operable!D103),"",P2.Operable!D103)</f>
        <v>N/T</v>
      </c>
      <c r="P27" s="124" t="str">
        <f>IF(ISBLANK(P2.Operable!D141),"",P2.Operable!D141)</f>
        <v>Falla</v>
      </c>
      <c r="Q27" s="124" t="str">
        <f>IF(ISBLANK(P2.Operable!D179),"",P2.Operable!D179)</f>
        <v>N/T</v>
      </c>
      <c r="R27" s="124" t="str">
        <f>IF(ISBLANK(P2.Operable!D217),"",P2.Operable!D217)</f>
        <v>N/T</v>
      </c>
      <c r="S27" s="124" t="str">
        <f>IF(ISBLANK(P2.Operable!D255),"",P2.Operable!D255)</f>
        <v>N/D</v>
      </c>
      <c r="T27" s="124" t="str">
        <f>IF(ISBLANK(P2.Operable!D293),"",P2.Operable!D293)</f>
        <v>N/D</v>
      </c>
      <c r="U27" s="124" t="str">
        <f>IF(ISBLANK(P2.Operable!D331),"",P2.Operable!D331)</f>
        <v>N/D</v>
      </c>
      <c r="V27" s="124" t="str">
        <f>IF(ISBLANK(P2.Operable!D369),"",P2.Operable!D369)</f>
        <v>N/D</v>
      </c>
      <c r="W27" s="124" t="str">
        <f>IF(ISBLANK(P2.Operable!D521),"",P2.Operable!D521)</f>
        <v>N/T</v>
      </c>
      <c r="X27" s="124" t="str">
        <f>IF(ISBLANK(P2.Operable!D559),"",P2.Operable!D559)</f>
        <v>N/T</v>
      </c>
      <c r="Y27" s="124" t="str">
        <f>IF(ISBLANK(P2.Operable!D597),"",P2.Operable!D597)</f>
        <v>N/D</v>
      </c>
      <c r="Z27" s="124" t="str">
        <f>IF(ISBLANK(P2.Operable!D635),"",P2.Operable!D635)</f>
        <v>N/T</v>
      </c>
      <c r="AA27" s="124" t="str">
        <f>IF(ISBLANK(P3.Comprensible!D27),"",P3.Comprensible!D27)</f>
        <v>N/D</v>
      </c>
      <c r="AB27" s="124" t="str">
        <f>IF(ISBLANK(P3.Comprensible!D103),"",P3.Comprensible!D103)</f>
        <v>N/D</v>
      </c>
      <c r="AC27" s="124" t="str">
        <f>IF(ISBLANK(P3.Comprensible!D141),"",P3.Comprensible!D141)</f>
        <v>N/T</v>
      </c>
      <c r="AD27" s="124" t="str">
        <f>IF(ISBLANK(P3.Comprensible!D255),"",P3.Comprensible!D255)</f>
        <v>N/T</v>
      </c>
      <c r="AE27" s="124" t="str">
        <f>IF(ISBLANK(P3.Comprensible!D293),"",P3.Comprensible!D293)</f>
        <v>N/D</v>
      </c>
      <c r="AF27" s="124" t="str">
        <f>IF(ISBLANK(P4.Robusto!D27),"",P4.Robusto!D27)</f>
        <v>N/T</v>
      </c>
      <c r="AG27" s="124" t="str">
        <f>IF(ISBLANK(P4.Robusto!D65),"",P4.Robusto!D65)</f>
        <v>Falla</v>
      </c>
      <c r="AH27" s="125"/>
      <c r="AI27" s="38"/>
      <c r="AJ27" s="38"/>
      <c r="AK27" s="38"/>
    </row>
    <row r="28" spans="1:37" ht="20.25">
      <c r="A28" s="38"/>
      <c r="B28" s="122" t="str">
        <f>IF( ISBLANK('03.Muestra'!$C17),"",'03.Muestra'!$C17)</f>
        <v>Arranca MASSTEAM, Mujeres Asturianas STEAM, el proyecto al que se suma el PCT Avilés Isla de la Innovación | CTIC</v>
      </c>
      <c r="C28" s="123" t="str">
        <f>IF( ISBLANK('03.Muestra'!$E17),"",'03.Muestra'!$E17)</f>
        <v>https://www.fundacionctic.org/es/actualidad/arranca-massteam-mujeres-asturianas-steam-el-proyecto-al-que-se-suma-el-pct-aviles-isla</v>
      </c>
      <c r="D28" s="124" t="str">
        <f>IF(ISBLANK(P1.Perceptible!D28),"",P1.Perceptible!D28)</f>
        <v>Falla</v>
      </c>
      <c r="E28" s="124" t="str">
        <f>IF(ISBLANK(P1.Perceptible!D66),"",P1.Perceptible!D66)</f>
        <v>N/T</v>
      </c>
      <c r="F28" s="124" t="str">
        <f>IF(ISBLANK(P1.Perceptible!D104),"",P1.Perceptible!D104)</f>
        <v>N/T</v>
      </c>
      <c r="G28" s="124" t="str">
        <f>IF(ISBLANK(P1.Perceptible!D142),"",P1.Perceptible!D142)</f>
        <v>N/T</v>
      </c>
      <c r="H28" s="124" t="str">
        <f>IF(ISBLANK(P1.Perceptible!D256),"",P1.Perceptible!D256)</f>
        <v>Falla</v>
      </c>
      <c r="I28" s="124" t="str">
        <f>IF(ISBLANK(P1.Perceptible!D294),"",P1.Perceptible!D294)</f>
        <v>N/T</v>
      </c>
      <c r="J28" s="124" t="str">
        <f>IF(ISBLANK(P1.Perceptible!D332),"",P1.Perceptible!D332)</f>
        <v>N/T</v>
      </c>
      <c r="K28" s="124" t="str">
        <f>IF(ISBLANK(P1.Perceptible!D446),"",P1.Perceptible!D446)</f>
        <v>N/T</v>
      </c>
      <c r="L28" s="124" t="str">
        <f>IF(ISBLANK(P1.Perceptible!D484),"",P1.Perceptible!D484)</f>
        <v>N/T</v>
      </c>
      <c r="M28" s="124" t="str">
        <f>IF(ISBLANK(P2.Operable!D28),"",P2.Operable!D28)</f>
        <v>N/D</v>
      </c>
      <c r="N28" s="124" t="str">
        <f>IF(ISBLANK(P2.Operable!D66),"",P2.Operable!D66)</f>
        <v>N/T</v>
      </c>
      <c r="O28" s="124" t="str">
        <f>IF(ISBLANK(P2.Operable!D104),"",P2.Operable!D104)</f>
        <v>N/T</v>
      </c>
      <c r="P28" s="124" t="str">
        <f>IF(ISBLANK(P2.Operable!D142),"",P2.Operable!D142)</f>
        <v>N/D</v>
      </c>
      <c r="Q28" s="124" t="str">
        <f>IF(ISBLANK(P2.Operable!D180),"",P2.Operable!D180)</f>
        <v>N/T</v>
      </c>
      <c r="R28" s="124" t="str">
        <f>IF(ISBLANK(P2.Operable!D218),"",P2.Operable!D218)</f>
        <v>N/T</v>
      </c>
      <c r="S28" s="124" t="str">
        <f>IF(ISBLANK(P2.Operable!D256),"",P2.Operable!D256)</f>
        <v>N/D</v>
      </c>
      <c r="T28" s="124" t="str">
        <f>IF(ISBLANK(P2.Operable!D294),"",P2.Operable!D294)</f>
        <v>N/D</v>
      </c>
      <c r="U28" s="124" t="str">
        <f>IF(ISBLANK(P2.Operable!D332),"",P2.Operable!D332)</f>
        <v>N/D</v>
      </c>
      <c r="V28" s="124" t="str">
        <f>IF(ISBLANK(P2.Operable!D370),"",P2.Operable!D370)</f>
        <v>N/D</v>
      </c>
      <c r="W28" s="124" t="str">
        <f>IF(ISBLANK(P2.Operable!D522),"",P2.Operable!D522)</f>
        <v>N/T</v>
      </c>
      <c r="X28" s="124" t="str">
        <f>IF(ISBLANK(P2.Operable!D560),"",P2.Operable!D560)</f>
        <v>N/T</v>
      </c>
      <c r="Y28" s="124" t="str">
        <f>IF(ISBLANK(P2.Operable!D598),"",P2.Operable!D598)</f>
        <v>N/D</v>
      </c>
      <c r="Z28" s="124" t="str">
        <f>IF(ISBLANK(P2.Operable!D636),"",P2.Operable!D636)</f>
        <v>N/T</v>
      </c>
      <c r="AA28" s="124" t="str">
        <f>IF(ISBLANK(P3.Comprensible!D28),"",P3.Comprensible!D28)</f>
        <v>N/D</v>
      </c>
      <c r="AB28" s="124" t="str">
        <f>IF(ISBLANK(P3.Comprensible!D104),"",P3.Comprensible!D104)</f>
        <v>N/D</v>
      </c>
      <c r="AC28" s="124" t="str">
        <f>IF(ISBLANK(P3.Comprensible!D142),"",P3.Comprensible!D142)</f>
        <v>N/T</v>
      </c>
      <c r="AD28" s="124" t="str">
        <f>IF(ISBLANK(P3.Comprensible!D256),"",P3.Comprensible!D256)</f>
        <v>N/T</v>
      </c>
      <c r="AE28" s="124" t="str">
        <f>IF(ISBLANK(P3.Comprensible!D294),"",P3.Comprensible!D294)</f>
        <v>N/D</v>
      </c>
      <c r="AF28" s="124" t="str">
        <f>IF(ISBLANK(P4.Robusto!D28),"",P4.Robusto!D28)</f>
        <v>N/T</v>
      </c>
      <c r="AG28" s="124" t="str">
        <f>IF(ISBLANK(P4.Robusto!D66),"",P4.Robusto!D66)</f>
        <v>N/D</v>
      </c>
      <c r="AH28" s="125"/>
      <c r="AI28" s="38"/>
      <c r="AJ28" s="38"/>
      <c r="AK28" s="38"/>
    </row>
    <row r="29" spans="1:37" ht="20.25">
      <c r="A29" s="38"/>
      <c r="B29" s="122" t="str">
        <f>IF( ISBLANK('03.Muestra'!$C18),"",'03.Muestra'!$C18)</f>
        <v>Análisis de la eficiencia de equipos industriales | CTIC</v>
      </c>
      <c r="C29" s="123" t="str">
        <f>IF( ISBLANK('03.Muestra'!$E18),"",'03.Muestra'!$E18)</f>
        <v>https://www.fundacionctic.org/es/actualidad/analisis-de-la-eficiencia-de-equipos-industriales</v>
      </c>
      <c r="D29" s="124" t="str">
        <f>IF(ISBLANK(P1.Perceptible!D29),"",P1.Perceptible!D29)</f>
        <v>N/D</v>
      </c>
      <c r="E29" s="124" t="str">
        <f>IF(ISBLANK(P1.Perceptible!D67),"",P1.Perceptible!D67)</f>
        <v>N/T</v>
      </c>
      <c r="F29" s="124" t="str">
        <f>IF(ISBLANK(P1.Perceptible!D105),"",P1.Perceptible!D105)</f>
        <v>N/T</v>
      </c>
      <c r="G29" s="124" t="str">
        <f>IF(ISBLANK(P1.Perceptible!D143),"",P1.Perceptible!D143)</f>
        <v>N/T</v>
      </c>
      <c r="H29" s="124" t="str">
        <f>IF(ISBLANK(P1.Perceptible!D257),"",P1.Perceptible!D257)</f>
        <v>Falla</v>
      </c>
      <c r="I29" s="124" t="str">
        <f>IF(ISBLANK(P1.Perceptible!D295),"",P1.Perceptible!D295)</f>
        <v>N/T</v>
      </c>
      <c r="J29" s="124" t="str">
        <f>IF(ISBLANK(P1.Perceptible!D333),"",P1.Perceptible!D333)</f>
        <v>N/T</v>
      </c>
      <c r="K29" s="124" t="str">
        <f>IF(ISBLANK(P1.Perceptible!D447),"",P1.Perceptible!D447)</f>
        <v>N/T</v>
      </c>
      <c r="L29" s="124" t="str">
        <f>IF(ISBLANK(P1.Perceptible!D485),"",P1.Perceptible!D485)</f>
        <v>N/T</v>
      </c>
      <c r="M29" s="124" t="str">
        <f>IF(ISBLANK(P2.Operable!D29),"",P2.Operable!D29)</f>
        <v>N/D</v>
      </c>
      <c r="N29" s="124" t="str">
        <f>IF(ISBLANK(P2.Operable!D67),"",P2.Operable!D67)</f>
        <v>N/T</v>
      </c>
      <c r="O29" s="124" t="str">
        <f>IF(ISBLANK(P2.Operable!D105),"",P2.Operable!D105)</f>
        <v>N/T</v>
      </c>
      <c r="P29" s="124" t="str">
        <f>IF(ISBLANK(P2.Operable!D143),"",P2.Operable!D143)</f>
        <v>N/D</v>
      </c>
      <c r="Q29" s="124" t="str">
        <f>IF(ISBLANK(P2.Operable!D181),"",P2.Operable!D181)</f>
        <v>N/T</v>
      </c>
      <c r="R29" s="124" t="str">
        <f>IF(ISBLANK(P2.Operable!D219),"",P2.Operable!D219)</f>
        <v>N/T</v>
      </c>
      <c r="S29" s="124" t="str">
        <f>IF(ISBLANK(P2.Operable!D257),"",P2.Operable!D257)</f>
        <v>N/D</v>
      </c>
      <c r="T29" s="124" t="str">
        <f>IF(ISBLANK(P2.Operable!D295),"",P2.Operable!D295)</f>
        <v>N/D</v>
      </c>
      <c r="U29" s="124" t="str">
        <f>IF(ISBLANK(P2.Operable!D333),"",P2.Operable!D333)</f>
        <v>N/D</v>
      </c>
      <c r="V29" s="124" t="str">
        <f>IF(ISBLANK(P2.Operable!D371),"",P2.Operable!D371)</f>
        <v>N/D</v>
      </c>
      <c r="W29" s="124" t="str">
        <f>IF(ISBLANK(P2.Operable!D523),"",P2.Operable!D523)</f>
        <v>N/T</v>
      </c>
      <c r="X29" s="124" t="str">
        <f>IF(ISBLANK(P2.Operable!D561),"",P2.Operable!D561)</f>
        <v>N/T</v>
      </c>
      <c r="Y29" s="124" t="str">
        <f>IF(ISBLANK(P2.Operable!D599),"",P2.Operable!D599)</f>
        <v>N/D</v>
      </c>
      <c r="Z29" s="124" t="str">
        <f>IF(ISBLANK(P2.Operable!D637),"",P2.Operable!D637)</f>
        <v>N/T</v>
      </c>
      <c r="AA29" s="124" t="str">
        <f>IF(ISBLANK(P3.Comprensible!D29),"",P3.Comprensible!D29)</f>
        <v>N/D</v>
      </c>
      <c r="AB29" s="124" t="str">
        <f>IF(ISBLANK(P3.Comprensible!D105),"",P3.Comprensible!D105)</f>
        <v>N/D</v>
      </c>
      <c r="AC29" s="124" t="str">
        <f>IF(ISBLANK(P3.Comprensible!D143),"",P3.Comprensible!D143)</f>
        <v>N/T</v>
      </c>
      <c r="AD29" s="124" t="str">
        <f>IF(ISBLANK(P3.Comprensible!D257),"",P3.Comprensible!D257)</f>
        <v>N/T</v>
      </c>
      <c r="AE29" s="124" t="str">
        <f>IF(ISBLANK(P3.Comprensible!D295),"",P3.Comprensible!D295)</f>
        <v>N/D</v>
      </c>
      <c r="AF29" s="124" t="str">
        <f>IF(ISBLANK(P4.Robusto!D29),"",P4.Robusto!D29)</f>
        <v>N/T</v>
      </c>
      <c r="AG29" s="124" t="str">
        <f>IF(ISBLANK(P4.Robusto!D67),"",P4.Robusto!D67)</f>
        <v>N/D</v>
      </c>
      <c r="AH29" s="125"/>
      <c r="AI29" s="126"/>
      <c r="AJ29" s="38"/>
      <c r="AK29" s="38"/>
    </row>
    <row r="30" spans="1:37" ht="20.25">
      <c r="A30" s="38"/>
      <c r="B30" s="122" t="str">
        <f>IF( ISBLANK('03.Muestra'!$C19),"",'03.Muestra'!$C19)</f>
        <v>Perfil del contratante | CTIC</v>
      </c>
      <c r="C30" s="123" t="str">
        <f>IF( ISBLANK('03.Muestra'!$E19),"",'03.Muestra'!$E19)</f>
        <v>https://www.fundacionctic.org/es/perfil-contratante</v>
      </c>
      <c r="D30" s="124" t="str">
        <f>IF(ISBLANK(P1.Perceptible!D30),"",P1.Perceptible!D30)</f>
        <v>N/D</v>
      </c>
      <c r="E30" s="124" t="str">
        <f>IF(ISBLANK(P1.Perceptible!D68),"",P1.Perceptible!D68)</f>
        <v>N/T</v>
      </c>
      <c r="F30" s="124" t="str">
        <f>IF(ISBLANK(P1.Perceptible!D106),"",P1.Perceptible!D106)</f>
        <v>N/T</v>
      </c>
      <c r="G30" s="124" t="str">
        <f>IF(ISBLANK(P1.Perceptible!D144),"",P1.Perceptible!D144)</f>
        <v>N/T</v>
      </c>
      <c r="H30" s="124" t="str">
        <f>IF(ISBLANK(P1.Perceptible!D258),"",P1.Perceptible!D258)</f>
        <v>Falla</v>
      </c>
      <c r="I30" s="124" t="str">
        <f>IF(ISBLANK(P1.Perceptible!D296),"",P1.Perceptible!D296)</f>
        <v>N/T</v>
      </c>
      <c r="J30" s="124" t="str">
        <f>IF(ISBLANK(P1.Perceptible!D334),"",P1.Perceptible!D334)</f>
        <v>N/T</v>
      </c>
      <c r="K30" s="124" t="str">
        <f>IF(ISBLANK(P1.Perceptible!D448),"",P1.Perceptible!D448)</f>
        <v>N/T</v>
      </c>
      <c r="L30" s="124" t="str">
        <f>IF(ISBLANK(P1.Perceptible!D486),"",P1.Perceptible!D486)</f>
        <v>N/T</v>
      </c>
      <c r="M30" s="124" t="str">
        <f>IF(ISBLANK(P2.Operable!D30),"",P2.Operable!D30)</f>
        <v>N/D</v>
      </c>
      <c r="N30" s="124" t="str">
        <f>IF(ISBLANK(P2.Operable!D68),"",P2.Operable!D68)</f>
        <v>N/T</v>
      </c>
      <c r="O30" s="124" t="str">
        <f>IF(ISBLANK(P2.Operable!D106),"",P2.Operable!D106)</f>
        <v>N/T</v>
      </c>
      <c r="P30" s="124" t="str">
        <f>IF(ISBLANK(P2.Operable!D144),"",P2.Operable!D144)</f>
        <v>N/D</v>
      </c>
      <c r="Q30" s="124" t="str">
        <f>IF(ISBLANK(P2.Operable!D182),"",P2.Operable!D182)</f>
        <v>N/T</v>
      </c>
      <c r="R30" s="124" t="str">
        <f>IF(ISBLANK(P2.Operable!D220),"",P2.Operable!D220)</f>
        <v>N/T</v>
      </c>
      <c r="S30" s="124" t="str">
        <f>IF(ISBLANK(P2.Operable!D258),"",P2.Operable!D258)</f>
        <v>N/D</v>
      </c>
      <c r="T30" s="124" t="str">
        <f>IF(ISBLANK(P2.Operable!D296),"",P2.Operable!D296)</f>
        <v>N/D</v>
      </c>
      <c r="U30" s="124" t="str">
        <f>IF(ISBLANK(P2.Operable!D334),"",P2.Operable!D334)</f>
        <v>N/D</v>
      </c>
      <c r="V30" s="124" t="str">
        <f>IF(ISBLANK(P2.Operable!D372),"",P2.Operable!D372)</f>
        <v>N/D</v>
      </c>
      <c r="W30" s="124" t="str">
        <f>IF(ISBLANK(P2.Operable!D524),"",P2.Operable!D524)</f>
        <v>N/T</v>
      </c>
      <c r="X30" s="124" t="str">
        <f>IF(ISBLANK(P2.Operable!D562),"",P2.Operable!D562)</f>
        <v>N/T</v>
      </c>
      <c r="Y30" s="124" t="str">
        <f>IF(ISBLANK(P2.Operable!D600),"",P2.Operable!D600)</f>
        <v>N/D</v>
      </c>
      <c r="Z30" s="124" t="str">
        <f>IF(ISBLANK(P2.Operable!D638),"",P2.Operable!D638)</f>
        <v>N/T</v>
      </c>
      <c r="AA30" s="124" t="str">
        <f>IF(ISBLANK(P3.Comprensible!D30),"",P3.Comprensible!D30)</f>
        <v>N/D</v>
      </c>
      <c r="AB30" s="124" t="str">
        <f>IF(ISBLANK(P3.Comprensible!D106),"",P3.Comprensible!D106)</f>
        <v>N/D</v>
      </c>
      <c r="AC30" s="124" t="str">
        <f>IF(ISBLANK(P3.Comprensible!D144),"",P3.Comprensible!D144)</f>
        <v>N/T</v>
      </c>
      <c r="AD30" s="124" t="str">
        <f>IF(ISBLANK(P3.Comprensible!D258),"",P3.Comprensible!D258)</f>
        <v>N/T</v>
      </c>
      <c r="AE30" s="124" t="str">
        <f>IF(ISBLANK(P3.Comprensible!D296),"",P3.Comprensible!D296)</f>
        <v>N/D</v>
      </c>
      <c r="AF30" s="124" t="str">
        <f>IF(ISBLANK(P4.Robusto!D30),"",P4.Robusto!D30)</f>
        <v>N/T</v>
      </c>
      <c r="AG30" s="124" t="str">
        <f>IF(ISBLANK(P4.Robusto!D68),"",P4.Robusto!D68)</f>
        <v>N/D</v>
      </c>
      <c r="AH30" s="125"/>
      <c r="AI30" s="38"/>
      <c r="AJ30" s="38"/>
      <c r="AK30" s="38"/>
    </row>
    <row r="31" spans="1:37" ht="20.25">
      <c r="A31" s="38"/>
      <c r="B31" s="122" t="str">
        <f>IF( ISBLANK('03.Muestra'!$C20),"",'03.Muestra'!$C20)</f>
        <v>SOLICITUD DE ACOMPAÑAMIENTO TECNOLÓGICO | CTIC</v>
      </c>
      <c r="C31" s="123" t="str">
        <f>IF( ISBLANK('03.Muestra'!$E20),"",'03.Muestra'!$E20)</f>
        <v>https://www.fundacionctic.org/es/proyectos/red-sat/solicitud-diagnostico</v>
      </c>
      <c r="D31" s="124" t="str">
        <f>IF(ISBLANK(P1.Perceptible!D31),"",P1.Perceptible!D31)</f>
        <v>N/D</v>
      </c>
      <c r="E31" s="124" t="str">
        <f>IF(ISBLANK(P1.Perceptible!D69),"",P1.Perceptible!D69)</f>
        <v>N/T</v>
      </c>
      <c r="F31" s="124" t="str">
        <f>IF(ISBLANK(P1.Perceptible!D107),"",P1.Perceptible!D107)</f>
        <v>N/T</v>
      </c>
      <c r="G31" s="124" t="str">
        <f>IF(ISBLANK(P1.Perceptible!D145),"",P1.Perceptible!D145)</f>
        <v>N/T</v>
      </c>
      <c r="H31" s="124" t="str">
        <f>IF(ISBLANK(P1.Perceptible!D259),"",P1.Perceptible!D259)</f>
        <v>Falla</v>
      </c>
      <c r="I31" s="124" t="str">
        <f>IF(ISBLANK(P1.Perceptible!D297),"",P1.Perceptible!D297)</f>
        <v>N/T</v>
      </c>
      <c r="J31" s="124" t="str">
        <f>IF(ISBLANK(P1.Perceptible!D335),"",P1.Perceptible!D335)</f>
        <v>N/T</v>
      </c>
      <c r="K31" s="124" t="str">
        <f>IF(ISBLANK(P1.Perceptible!D449),"",P1.Perceptible!D449)</f>
        <v>N/T</v>
      </c>
      <c r="L31" s="124" t="str">
        <f>IF(ISBLANK(P1.Perceptible!D487),"",P1.Perceptible!D487)</f>
        <v>N/T</v>
      </c>
      <c r="M31" s="124" t="str">
        <f>IF(ISBLANK(P2.Operable!D31),"",P2.Operable!D31)</f>
        <v>N/D</v>
      </c>
      <c r="N31" s="124" t="str">
        <f>IF(ISBLANK(P2.Operable!D69),"",P2.Operable!D69)</f>
        <v>N/T</v>
      </c>
      <c r="O31" s="124" t="str">
        <f>IF(ISBLANK(P2.Operable!D107),"",P2.Operable!D107)</f>
        <v>N/T</v>
      </c>
      <c r="P31" s="124" t="str">
        <f>IF(ISBLANK(P2.Operable!D145),"",P2.Operable!D145)</f>
        <v>N/D</v>
      </c>
      <c r="Q31" s="124" t="str">
        <f>IF(ISBLANK(P2.Operable!D183),"",P2.Operable!D183)</f>
        <v>N/T</v>
      </c>
      <c r="R31" s="124" t="str">
        <f>IF(ISBLANK(P2.Operable!D221),"",P2.Operable!D221)</f>
        <v>N/T</v>
      </c>
      <c r="S31" s="124" t="str">
        <f>IF(ISBLANK(P2.Operable!D259),"",P2.Operable!D259)</f>
        <v>N/D</v>
      </c>
      <c r="T31" s="124" t="str">
        <f>IF(ISBLANK(P2.Operable!D297),"",P2.Operable!D297)</f>
        <v>N/D</v>
      </c>
      <c r="U31" s="124" t="str">
        <f>IF(ISBLANK(P2.Operable!D335),"",P2.Operable!D335)</f>
        <v>N/D</v>
      </c>
      <c r="V31" s="124" t="str">
        <f>IF(ISBLANK(P2.Operable!D373),"",P2.Operable!D373)</f>
        <v>N/D</v>
      </c>
      <c r="W31" s="124" t="str">
        <f>IF(ISBLANK(P2.Operable!D525),"",P2.Operable!D525)</f>
        <v>N/T</v>
      </c>
      <c r="X31" s="124" t="str">
        <f>IF(ISBLANK(P2.Operable!D563),"",P2.Operable!D563)</f>
        <v>N/T</v>
      </c>
      <c r="Y31" s="124" t="str">
        <f>IF(ISBLANK(P2.Operable!D601),"",P2.Operable!D601)</f>
        <v>N/D</v>
      </c>
      <c r="Z31" s="124" t="str">
        <f>IF(ISBLANK(P2.Operable!D639),"",P2.Operable!D639)</f>
        <v>N/T</v>
      </c>
      <c r="AA31" s="124" t="str">
        <f>IF(ISBLANK(P3.Comprensible!D31),"",P3.Comprensible!D31)</f>
        <v>N/D</v>
      </c>
      <c r="AB31" s="124" t="str">
        <f>IF(ISBLANK(P3.Comprensible!D107),"",P3.Comprensible!D107)</f>
        <v>N/D</v>
      </c>
      <c r="AC31" s="124" t="str">
        <f>IF(ISBLANK(P3.Comprensible!D145),"",P3.Comprensible!D145)</f>
        <v>N/T</v>
      </c>
      <c r="AD31" s="124" t="str">
        <f>IF(ISBLANK(P3.Comprensible!D259),"",P3.Comprensible!D259)</f>
        <v>N/T</v>
      </c>
      <c r="AE31" s="124" t="str">
        <f>IF(ISBLANK(P3.Comprensible!D297),"",P3.Comprensible!D297)</f>
        <v>N/D</v>
      </c>
      <c r="AF31" s="124" t="str">
        <f>IF(ISBLANK(P4.Robusto!D31),"",P4.Robusto!D31)</f>
        <v>N/T</v>
      </c>
      <c r="AG31" s="124" t="str">
        <f>IF(ISBLANK(P4.Robusto!D69),"",P4.Robusto!D69)</f>
        <v>N/D</v>
      </c>
      <c r="AH31" s="125"/>
      <c r="AI31" s="38"/>
      <c r="AJ31" s="38"/>
      <c r="AK31" s="38"/>
    </row>
    <row r="32" spans="1:37" ht="20.25">
      <c r="A32" s="38"/>
      <c r="B32" s="122" t="str">
        <f>IF( ISBLANK('03.Muestra'!$C21),"",'03.Muestra'!$C21)</f>
        <v>Mapa del sitio | CTIC</v>
      </c>
      <c r="C32" s="123" t="str">
        <f>IF( ISBLANK('03.Muestra'!$E21),"",'03.Muestra'!$E21)</f>
        <v>https://www.fundacionctic.org/es/sitemap</v>
      </c>
      <c r="D32" s="124" t="str">
        <f>IF(ISBLANK(P1.Perceptible!D32),"",P1.Perceptible!D32)</f>
        <v>N/D</v>
      </c>
      <c r="E32" s="124" t="str">
        <f>IF(ISBLANK(P1.Perceptible!D70),"",P1.Perceptible!D70)</f>
        <v>N/T</v>
      </c>
      <c r="F32" s="124" t="str">
        <f>IF(ISBLANK(P1.Perceptible!D108),"",P1.Perceptible!D108)</f>
        <v>N/T</v>
      </c>
      <c r="G32" s="124" t="str">
        <f>IF(ISBLANK(P1.Perceptible!D146),"",P1.Perceptible!D146)</f>
        <v>N/T</v>
      </c>
      <c r="H32" s="124" t="str">
        <f>IF(ISBLANK(P1.Perceptible!D260),"",P1.Perceptible!D260)</f>
        <v>N/D</v>
      </c>
      <c r="I32" s="124" t="str">
        <f>IF(ISBLANK(P1.Perceptible!D298),"",P1.Perceptible!D298)</f>
        <v>N/T</v>
      </c>
      <c r="J32" s="124" t="str">
        <f>IF(ISBLANK(P1.Perceptible!D336),"",P1.Perceptible!D336)</f>
        <v>N/T</v>
      </c>
      <c r="K32" s="124" t="str">
        <f>IF(ISBLANK(P1.Perceptible!D450),"",P1.Perceptible!D450)</f>
        <v>N/T</v>
      </c>
      <c r="L32" s="124" t="str">
        <f>IF(ISBLANK(P1.Perceptible!D488),"",P1.Perceptible!D488)</f>
        <v>N/T</v>
      </c>
      <c r="M32" s="124" t="str">
        <f>IF(ISBLANK(P2.Operable!D32),"",P2.Operable!D32)</f>
        <v>N/D</v>
      </c>
      <c r="N32" s="124" t="str">
        <f>IF(ISBLANK(P2.Operable!D70),"",P2.Operable!D70)</f>
        <v>N/T</v>
      </c>
      <c r="O32" s="124" t="str">
        <f>IF(ISBLANK(P2.Operable!D108),"",P2.Operable!D108)</f>
        <v>N/T</v>
      </c>
      <c r="P32" s="124" t="str">
        <f>IF(ISBLANK(P2.Operable!D146),"",P2.Operable!D146)</f>
        <v>N/D</v>
      </c>
      <c r="Q32" s="124" t="str">
        <f>IF(ISBLANK(P2.Operable!D184),"",P2.Operable!D184)</f>
        <v>N/T</v>
      </c>
      <c r="R32" s="124" t="str">
        <f>IF(ISBLANK(P2.Operable!D222),"",P2.Operable!D222)</f>
        <v>N/T</v>
      </c>
      <c r="S32" s="124" t="str">
        <f>IF(ISBLANK(P2.Operable!D260),"",P2.Operable!D260)</f>
        <v>N/D</v>
      </c>
      <c r="T32" s="124" t="str">
        <f>IF(ISBLANK(P2.Operable!D298),"",P2.Operable!D298)</f>
        <v>N/D</v>
      </c>
      <c r="U32" s="124" t="str">
        <f>IF(ISBLANK(P2.Operable!D336),"",P2.Operable!D336)</f>
        <v>N/D</v>
      </c>
      <c r="V32" s="124" t="str">
        <f>IF(ISBLANK(P2.Operable!D374),"",P2.Operable!D374)</f>
        <v>N/D</v>
      </c>
      <c r="W32" s="124" t="str">
        <f>IF(ISBLANK(P2.Operable!D526),"",P2.Operable!D526)</f>
        <v>N/T</v>
      </c>
      <c r="X32" s="124" t="str">
        <f>IF(ISBLANK(P2.Operable!D564),"",P2.Operable!D564)</f>
        <v>N/T</v>
      </c>
      <c r="Y32" s="124" t="str">
        <f>IF(ISBLANK(P2.Operable!D602),"",P2.Operable!D602)</f>
        <v>N/D</v>
      </c>
      <c r="Z32" s="124" t="str">
        <f>IF(ISBLANK(P2.Operable!D640),"",P2.Operable!D640)</f>
        <v>N/T</v>
      </c>
      <c r="AA32" s="124" t="str">
        <f>IF(ISBLANK(P3.Comprensible!D32),"",P3.Comprensible!D32)</f>
        <v>N/D</v>
      </c>
      <c r="AB32" s="124" t="str">
        <f>IF(ISBLANK(P3.Comprensible!D108),"",P3.Comprensible!D108)</f>
        <v>N/D</v>
      </c>
      <c r="AC32" s="124" t="str">
        <f>IF(ISBLANK(P3.Comprensible!D146),"",P3.Comprensible!D146)</f>
        <v>N/T</v>
      </c>
      <c r="AD32" s="124" t="str">
        <f>IF(ISBLANK(P3.Comprensible!D260),"",P3.Comprensible!D260)</f>
        <v>N/T</v>
      </c>
      <c r="AE32" s="124" t="str">
        <f>IF(ISBLANK(P3.Comprensible!D298),"",P3.Comprensible!D298)</f>
        <v>N/D</v>
      </c>
      <c r="AF32" s="124" t="str">
        <f>IF(ISBLANK(P4.Robusto!D32),"",P4.Robusto!D32)</f>
        <v>N/T</v>
      </c>
      <c r="AG32" s="124" t="str">
        <f>IF(ISBLANK(P4.Robusto!D70),"",P4.Robusto!D70)</f>
        <v>N/D</v>
      </c>
      <c r="AH32" s="125"/>
      <c r="AI32" s="38"/>
      <c r="AJ32" s="38"/>
      <c r="AK32" s="38"/>
    </row>
    <row r="33" spans="1:37" ht="20.25">
      <c r="A33" s="38"/>
      <c r="B33" s="122" t="str">
        <f>IF( ISBLANK('03.Muestra'!$C22),"",'03.Muestra'!$C22)</f>
        <v>Política de cookies | CTIC</v>
      </c>
      <c r="C33" s="123" t="str">
        <f>IF( ISBLANK('03.Muestra'!$E22),"",'03.Muestra'!$E22)</f>
        <v>https://www.fundacionctic.org/es/politica-de-cookies</v>
      </c>
      <c r="D33" s="124" t="str">
        <f>IF(ISBLANK(P1.Perceptible!D33),"",P1.Perceptible!D33)</f>
        <v>N/D</v>
      </c>
      <c r="E33" s="124" t="str">
        <f>IF(ISBLANK(P1.Perceptible!D71),"",P1.Perceptible!D71)</f>
        <v>N/T</v>
      </c>
      <c r="F33" s="124" t="str">
        <f>IF(ISBLANK(P1.Perceptible!D109),"",P1.Perceptible!D109)</f>
        <v>N/T</v>
      </c>
      <c r="G33" s="124" t="str">
        <f>IF(ISBLANK(P1.Perceptible!D147),"",P1.Perceptible!D147)</f>
        <v>N/T</v>
      </c>
      <c r="H33" s="124" t="str">
        <f>IF(ISBLANK(P1.Perceptible!D261),"",P1.Perceptible!D261)</f>
        <v>Falla</v>
      </c>
      <c r="I33" s="124" t="str">
        <f>IF(ISBLANK(P1.Perceptible!D299),"",P1.Perceptible!D299)</f>
        <v>N/T</v>
      </c>
      <c r="J33" s="124" t="str">
        <f>IF(ISBLANK(P1.Perceptible!D337),"",P1.Perceptible!D337)</f>
        <v>N/T</v>
      </c>
      <c r="K33" s="124" t="str">
        <f>IF(ISBLANK(P1.Perceptible!D451),"",P1.Perceptible!D451)</f>
        <v>N/T</v>
      </c>
      <c r="L33" s="124" t="str">
        <f>IF(ISBLANK(P1.Perceptible!D489),"",P1.Perceptible!D489)</f>
        <v>N/T</v>
      </c>
      <c r="M33" s="124" t="str">
        <f>IF(ISBLANK(P2.Operable!D33),"",P2.Operable!D33)</f>
        <v>N/D</v>
      </c>
      <c r="N33" s="124" t="str">
        <f>IF(ISBLANK(P2.Operable!D71),"",P2.Operable!D71)</f>
        <v>N/T</v>
      </c>
      <c r="O33" s="124" t="str">
        <f>IF(ISBLANK(P2.Operable!D109),"",P2.Operable!D109)</f>
        <v>N/T</v>
      </c>
      <c r="P33" s="124" t="str">
        <f>IF(ISBLANK(P2.Operable!D147),"",P2.Operable!D147)</f>
        <v>N/D</v>
      </c>
      <c r="Q33" s="124" t="str">
        <f>IF(ISBLANK(P2.Operable!D185),"",P2.Operable!D185)</f>
        <v>N/T</v>
      </c>
      <c r="R33" s="124" t="str">
        <f>IF(ISBLANK(P2.Operable!D223),"",P2.Operable!D223)</f>
        <v>N/T</v>
      </c>
      <c r="S33" s="124" t="str">
        <f>IF(ISBLANK(P2.Operable!D261),"",P2.Operable!D261)</f>
        <v>N/D</v>
      </c>
      <c r="T33" s="124" t="str">
        <f>IF(ISBLANK(P2.Operable!D299),"",P2.Operable!D299)</f>
        <v>N/D</v>
      </c>
      <c r="U33" s="124" t="str">
        <f>IF(ISBLANK(P2.Operable!D337),"",P2.Operable!D337)</f>
        <v>N/D</v>
      </c>
      <c r="V33" s="124" t="str">
        <f>IF(ISBLANK(P2.Operable!D375),"",P2.Operable!D375)</f>
        <v>N/D</v>
      </c>
      <c r="W33" s="124" t="str">
        <f>IF(ISBLANK(P2.Operable!D527),"",P2.Operable!D527)</f>
        <v>N/T</v>
      </c>
      <c r="X33" s="124" t="str">
        <f>IF(ISBLANK(P2.Operable!D565),"",P2.Operable!D565)</f>
        <v>N/T</v>
      </c>
      <c r="Y33" s="124" t="str">
        <f>IF(ISBLANK(P2.Operable!D603),"",P2.Operable!D603)</f>
        <v>N/D</v>
      </c>
      <c r="Z33" s="124" t="str">
        <f>IF(ISBLANK(P2.Operable!D641),"",P2.Operable!D641)</f>
        <v>N/T</v>
      </c>
      <c r="AA33" s="124" t="str">
        <f>IF(ISBLANK(P3.Comprensible!D33),"",P3.Comprensible!D33)</f>
        <v>N/D</v>
      </c>
      <c r="AB33" s="124" t="str">
        <f>IF(ISBLANK(P3.Comprensible!D109),"",P3.Comprensible!D109)</f>
        <v>N/D</v>
      </c>
      <c r="AC33" s="124" t="str">
        <f>IF(ISBLANK(P3.Comprensible!D147),"",P3.Comprensible!D147)</f>
        <v>N/T</v>
      </c>
      <c r="AD33" s="124" t="str">
        <f>IF(ISBLANK(P3.Comprensible!D261),"",P3.Comprensible!D261)</f>
        <v>N/T</v>
      </c>
      <c r="AE33" s="124" t="str">
        <f>IF(ISBLANK(P3.Comprensible!D299),"",P3.Comprensible!D299)</f>
        <v>N/D</v>
      </c>
      <c r="AF33" s="124" t="str">
        <f>IF(ISBLANK(P4.Robusto!D33),"",P4.Robusto!D33)</f>
        <v>N/T</v>
      </c>
      <c r="AG33" s="124" t="str">
        <f>IF(ISBLANK(P4.Robusto!D71),"",P4.Robusto!D71)</f>
        <v>N/D</v>
      </c>
      <c r="AH33" s="125"/>
      <c r="AI33" s="38"/>
      <c r="AJ33" s="38"/>
      <c r="AK33" s="38"/>
    </row>
    <row r="34" spans="1:37" ht="20.25">
      <c r="A34" s="38"/>
      <c r="B34" s="122" t="str">
        <f>IF( ISBLANK('03.Muestra'!$C23),"",'03.Muestra'!$C23)</f>
        <v>Home | CTIC</v>
      </c>
      <c r="C34" s="123" t="str">
        <f>IF( ISBLANK('03.Muestra'!$E23),"",'03.Muestra'!$E23)</f>
        <v>https://www.fundacionctic.org/en</v>
      </c>
      <c r="D34" s="124" t="str">
        <f>IF(ISBLANK(P1.Perceptible!D34),"",P1.Perceptible!D34)</f>
        <v>N/D</v>
      </c>
      <c r="E34" s="124" t="str">
        <f>IF(ISBLANK(P1.Perceptible!D72),"",P1.Perceptible!D72)</f>
        <v>N/T</v>
      </c>
      <c r="F34" s="124" t="str">
        <f>IF(ISBLANK(P1.Perceptible!D110),"",P1.Perceptible!D110)</f>
        <v>N/T</v>
      </c>
      <c r="G34" s="124" t="str">
        <f>IF(ISBLANK(P1.Perceptible!D148),"",P1.Perceptible!D148)</f>
        <v>N/T</v>
      </c>
      <c r="H34" s="124" t="str">
        <f>IF(ISBLANK(P1.Perceptible!D262),"",P1.Perceptible!D262)</f>
        <v>Falla</v>
      </c>
      <c r="I34" s="124" t="str">
        <f>IF(ISBLANK(P1.Perceptible!D300),"",P1.Perceptible!D300)</f>
        <v>N/T</v>
      </c>
      <c r="J34" s="124" t="str">
        <f>IF(ISBLANK(P1.Perceptible!D338),"",P1.Perceptible!D338)</f>
        <v>N/T</v>
      </c>
      <c r="K34" s="124" t="str">
        <f>IF(ISBLANK(P1.Perceptible!D452),"",P1.Perceptible!D452)</f>
        <v>N/T</v>
      </c>
      <c r="L34" s="124" t="str">
        <f>IF(ISBLANK(P1.Perceptible!D490),"",P1.Perceptible!D490)</f>
        <v>N/T</v>
      </c>
      <c r="M34" s="124" t="str">
        <f>IF(ISBLANK(P2.Operable!D34),"",P2.Operable!D34)</f>
        <v>Falla</v>
      </c>
      <c r="N34" s="124" t="str">
        <f>IF(ISBLANK(P2.Operable!D72),"",P2.Operable!D72)</f>
        <v>N/T</v>
      </c>
      <c r="O34" s="124" t="str">
        <f>IF(ISBLANK(P2.Operable!D110),"",P2.Operable!D110)</f>
        <v>N/T</v>
      </c>
      <c r="P34" s="124" t="str">
        <f>IF(ISBLANK(P2.Operable!D148),"",P2.Operable!D148)</f>
        <v>Falla</v>
      </c>
      <c r="Q34" s="124" t="str">
        <f>IF(ISBLANK(P2.Operable!D186),"",P2.Operable!D186)</f>
        <v>N/T</v>
      </c>
      <c r="R34" s="124" t="str">
        <f>IF(ISBLANK(P2.Operable!D224),"",P2.Operable!D224)</f>
        <v>N/T</v>
      </c>
      <c r="S34" s="124" t="str">
        <f>IF(ISBLANK(P2.Operable!D262),"",P2.Operable!D262)</f>
        <v>N/D</v>
      </c>
      <c r="T34" s="124" t="str">
        <f>IF(ISBLANK(P2.Operable!D300),"",P2.Operable!D300)</f>
        <v>N/D</v>
      </c>
      <c r="U34" s="124" t="str">
        <f>IF(ISBLANK(P2.Operable!D338),"",P2.Operable!D338)</f>
        <v>N/D</v>
      </c>
      <c r="V34" s="124" t="str">
        <f>IF(ISBLANK(P2.Operable!D376),"",P2.Operable!D376)</f>
        <v>N/D</v>
      </c>
      <c r="W34" s="124" t="str">
        <f>IF(ISBLANK(P2.Operable!D528),"",P2.Operable!D528)</f>
        <v>N/T</v>
      </c>
      <c r="X34" s="124" t="str">
        <f>IF(ISBLANK(P2.Operable!D566),"",P2.Operable!D566)</f>
        <v>N/T</v>
      </c>
      <c r="Y34" s="124" t="str">
        <f>IF(ISBLANK(P2.Operable!D604),"",P2.Operable!D604)</f>
        <v>Falla</v>
      </c>
      <c r="Z34" s="124" t="str">
        <f>IF(ISBLANK(P2.Operable!D642),"",P2.Operable!D642)</f>
        <v>N/T</v>
      </c>
      <c r="AA34" s="124" t="str">
        <f>IF(ISBLANK(P3.Comprensible!D34),"",P3.Comprensible!D34)</f>
        <v>N/D</v>
      </c>
      <c r="AB34" s="124" t="str">
        <f>IF(ISBLANK(P3.Comprensible!D110),"",P3.Comprensible!D110)</f>
        <v>N/D</v>
      </c>
      <c r="AC34" s="124" t="str">
        <f>IF(ISBLANK(P3.Comprensible!D148),"",P3.Comprensible!D148)</f>
        <v>N/T</v>
      </c>
      <c r="AD34" s="124" t="str">
        <f>IF(ISBLANK(P3.Comprensible!D262),"",P3.Comprensible!D262)</f>
        <v>N/T</v>
      </c>
      <c r="AE34" s="124" t="str">
        <f>IF(ISBLANK(P3.Comprensible!D300),"",P3.Comprensible!D300)</f>
        <v>Falla</v>
      </c>
      <c r="AF34" s="124" t="str">
        <f>IF(ISBLANK(P4.Robusto!D34),"",P4.Robusto!D34)</f>
        <v>N/T</v>
      </c>
      <c r="AG34" s="124" t="str">
        <f>IF(ISBLANK(P4.Robusto!D72),"",P4.Robusto!D72)</f>
        <v>Falla</v>
      </c>
      <c r="AH34" s="125"/>
      <c r="AI34" s="38"/>
      <c r="AJ34" s="38"/>
      <c r="AK34" s="38"/>
    </row>
    <row r="35" spans="1:37" ht="20.25">
      <c r="A35" s="38"/>
      <c r="B35" s="122" t="str">
        <f>IF( ISBLANK('03.Muestra'!$C24),"",'03.Muestra'!$C24)</f>
        <v>Accesibilidad | CTIC</v>
      </c>
      <c r="C35" s="123" t="str">
        <f>IF( ISBLANK('03.Muestra'!$E24),"",'03.Muestra'!$E24)</f>
        <v>https://www.fundacionctic.org/es/accesibilidad</v>
      </c>
      <c r="D35" s="124" t="str">
        <f>IF(ISBLANK(P1.Perceptible!D35),"",P1.Perceptible!D35)</f>
        <v>N/D</v>
      </c>
      <c r="E35" s="124" t="str">
        <f>IF(ISBLANK(P1.Perceptible!D73),"",P1.Perceptible!D73)</f>
        <v>N/T</v>
      </c>
      <c r="F35" s="124" t="str">
        <f>IF(ISBLANK(P1.Perceptible!D111),"",P1.Perceptible!D111)</f>
        <v>N/T</v>
      </c>
      <c r="G35" s="124" t="str">
        <f>IF(ISBLANK(P1.Perceptible!D149),"",P1.Perceptible!D149)</f>
        <v>N/T</v>
      </c>
      <c r="H35" s="124" t="str">
        <f>IF(ISBLANK(P1.Perceptible!D263),"",P1.Perceptible!D263)</f>
        <v>Falla</v>
      </c>
      <c r="I35" s="124" t="str">
        <f>IF(ISBLANK(P1.Perceptible!D301),"",P1.Perceptible!D301)</f>
        <v>N/T</v>
      </c>
      <c r="J35" s="124" t="str">
        <f>IF(ISBLANK(P1.Perceptible!D339),"",P1.Perceptible!D339)</f>
        <v>N/T</v>
      </c>
      <c r="K35" s="124" t="str">
        <f>IF(ISBLANK(P1.Perceptible!D453),"",P1.Perceptible!D453)</f>
        <v>N/T</v>
      </c>
      <c r="L35" s="124" t="str">
        <f>IF(ISBLANK(P1.Perceptible!D491),"",P1.Perceptible!D491)</f>
        <v>N/T</v>
      </c>
      <c r="M35" s="124" t="str">
        <f>IF(ISBLANK(P2.Operable!D35),"",P2.Operable!D35)</f>
        <v>N/D</v>
      </c>
      <c r="N35" s="124" t="str">
        <f>IF(ISBLANK(P2.Operable!D73),"",P2.Operable!D73)</f>
        <v>N/T</v>
      </c>
      <c r="O35" s="124" t="str">
        <f>IF(ISBLANK(P2.Operable!D111),"",P2.Operable!D111)</f>
        <v>N/T</v>
      </c>
      <c r="P35" s="124" t="str">
        <f>IF(ISBLANK(P2.Operable!D149),"",P2.Operable!D149)</f>
        <v>N/D</v>
      </c>
      <c r="Q35" s="124" t="str">
        <f>IF(ISBLANK(P2.Operable!D187),"",P2.Operable!D187)</f>
        <v>N/T</v>
      </c>
      <c r="R35" s="124" t="str">
        <f>IF(ISBLANK(P2.Operable!D225),"",P2.Operable!D225)</f>
        <v>N/T</v>
      </c>
      <c r="S35" s="124" t="str">
        <f>IF(ISBLANK(P2.Operable!D263),"",P2.Operable!D263)</f>
        <v>N/D</v>
      </c>
      <c r="T35" s="124" t="str">
        <f>IF(ISBLANK(P2.Operable!D301),"",P2.Operable!D301)</f>
        <v>N/D</v>
      </c>
      <c r="U35" s="124" t="str">
        <f>IF(ISBLANK(P2.Operable!D339),"",P2.Operable!D339)</f>
        <v>N/D</v>
      </c>
      <c r="V35" s="124" t="str">
        <f>IF(ISBLANK(P2.Operable!D377),"",P2.Operable!D377)</f>
        <v>N/D</v>
      </c>
      <c r="W35" s="124" t="str">
        <f>IF(ISBLANK(P2.Operable!D529),"",P2.Operable!D529)</f>
        <v>N/T</v>
      </c>
      <c r="X35" s="124" t="str">
        <f>IF(ISBLANK(P2.Operable!D567),"",P2.Operable!D567)</f>
        <v>N/T</v>
      </c>
      <c r="Y35" s="124" t="str">
        <f>IF(ISBLANK(P2.Operable!D605),"",P2.Operable!D605)</f>
        <v>N/D</v>
      </c>
      <c r="Z35" s="124" t="str">
        <f>IF(ISBLANK(P2.Operable!D643),"",P2.Operable!D643)</f>
        <v>N/T</v>
      </c>
      <c r="AA35" s="124" t="str">
        <f>IF(ISBLANK(P3.Comprensible!D35),"",P3.Comprensible!D35)</f>
        <v>N/D</v>
      </c>
      <c r="AB35" s="124" t="str">
        <f>IF(ISBLANK(P3.Comprensible!D111),"",P3.Comprensible!D111)</f>
        <v>N/D</v>
      </c>
      <c r="AC35" s="124" t="str">
        <f>IF(ISBLANK(P3.Comprensible!D149),"",P3.Comprensible!D149)</f>
        <v>N/T</v>
      </c>
      <c r="AD35" s="124" t="str">
        <f>IF(ISBLANK(P3.Comprensible!D263),"",P3.Comprensible!D263)</f>
        <v>N/T</v>
      </c>
      <c r="AE35" s="124" t="str">
        <f>IF(ISBLANK(P3.Comprensible!D301),"",P3.Comprensible!D301)</f>
        <v>N/D</v>
      </c>
      <c r="AF35" s="124" t="str">
        <f>IF(ISBLANK(P4.Robusto!D35),"",P4.Robusto!D35)</f>
        <v>N/T</v>
      </c>
      <c r="AG35" s="124" t="str">
        <f>IF(ISBLANK(P4.Robusto!D73),"",P4.Robusto!D73)</f>
        <v>N/D</v>
      </c>
      <c r="AH35" s="125"/>
      <c r="AI35" s="38"/>
      <c r="AJ35" s="38"/>
      <c r="AK35" s="38"/>
    </row>
    <row r="36" spans="1:37" ht="20.25">
      <c r="A36" s="38"/>
      <c r="B36" s="122" t="str">
        <f>IF( ISBLANK('03.Muestra'!$C25),"",'03.Muestra'!$C25)</f>
        <v>Sobre CTIC | CTIC</v>
      </c>
      <c r="C36" s="123" t="str">
        <f>IF( ISBLANK('03.Muestra'!$E25),"",'03.Muestra'!$E25)</f>
        <v>https://www.fundacionctic.org/es/sobre-ctic</v>
      </c>
      <c r="D36" s="124" t="str">
        <f>IF(ISBLANK(P1.Perceptible!D36),"",P1.Perceptible!D36)</f>
        <v>N/D</v>
      </c>
      <c r="E36" s="124" t="str">
        <f>IF(ISBLANK(P1.Perceptible!D74),"",P1.Perceptible!D74)</f>
        <v>N/T</v>
      </c>
      <c r="F36" s="124" t="str">
        <f>IF(ISBLANK(P1.Perceptible!D112),"",P1.Perceptible!D112)</f>
        <v>N/T</v>
      </c>
      <c r="G36" s="124" t="str">
        <f>IF(ISBLANK(P1.Perceptible!D150),"",P1.Perceptible!D150)</f>
        <v>N/T</v>
      </c>
      <c r="H36" s="124" t="str">
        <f>IF(ISBLANK(P1.Perceptible!D264),"",P1.Perceptible!D264)</f>
        <v>Falla</v>
      </c>
      <c r="I36" s="124" t="str">
        <f>IF(ISBLANK(P1.Perceptible!D302),"",P1.Perceptible!D302)</f>
        <v>N/T</v>
      </c>
      <c r="J36" s="124" t="str">
        <f>IF(ISBLANK(P1.Perceptible!D340),"",P1.Perceptible!D340)</f>
        <v>N/T</v>
      </c>
      <c r="K36" s="124" t="str">
        <f>IF(ISBLANK(P1.Perceptible!D454),"",P1.Perceptible!D454)</f>
        <v>N/T</v>
      </c>
      <c r="L36" s="124" t="str">
        <f>IF(ISBLANK(P1.Perceptible!D492),"",P1.Perceptible!D492)</f>
        <v>N/T</v>
      </c>
      <c r="M36" s="124" t="str">
        <f>IF(ISBLANK(P2.Operable!D36),"",P2.Operable!D36)</f>
        <v>N/D</v>
      </c>
      <c r="N36" s="124" t="str">
        <f>IF(ISBLANK(P2.Operable!D74),"",P2.Operable!D74)</f>
        <v>N/T</v>
      </c>
      <c r="O36" s="124" t="str">
        <f>IF(ISBLANK(P2.Operable!D112),"",P2.Operable!D112)</f>
        <v>N/T</v>
      </c>
      <c r="P36" s="124" t="str">
        <f>IF(ISBLANK(P2.Operable!D150),"",P2.Operable!D150)</f>
        <v>N/D</v>
      </c>
      <c r="Q36" s="124" t="str">
        <f>IF(ISBLANK(P2.Operable!D188),"",P2.Operable!D188)</f>
        <v>N/T</v>
      </c>
      <c r="R36" s="124" t="str">
        <f>IF(ISBLANK(P2.Operable!D226),"",P2.Operable!D226)</f>
        <v>N/T</v>
      </c>
      <c r="S36" s="124" t="str">
        <f>IF(ISBLANK(P2.Operable!D264),"",P2.Operable!D264)</f>
        <v>N/D</v>
      </c>
      <c r="T36" s="124" t="str">
        <f>IF(ISBLANK(P2.Operable!D302),"",P2.Operable!D302)</f>
        <v>N/D</v>
      </c>
      <c r="U36" s="124" t="str">
        <f>IF(ISBLANK(P2.Operable!D340),"",P2.Operable!D340)</f>
        <v>N/D</v>
      </c>
      <c r="V36" s="124" t="str">
        <f>IF(ISBLANK(P2.Operable!D378),"",P2.Operable!D378)</f>
        <v>N/D</v>
      </c>
      <c r="W36" s="124" t="str">
        <f>IF(ISBLANK(P2.Operable!D530),"",P2.Operable!D530)</f>
        <v>N/T</v>
      </c>
      <c r="X36" s="124" t="str">
        <f>IF(ISBLANK(P2.Operable!D568),"",P2.Operable!D568)</f>
        <v>N/T</v>
      </c>
      <c r="Y36" s="124" t="str">
        <f>IF(ISBLANK(P2.Operable!D606),"",P2.Operable!D606)</f>
        <v>N/D</v>
      </c>
      <c r="Z36" s="124" t="str">
        <f>IF(ISBLANK(P2.Operable!D644),"",P2.Operable!D644)</f>
        <v>N/T</v>
      </c>
      <c r="AA36" s="124" t="str">
        <f>IF(ISBLANK(P3.Comprensible!D36),"",P3.Comprensible!D36)</f>
        <v>N/D</v>
      </c>
      <c r="AB36" s="124" t="str">
        <f>IF(ISBLANK(P3.Comprensible!D112),"",P3.Comprensible!D112)</f>
        <v>N/D</v>
      </c>
      <c r="AC36" s="124" t="str">
        <f>IF(ISBLANK(P3.Comprensible!D150),"",P3.Comprensible!D150)</f>
        <v>N/T</v>
      </c>
      <c r="AD36" s="124" t="str">
        <f>IF(ISBLANK(P3.Comprensible!D264),"",P3.Comprensible!D264)</f>
        <v>N/T</v>
      </c>
      <c r="AE36" s="124" t="str">
        <f>IF(ISBLANK(P3.Comprensible!D302),"",P3.Comprensible!D302)</f>
        <v>N/D</v>
      </c>
      <c r="AF36" s="124" t="str">
        <f>IF(ISBLANK(P4.Robusto!D36),"",P4.Robusto!D36)</f>
        <v>N/T</v>
      </c>
      <c r="AG36" s="124" t="str">
        <f>IF(ISBLANK(P4.Robusto!D74),"",P4.Robusto!D74)</f>
        <v>N/D</v>
      </c>
      <c r="AH36" s="125"/>
      <c r="AI36" s="38"/>
      <c r="AJ36" s="38"/>
      <c r="AK36" s="38"/>
    </row>
    <row r="37" spans="1:37" ht="20.25">
      <c r="A37" s="38"/>
      <c r="B37" s="122" t="str">
        <f>IF( ISBLANK('03.Muestra'!$C26),"",'03.Muestra'!$C26)</f>
        <v>Retos | CTIC</v>
      </c>
      <c r="C37" s="123" t="str">
        <f>IF( ISBLANK('03.Muestra'!$E26),"",'03.Muestra'!$E26)</f>
        <v>https://www.fundacionctic.org/es/retos</v>
      </c>
      <c r="D37" s="124" t="str">
        <f>IF(ISBLANK(P1.Perceptible!D37),"",P1.Perceptible!D37)</f>
        <v>N/D</v>
      </c>
      <c r="E37" s="124" t="str">
        <f>IF(ISBLANK(P1.Perceptible!D75),"",P1.Perceptible!D75)</f>
        <v>N/T</v>
      </c>
      <c r="F37" s="124" t="str">
        <f>IF(ISBLANK(P1.Perceptible!D113),"",P1.Perceptible!D113)</f>
        <v>N/T</v>
      </c>
      <c r="G37" s="124" t="str">
        <f>IF(ISBLANK(P1.Perceptible!D151),"",P1.Perceptible!D151)</f>
        <v>N/T</v>
      </c>
      <c r="H37" s="124" t="str">
        <f>IF(ISBLANK(P1.Perceptible!D265),"",P1.Perceptible!D265)</f>
        <v>Falla</v>
      </c>
      <c r="I37" s="124" t="str">
        <f>IF(ISBLANK(P1.Perceptible!D303),"",P1.Perceptible!D303)</f>
        <v>N/T</v>
      </c>
      <c r="J37" s="124" t="str">
        <f>IF(ISBLANK(P1.Perceptible!D341),"",P1.Perceptible!D341)</f>
        <v>N/T</v>
      </c>
      <c r="K37" s="124" t="str">
        <f>IF(ISBLANK(P1.Perceptible!D455),"",P1.Perceptible!D455)</f>
        <v>N/T</v>
      </c>
      <c r="L37" s="124" t="str">
        <f>IF(ISBLANK(P1.Perceptible!D493),"",P1.Perceptible!D493)</f>
        <v>N/T</v>
      </c>
      <c r="M37" s="124" t="str">
        <f>IF(ISBLANK(P2.Operable!D37),"",P2.Operable!D37)</f>
        <v>Falla</v>
      </c>
      <c r="N37" s="124" t="str">
        <f>IF(ISBLANK(P2.Operable!D75),"",P2.Operable!D75)</f>
        <v>N/T</v>
      </c>
      <c r="O37" s="124" t="str">
        <f>IF(ISBLANK(P2.Operable!D113),"",P2.Operable!D113)</f>
        <v>N/T</v>
      </c>
      <c r="P37" s="124" t="str">
        <f>IF(ISBLANK(P2.Operable!D151),"",P2.Operable!D151)</f>
        <v>Falla</v>
      </c>
      <c r="Q37" s="124" t="str">
        <f>IF(ISBLANK(P2.Operable!D189),"",P2.Operable!D189)</f>
        <v>N/T</v>
      </c>
      <c r="R37" s="124" t="str">
        <f>IF(ISBLANK(P2.Operable!D227),"",P2.Operable!D227)</f>
        <v>N/T</v>
      </c>
      <c r="S37" s="124" t="str">
        <f>IF(ISBLANK(P2.Operable!D265),"",P2.Operable!D265)</f>
        <v>N/D</v>
      </c>
      <c r="T37" s="124" t="str">
        <f>IF(ISBLANK(P2.Operable!D303),"",P2.Operable!D303)</f>
        <v>N/D</v>
      </c>
      <c r="U37" s="124" t="str">
        <f>IF(ISBLANK(P2.Operable!D341),"",P2.Operable!D341)</f>
        <v>N/D</v>
      </c>
      <c r="V37" s="124" t="str">
        <f>IF(ISBLANK(P2.Operable!D379),"",P2.Operable!D379)</f>
        <v>N/D</v>
      </c>
      <c r="W37" s="124" t="str">
        <f>IF(ISBLANK(P2.Operable!D531),"",P2.Operable!D531)</f>
        <v>N/T</v>
      </c>
      <c r="X37" s="124" t="str">
        <f>IF(ISBLANK(P2.Operable!D569),"",P2.Operable!D569)</f>
        <v>N/T</v>
      </c>
      <c r="Y37" s="124" t="str">
        <f>IF(ISBLANK(P2.Operable!D607),"",P2.Operable!D607)</f>
        <v>N/D</v>
      </c>
      <c r="Z37" s="124" t="str">
        <f>IF(ISBLANK(P2.Operable!D645),"",P2.Operable!D645)</f>
        <v>N/T</v>
      </c>
      <c r="AA37" s="124" t="str">
        <f>IF(ISBLANK(P3.Comprensible!D37),"",P3.Comprensible!D37)</f>
        <v>N/D</v>
      </c>
      <c r="AB37" s="124" t="str">
        <f>IF(ISBLANK(P3.Comprensible!D113),"",P3.Comprensible!D113)</f>
        <v>N/D</v>
      </c>
      <c r="AC37" s="124" t="str">
        <f>IF(ISBLANK(P3.Comprensible!D151),"",P3.Comprensible!D151)</f>
        <v>N/T</v>
      </c>
      <c r="AD37" s="124" t="str">
        <f>IF(ISBLANK(P3.Comprensible!D265),"",P3.Comprensible!D265)</f>
        <v>N/T</v>
      </c>
      <c r="AE37" s="124" t="str">
        <f>IF(ISBLANK(P3.Comprensible!D303),"",P3.Comprensible!D303)</f>
        <v>N/D</v>
      </c>
      <c r="AF37" s="124" t="str">
        <f>IF(ISBLANK(P4.Robusto!D37),"",P4.Robusto!D37)</f>
        <v>N/T</v>
      </c>
      <c r="AG37" s="124" t="str">
        <f>IF(ISBLANK(P4.Robusto!D75),"",P4.Robusto!D75)</f>
        <v>Falla</v>
      </c>
      <c r="AH37" s="125"/>
      <c r="AI37" s="38"/>
      <c r="AJ37" s="38"/>
      <c r="AK37" s="38"/>
    </row>
    <row r="38" spans="1:37" ht="20.25">
      <c r="A38" s="38"/>
      <c r="B38" s="122" t="str">
        <f>IF( ISBLANK('03.Muestra'!$C27),"",'03.Muestra'!$C27)</f>
        <v>Publicaciones científicas | CTIC</v>
      </c>
      <c r="C38" s="123" t="str">
        <f>IF( ISBLANK('03.Muestra'!$E27),"",'03.Muestra'!$E27)</f>
        <v>https://www.fundacionctic.org/es/scientific-publications</v>
      </c>
      <c r="D38" s="124" t="str">
        <f>IF(ISBLANK(P1.Perceptible!D38),"",P1.Perceptible!D38)</f>
        <v>N/D</v>
      </c>
      <c r="E38" s="124" t="str">
        <f>IF(ISBLANK(P1.Perceptible!D76),"",P1.Perceptible!D76)</f>
        <v>N/T</v>
      </c>
      <c r="F38" s="124" t="str">
        <f>IF(ISBLANK(P1.Perceptible!D114),"",P1.Perceptible!D114)</f>
        <v>N/T</v>
      </c>
      <c r="G38" s="124" t="str">
        <f>IF(ISBLANK(P1.Perceptible!D152),"",P1.Perceptible!D152)</f>
        <v>N/T</v>
      </c>
      <c r="H38" s="124" t="str">
        <f>IF(ISBLANK(P1.Perceptible!D266),"",P1.Perceptible!D266)</f>
        <v>N/D</v>
      </c>
      <c r="I38" s="124" t="str">
        <f>IF(ISBLANK(P1.Perceptible!D304),"",P1.Perceptible!D304)</f>
        <v>N/T</v>
      </c>
      <c r="J38" s="124" t="str">
        <f>IF(ISBLANK(P1.Perceptible!D342),"",P1.Perceptible!D342)</f>
        <v>N/T</v>
      </c>
      <c r="K38" s="124" t="str">
        <f>IF(ISBLANK(P1.Perceptible!D456),"",P1.Perceptible!D456)</f>
        <v>N/T</v>
      </c>
      <c r="L38" s="124" t="str">
        <f>IF(ISBLANK(P1.Perceptible!D494),"",P1.Perceptible!D494)</f>
        <v>N/T</v>
      </c>
      <c r="M38" s="124" t="str">
        <f>IF(ISBLANK(P2.Operable!D38),"",P2.Operable!D38)</f>
        <v>N/D</v>
      </c>
      <c r="N38" s="124" t="str">
        <f>IF(ISBLANK(P2.Operable!D76),"",P2.Operable!D76)</f>
        <v>N/T</v>
      </c>
      <c r="O38" s="124" t="str">
        <f>IF(ISBLANK(P2.Operable!D114),"",P2.Operable!D114)</f>
        <v>N/T</v>
      </c>
      <c r="P38" s="124" t="str">
        <f>IF(ISBLANK(P2.Operable!D152),"",P2.Operable!D152)</f>
        <v>N/D</v>
      </c>
      <c r="Q38" s="124" t="str">
        <f>IF(ISBLANK(P2.Operable!D190),"",P2.Operable!D190)</f>
        <v>N/T</v>
      </c>
      <c r="R38" s="124" t="str">
        <f>IF(ISBLANK(P2.Operable!D228),"",P2.Operable!D228)</f>
        <v>N/T</v>
      </c>
      <c r="S38" s="124" t="str">
        <f>IF(ISBLANK(P2.Operable!D266),"",P2.Operable!D266)</f>
        <v>N/D</v>
      </c>
      <c r="T38" s="124" t="str">
        <f>IF(ISBLANK(P2.Operable!D304),"",P2.Operable!D304)</f>
        <v>N/D</v>
      </c>
      <c r="U38" s="124" t="str">
        <f>IF(ISBLANK(P2.Operable!D342),"",P2.Operable!D342)</f>
        <v>N/D</v>
      </c>
      <c r="V38" s="124" t="str">
        <f>IF(ISBLANK(P2.Operable!D380),"",P2.Operable!D380)</f>
        <v>N/D</v>
      </c>
      <c r="W38" s="124" t="str">
        <f>IF(ISBLANK(P2.Operable!D532),"",P2.Operable!D532)</f>
        <v>N/T</v>
      </c>
      <c r="X38" s="124" t="str">
        <f>IF(ISBLANK(P2.Operable!D570),"",P2.Operable!D570)</f>
        <v>N/T</v>
      </c>
      <c r="Y38" s="124" t="str">
        <f>IF(ISBLANK(P2.Operable!D608),"",P2.Operable!D608)</f>
        <v>N/D</v>
      </c>
      <c r="Z38" s="124" t="str">
        <f>IF(ISBLANK(P2.Operable!D646),"",P2.Operable!D646)</f>
        <v>N/T</v>
      </c>
      <c r="AA38" s="124" t="str">
        <f>IF(ISBLANK(P3.Comprensible!D38),"",P3.Comprensible!D38)</f>
        <v>N/D</v>
      </c>
      <c r="AB38" s="124" t="str">
        <f>IF(ISBLANK(P3.Comprensible!D114),"",P3.Comprensible!D114)</f>
        <v>N/D</v>
      </c>
      <c r="AC38" s="124" t="str">
        <f>IF(ISBLANK(P3.Comprensible!D152),"",P3.Comprensible!D152)</f>
        <v>N/T</v>
      </c>
      <c r="AD38" s="124" t="str">
        <f>IF(ISBLANK(P3.Comprensible!D266),"",P3.Comprensible!D266)</f>
        <v>N/T</v>
      </c>
      <c r="AE38" s="124" t="str">
        <f>IF(ISBLANK(P3.Comprensible!D304),"",P3.Comprensible!D304)</f>
        <v>N/D</v>
      </c>
      <c r="AF38" s="124" t="str">
        <f>IF(ISBLANK(P4.Robusto!D38),"",P4.Robusto!D38)</f>
        <v>N/T</v>
      </c>
      <c r="AG38" s="124" t="str">
        <f>IF(ISBLANK(P4.Robusto!D76),"",P4.Robusto!D76)</f>
        <v>N/D</v>
      </c>
      <c r="AH38" s="125"/>
      <c r="AI38" s="38"/>
      <c r="AJ38" s="38"/>
      <c r="AK38" s="38"/>
    </row>
    <row r="39" spans="1:37" ht="20.25">
      <c r="A39" s="38"/>
      <c r="B39" s="122" t="str">
        <f>IF( ISBLANK('03.Muestra'!$C28),"",'03.Muestra'!$C28)</f>
        <v>News | CTIC</v>
      </c>
      <c r="C39" s="123" t="str">
        <f>IF( ISBLANK('03.Muestra'!$E28),"",'03.Muestra'!$E28)</f>
        <v>https://www.fundacionctic.org/es/actualidad</v>
      </c>
      <c r="D39" s="124" t="str">
        <f>IF(ISBLANK(P1.Perceptible!D39),"",P1.Perceptible!D39)</f>
        <v>Falla</v>
      </c>
      <c r="E39" s="124" t="str">
        <f>IF(ISBLANK(P1.Perceptible!D77),"",P1.Perceptible!D77)</f>
        <v>N/T</v>
      </c>
      <c r="F39" s="124" t="str">
        <f>IF(ISBLANK(P1.Perceptible!D115),"",P1.Perceptible!D115)</f>
        <v>N/T</v>
      </c>
      <c r="G39" s="124" t="str">
        <f>IF(ISBLANK(P1.Perceptible!D153),"",P1.Perceptible!D153)</f>
        <v>N/T</v>
      </c>
      <c r="H39" s="124" t="str">
        <f>IF(ISBLANK(P1.Perceptible!D267),"",P1.Perceptible!D267)</f>
        <v>Falla</v>
      </c>
      <c r="I39" s="124" t="str">
        <f>IF(ISBLANK(P1.Perceptible!D305),"",P1.Perceptible!D305)</f>
        <v>N/T</v>
      </c>
      <c r="J39" s="124" t="str">
        <f>IF(ISBLANK(P1.Perceptible!D343),"",P1.Perceptible!D343)</f>
        <v>N/T</v>
      </c>
      <c r="K39" s="124" t="str">
        <f>IF(ISBLANK(P1.Perceptible!D457),"",P1.Perceptible!D457)</f>
        <v>N/T</v>
      </c>
      <c r="L39" s="124" t="str">
        <f>IF(ISBLANK(P1.Perceptible!D495),"",P1.Perceptible!D495)</f>
        <v>N/T</v>
      </c>
      <c r="M39" s="124" t="str">
        <f>IF(ISBLANK(P2.Operable!D39),"",P2.Operable!D39)</f>
        <v>Falla</v>
      </c>
      <c r="N39" s="124" t="str">
        <f>IF(ISBLANK(P2.Operable!D77),"",P2.Operable!D77)</f>
        <v>N/T</v>
      </c>
      <c r="O39" s="124" t="str">
        <f>IF(ISBLANK(P2.Operable!D115),"",P2.Operable!D115)</f>
        <v>N/T</v>
      </c>
      <c r="P39" s="124" t="str">
        <f>IF(ISBLANK(P2.Operable!D153),"",P2.Operable!D153)</f>
        <v>Falla</v>
      </c>
      <c r="Q39" s="124" t="str">
        <f>IF(ISBLANK(P2.Operable!D191),"",P2.Operable!D191)</f>
        <v>N/T</v>
      </c>
      <c r="R39" s="124" t="str">
        <f>IF(ISBLANK(P2.Operable!D229),"",P2.Operable!D229)</f>
        <v>N/T</v>
      </c>
      <c r="S39" s="124" t="str">
        <f>IF(ISBLANK(P2.Operable!D267),"",P2.Operable!D267)</f>
        <v>N/D</v>
      </c>
      <c r="T39" s="124" t="str">
        <f>IF(ISBLANK(P2.Operable!D305),"",P2.Operable!D305)</f>
        <v>N/D</v>
      </c>
      <c r="U39" s="124" t="str">
        <f>IF(ISBLANK(P2.Operable!D343),"",P2.Operable!D343)</f>
        <v>N/D</v>
      </c>
      <c r="V39" s="124" t="str">
        <f>IF(ISBLANK(P2.Operable!D381),"",P2.Operable!D381)</f>
        <v>N/D</v>
      </c>
      <c r="W39" s="124" t="str">
        <f>IF(ISBLANK(P2.Operable!D533),"",P2.Operable!D533)</f>
        <v>N/T</v>
      </c>
      <c r="X39" s="124" t="str">
        <f>IF(ISBLANK(P2.Operable!D571),"",P2.Operable!D571)</f>
        <v>N/T</v>
      </c>
      <c r="Y39" s="124" t="str">
        <f>IF(ISBLANK(P2.Operable!D609),"",P2.Operable!D609)</f>
        <v>N/D</v>
      </c>
      <c r="Z39" s="124" t="str">
        <f>IF(ISBLANK(P2.Operable!D647),"",P2.Operable!D647)</f>
        <v>N/T</v>
      </c>
      <c r="AA39" s="124" t="str">
        <f>IF(ISBLANK(P3.Comprensible!D39),"",P3.Comprensible!D39)</f>
        <v>N/D</v>
      </c>
      <c r="AB39" s="124" t="str">
        <f>IF(ISBLANK(P3.Comprensible!D115),"",P3.Comprensible!D115)</f>
        <v>N/D</v>
      </c>
      <c r="AC39" s="124" t="str">
        <f>IF(ISBLANK(P3.Comprensible!D153),"",P3.Comprensible!D153)</f>
        <v>N/T</v>
      </c>
      <c r="AD39" s="124" t="str">
        <f>IF(ISBLANK(P3.Comprensible!D267),"",P3.Comprensible!D267)</f>
        <v>N/T</v>
      </c>
      <c r="AE39" s="124" t="str">
        <f>IF(ISBLANK(P3.Comprensible!D305),"",P3.Comprensible!D305)</f>
        <v>N/D</v>
      </c>
      <c r="AF39" s="124" t="str">
        <f>IF(ISBLANK(P4.Robusto!D39),"",P4.Robusto!D39)</f>
        <v>N/T</v>
      </c>
      <c r="AG39" s="124" t="str">
        <f>IF(ISBLANK(P4.Robusto!D77),"",P4.Robusto!D77)</f>
        <v>Falla</v>
      </c>
      <c r="AH39" s="125"/>
      <c r="AI39" s="38"/>
      <c r="AJ39" s="38"/>
      <c r="AK39" s="38"/>
    </row>
    <row r="40" spans="1:37" ht="20.25">
      <c r="A40" s="38"/>
      <c r="B40" s="122" t="str">
        <f>IF( ISBLANK('03.Muestra'!$C29),"",'03.Muestra'!$C29)</f>
        <v>EQUIPAMIENTO DE MATERIAL INFORMÁTICO PARA FUNDACIÓN CTIC | CTIC</v>
      </c>
      <c r="C40" s="123" t="str">
        <f>IF( ISBLANK('03.Muestra'!$E29),"",'03.Muestra'!$E29)</f>
        <v>https://www.fundacionctic.org/es/perfil-contratante/equipamiento-de-material-informatico-para-fundacion-ctic</v>
      </c>
      <c r="D40" s="124" t="str">
        <f>IF(ISBLANK(P1.Perceptible!D40),"",P1.Perceptible!D40)</f>
        <v>N/D</v>
      </c>
      <c r="E40" s="124" t="str">
        <f>IF(ISBLANK(P1.Perceptible!D78),"",P1.Perceptible!D78)</f>
        <v>N/T</v>
      </c>
      <c r="F40" s="124" t="str">
        <f>IF(ISBLANK(P1.Perceptible!D116),"",P1.Perceptible!D116)</f>
        <v>N/T</v>
      </c>
      <c r="G40" s="124" t="str">
        <f>IF(ISBLANK(P1.Perceptible!D154),"",P1.Perceptible!D154)</f>
        <v>N/T</v>
      </c>
      <c r="H40" s="124" t="str">
        <f>IF(ISBLANK(P1.Perceptible!D268),"",P1.Perceptible!D268)</f>
        <v>Falla</v>
      </c>
      <c r="I40" s="124" t="str">
        <f>IF(ISBLANK(P1.Perceptible!D306),"",P1.Perceptible!D306)</f>
        <v>N/T</v>
      </c>
      <c r="J40" s="124" t="str">
        <f>IF(ISBLANK(P1.Perceptible!D344),"",P1.Perceptible!D344)</f>
        <v>N/T</v>
      </c>
      <c r="K40" s="124" t="str">
        <f>IF(ISBLANK(P1.Perceptible!D458),"",P1.Perceptible!D458)</f>
        <v>N/T</v>
      </c>
      <c r="L40" s="124" t="str">
        <f>IF(ISBLANK(P1.Perceptible!D496),"",P1.Perceptible!D496)</f>
        <v>N/T</v>
      </c>
      <c r="M40" s="124" t="str">
        <f>IF(ISBLANK(P2.Operable!D40),"",P2.Operable!D40)</f>
        <v>N/D</v>
      </c>
      <c r="N40" s="124" t="str">
        <f>IF(ISBLANK(P2.Operable!D78),"",P2.Operable!D78)</f>
        <v>N/T</v>
      </c>
      <c r="O40" s="124" t="str">
        <f>IF(ISBLANK(P2.Operable!D116),"",P2.Operable!D116)</f>
        <v>N/T</v>
      </c>
      <c r="P40" s="124" t="str">
        <f>IF(ISBLANK(P2.Operable!D154),"",P2.Operable!D154)</f>
        <v>N/D</v>
      </c>
      <c r="Q40" s="124" t="str">
        <f>IF(ISBLANK(P2.Operable!D192),"",P2.Operable!D192)</f>
        <v>N/T</v>
      </c>
      <c r="R40" s="124" t="str">
        <f>IF(ISBLANK(P2.Operable!D230),"",P2.Operable!D230)</f>
        <v>N/T</v>
      </c>
      <c r="S40" s="124" t="str">
        <f>IF(ISBLANK(P2.Operable!D268),"",P2.Operable!D268)</f>
        <v>N/D</v>
      </c>
      <c r="T40" s="124" t="str">
        <f>IF(ISBLANK(P2.Operable!D306),"",P2.Operable!D306)</f>
        <v>N/D</v>
      </c>
      <c r="U40" s="124" t="str">
        <f>IF(ISBLANK(P2.Operable!D344),"",P2.Operable!D344)</f>
        <v>N/D</v>
      </c>
      <c r="V40" s="124" t="str">
        <f>IF(ISBLANK(P2.Operable!D382),"",P2.Operable!D382)</f>
        <v>N/D</v>
      </c>
      <c r="W40" s="124" t="str">
        <f>IF(ISBLANK(P2.Operable!D534),"",P2.Operable!D534)</f>
        <v>N/T</v>
      </c>
      <c r="X40" s="124" t="str">
        <f>IF(ISBLANK(P2.Operable!D572),"",P2.Operable!D572)</f>
        <v>N/T</v>
      </c>
      <c r="Y40" s="124" t="str">
        <f>IF(ISBLANK(P2.Operable!D610),"",P2.Operable!D610)</f>
        <v>N/D</v>
      </c>
      <c r="Z40" s="124" t="str">
        <f>IF(ISBLANK(P2.Operable!D648),"",P2.Operable!D648)</f>
        <v>N/T</v>
      </c>
      <c r="AA40" s="124" t="str">
        <f>IF(ISBLANK(P3.Comprensible!D40),"",P3.Comprensible!D40)</f>
        <v>N/D</v>
      </c>
      <c r="AB40" s="124" t="str">
        <f>IF(ISBLANK(P3.Comprensible!D116),"",P3.Comprensible!D116)</f>
        <v>N/D</v>
      </c>
      <c r="AC40" s="124" t="str">
        <f>IF(ISBLANK(P3.Comprensible!D154),"",P3.Comprensible!D154)</f>
        <v>N/T</v>
      </c>
      <c r="AD40" s="124" t="str">
        <f>IF(ISBLANK(P3.Comprensible!D268),"",P3.Comprensible!D268)</f>
        <v>N/T</v>
      </c>
      <c r="AE40" s="124" t="str">
        <f>IF(ISBLANK(P3.Comprensible!D306),"",P3.Comprensible!D306)</f>
        <v>N/D</v>
      </c>
      <c r="AF40" s="124" t="str">
        <f>IF(ISBLANK(P4.Robusto!D40),"",P4.Robusto!D40)</f>
        <v>N/T</v>
      </c>
      <c r="AG40" s="124" t="str">
        <f>IF(ISBLANK(P4.Robusto!D78),"",P4.Robusto!D78)</f>
        <v>N/D</v>
      </c>
      <c r="AH40" s="125"/>
      <c r="AI40" s="38"/>
      <c r="AJ40" s="38"/>
      <c r="AK40" s="38"/>
    </row>
    <row r="41" spans="1:37" ht="20.25">
      <c r="A41" s="38"/>
      <c r="B41" s="122" t="str">
        <f>IF( ISBLANK('03.Muestra'!$C30),"",'03.Muestra'!$C30)</f>
        <v>Órganos de gobierno | CTIC</v>
      </c>
      <c r="C41" s="123" t="str">
        <f>IF( ISBLANK('03.Muestra'!$E30),"",'03.Muestra'!$E30)</f>
        <v>https://www.fundacionctic.org/es/organos-de-gobierno</v>
      </c>
      <c r="D41" s="124" t="str">
        <f>IF(ISBLANK(P1.Perceptible!D41),"",P1.Perceptible!D41)</f>
        <v>N/D</v>
      </c>
      <c r="E41" s="124" t="str">
        <f>IF(ISBLANK(P1.Perceptible!D79),"",P1.Perceptible!D79)</f>
        <v>N/T</v>
      </c>
      <c r="F41" s="124" t="str">
        <f>IF(ISBLANK(P1.Perceptible!D117),"",P1.Perceptible!D117)</f>
        <v>N/T</v>
      </c>
      <c r="G41" s="124" t="str">
        <f>IF(ISBLANK(P1.Perceptible!D155),"",P1.Perceptible!D155)</f>
        <v>N/T</v>
      </c>
      <c r="H41" s="124" t="str">
        <f>IF(ISBLANK(P1.Perceptible!D269),"",P1.Perceptible!D269)</f>
        <v>Falla</v>
      </c>
      <c r="I41" s="124" t="str">
        <f>IF(ISBLANK(P1.Perceptible!D307),"",P1.Perceptible!D307)</f>
        <v>N/T</v>
      </c>
      <c r="J41" s="124" t="str">
        <f>IF(ISBLANK(P1.Perceptible!D345),"",P1.Perceptible!D345)</f>
        <v>N/T</v>
      </c>
      <c r="K41" s="124" t="str">
        <f>IF(ISBLANK(P1.Perceptible!D459),"",P1.Perceptible!D459)</f>
        <v>N/T</v>
      </c>
      <c r="L41" s="124" t="str">
        <f>IF(ISBLANK(P1.Perceptible!D497),"",P1.Perceptible!D497)</f>
        <v>N/T</v>
      </c>
      <c r="M41" s="124" t="str">
        <f>IF(ISBLANK(P2.Operable!D41),"",P2.Operable!D41)</f>
        <v>N/D</v>
      </c>
      <c r="N41" s="124" t="str">
        <f>IF(ISBLANK(P2.Operable!D79),"",P2.Operable!D79)</f>
        <v>N/T</v>
      </c>
      <c r="O41" s="124" t="str">
        <f>IF(ISBLANK(P2.Operable!D117),"",P2.Operable!D117)</f>
        <v>N/T</v>
      </c>
      <c r="P41" s="124" t="str">
        <f>IF(ISBLANK(P2.Operable!D155),"",P2.Operable!D155)</f>
        <v>N/D</v>
      </c>
      <c r="Q41" s="124" t="str">
        <f>IF(ISBLANK(P2.Operable!D193),"",P2.Operable!D193)</f>
        <v>N/T</v>
      </c>
      <c r="R41" s="124" t="str">
        <f>IF(ISBLANK(P2.Operable!D231),"",P2.Operable!D231)</f>
        <v>N/T</v>
      </c>
      <c r="S41" s="124" t="str">
        <f>IF(ISBLANK(P2.Operable!D269),"",P2.Operable!D269)</f>
        <v>N/D</v>
      </c>
      <c r="T41" s="124" t="str">
        <f>IF(ISBLANK(P2.Operable!D307),"",P2.Operable!D307)</f>
        <v>N/D</v>
      </c>
      <c r="U41" s="124" t="str">
        <f>IF(ISBLANK(P2.Operable!D345),"",P2.Operable!D345)</f>
        <v>N/D</v>
      </c>
      <c r="V41" s="124" t="str">
        <f>IF(ISBLANK(P2.Operable!D383),"",P2.Operable!D383)</f>
        <v>Falla</v>
      </c>
      <c r="W41" s="124" t="str">
        <f>IF(ISBLANK(P2.Operable!D535),"",P2.Operable!D535)</f>
        <v>N/T</v>
      </c>
      <c r="X41" s="124" t="str">
        <f>IF(ISBLANK(P2.Operable!D573),"",P2.Operable!D573)</f>
        <v>N/T</v>
      </c>
      <c r="Y41" s="124" t="str">
        <f>IF(ISBLANK(P2.Operable!D611),"",P2.Operable!D611)</f>
        <v>N/D</v>
      </c>
      <c r="Z41" s="124" t="str">
        <f>IF(ISBLANK(P2.Operable!D649),"",P2.Operable!D649)</f>
        <v>N/T</v>
      </c>
      <c r="AA41" s="124" t="str">
        <f>IF(ISBLANK(P3.Comprensible!D41),"",P3.Comprensible!D41)</f>
        <v>N/D</v>
      </c>
      <c r="AB41" s="124" t="str">
        <f>IF(ISBLANK(P3.Comprensible!D117),"",P3.Comprensible!D117)</f>
        <v>N/D</v>
      </c>
      <c r="AC41" s="124" t="str">
        <f>IF(ISBLANK(P3.Comprensible!D155),"",P3.Comprensible!D155)</f>
        <v>N/T</v>
      </c>
      <c r="AD41" s="124" t="str">
        <f>IF(ISBLANK(P3.Comprensible!D269),"",P3.Comprensible!D269)</f>
        <v>N/T</v>
      </c>
      <c r="AE41" s="124" t="str">
        <f>IF(ISBLANK(P3.Comprensible!D307),"",P3.Comprensible!D307)</f>
        <v>N/D</v>
      </c>
      <c r="AF41" s="124" t="str">
        <f>IF(ISBLANK(P4.Robusto!D41),"",P4.Robusto!D41)</f>
        <v>N/T</v>
      </c>
      <c r="AG41" s="124" t="str">
        <f>IF(ISBLANK(P4.Robusto!D79),"",P4.Robusto!D79)</f>
        <v>N/D</v>
      </c>
      <c r="AH41" s="125"/>
      <c r="AI41" s="38"/>
      <c r="AJ41" s="38"/>
      <c r="AK41" s="38"/>
    </row>
    <row r="42" spans="1:37" ht="20.25">
      <c r="A42" s="38"/>
      <c r="B42" s="122" t="str">
        <f>IF( ISBLANK('03.Muestra'!$C31),"",'03.Muestra'!$C31)</f>
        <v>Desarrollo de Plataforma Web RETOS STEAM | CTIC</v>
      </c>
      <c r="C42" s="123" t="str">
        <f>IF( ISBLANK('03.Muestra'!$E31),"",'03.Muestra'!$E31)</f>
        <v>https://www.fundacionctic.org/es/perfil-contratante/desarrollo-de-plataforma-web-retos-steam</v>
      </c>
      <c r="D42" s="124" t="str">
        <f>IF(ISBLANK(P1.Perceptible!D42),"",P1.Perceptible!D42)</f>
        <v>N/D</v>
      </c>
      <c r="E42" s="124" t="str">
        <f>IF(ISBLANK(P1.Perceptible!D80),"",P1.Perceptible!D80)</f>
        <v>N/T</v>
      </c>
      <c r="F42" s="124" t="str">
        <f>IF(ISBLANK(P1.Perceptible!D118),"",P1.Perceptible!D118)</f>
        <v>N/T</v>
      </c>
      <c r="G42" s="124" t="str">
        <f>IF(ISBLANK(P1.Perceptible!D156),"",P1.Perceptible!D156)</f>
        <v>N/T</v>
      </c>
      <c r="H42" s="124" t="str">
        <f>IF(ISBLANK(P1.Perceptible!D270),"",P1.Perceptible!D270)</f>
        <v>Falla</v>
      </c>
      <c r="I42" s="124" t="str">
        <f>IF(ISBLANK(P1.Perceptible!D308),"",P1.Perceptible!D308)</f>
        <v>N/T</v>
      </c>
      <c r="J42" s="124" t="str">
        <f>IF(ISBLANK(P1.Perceptible!D346),"",P1.Perceptible!D346)</f>
        <v>N/T</v>
      </c>
      <c r="K42" s="124" t="str">
        <f>IF(ISBLANK(P1.Perceptible!D460),"",P1.Perceptible!D460)</f>
        <v>N/T</v>
      </c>
      <c r="L42" s="124" t="str">
        <f>IF(ISBLANK(P1.Perceptible!D498),"",P1.Perceptible!D498)</f>
        <v>N/T</v>
      </c>
      <c r="M42" s="124" t="str">
        <f>IF(ISBLANK(P2.Operable!D42),"",P2.Operable!D42)</f>
        <v>N/D</v>
      </c>
      <c r="N42" s="124" t="str">
        <f>IF(ISBLANK(P2.Operable!D80),"",P2.Operable!D80)</f>
        <v>N/T</v>
      </c>
      <c r="O42" s="124" t="str">
        <f>IF(ISBLANK(P2.Operable!D118),"",P2.Operable!D118)</f>
        <v>N/T</v>
      </c>
      <c r="P42" s="124" t="str">
        <f>IF(ISBLANK(P2.Operable!D156),"",P2.Operable!D156)</f>
        <v>N/D</v>
      </c>
      <c r="Q42" s="124" t="str">
        <f>IF(ISBLANK(P2.Operable!D194),"",P2.Operable!D194)</f>
        <v>N/T</v>
      </c>
      <c r="R42" s="124" t="str">
        <f>IF(ISBLANK(P2.Operable!D232),"",P2.Operable!D232)</f>
        <v>N/T</v>
      </c>
      <c r="S42" s="124" t="str">
        <f>IF(ISBLANK(P2.Operable!D270),"",P2.Operable!D270)</f>
        <v>N/D</v>
      </c>
      <c r="T42" s="124" t="str">
        <f>IF(ISBLANK(P2.Operable!D308),"",P2.Operable!D308)</f>
        <v>N/D</v>
      </c>
      <c r="U42" s="124" t="str">
        <f>IF(ISBLANK(P2.Operable!D346),"",P2.Operable!D346)</f>
        <v>N/D</v>
      </c>
      <c r="V42" s="124" t="str">
        <f>IF(ISBLANK(P2.Operable!D384),"",P2.Operable!D384)</f>
        <v>N/D</v>
      </c>
      <c r="W42" s="124" t="str">
        <f>IF(ISBLANK(P2.Operable!D536),"",P2.Operable!D536)</f>
        <v>N/T</v>
      </c>
      <c r="X42" s="124" t="str">
        <f>IF(ISBLANK(P2.Operable!D574),"",P2.Operable!D574)</f>
        <v>N/T</v>
      </c>
      <c r="Y42" s="124" t="str">
        <f>IF(ISBLANK(P2.Operable!D612),"",P2.Operable!D612)</f>
        <v>N/D</v>
      </c>
      <c r="Z42" s="124" t="str">
        <f>IF(ISBLANK(P2.Operable!D650),"",P2.Operable!D650)</f>
        <v>N/T</v>
      </c>
      <c r="AA42" s="124" t="str">
        <f>IF(ISBLANK(P3.Comprensible!D42),"",P3.Comprensible!D42)</f>
        <v>N/D</v>
      </c>
      <c r="AB42" s="124" t="str">
        <f>IF(ISBLANK(P3.Comprensible!D118),"",P3.Comprensible!D118)</f>
        <v>N/D</v>
      </c>
      <c r="AC42" s="124" t="str">
        <f>IF(ISBLANK(P3.Comprensible!D156),"",P3.Comprensible!D156)</f>
        <v>N/T</v>
      </c>
      <c r="AD42" s="124" t="str">
        <f>IF(ISBLANK(P3.Comprensible!D270),"",P3.Comprensible!D270)</f>
        <v>N/T</v>
      </c>
      <c r="AE42" s="124" t="str">
        <f>IF(ISBLANK(P3.Comprensible!D308),"",P3.Comprensible!D308)</f>
        <v>N/D</v>
      </c>
      <c r="AF42" s="124" t="str">
        <f>IF(ISBLANK(P4.Robusto!D42),"",P4.Robusto!D42)</f>
        <v>N/T</v>
      </c>
      <c r="AG42" s="124" t="str">
        <f>IF(ISBLANK(P4.Robusto!D80),"",P4.Robusto!D80)</f>
        <v>N/D</v>
      </c>
      <c r="AH42" s="125"/>
      <c r="AI42" s="38"/>
      <c r="AJ42" s="38"/>
      <c r="AK42" s="38"/>
    </row>
    <row r="43" spans="1:37" ht="20.25">
      <c r="A43" s="38"/>
      <c r="B43" s="122" t="str">
        <f>IF( ISBLANK('03.Muestra'!$C32),"",'03.Muestra'!$C32)</f>
        <v>Suministro de material informático y de investigación | CTIC</v>
      </c>
      <c r="C43" s="123" t="str">
        <f>IF( ISBLANK('03.Muestra'!$E32),"",'03.Muestra'!$E32)</f>
        <v>https://www.fundacionctic.org/es/perfil-contratante/suministro-de-material-informatico-y-de-investigacion</v>
      </c>
      <c r="D43" s="124" t="str">
        <f>IF(ISBLANK(P1.Perceptible!D43),"",P1.Perceptible!D43)</f>
        <v>N/D</v>
      </c>
      <c r="E43" s="124" t="str">
        <f>IF(ISBLANK(P1.Perceptible!D81),"",P1.Perceptible!D81)</f>
        <v>N/T</v>
      </c>
      <c r="F43" s="124" t="str">
        <f>IF(ISBLANK(P1.Perceptible!D119),"",P1.Perceptible!D119)</f>
        <v>N/T</v>
      </c>
      <c r="G43" s="124" t="str">
        <f>IF(ISBLANK(P1.Perceptible!D157),"",P1.Perceptible!D157)</f>
        <v>N/T</v>
      </c>
      <c r="H43" s="124" t="str">
        <f>IF(ISBLANK(P1.Perceptible!D271),"",P1.Perceptible!D271)</f>
        <v>Falla</v>
      </c>
      <c r="I43" s="124" t="str">
        <f>IF(ISBLANK(P1.Perceptible!D309),"",P1.Perceptible!D309)</f>
        <v>N/T</v>
      </c>
      <c r="J43" s="124" t="str">
        <f>IF(ISBLANK(P1.Perceptible!D347),"",P1.Perceptible!D347)</f>
        <v>N/T</v>
      </c>
      <c r="K43" s="124" t="str">
        <f>IF(ISBLANK(P1.Perceptible!D461),"",P1.Perceptible!D461)</f>
        <v>N/T</v>
      </c>
      <c r="L43" s="124" t="str">
        <f>IF(ISBLANK(P1.Perceptible!D499),"",P1.Perceptible!D499)</f>
        <v>N/T</v>
      </c>
      <c r="M43" s="124" t="str">
        <f>IF(ISBLANK(P2.Operable!D43),"",P2.Operable!D43)</f>
        <v>N/D</v>
      </c>
      <c r="N43" s="124" t="str">
        <f>IF(ISBLANK(P2.Operable!D81),"",P2.Operable!D81)</f>
        <v>N/T</v>
      </c>
      <c r="O43" s="124" t="str">
        <f>IF(ISBLANK(P2.Operable!D119),"",P2.Operable!D119)</f>
        <v>N/T</v>
      </c>
      <c r="P43" s="124" t="str">
        <f>IF(ISBLANK(P2.Operable!D157),"",P2.Operable!D157)</f>
        <v>N/D</v>
      </c>
      <c r="Q43" s="124" t="str">
        <f>IF(ISBLANK(P2.Operable!D195),"",P2.Operable!D195)</f>
        <v>N/T</v>
      </c>
      <c r="R43" s="124" t="str">
        <f>IF(ISBLANK(P2.Operable!D233),"",P2.Operable!D233)</f>
        <v>N/T</v>
      </c>
      <c r="S43" s="124" t="str">
        <f>IF(ISBLANK(P2.Operable!D271),"",P2.Operable!D271)</f>
        <v>N/D</v>
      </c>
      <c r="T43" s="124" t="str">
        <f>IF(ISBLANK(P2.Operable!D309),"",P2.Operable!D309)</f>
        <v>N/D</v>
      </c>
      <c r="U43" s="124" t="str">
        <f>IF(ISBLANK(P2.Operable!D347),"",P2.Operable!D347)</f>
        <v>N/D</v>
      </c>
      <c r="V43" s="124" t="str">
        <f>IF(ISBLANK(P2.Operable!D385),"",P2.Operable!D385)</f>
        <v>N/D</v>
      </c>
      <c r="W43" s="124" t="str">
        <f>IF(ISBLANK(P2.Operable!D537),"",P2.Operable!D537)</f>
        <v>N/T</v>
      </c>
      <c r="X43" s="124" t="str">
        <f>IF(ISBLANK(P2.Operable!D575),"",P2.Operable!D575)</f>
        <v>N/T</v>
      </c>
      <c r="Y43" s="124" t="str">
        <f>IF(ISBLANK(P2.Operable!D613),"",P2.Operable!D613)</f>
        <v>N/D</v>
      </c>
      <c r="Z43" s="124" t="str">
        <f>IF(ISBLANK(P2.Operable!D651),"",P2.Operable!D651)</f>
        <v>N/T</v>
      </c>
      <c r="AA43" s="124" t="str">
        <f>IF(ISBLANK(P3.Comprensible!D43),"",P3.Comprensible!D43)</f>
        <v>N/D</v>
      </c>
      <c r="AB43" s="124" t="str">
        <f>IF(ISBLANK(P3.Comprensible!D119),"",P3.Comprensible!D119)</f>
        <v>N/D</v>
      </c>
      <c r="AC43" s="124" t="str">
        <f>IF(ISBLANK(P3.Comprensible!D157),"",P3.Comprensible!D157)</f>
        <v>N/T</v>
      </c>
      <c r="AD43" s="124" t="str">
        <f>IF(ISBLANK(P3.Comprensible!D271),"",P3.Comprensible!D271)</f>
        <v>N/T</v>
      </c>
      <c r="AE43" s="124" t="str">
        <f>IF(ISBLANK(P3.Comprensible!D309),"",P3.Comprensible!D309)</f>
        <v>N/D</v>
      </c>
      <c r="AF43" s="124" t="str">
        <f>IF(ISBLANK(P4.Robusto!D43),"",P4.Robusto!D43)</f>
        <v>N/T</v>
      </c>
      <c r="AG43" s="124" t="str">
        <f>IF(ISBLANK(P4.Robusto!D81),"",P4.Robusto!D81)</f>
        <v>N/D</v>
      </c>
      <c r="AH43" s="125"/>
      <c r="AI43" s="38"/>
      <c r="AJ43" s="38"/>
      <c r="AK43" s="38"/>
    </row>
    <row r="44" spans="1:37" ht="20.25">
      <c r="A44" s="38"/>
      <c r="B44" s="122" t="str">
        <f>IF( ISBLANK('03.Muestra'!$C33),"",'03.Muestra'!$C33)</f>
        <v>Solicitud de certificados | CTIC</v>
      </c>
      <c r="C44" s="123" t="str">
        <f>IF( ISBLANK('03.Muestra'!$E33),"",'03.Muestra'!$E33)</f>
        <v>https://www.fundacionctic.org/perfil-contratante/certificados</v>
      </c>
      <c r="D44" s="124" t="str">
        <f>IF(ISBLANK(P1.Perceptible!D44),"",P1.Perceptible!D44)</f>
        <v>N/D</v>
      </c>
      <c r="E44" s="124" t="str">
        <f>IF(ISBLANK(P1.Perceptible!D82),"",P1.Perceptible!D82)</f>
        <v>N/T</v>
      </c>
      <c r="F44" s="124" t="str">
        <f>IF(ISBLANK(P1.Perceptible!D120),"",P1.Perceptible!D120)</f>
        <v>N/T</v>
      </c>
      <c r="G44" s="124" t="str">
        <f>IF(ISBLANK(P1.Perceptible!D158),"",P1.Perceptible!D158)</f>
        <v>N/T</v>
      </c>
      <c r="H44" s="124" t="str">
        <f>IF(ISBLANK(P1.Perceptible!D272),"",P1.Perceptible!D272)</f>
        <v>Falla</v>
      </c>
      <c r="I44" s="124" t="str">
        <f>IF(ISBLANK(P1.Perceptible!D310),"",P1.Perceptible!D310)</f>
        <v>N/T</v>
      </c>
      <c r="J44" s="124" t="str">
        <f>IF(ISBLANK(P1.Perceptible!D348),"",P1.Perceptible!D348)</f>
        <v>N/T</v>
      </c>
      <c r="K44" s="124" t="str">
        <f>IF(ISBLANK(P1.Perceptible!D462),"",P1.Perceptible!D462)</f>
        <v>N/T</v>
      </c>
      <c r="L44" s="124" t="str">
        <f>IF(ISBLANK(P1.Perceptible!D500),"",P1.Perceptible!D500)</f>
        <v>N/T</v>
      </c>
      <c r="M44" s="124" t="str">
        <f>IF(ISBLANK(P2.Operable!D44),"",P2.Operable!D44)</f>
        <v>N/D</v>
      </c>
      <c r="N44" s="124" t="str">
        <f>IF(ISBLANK(P2.Operable!D82),"",P2.Operable!D82)</f>
        <v>N/T</v>
      </c>
      <c r="O44" s="124" t="str">
        <f>IF(ISBLANK(P2.Operable!D120),"",P2.Operable!D120)</f>
        <v>N/T</v>
      </c>
      <c r="P44" s="124" t="str">
        <f>IF(ISBLANK(P2.Operable!D158),"",P2.Operable!D158)</f>
        <v>N/D</v>
      </c>
      <c r="Q44" s="124" t="str">
        <f>IF(ISBLANK(P2.Operable!D196),"",P2.Operable!D196)</f>
        <v>N/T</v>
      </c>
      <c r="R44" s="124" t="str">
        <f>IF(ISBLANK(P2.Operable!D234),"",P2.Operable!D234)</f>
        <v>N/T</v>
      </c>
      <c r="S44" s="124" t="str">
        <f>IF(ISBLANK(P2.Operable!D272),"",P2.Operable!D272)</f>
        <v>N/D</v>
      </c>
      <c r="T44" s="124" t="str">
        <f>IF(ISBLANK(P2.Operable!D310),"",P2.Operable!D310)</f>
        <v>N/D</v>
      </c>
      <c r="U44" s="124" t="str">
        <f>IF(ISBLANK(P2.Operable!D348),"",P2.Operable!D348)</f>
        <v>N/D</v>
      </c>
      <c r="V44" s="124" t="str">
        <f>IF(ISBLANK(P2.Operable!D386),"",P2.Operable!D386)</f>
        <v>N/D</v>
      </c>
      <c r="W44" s="124" t="str">
        <f>IF(ISBLANK(P2.Operable!D538),"",P2.Operable!D538)</f>
        <v>N/T</v>
      </c>
      <c r="X44" s="124" t="str">
        <f>IF(ISBLANK(P2.Operable!D576),"",P2.Operable!D576)</f>
        <v>N/T</v>
      </c>
      <c r="Y44" s="124" t="str">
        <f>IF(ISBLANK(P2.Operable!D614),"",P2.Operable!D614)</f>
        <v>N/D</v>
      </c>
      <c r="Z44" s="124" t="str">
        <f>IF(ISBLANK(P2.Operable!D652),"",P2.Operable!D652)</f>
        <v>N/T</v>
      </c>
      <c r="AA44" s="124" t="str">
        <f>IF(ISBLANK(P3.Comprensible!D44),"",P3.Comprensible!D44)</f>
        <v>N/D</v>
      </c>
      <c r="AB44" s="124" t="str">
        <f>IF(ISBLANK(P3.Comprensible!D120),"",P3.Comprensible!D120)</f>
        <v>N/D</v>
      </c>
      <c r="AC44" s="124" t="str">
        <f>IF(ISBLANK(P3.Comprensible!D158),"",P3.Comprensible!D158)</f>
        <v>N/T</v>
      </c>
      <c r="AD44" s="124" t="str">
        <f>IF(ISBLANK(P3.Comprensible!D272),"",P3.Comprensible!D272)</f>
        <v>N/T</v>
      </c>
      <c r="AE44" s="124" t="str">
        <f>IF(ISBLANK(P3.Comprensible!D310),"",P3.Comprensible!D310)</f>
        <v>N/D</v>
      </c>
      <c r="AF44" s="124" t="str">
        <f>IF(ISBLANK(P4.Robusto!D44),"",P4.Robusto!D44)</f>
        <v>N/T</v>
      </c>
      <c r="AG44" s="124" t="str">
        <f>IF(ISBLANK(P4.Robusto!D82),"",P4.Robusto!D82)</f>
        <v>N/D</v>
      </c>
      <c r="AH44" s="125"/>
      <c r="AI44" s="38"/>
      <c r="AJ44" s="38"/>
      <c r="AK44" s="38"/>
    </row>
    <row r="45" spans="1:37" ht="20.25">
      <c r="A45" s="38"/>
      <c r="B45" s="122" t="str">
        <f>IF( ISBLANK('03.Muestra'!$C34),"",'03.Muestra'!$C34)</f>
        <v>Prensa | CTIC</v>
      </c>
      <c r="C45" s="123" t="str">
        <f>IF( ISBLANK('03.Muestra'!$E34),"",'03.Muestra'!$E34)</f>
        <v>https://www.fundacionctic.org/es/prensa</v>
      </c>
      <c r="D45" s="124" t="str">
        <f>IF(ISBLANK(P1.Perceptible!D45),"",P1.Perceptible!D45)</f>
        <v>N/D</v>
      </c>
      <c r="E45" s="124" t="str">
        <f>IF(ISBLANK(P1.Perceptible!D83),"",P1.Perceptible!D83)</f>
        <v>N/T</v>
      </c>
      <c r="F45" s="124" t="str">
        <f>IF(ISBLANK(P1.Perceptible!D121),"",P1.Perceptible!D121)</f>
        <v>N/T</v>
      </c>
      <c r="G45" s="124" t="str">
        <f>IF(ISBLANK(P1.Perceptible!D159),"",P1.Perceptible!D159)</f>
        <v>N/T</v>
      </c>
      <c r="H45" s="124" t="str">
        <f>IF(ISBLANK(P1.Perceptible!D273),"",P1.Perceptible!D273)</f>
        <v>Falla</v>
      </c>
      <c r="I45" s="124" t="str">
        <f>IF(ISBLANK(P1.Perceptible!D311),"",P1.Perceptible!D311)</f>
        <v>N/T</v>
      </c>
      <c r="J45" s="124" t="str">
        <f>IF(ISBLANK(P1.Perceptible!D349),"",P1.Perceptible!D349)</f>
        <v>N/T</v>
      </c>
      <c r="K45" s="124" t="str">
        <f>IF(ISBLANK(P1.Perceptible!D463),"",P1.Perceptible!D463)</f>
        <v>N/T</v>
      </c>
      <c r="L45" s="124" t="str">
        <f>IF(ISBLANK(P1.Perceptible!D501),"",P1.Perceptible!D501)</f>
        <v>N/T</v>
      </c>
      <c r="M45" s="124" t="str">
        <f>IF(ISBLANK(P2.Operable!D45),"",P2.Operable!D45)</f>
        <v>N/D</v>
      </c>
      <c r="N45" s="124" t="str">
        <f>IF(ISBLANK(P2.Operable!D83),"",P2.Operable!D83)</f>
        <v>N/T</v>
      </c>
      <c r="O45" s="124" t="str">
        <f>IF(ISBLANK(P2.Operable!D121),"",P2.Operable!D121)</f>
        <v>N/T</v>
      </c>
      <c r="P45" s="124" t="str">
        <f>IF(ISBLANK(P2.Operable!D159),"",P2.Operable!D159)</f>
        <v>N/D</v>
      </c>
      <c r="Q45" s="124" t="str">
        <f>IF(ISBLANK(P2.Operable!D197),"",P2.Operable!D197)</f>
        <v>N/T</v>
      </c>
      <c r="R45" s="124" t="str">
        <f>IF(ISBLANK(P2.Operable!D235),"",P2.Operable!D235)</f>
        <v>N/T</v>
      </c>
      <c r="S45" s="124" t="str">
        <f>IF(ISBLANK(P2.Operable!D273),"",P2.Operable!D273)</f>
        <v>N/D</v>
      </c>
      <c r="T45" s="124" t="str">
        <f>IF(ISBLANK(P2.Operable!D311),"",P2.Operable!D311)</f>
        <v>N/D</v>
      </c>
      <c r="U45" s="124" t="str">
        <f>IF(ISBLANK(P2.Operable!D349),"",P2.Operable!D349)</f>
        <v>N/D</v>
      </c>
      <c r="V45" s="124" t="str">
        <f>IF(ISBLANK(P2.Operable!D387),"",P2.Operable!D387)</f>
        <v>Falla</v>
      </c>
      <c r="W45" s="124" t="str">
        <f>IF(ISBLANK(P2.Operable!D539),"",P2.Operable!D539)</f>
        <v>N/T</v>
      </c>
      <c r="X45" s="124" t="str">
        <f>IF(ISBLANK(P2.Operable!D577),"",P2.Operable!D577)</f>
        <v>N/T</v>
      </c>
      <c r="Y45" s="124" t="str">
        <f>IF(ISBLANK(P2.Operable!D615),"",P2.Operable!D615)</f>
        <v>N/D</v>
      </c>
      <c r="Z45" s="124" t="str">
        <f>IF(ISBLANK(P2.Operable!D653),"",P2.Operable!D653)</f>
        <v>N/T</v>
      </c>
      <c r="AA45" s="124" t="str">
        <f>IF(ISBLANK(P3.Comprensible!D45),"",P3.Comprensible!D45)</f>
        <v>N/D</v>
      </c>
      <c r="AB45" s="124" t="str">
        <f>IF(ISBLANK(P3.Comprensible!D121),"",P3.Comprensible!D121)</f>
        <v>N/D</v>
      </c>
      <c r="AC45" s="124" t="str">
        <f>IF(ISBLANK(P3.Comprensible!D159),"",P3.Comprensible!D159)</f>
        <v>N/T</v>
      </c>
      <c r="AD45" s="124" t="str">
        <f>IF(ISBLANK(P3.Comprensible!D273),"",P3.Comprensible!D273)</f>
        <v>N/T</v>
      </c>
      <c r="AE45" s="124" t="str">
        <f>IF(ISBLANK(P3.Comprensible!D311),"",P3.Comprensible!D311)</f>
        <v>N/D</v>
      </c>
      <c r="AF45" s="124" t="str">
        <f>IF(ISBLANK(P4.Robusto!D45),"",P4.Robusto!D45)</f>
        <v>N/T</v>
      </c>
      <c r="AG45" s="124" t="str">
        <f>IF(ISBLANK(P4.Robusto!D83),"",P4.Robusto!D83)</f>
        <v>N/D</v>
      </c>
      <c r="AH45" s="125"/>
      <c r="AI45" s="38"/>
      <c r="AJ45" s="38"/>
      <c r="AK45" s="38"/>
    </row>
    <row r="46" spans="1:37" ht="20.25">
      <c r="A46" s="38"/>
      <c r="B46" s="122" t="str">
        <f>IF( ISBLANK('03.Muestra'!$C35),"",'03.Muestra'!$C35)</f>
        <v>EQUIPAMIENTO INFORMÁTICO Y DE COMUNICACIONES PARA FUNDACIÓN CTIC 2017 | CTIC</v>
      </c>
      <c r="C46" s="123" t="str">
        <f>IF( ISBLANK('03.Muestra'!$E35),"",'03.Muestra'!$E35)</f>
        <v>https://www.fundacionctic.org/es/perfil-contratante/equipamiento-informatico-y-de-comunicaciones-para-fundacion-ctic-2017</v>
      </c>
      <c r="D46" s="124" t="str">
        <f>IF(ISBLANK(P1.Perceptible!D46),"",P1.Perceptible!D46)</f>
        <v>N/D</v>
      </c>
      <c r="E46" s="124" t="str">
        <f>IF(ISBLANK(P1.Perceptible!D84),"",P1.Perceptible!D84)</f>
        <v>N/T</v>
      </c>
      <c r="F46" s="124" t="str">
        <f>IF(ISBLANK(P1.Perceptible!D122),"",P1.Perceptible!D122)</f>
        <v>N/T</v>
      </c>
      <c r="G46" s="124" t="str">
        <f>IF(ISBLANK(P1.Perceptible!D160),"",P1.Perceptible!D160)</f>
        <v>N/T</v>
      </c>
      <c r="H46" s="124" t="str">
        <f>IF(ISBLANK(P1.Perceptible!D274),"",P1.Perceptible!D274)</f>
        <v>Falla</v>
      </c>
      <c r="I46" s="124" t="str">
        <f>IF(ISBLANK(P1.Perceptible!D312),"",P1.Perceptible!D312)</f>
        <v>N/T</v>
      </c>
      <c r="J46" s="124" t="str">
        <f>IF(ISBLANK(P1.Perceptible!D350),"",P1.Perceptible!D350)</f>
        <v>N/T</v>
      </c>
      <c r="K46" s="124" t="str">
        <f>IF(ISBLANK(P1.Perceptible!D464),"",P1.Perceptible!D464)</f>
        <v>N/T</v>
      </c>
      <c r="L46" s="124" t="str">
        <f>IF(ISBLANK(P1.Perceptible!D502),"",P1.Perceptible!D502)</f>
        <v>N/T</v>
      </c>
      <c r="M46" s="124" t="str">
        <f>IF(ISBLANK(P2.Operable!D46),"",P2.Operable!D46)</f>
        <v>N/D</v>
      </c>
      <c r="N46" s="124" t="str">
        <f>IF(ISBLANK(P2.Operable!D84),"",P2.Operable!D84)</f>
        <v>N/T</v>
      </c>
      <c r="O46" s="124" t="str">
        <f>IF(ISBLANK(P2.Operable!D122),"",P2.Operable!D122)</f>
        <v>N/T</v>
      </c>
      <c r="P46" s="124" t="str">
        <f>IF(ISBLANK(P2.Operable!D160),"",P2.Operable!D160)</f>
        <v>N/D</v>
      </c>
      <c r="Q46" s="124" t="str">
        <f>IF(ISBLANK(P2.Operable!D198),"",P2.Operable!D198)</f>
        <v>N/T</v>
      </c>
      <c r="R46" s="124" t="str">
        <f>IF(ISBLANK(P2.Operable!D236),"",P2.Operable!D236)</f>
        <v>N/T</v>
      </c>
      <c r="S46" s="124" t="str">
        <f>IF(ISBLANK(P2.Operable!D274),"",P2.Operable!D274)</f>
        <v>N/D</v>
      </c>
      <c r="T46" s="124" t="str">
        <f>IF(ISBLANK(P2.Operable!D312),"",P2.Operable!D312)</f>
        <v>N/D</v>
      </c>
      <c r="U46" s="124" t="str">
        <f>IF(ISBLANK(P2.Operable!D350),"",P2.Operable!D350)</f>
        <v>N/D</v>
      </c>
      <c r="V46" s="124" t="str">
        <f>IF(ISBLANK(P2.Operable!D388),"",P2.Operable!D388)</f>
        <v>N/D</v>
      </c>
      <c r="W46" s="124" t="str">
        <f>IF(ISBLANK(P2.Operable!D540),"",P2.Operable!D540)</f>
        <v>N/T</v>
      </c>
      <c r="X46" s="124" t="str">
        <f>IF(ISBLANK(P2.Operable!D578),"",P2.Operable!D578)</f>
        <v>N/T</v>
      </c>
      <c r="Y46" s="124" t="str">
        <f>IF(ISBLANK(P2.Operable!D616),"",P2.Operable!D616)</f>
        <v>N/D</v>
      </c>
      <c r="Z46" s="124" t="str">
        <f>IF(ISBLANK(P2.Operable!D654),"",P2.Operable!D654)</f>
        <v>N/T</v>
      </c>
      <c r="AA46" s="124" t="str">
        <f>IF(ISBLANK(P3.Comprensible!D46),"",P3.Comprensible!D46)</f>
        <v>N/D</v>
      </c>
      <c r="AB46" s="124" t="str">
        <f>IF(ISBLANK(P3.Comprensible!D122),"",P3.Comprensible!D122)</f>
        <v>N/D</v>
      </c>
      <c r="AC46" s="124" t="str">
        <f>IF(ISBLANK(P3.Comprensible!D160),"",P3.Comprensible!D160)</f>
        <v>N/T</v>
      </c>
      <c r="AD46" s="124" t="str">
        <f>IF(ISBLANK(P3.Comprensible!D274),"",P3.Comprensible!D274)</f>
        <v>N/T</v>
      </c>
      <c r="AE46" s="124" t="str">
        <f>IF(ISBLANK(P3.Comprensible!D312),"",P3.Comprensible!D312)</f>
        <v>N/D</v>
      </c>
      <c r="AF46" s="124" t="str">
        <f>IF(ISBLANK(P4.Robusto!D46),"",P4.Robusto!D46)</f>
        <v>N/T</v>
      </c>
      <c r="AG46" s="124" t="str">
        <f>IF(ISBLANK(P4.Robusto!D84),"",P4.Robusto!D84)</f>
        <v>N/D</v>
      </c>
      <c r="AH46" s="125"/>
      <c r="AI46" s="38"/>
      <c r="AJ46" s="38"/>
      <c r="AK46" s="38"/>
    </row>
    <row r="47" spans="1:37" ht="20.25">
      <c r="A47" s="38"/>
      <c r="B47" s="122" t="str">
        <f>IF( ISBLANK('03.Muestra'!$C36),"",'03.Muestra'!$C36)</f>
        <v>Proceso de Homologación de Docentes | CTIC</v>
      </c>
      <c r="C47" s="123" t="str">
        <f>IF( ISBLANK('03.Muestra'!$E36),"",'03.Muestra'!$E36)</f>
        <v>https://www.fundacionctic.org/es/perfil-contratante/proceso-de-homologacion-de-docentes</v>
      </c>
      <c r="D47" s="124" t="str">
        <f>IF(ISBLANK(P1.Perceptible!D47),"",P1.Perceptible!D47)</f>
        <v>N/D</v>
      </c>
      <c r="E47" s="124" t="str">
        <f>IF(ISBLANK(P1.Perceptible!D85),"",P1.Perceptible!D85)</f>
        <v>N/T</v>
      </c>
      <c r="F47" s="124" t="str">
        <f>IF(ISBLANK(P1.Perceptible!D123),"",P1.Perceptible!D123)</f>
        <v>N/T</v>
      </c>
      <c r="G47" s="124" t="str">
        <f>IF(ISBLANK(P1.Perceptible!D161),"",P1.Perceptible!D161)</f>
        <v>N/T</v>
      </c>
      <c r="H47" s="124" t="str">
        <f>IF(ISBLANK(P1.Perceptible!D275),"",P1.Perceptible!D275)</f>
        <v>Falla</v>
      </c>
      <c r="I47" s="124" t="str">
        <f>IF(ISBLANK(P1.Perceptible!D313),"",P1.Perceptible!D313)</f>
        <v>N/T</v>
      </c>
      <c r="J47" s="124" t="str">
        <f>IF(ISBLANK(P1.Perceptible!D351),"",P1.Perceptible!D351)</f>
        <v>N/T</v>
      </c>
      <c r="K47" s="124" t="str">
        <f>IF(ISBLANK(P1.Perceptible!D465),"",P1.Perceptible!D465)</f>
        <v>N/T</v>
      </c>
      <c r="L47" s="124" t="str">
        <f>IF(ISBLANK(P1.Perceptible!D503),"",P1.Perceptible!D503)</f>
        <v>N/T</v>
      </c>
      <c r="M47" s="124" t="str">
        <f>IF(ISBLANK(P2.Operable!D47),"",P2.Operable!D47)</f>
        <v>N/D</v>
      </c>
      <c r="N47" s="124" t="str">
        <f>IF(ISBLANK(P2.Operable!D85),"",P2.Operable!D85)</f>
        <v>N/T</v>
      </c>
      <c r="O47" s="124" t="str">
        <f>IF(ISBLANK(P2.Operable!D123),"",P2.Operable!D123)</f>
        <v>N/T</v>
      </c>
      <c r="P47" s="124" t="str">
        <f>IF(ISBLANK(P2.Operable!D161),"",P2.Operable!D161)</f>
        <v>N/D</v>
      </c>
      <c r="Q47" s="124" t="str">
        <f>IF(ISBLANK(P2.Operable!D199),"",P2.Operable!D199)</f>
        <v>N/T</v>
      </c>
      <c r="R47" s="124" t="str">
        <f>IF(ISBLANK(P2.Operable!D237),"",P2.Operable!D237)</f>
        <v>N/T</v>
      </c>
      <c r="S47" s="124" t="str">
        <f>IF(ISBLANK(P2.Operable!D275),"",P2.Operable!D275)</f>
        <v>N/D</v>
      </c>
      <c r="T47" s="124" t="str">
        <f>IF(ISBLANK(P2.Operable!D313),"",P2.Operable!D313)</f>
        <v>N/D</v>
      </c>
      <c r="U47" s="124" t="str">
        <f>IF(ISBLANK(P2.Operable!D351),"",P2.Operable!D351)</f>
        <v>N/D</v>
      </c>
      <c r="V47" s="124" t="str">
        <f>IF(ISBLANK(P2.Operable!D389),"",P2.Operable!D389)</f>
        <v>N/D</v>
      </c>
      <c r="W47" s="124" t="str">
        <f>IF(ISBLANK(P2.Operable!D541),"",P2.Operable!D541)</f>
        <v>N/T</v>
      </c>
      <c r="X47" s="124" t="str">
        <f>IF(ISBLANK(P2.Operable!D579),"",P2.Operable!D579)</f>
        <v>N/T</v>
      </c>
      <c r="Y47" s="124" t="str">
        <f>IF(ISBLANK(P2.Operable!D617),"",P2.Operable!D617)</f>
        <v>N/D</v>
      </c>
      <c r="Z47" s="124" t="str">
        <f>IF(ISBLANK(P2.Operable!D655),"",P2.Operable!D655)</f>
        <v>N/T</v>
      </c>
      <c r="AA47" s="124" t="str">
        <f>IF(ISBLANK(P3.Comprensible!D47),"",P3.Comprensible!D47)</f>
        <v>N/D</v>
      </c>
      <c r="AB47" s="124" t="str">
        <f>IF(ISBLANK(P3.Comprensible!D123),"",P3.Comprensible!D123)</f>
        <v>N/D</v>
      </c>
      <c r="AC47" s="124" t="str">
        <f>IF(ISBLANK(P3.Comprensible!D161),"",P3.Comprensible!D161)</f>
        <v>N/T</v>
      </c>
      <c r="AD47" s="124" t="str">
        <f>IF(ISBLANK(P3.Comprensible!D275),"",P3.Comprensible!D275)</f>
        <v>N/T</v>
      </c>
      <c r="AE47" s="124" t="str">
        <f>IF(ISBLANK(P3.Comprensible!D313),"",P3.Comprensible!D313)</f>
        <v>N/D</v>
      </c>
      <c r="AF47" s="124" t="str">
        <f>IF(ISBLANK(P4.Robusto!D47),"",P4.Robusto!D47)</f>
        <v>N/T</v>
      </c>
      <c r="AG47" s="124" t="str">
        <f>IF(ISBLANK(P4.Robusto!D85),"",P4.Robusto!D85)</f>
        <v>N/D</v>
      </c>
      <c r="AH47" s="125"/>
      <c r="AI47" s="38"/>
      <c r="AJ47" s="38"/>
      <c r="AK47" s="38"/>
    </row>
    <row r="48" spans="1:37" ht="20.25">
      <c r="A48" s="38"/>
      <c r="B48" s="122" t="str">
        <f>IF( ISBLANK('03.Muestra'!$C37),"",'03.Muestra'!$C37)</f>
        <v>Home | CTIC</v>
      </c>
      <c r="C48" s="123" t="str">
        <f>IF( ISBLANK('03.Muestra'!$E37),"",'03.Muestra'!$E37)</f>
        <v>https://www.fundacionctic.org/es</v>
      </c>
      <c r="D48" s="124" t="str">
        <f>IF(ISBLANK(P1.Perceptible!D48),"",P1.Perceptible!D48)</f>
        <v>Falla</v>
      </c>
      <c r="E48" s="124" t="str">
        <f>IF(ISBLANK(P1.Perceptible!D86),"",P1.Perceptible!D86)</f>
        <v>N/T</v>
      </c>
      <c r="F48" s="124" t="str">
        <f>IF(ISBLANK(P1.Perceptible!D124),"",P1.Perceptible!D124)</f>
        <v>N/T</v>
      </c>
      <c r="G48" s="124" t="str">
        <f>IF(ISBLANK(P1.Perceptible!D162),"",P1.Perceptible!D162)</f>
        <v>N/T</v>
      </c>
      <c r="H48" s="124" t="str">
        <f>IF(ISBLANK(P1.Perceptible!D276),"",P1.Perceptible!D276)</f>
        <v>Falla</v>
      </c>
      <c r="I48" s="124" t="str">
        <f>IF(ISBLANK(P1.Perceptible!D314),"",P1.Perceptible!D314)</f>
        <v>N/T</v>
      </c>
      <c r="J48" s="124" t="str">
        <f>IF(ISBLANK(P1.Perceptible!D352),"",P1.Perceptible!D352)</f>
        <v>N/T</v>
      </c>
      <c r="K48" s="124" t="str">
        <f>IF(ISBLANK(P1.Perceptible!D466),"",P1.Perceptible!D466)</f>
        <v>N/T</v>
      </c>
      <c r="L48" s="124" t="str">
        <f>IF(ISBLANK(P1.Perceptible!D504),"",P1.Perceptible!D504)</f>
        <v>N/T</v>
      </c>
      <c r="M48" s="124" t="str">
        <f>IF(ISBLANK(P2.Operable!D48),"",P2.Operable!D48)</f>
        <v>Falla</v>
      </c>
      <c r="N48" s="124" t="str">
        <f>IF(ISBLANK(P2.Operable!D86),"",P2.Operable!D86)</f>
        <v>N/T</v>
      </c>
      <c r="O48" s="124" t="str">
        <f>IF(ISBLANK(P2.Operable!D124),"",P2.Operable!D124)</f>
        <v>N/T</v>
      </c>
      <c r="P48" s="124" t="str">
        <f>IF(ISBLANK(P2.Operable!D162),"",P2.Operable!D162)</f>
        <v>Falla</v>
      </c>
      <c r="Q48" s="124" t="str">
        <f>IF(ISBLANK(P2.Operable!D200),"",P2.Operable!D200)</f>
        <v>N/T</v>
      </c>
      <c r="R48" s="124" t="str">
        <f>IF(ISBLANK(P2.Operable!D238),"",P2.Operable!D238)</f>
        <v>N/T</v>
      </c>
      <c r="S48" s="124" t="str">
        <f>IF(ISBLANK(P2.Operable!D276),"",P2.Operable!D276)</f>
        <v>N/D</v>
      </c>
      <c r="T48" s="124" t="str">
        <f>IF(ISBLANK(P2.Operable!D314),"",P2.Operable!D314)</f>
        <v>N/D</v>
      </c>
      <c r="U48" s="124" t="str">
        <f>IF(ISBLANK(P2.Operable!D352),"",P2.Operable!D352)</f>
        <v>N/D</v>
      </c>
      <c r="V48" s="124" t="str">
        <f>IF(ISBLANK(P2.Operable!D390),"",P2.Operable!D390)</f>
        <v>N/D</v>
      </c>
      <c r="W48" s="124" t="str">
        <f>IF(ISBLANK(P2.Operable!D542),"",P2.Operable!D542)</f>
        <v>N/T</v>
      </c>
      <c r="X48" s="124" t="str">
        <f>IF(ISBLANK(P2.Operable!D580),"",P2.Operable!D580)</f>
        <v>N/T</v>
      </c>
      <c r="Y48" s="124" t="str">
        <f>IF(ISBLANK(P2.Operable!D618),"",P2.Operable!D618)</f>
        <v>Falla</v>
      </c>
      <c r="Z48" s="124" t="str">
        <f>IF(ISBLANK(P2.Operable!D656),"",P2.Operable!D656)</f>
        <v>N/T</v>
      </c>
      <c r="AA48" s="124" t="str">
        <f>IF(ISBLANK(P3.Comprensible!D48),"",P3.Comprensible!D48)</f>
        <v>N/D</v>
      </c>
      <c r="AB48" s="124" t="str">
        <f>IF(ISBLANK(P3.Comprensible!D124),"",P3.Comprensible!D124)</f>
        <v>N/D</v>
      </c>
      <c r="AC48" s="124" t="str">
        <f>IF(ISBLANK(P3.Comprensible!D162),"",P3.Comprensible!D162)</f>
        <v>N/T</v>
      </c>
      <c r="AD48" s="124" t="str">
        <f>IF(ISBLANK(P3.Comprensible!D276),"",P3.Comprensible!D276)</f>
        <v>N/T</v>
      </c>
      <c r="AE48" s="124" t="str">
        <f>IF(ISBLANK(P3.Comprensible!D314),"",P3.Comprensible!D314)</f>
        <v>Falla</v>
      </c>
      <c r="AF48" s="124" t="str">
        <f>IF(ISBLANK(P4.Robusto!D48),"",P4.Robusto!D48)</f>
        <v>N/T</v>
      </c>
      <c r="AG48" s="124" t="str">
        <f>IF(ISBLANK(P4.Robusto!D86),"",P4.Robusto!D86)</f>
        <v>Falla</v>
      </c>
      <c r="AH48" s="125"/>
      <c r="AI48" s="38"/>
      <c r="AJ48" s="38"/>
      <c r="AK48" s="38"/>
    </row>
    <row r="49" spans="1:37" ht="20.25">
      <c r="A49" s="38"/>
      <c r="B49" s="122" t="str">
        <f>IF( ISBLANK('03.Muestra'!$C38),"",'03.Muestra'!$C38)</f>
        <v>Contratación del mantenimiento de la limpieza de las instalaciones de Fundación CTIC y zonas comunes del Edificio Centros Tecnológicos | CTIC</v>
      </c>
      <c r="C49" s="123" t="str">
        <f>IF( ISBLANK('03.Muestra'!$E38),"",'03.Muestra'!$E38)</f>
        <v>https://www.fundacionctic.org/es/perfil-contratante/contratacion-del-mantenimiento-de-la-limpieza-de-las-instalaciones-de-fundacion</v>
      </c>
      <c r="D49" s="124" t="str">
        <f>IF(ISBLANK(P1.Perceptible!D49),"",P1.Perceptible!D49)</f>
        <v>N/D</v>
      </c>
      <c r="E49" s="124" t="str">
        <f>IF(ISBLANK(P1.Perceptible!D87),"",P1.Perceptible!D87)</f>
        <v>N/T</v>
      </c>
      <c r="F49" s="124" t="str">
        <f>IF(ISBLANK(P1.Perceptible!D125),"",P1.Perceptible!D125)</f>
        <v>N/T</v>
      </c>
      <c r="G49" s="124" t="str">
        <f>IF(ISBLANK(P1.Perceptible!D163),"",P1.Perceptible!D163)</f>
        <v>N/T</v>
      </c>
      <c r="H49" s="124" t="str">
        <f>IF(ISBLANK(P1.Perceptible!D277),"",P1.Perceptible!D277)</f>
        <v>Falla</v>
      </c>
      <c r="I49" s="124" t="str">
        <f>IF(ISBLANK(P1.Perceptible!D315),"",P1.Perceptible!D315)</f>
        <v>N/T</v>
      </c>
      <c r="J49" s="124" t="str">
        <f>IF(ISBLANK(P1.Perceptible!D353),"",P1.Perceptible!D353)</f>
        <v>N/T</v>
      </c>
      <c r="K49" s="124" t="str">
        <f>IF(ISBLANK(P1.Perceptible!D467),"",P1.Perceptible!D467)</f>
        <v>N/T</v>
      </c>
      <c r="L49" s="124" t="str">
        <f>IF(ISBLANK(P1.Perceptible!D505),"",P1.Perceptible!D505)</f>
        <v>N/T</v>
      </c>
      <c r="M49" s="124" t="str">
        <f>IF(ISBLANK(P2.Operable!D49),"",P2.Operable!D49)</f>
        <v>N/D</v>
      </c>
      <c r="N49" s="124" t="str">
        <f>IF(ISBLANK(P2.Operable!D87),"",P2.Operable!D87)</f>
        <v>N/T</v>
      </c>
      <c r="O49" s="124" t="str">
        <f>IF(ISBLANK(P2.Operable!D125),"",P2.Operable!D125)</f>
        <v>N/T</v>
      </c>
      <c r="P49" s="124" t="str">
        <f>IF(ISBLANK(P2.Operable!D163),"",P2.Operable!D163)</f>
        <v>N/D</v>
      </c>
      <c r="Q49" s="124" t="str">
        <f>IF(ISBLANK(P2.Operable!D201),"",P2.Operable!D201)</f>
        <v>N/T</v>
      </c>
      <c r="R49" s="124" t="str">
        <f>IF(ISBLANK(P2.Operable!D239),"",P2.Operable!D239)</f>
        <v>N/T</v>
      </c>
      <c r="S49" s="124" t="str">
        <f>IF(ISBLANK(P2.Operable!D277),"",P2.Operable!D277)</f>
        <v>N/D</v>
      </c>
      <c r="T49" s="124" t="str">
        <f>IF(ISBLANK(P2.Operable!D315),"",P2.Operable!D315)</f>
        <v>N/D</v>
      </c>
      <c r="U49" s="124" t="str">
        <f>IF(ISBLANK(P2.Operable!D353),"",P2.Operable!D353)</f>
        <v>N/D</v>
      </c>
      <c r="V49" s="124" t="str">
        <f>IF(ISBLANK(P2.Operable!D391),"",P2.Operable!D391)</f>
        <v>N/D</v>
      </c>
      <c r="W49" s="124" t="str">
        <f>IF(ISBLANK(P2.Operable!D543),"",P2.Operable!D543)</f>
        <v>N/T</v>
      </c>
      <c r="X49" s="124" t="str">
        <f>IF(ISBLANK(P2.Operable!D581),"",P2.Operable!D581)</f>
        <v>N/T</v>
      </c>
      <c r="Y49" s="124" t="str">
        <f>IF(ISBLANK(P2.Operable!D619),"",P2.Operable!D619)</f>
        <v>N/D</v>
      </c>
      <c r="Z49" s="124" t="str">
        <f>IF(ISBLANK(P2.Operable!D657),"",P2.Operable!D657)</f>
        <v>N/T</v>
      </c>
      <c r="AA49" s="124" t="str">
        <f>IF(ISBLANK(P3.Comprensible!D49),"",P3.Comprensible!D49)</f>
        <v>N/D</v>
      </c>
      <c r="AB49" s="124" t="str">
        <f>IF(ISBLANK(P3.Comprensible!D125),"",P3.Comprensible!D125)</f>
        <v>N/D</v>
      </c>
      <c r="AC49" s="124" t="str">
        <f>IF(ISBLANK(P3.Comprensible!D163),"",P3.Comprensible!D163)</f>
        <v>N/T</v>
      </c>
      <c r="AD49" s="124" t="str">
        <f>IF(ISBLANK(P3.Comprensible!D277),"",P3.Comprensible!D277)</f>
        <v>N/T</v>
      </c>
      <c r="AE49" s="124" t="str">
        <f>IF(ISBLANK(P3.Comprensible!D315),"",P3.Comprensible!D315)</f>
        <v>N/D</v>
      </c>
      <c r="AF49" s="124" t="str">
        <f>IF(ISBLANK(P4.Robusto!D49),"",P4.Robusto!D49)</f>
        <v>N/T</v>
      </c>
      <c r="AG49" s="124" t="str">
        <f>IF(ISBLANK(P4.Robusto!D87),"",P4.Robusto!D87)</f>
        <v>N/D</v>
      </c>
      <c r="AH49" s="125"/>
      <c r="AI49" s="38"/>
      <c r="AJ49" s="38"/>
      <c r="AK49" s="38"/>
    </row>
    <row r="50" spans="1:37" ht="20.25">
      <c r="A50" s="38"/>
      <c r="B50" s="122" t="str">
        <f>IF( ISBLANK('03.Muestra'!$C39),"",'03.Muestra'!$C39)</f>
        <v>Recursos humanos | CTIC</v>
      </c>
      <c r="C50" s="123" t="str">
        <f>IF( ISBLANK('03.Muestra'!$E39),"",'03.Muestra'!$E39)</f>
        <v>https://www.fundacionctic.org/es/recursos-humanos</v>
      </c>
      <c r="D50" s="124" t="str">
        <f>IF(ISBLANK(P1.Perceptible!D50),"",P1.Perceptible!D50)</f>
        <v>N/D</v>
      </c>
      <c r="E50" s="124" t="str">
        <f>IF(ISBLANK(P1.Perceptible!D88),"",P1.Perceptible!D88)</f>
        <v>N/T</v>
      </c>
      <c r="F50" s="124" t="str">
        <f>IF(ISBLANK(P1.Perceptible!D126),"",P1.Perceptible!D126)</f>
        <v>N/T</v>
      </c>
      <c r="G50" s="124" t="str">
        <f>IF(ISBLANK(P1.Perceptible!D164),"",P1.Perceptible!D164)</f>
        <v>N/T</v>
      </c>
      <c r="H50" s="124" t="str">
        <f>IF(ISBLANK(P1.Perceptible!D278),"",P1.Perceptible!D278)</f>
        <v>Falla</v>
      </c>
      <c r="I50" s="124" t="str">
        <f>IF(ISBLANK(P1.Perceptible!D316),"",P1.Perceptible!D316)</f>
        <v>N/T</v>
      </c>
      <c r="J50" s="124" t="str">
        <f>IF(ISBLANK(P1.Perceptible!D354),"",P1.Perceptible!D354)</f>
        <v>N/T</v>
      </c>
      <c r="K50" s="124" t="str">
        <f>IF(ISBLANK(P1.Perceptible!D468),"",P1.Perceptible!D468)</f>
        <v>N/T</v>
      </c>
      <c r="L50" s="124" t="str">
        <f>IF(ISBLANK(P1.Perceptible!D506),"",P1.Perceptible!D506)</f>
        <v>N/T</v>
      </c>
      <c r="M50" s="124" t="str">
        <f>IF(ISBLANK(P2.Operable!D50),"",P2.Operable!D50)</f>
        <v>N/D</v>
      </c>
      <c r="N50" s="124" t="str">
        <f>IF(ISBLANK(P2.Operable!D88),"",P2.Operable!D88)</f>
        <v>N/T</v>
      </c>
      <c r="O50" s="124" t="str">
        <f>IF(ISBLANK(P2.Operable!D126),"",P2.Operable!D126)</f>
        <v>N/T</v>
      </c>
      <c r="P50" s="124" t="str">
        <f>IF(ISBLANK(P2.Operable!D164),"",P2.Operable!D164)</f>
        <v>N/D</v>
      </c>
      <c r="Q50" s="124" t="str">
        <f>IF(ISBLANK(P2.Operable!D202),"",P2.Operable!D202)</f>
        <v>N/T</v>
      </c>
      <c r="R50" s="124" t="str">
        <f>IF(ISBLANK(P2.Operable!D240),"",P2.Operable!D240)</f>
        <v>N/T</v>
      </c>
      <c r="S50" s="124" t="str">
        <f>IF(ISBLANK(P2.Operable!D278),"",P2.Operable!D278)</f>
        <v>N/D</v>
      </c>
      <c r="T50" s="124" t="str">
        <f>IF(ISBLANK(P2.Operable!D316),"",P2.Operable!D316)</f>
        <v>N/D</v>
      </c>
      <c r="U50" s="124" t="str">
        <f>IF(ISBLANK(P2.Operable!D354),"",P2.Operable!D354)</f>
        <v>N/D</v>
      </c>
      <c r="V50" s="124" t="str">
        <f>IF(ISBLANK(P2.Operable!D392),"",P2.Operable!D392)</f>
        <v>Falla</v>
      </c>
      <c r="W50" s="124" t="str">
        <f>IF(ISBLANK(P2.Operable!D544),"",P2.Operable!D544)</f>
        <v>N/T</v>
      </c>
      <c r="X50" s="124" t="str">
        <f>IF(ISBLANK(P2.Operable!D582),"",P2.Operable!D582)</f>
        <v>N/T</v>
      </c>
      <c r="Y50" s="124" t="str">
        <f>IF(ISBLANK(P2.Operable!D620),"",P2.Operable!D620)</f>
        <v>N/D</v>
      </c>
      <c r="Z50" s="124" t="str">
        <f>IF(ISBLANK(P2.Operable!D658),"",P2.Operable!D658)</f>
        <v>N/T</v>
      </c>
      <c r="AA50" s="124" t="str">
        <f>IF(ISBLANK(P3.Comprensible!D50),"",P3.Comprensible!D50)</f>
        <v>N/D</v>
      </c>
      <c r="AB50" s="124" t="str">
        <f>IF(ISBLANK(P3.Comprensible!D126),"",P3.Comprensible!D126)</f>
        <v>N/D</v>
      </c>
      <c r="AC50" s="124" t="str">
        <f>IF(ISBLANK(P3.Comprensible!D164),"",P3.Comprensible!D164)</f>
        <v>N/T</v>
      </c>
      <c r="AD50" s="124" t="str">
        <f>IF(ISBLANK(P3.Comprensible!D278),"",P3.Comprensible!D278)</f>
        <v>N/T</v>
      </c>
      <c r="AE50" s="124" t="str">
        <f>IF(ISBLANK(P3.Comprensible!D316),"",P3.Comprensible!D316)</f>
        <v>N/D</v>
      </c>
      <c r="AF50" s="124" t="str">
        <f>IF(ISBLANK(P4.Robusto!D50),"",P4.Robusto!D50)</f>
        <v>N/T</v>
      </c>
      <c r="AG50" s="124" t="str">
        <f>IF(ISBLANK(P4.Robusto!D88),"",P4.Robusto!D88)</f>
        <v>N/D</v>
      </c>
      <c r="AH50" s="125"/>
      <c r="AI50" s="38"/>
      <c r="AJ50" s="38"/>
      <c r="AK50" s="38"/>
    </row>
    <row r="51" spans="1:37" ht="20.25">
      <c r="A51" s="38"/>
      <c r="B51" s="122" t="str">
        <f>IF( ISBLANK('03.Muestra'!$C40),"",'03.Muestra'!$C40)</f>
        <v>Identidad corporativa | CTIC</v>
      </c>
      <c r="C51" s="123" t="str">
        <f>IF( ISBLANK('03.Muestra'!$E40),"",'03.Muestra'!$E40)</f>
        <v>https://www.fundacionctic.org/es/identidad-corporativa</v>
      </c>
      <c r="D51" s="124" t="str">
        <f>IF(ISBLANK(P1.Perceptible!D51),"",P1.Perceptible!D51)</f>
        <v>N/D</v>
      </c>
      <c r="E51" s="124" t="str">
        <f>IF(ISBLANK(P1.Perceptible!D89),"",P1.Perceptible!D89)</f>
        <v>N/T</v>
      </c>
      <c r="F51" s="124" t="str">
        <f>IF(ISBLANK(P1.Perceptible!D127),"",P1.Perceptible!D127)</f>
        <v>N/T</v>
      </c>
      <c r="G51" s="124" t="str">
        <f>IF(ISBLANK(P1.Perceptible!D165),"",P1.Perceptible!D165)</f>
        <v>N/T</v>
      </c>
      <c r="H51" s="124" t="str">
        <f>IF(ISBLANK(P1.Perceptible!D279),"",P1.Perceptible!D279)</f>
        <v>Falla</v>
      </c>
      <c r="I51" s="124" t="str">
        <f>IF(ISBLANK(P1.Perceptible!D317),"",P1.Perceptible!D317)</f>
        <v>N/T</v>
      </c>
      <c r="J51" s="124" t="str">
        <f>IF(ISBLANK(P1.Perceptible!D355),"",P1.Perceptible!D355)</f>
        <v>N/T</v>
      </c>
      <c r="K51" s="124" t="str">
        <f>IF(ISBLANK(P1.Perceptible!D469),"",P1.Perceptible!D469)</f>
        <v>N/T</v>
      </c>
      <c r="L51" s="124" t="str">
        <f>IF(ISBLANK(P1.Perceptible!D507),"",P1.Perceptible!D507)</f>
        <v>N/T</v>
      </c>
      <c r="M51" s="124" t="str">
        <f>IF(ISBLANK(P2.Operable!D51),"",P2.Operable!D51)</f>
        <v>N/D</v>
      </c>
      <c r="N51" s="124" t="str">
        <f>IF(ISBLANK(P2.Operable!D89),"",P2.Operable!D89)</f>
        <v>N/T</v>
      </c>
      <c r="O51" s="124" t="str">
        <f>IF(ISBLANK(P2.Operable!D127),"",P2.Operable!D127)</f>
        <v>N/T</v>
      </c>
      <c r="P51" s="124" t="str">
        <f>IF(ISBLANK(P2.Operable!D165),"",P2.Operable!D165)</f>
        <v>N/D</v>
      </c>
      <c r="Q51" s="124" t="str">
        <f>IF(ISBLANK(P2.Operable!D203),"",P2.Operable!D203)</f>
        <v>N/T</v>
      </c>
      <c r="R51" s="124" t="str">
        <f>IF(ISBLANK(P2.Operable!D241),"",P2.Operable!D241)</f>
        <v>N/T</v>
      </c>
      <c r="S51" s="124" t="str">
        <f>IF(ISBLANK(P2.Operable!D279),"",P2.Operable!D279)</f>
        <v>N/D</v>
      </c>
      <c r="T51" s="124" t="str">
        <f>IF(ISBLANK(P2.Operable!D317),"",P2.Operable!D317)</f>
        <v>N/D</v>
      </c>
      <c r="U51" s="124" t="str">
        <f>IF(ISBLANK(P2.Operable!D355),"",P2.Operable!D355)</f>
        <v>N/D</v>
      </c>
      <c r="V51" s="124" t="str">
        <f>IF(ISBLANK(P2.Operable!D393),"",P2.Operable!D393)</f>
        <v>N/D</v>
      </c>
      <c r="W51" s="124" t="str">
        <f>IF(ISBLANK(P2.Operable!D545),"",P2.Operable!D545)</f>
        <v>N/T</v>
      </c>
      <c r="X51" s="124" t="str">
        <f>IF(ISBLANK(P2.Operable!D583),"",P2.Operable!D583)</f>
        <v>N/T</v>
      </c>
      <c r="Y51" s="124" t="str">
        <f>IF(ISBLANK(P2.Operable!D621),"",P2.Operable!D621)</f>
        <v>N/D</v>
      </c>
      <c r="Z51" s="124" t="str">
        <f>IF(ISBLANK(P2.Operable!D659),"",P2.Operable!D659)</f>
        <v>N/T</v>
      </c>
      <c r="AA51" s="124" t="str">
        <f>IF(ISBLANK(P3.Comprensible!D51),"",P3.Comprensible!D51)</f>
        <v>N/D</v>
      </c>
      <c r="AB51" s="124" t="str">
        <f>IF(ISBLANK(P3.Comprensible!D127),"",P3.Comprensible!D127)</f>
        <v>N/D</v>
      </c>
      <c r="AC51" s="124" t="str">
        <f>IF(ISBLANK(P3.Comprensible!D165),"",P3.Comprensible!D165)</f>
        <v>N/T</v>
      </c>
      <c r="AD51" s="124" t="str">
        <f>IF(ISBLANK(P3.Comprensible!D279),"",P3.Comprensible!D279)</f>
        <v>N/T</v>
      </c>
      <c r="AE51" s="124" t="str">
        <f>IF(ISBLANK(P3.Comprensible!D317),"",P3.Comprensible!D317)</f>
        <v>N/D</v>
      </c>
      <c r="AF51" s="124" t="str">
        <f>IF(ISBLANK(P4.Robusto!D51),"",P4.Robusto!D51)</f>
        <v>N/T</v>
      </c>
      <c r="AG51" s="124" t="str">
        <f>IF(ISBLANK(P4.Robusto!D89),"",P4.Robusto!D89)</f>
        <v>N/D</v>
      </c>
      <c r="AH51" s="125"/>
      <c r="AI51" s="38"/>
      <c r="AJ51" s="38"/>
      <c r="AK51" s="38"/>
    </row>
    <row r="52" spans="1:37" ht="20.25">
      <c r="A52" s="38"/>
      <c r="B52" s="122" t="str">
        <f>IF( ISBLANK('03.Muestra'!$C41),"",'03.Muestra'!$C41)</f>
        <v>Álbumes | CTIC</v>
      </c>
      <c r="C52" s="123" t="str">
        <f>IF( ISBLANK('03.Muestra'!$E41),"",'03.Muestra'!$E41)</f>
        <v>https://www.fundacionctic.org/es/album</v>
      </c>
      <c r="D52" s="124" t="str">
        <f>IF(ISBLANK(P1.Perceptible!D52),"",P1.Perceptible!D52)</f>
        <v>Falla</v>
      </c>
      <c r="E52" s="124" t="str">
        <f>IF(ISBLANK(P1.Perceptible!D90),"",P1.Perceptible!D90)</f>
        <v>N/T</v>
      </c>
      <c r="F52" s="124" t="str">
        <f>IF(ISBLANK(P1.Perceptible!D128),"",P1.Perceptible!D128)</f>
        <v>N/T</v>
      </c>
      <c r="G52" s="124" t="str">
        <f>IF(ISBLANK(P1.Perceptible!D166),"",P1.Perceptible!D166)</f>
        <v>N/T</v>
      </c>
      <c r="H52" s="124" t="str">
        <f>IF(ISBLANK(P1.Perceptible!D280),"",P1.Perceptible!D280)</f>
        <v>Falla</v>
      </c>
      <c r="I52" s="124" t="str">
        <f>IF(ISBLANK(P1.Perceptible!D318),"",P1.Perceptible!D318)</f>
        <v>N/T</v>
      </c>
      <c r="J52" s="124" t="str">
        <f>IF(ISBLANK(P1.Perceptible!D356),"",P1.Perceptible!D356)</f>
        <v>N/T</v>
      </c>
      <c r="K52" s="124" t="str">
        <f>IF(ISBLANK(P1.Perceptible!D470),"",P1.Perceptible!D470)</f>
        <v>N/T</v>
      </c>
      <c r="L52" s="124" t="str">
        <f>IF(ISBLANK(P1.Perceptible!D508),"",P1.Perceptible!D508)</f>
        <v>N/T</v>
      </c>
      <c r="M52" s="124" t="str">
        <f>IF(ISBLANK(P2.Operable!D52),"",P2.Operable!D52)</f>
        <v>Falla</v>
      </c>
      <c r="N52" s="124" t="str">
        <f>IF(ISBLANK(P2.Operable!D90),"",P2.Operable!D90)</f>
        <v>N/T</v>
      </c>
      <c r="O52" s="124" t="str">
        <f>IF(ISBLANK(P2.Operable!D128),"",P2.Operable!D128)</f>
        <v>N/T</v>
      </c>
      <c r="P52" s="124" t="str">
        <f>IF(ISBLANK(P2.Operable!D166),"",P2.Operable!D166)</f>
        <v>Falla</v>
      </c>
      <c r="Q52" s="124" t="str">
        <f>IF(ISBLANK(P2.Operable!D204),"",P2.Operable!D204)</f>
        <v>N/T</v>
      </c>
      <c r="R52" s="124" t="str">
        <f>IF(ISBLANK(P2.Operable!D242),"",P2.Operable!D242)</f>
        <v>N/T</v>
      </c>
      <c r="S52" s="124" t="str">
        <f>IF(ISBLANK(P2.Operable!D280),"",P2.Operable!D280)</f>
        <v>N/D</v>
      </c>
      <c r="T52" s="124" t="str">
        <f>IF(ISBLANK(P2.Operable!D318),"",P2.Operable!D318)</f>
        <v>N/D</v>
      </c>
      <c r="U52" s="124" t="str">
        <f>IF(ISBLANK(P2.Operable!D356),"",P2.Operable!D356)</f>
        <v>N/D</v>
      </c>
      <c r="V52" s="124" t="str">
        <f>IF(ISBLANK(P2.Operable!D394),"",P2.Operable!D394)</f>
        <v>N/D</v>
      </c>
      <c r="W52" s="124" t="str">
        <f>IF(ISBLANK(P2.Operable!D546),"",P2.Operable!D546)</f>
        <v>N/T</v>
      </c>
      <c r="X52" s="124" t="str">
        <f>IF(ISBLANK(P2.Operable!D584),"",P2.Operable!D584)</f>
        <v>N/T</v>
      </c>
      <c r="Y52" s="124" t="str">
        <f>IF(ISBLANK(P2.Operable!D622),"",P2.Operable!D622)</f>
        <v>N/D</v>
      </c>
      <c r="Z52" s="124" t="str">
        <f>IF(ISBLANK(P2.Operable!D660),"",P2.Operable!D660)</f>
        <v>N/T</v>
      </c>
      <c r="AA52" s="124" t="str">
        <f>IF(ISBLANK(P3.Comprensible!D52),"",P3.Comprensible!D52)</f>
        <v>N/D</v>
      </c>
      <c r="AB52" s="124" t="str">
        <f>IF(ISBLANK(P3.Comprensible!D128),"",P3.Comprensible!D128)</f>
        <v>N/D</v>
      </c>
      <c r="AC52" s="124" t="str">
        <f>IF(ISBLANK(P3.Comprensible!D166),"",P3.Comprensible!D166)</f>
        <v>N/T</v>
      </c>
      <c r="AD52" s="124" t="str">
        <f>IF(ISBLANK(P3.Comprensible!D280),"",P3.Comprensible!D280)</f>
        <v>N/T</v>
      </c>
      <c r="AE52" s="124" t="str">
        <f>IF(ISBLANK(P3.Comprensible!D318),"",P3.Comprensible!D318)</f>
        <v>N/D</v>
      </c>
      <c r="AF52" s="124" t="str">
        <f>IF(ISBLANK(P4.Robusto!D52),"",P4.Robusto!D52)</f>
        <v>N/T</v>
      </c>
      <c r="AG52" s="124" t="str">
        <f>IF(ISBLANK(P4.Robusto!D90),"",P4.Robusto!D90)</f>
        <v>Falla</v>
      </c>
      <c r="AH52" s="125"/>
      <c r="AI52" s="38"/>
      <c r="AJ52" s="38"/>
      <c r="AK52" s="38"/>
    </row>
    <row r="53" spans="1:37" ht="20.25">
      <c r="A53" s="38"/>
      <c r="B53" s="122" t="str">
        <f>IF( ISBLANK('03.Muestra'!$C42),"",'03.Muestra'!$C42)</f>
        <v>Aviso legal | CTIC</v>
      </c>
      <c r="C53" s="123" t="str">
        <f>IF( ISBLANK('03.Muestra'!$E42),"",'03.Muestra'!$E42)</f>
        <v>https://www.fundacionctic.org/es/aviso-legal</v>
      </c>
      <c r="D53" s="124" t="str">
        <f>IF(ISBLANK(P1.Perceptible!D53),"",P1.Perceptible!D53)</f>
        <v>N/D</v>
      </c>
      <c r="E53" s="124" t="str">
        <f>IF(ISBLANK(P1.Perceptible!D91),"",P1.Perceptible!D91)</f>
        <v>N/T</v>
      </c>
      <c r="F53" s="124" t="str">
        <f>IF(ISBLANK(P1.Perceptible!D129),"",P1.Perceptible!D129)</f>
        <v>N/T</v>
      </c>
      <c r="G53" s="124" t="str">
        <f>IF(ISBLANK(P1.Perceptible!D167),"",P1.Perceptible!D167)</f>
        <v>N/T</v>
      </c>
      <c r="H53" s="124" t="str">
        <f>IF(ISBLANK(P1.Perceptible!D281),"",P1.Perceptible!D281)</f>
        <v>Falla</v>
      </c>
      <c r="I53" s="124" t="str">
        <f>IF(ISBLANK(P1.Perceptible!D319),"",P1.Perceptible!D319)</f>
        <v>N/T</v>
      </c>
      <c r="J53" s="124" t="str">
        <f>IF(ISBLANK(P1.Perceptible!D357),"",P1.Perceptible!D357)</f>
        <v>N/T</v>
      </c>
      <c r="K53" s="124" t="str">
        <f>IF(ISBLANK(P1.Perceptible!D471),"",P1.Perceptible!D471)</f>
        <v>N/T</v>
      </c>
      <c r="L53" s="124" t="str">
        <f>IF(ISBLANK(P1.Perceptible!D509),"",P1.Perceptible!D509)</f>
        <v>N/T</v>
      </c>
      <c r="M53" s="124" t="str">
        <f>IF(ISBLANK(P2.Operable!D53),"",P2.Operable!D53)</f>
        <v>N/D</v>
      </c>
      <c r="N53" s="124" t="str">
        <f>IF(ISBLANK(P2.Operable!D91),"",P2.Operable!D91)</f>
        <v>N/T</v>
      </c>
      <c r="O53" s="124" t="str">
        <f>IF(ISBLANK(P2.Operable!D129),"",P2.Operable!D129)</f>
        <v>N/T</v>
      </c>
      <c r="P53" s="124" t="str">
        <f>IF(ISBLANK(P2.Operable!D167),"",P2.Operable!D167)</f>
        <v>N/D</v>
      </c>
      <c r="Q53" s="124" t="str">
        <f>IF(ISBLANK(P2.Operable!D205),"",P2.Operable!D205)</f>
        <v>N/T</v>
      </c>
      <c r="R53" s="124" t="str">
        <f>IF(ISBLANK(P2.Operable!D243),"",P2.Operable!D243)</f>
        <v>N/T</v>
      </c>
      <c r="S53" s="124" t="str">
        <f>IF(ISBLANK(P2.Operable!D281),"",P2.Operable!D281)</f>
        <v>N/D</v>
      </c>
      <c r="T53" s="124" t="str">
        <f>IF(ISBLANK(P2.Operable!D319),"",P2.Operable!D319)</f>
        <v>N/D</v>
      </c>
      <c r="U53" s="124" t="str">
        <f>IF(ISBLANK(P2.Operable!D357),"",P2.Operable!D357)</f>
        <v>N/D</v>
      </c>
      <c r="V53" s="124" t="str">
        <f>IF(ISBLANK(P2.Operable!D395),"",P2.Operable!D395)</f>
        <v>N/D</v>
      </c>
      <c r="W53" s="124" t="str">
        <f>IF(ISBLANK(P2.Operable!D547),"",P2.Operable!D547)</f>
        <v>N/T</v>
      </c>
      <c r="X53" s="124" t="str">
        <f>IF(ISBLANK(P2.Operable!D585),"",P2.Operable!D585)</f>
        <v>N/T</v>
      </c>
      <c r="Y53" s="124" t="str">
        <f>IF(ISBLANK(P2.Operable!D623),"",P2.Operable!D623)</f>
        <v>N/D</v>
      </c>
      <c r="Z53" s="124" t="str">
        <f>IF(ISBLANK(P2.Operable!D661),"",P2.Operable!D661)</f>
        <v>N/T</v>
      </c>
      <c r="AA53" s="124" t="str">
        <f>IF(ISBLANK(P3.Comprensible!D53),"",P3.Comprensible!D53)</f>
        <v>N/D</v>
      </c>
      <c r="AB53" s="124" t="str">
        <f>IF(ISBLANK(P3.Comprensible!D129),"",P3.Comprensible!D129)</f>
        <v>N/D</v>
      </c>
      <c r="AC53" s="124" t="str">
        <f>IF(ISBLANK(P3.Comprensible!D167),"",P3.Comprensible!D167)</f>
        <v>N/T</v>
      </c>
      <c r="AD53" s="124" t="str">
        <f>IF(ISBLANK(P3.Comprensible!D281),"",P3.Comprensible!D281)</f>
        <v>N/T</v>
      </c>
      <c r="AE53" s="124" t="str">
        <f>IF(ISBLANK(P3.Comprensible!D319),"",P3.Comprensible!D319)</f>
        <v>N/D</v>
      </c>
      <c r="AF53" s="124" t="str">
        <f>IF(ISBLANK(P4.Robusto!D53),"",P4.Robusto!D53)</f>
        <v>N/T</v>
      </c>
      <c r="AG53" s="124" t="str">
        <f>IF(ISBLANK(P4.Robusto!D91),"",P4.Robusto!D91)</f>
        <v>N/D</v>
      </c>
      <c r="AH53" s="125"/>
      <c r="AI53" s="38"/>
      <c r="AJ53" s="38"/>
      <c r="AK53" s="38"/>
    </row>
    <row r="54" spans="1:37">
      <c r="A54" s="38"/>
      <c r="B54" s="39"/>
      <c r="C54" s="105" t="s">
        <v>192</v>
      </c>
      <c r="D54" s="106"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EN CURSO</v>
      </c>
      <c r="E54" s="106"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EN CURSO</v>
      </c>
      <c r="F54" s="106"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EN CURSO</v>
      </c>
      <c r="G54" s="106"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EN CURSO</v>
      </c>
      <c r="H54" s="106"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EN CURSO</v>
      </c>
      <c r="I54" s="106"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EN CURSO</v>
      </c>
      <c r="J54" s="106"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EN CURSO</v>
      </c>
      <c r="K54" s="106"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EN CURSO</v>
      </c>
      <c r="L54" s="106"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EN CURSO</v>
      </c>
      <c r="M54" s="106"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EN CURSO</v>
      </c>
      <c r="N54" s="106"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EN CURSO</v>
      </c>
      <c r="O54" s="106"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EN CURSO</v>
      </c>
      <c r="P54" s="106"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EN CURSO</v>
      </c>
      <c r="Q54" s="106"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EN CURSO</v>
      </c>
      <c r="R54" s="106"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EN CURSO</v>
      </c>
      <c r="S54" s="106"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EN CURSO</v>
      </c>
      <c r="T54" s="106"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EN CURSO</v>
      </c>
      <c r="U54" s="106"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EN CURSO</v>
      </c>
      <c r="V54" s="106"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EN CURSO</v>
      </c>
      <c r="W54" s="106"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EN CURSO</v>
      </c>
      <c r="X54" s="106"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EN CURSO</v>
      </c>
      <c r="Y54" s="106"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EN CURSO</v>
      </c>
      <c r="Z54" s="106"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EN CURSO</v>
      </c>
      <c r="AA54" s="106"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EN CURSO</v>
      </c>
      <c r="AB54" s="106"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EN CURSO</v>
      </c>
      <c r="AC54" s="106"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EN CURSO</v>
      </c>
      <c r="AD54" s="106"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EN CURSO</v>
      </c>
      <c r="AE54" s="106"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EN CURSO</v>
      </c>
      <c r="AF54" s="106"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EN CURSO</v>
      </c>
      <c r="AG54" s="106"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EN CURSO</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81</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161</v>
      </c>
      <c r="D59" s="121" t="s">
        <v>193</v>
      </c>
      <c r="E59" s="121" t="s">
        <v>194</v>
      </c>
      <c r="F59" s="121" t="s">
        <v>195</v>
      </c>
      <c r="G59" s="121" t="s">
        <v>196</v>
      </c>
      <c r="H59" s="121" t="s">
        <v>197</v>
      </c>
      <c r="I59" s="121" t="s">
        <v>198</v>
      </c>
      <c r="J59" s="121" t="s">
        <v>199</v>
      </c>
      <c r="K59" s="121" t="s">
        <v>200</v>
      </c>
      <c r="L59" s="121" t="s">
        <v>201</v>
      </c>
      <c r="M59" s="121" t="s">
        <v>202</v>
      </c>
      <c r="N59" s="121" t="s">
        <v>203</v>
      </c>
      <c r="O59" s="121" t="s">
        <v>204</v>
      </c>
      <c r="P59" s="121" t="s">
        <v>205</v>
      </c>
      <c r="Q59" s="121" t="s">
        <v>206</v>
      </c>
      <c r="R59" s="121" t="s">
        <v>207</v>
      </c>
      <c r="S59" s="121" t="s">
        <v>208</v>
      </c>
      <c r="T59" s="121" t="s">
        <v>209</v>
      </c>
      <c r="U59" s="121" t="s">
        <v>210</v>
      </c>
      <c r="V59" s="121" t="s">
        <v>211</v>
      </c>
      <c r="W59" s="121" t="s">
        <v>212</v>
      </c>
      <c r="X59" s="38"/>
      <c r="Y59" s="38"/>
      <c r="Z59" s="38"/>
      <c r="AA59" s="38"/>
      <c r="AB59" s="38"/>
      <c r="AC59" s="38"/>
      <c r="AD59" s="38"/>
      <c r="AE59" s="38"/>
      <c r="AF59" s="38"/>
      <c r="AG59" s="38"/>
      <c r="AH59" s="38"/>
      <c r="AI59" s="38"/>
      <c r="AJ59" s="38"/>
      <c r="AK59" s="38"/>
    </row>
    <row r="60" spans="1:37" ht="20.25">
      <c r="A60" s="38"/>
      <c r="B60" s="122" t="str">
        <f>IF( ISBLANK('03.Muestra'!$C8),"",'03.Muestra'!$C8)</f>
        <v>Home | CTIC</v>
      </c>
      <c r="C60" s="123" t="str">
        <f>IF( ISBLANK('03.Muestra'!$E8),"",'03.Muestra'!$E8)</f>
        <v>https://www.fundacionctic.org/</v>
      </c>
      <c r="D60" s="124" t="str">
        <f>IF( ISBLANK(P1.Perceptible!D171),"",P1.Perceptible!D171)</f>
        <v>N/T</v>
      </c>
      <c r="E60" s="124" t="str">
        <f>IF( ISBLANK(P1.Perceptible!D209),"",P1.Perceptible!D209)</f>
        <v>N/T</v>
      </c>
      <c r="F60" s="124" t="str">
        <f>IF( ISBLANK(P1.Perceptible!D361),"",P1.Perceptible!D361)</f>
        <v>N/D</v>
      </c>
      <c r="G60" s="124" t="str">
        <f>IF( ISBLANK(P1.Perceptible!D399),"",P1.Perceptible!D399)</f>
        <v>N/D</v>
      </c>
      <c r="H60" s="124" t="str">
        <f>IF( ISBLANK(P1.Perceptible!D513),"",P1.Perceptible!D513)</f>
        <v>N/D</v>
      </c>
      <c r="I60" s="124" t="str">
        <f>IF( ISBLANK(P1.Perceptible!D551),"",P1.Perceptible!D551)</f>
        <v>N/T</v>
      </c>
      <c r="J60" s="124" t="str">
        <f>IF( ISBLANK(P1.Perceptible!D589),"",P1.Perceptible!D589)</f>
        <v>N/T</v>
      </c>
      <c r="K60" s="124" t="str">
        <f>IF( ISBLANK(P1.Perceptible!D627),"",P1.Perceptible!D627)</f>
        <v>Falla</v>
      </c>
      <c r="L60" s="124" t="str">
        <f>IF( ISBLANK(P1.Perceptible!D665),"",P1.Perceptible!D665)</f>
        <v>N/T</v>
      </c>
      <c r="M60" s="124" t="str">
        <f>IF( ISBLANK(P1.Perceptible!D703),"",P1.Perceptible!D703)</f>
        <v>N/T</v>
      </c>
      <c r="N60" s="124" t="str">
        <f>IF( ISBLANK(P1.Perceptible!D741),"",P1.Perceptible!D741)</f>
        <v>N/T</v>
      </c>
      <c r="O60" s="124" t="str">
        <f>IF( ISBLANK(P2.Operable!D399),"",P2.Operable!D399)</f>
        <v>N/D</v>
      </c>
      <c r="P60" s="124" t="str">
        <f>IF( ISBLANK(P2.Operable!D437),"",P2.Operable!D437)</f>
        <v>N/T</v>
      </c>
      <c r="Q60" s="124" t="str">
        <f>IF( ISBLANK(P2.Operable!D475),"",P2.Operable!D475)</f>
        <v>N/T</v>
      </c>
      <c r="R60" s="124" t="str">
        <f>IF( ISBLANK(P3.Comprensible!D57),"",P3.Comprensible!D57)</f>
        <v>N/D</v>
      </c>
      <c r="S60" s="124" t="str">
        <f>IF( ISBLANK(P3.Comprensible!D171),"",P3.Comprensible!D171)</f>
        <v>N/D</v>
      </c>
      <c r="T60" s="124" t="str">
        <f>IF( ISBLANK(P3.Comprensible!D209),"",P3.Comprensible!D209)</f>
        <v>N/T</v>
      </c>
      <c r="U60" s="124" t="str">
        <f>IF( ISBLANK(P3.Comprensible!D323),"",P3.Comprensible!D323)</f>
        <v>N/T</v>
      </c>
      <c r="V60" s="124" t="str">
        <f>IF( ISBLANK(P3.Comprensible!D361),"",P3.Comprensible!D361)</f>
        <v>N/T</v>
      </c>
      <c r="W60" s="124" t="str">
        <f>IF(ISBLANK(P4.Robusto!D95),"",P4.Robusto!D95)</f>
        <v>N/T</v>
      </c>
      <c r="X60" s="40"/>
      <c r="Y60" s="38"/>
      <c r="Z60" s="38"/>
      <c r="AA60" s="38"/>
      <c r="AB60" s="38"/>
      <c r="AC60" s="38"/>
      <c r="AD60" s="38"/>
      <c r="AE60" s="38"/>
      <c r="AF60" s="38"/>
      <c r="AG60" s="38"/>
      <c r="AH60" s="38"/>
      <c r="AI60" s="38"/>
      <c r="AJ60" s="38"/>
      <c r="AK60" s="38"/>
    </row>
    <row r="61" spans="1:37" ht="20.25">
      <c r="A61" s="38"/>
      <c r="B61" s="122" t="str">
        <f>IF( ISBLANK('03.Muestra'!$C9),"",'03.Muestra'!$C9)</f>
        <v>Escribir para Internet | CTIC</v>
      </c>
      <c r="C61" s="123" t="str">
        <f>IF( ISBLANK('03.Muestra'!$E9),"",'03.Muestra'!$E9)</f>
        <v>https://www.fundacionctic.org/es/actualidad/escribir-para-internet</v>
      </c>
      <c r="D61" s="124" t="str">
        <f>IF( ISBLANK(P1.Perceptible!D172),"",P1.Perceptible!D172)</f>
        <v>N/T</v>
      </c>
      <c r="E61" s="124" t="str">
        <f>IF( ISBLANK(P1.Perceptible!D210),"",P1.Perceptible!D210)</f>
        <v>N/T</v>
      </c>
      <c r="F61" s="124" t="str">
        <f>IF( ISBLANK(P1.Perceptible!D362),"",P1.Perceptible!D362)</f>
        <v>N/D</v>
      </c>
      <c r="G61" s="124" t="str">
        <f>IF( ISBLANK(P1.Perceptible!D400),"",P1.Perceptible!D400)</f>
        <v>N/D</v>
      </c>
      <c r="H61" s="124" t="str">
        <f>IF( ISBLANK(P1.Perceptible!D514),"",P1.Perceptible!D514)</f>
        <v>N/D</v>
      </c>
      <c r="I61" s="124" t="str">
        <f>IF( ISBLANK(P1.Perceptible!D552),"",P1.Perceptible!D552)</f>
        <v>N/T</v>
      </c>
      <c r="J61" s="124" t="str">
        <f>IF( ISBLANK(P1.Perceptible!D590),"",P1.Perceptible!D590)</f>
        <v>N/T</v>
      </c>
      <c r="K61" s="124" t="str">
        <f>IF( ISBLANK(P1.Perceptible!D628),"",P1.Perceptible!D628)</f>
        <v>Falla</v>
      </c>
      <c r="L61" s="124" t="str">
        <f>IF( ISBLANK(P1.Perceptible!D666),"",P1.Perceptible!D666)</f>
        <v>N/T</v>
      </c>
      <c r="M61" s="124" t="str">
        <f>IF( ISBLANK(P1.Perceptible!D704),"",P1.Perceptible!D704)</f>
        <v>N/T</v>
      </c>
      <c r="N61" s="124" t="str">
        <f>IF( ISBLANK(P1.Perceptible!D742),"",P1.Perceptible!D742)</f>
        <v>N/T</v>
      </c>
      <c r="O61" s="124" t="str">
        <f>IF( ISBLANK(P2.Operable!D400),"",P2.Operable!D400)</f>
        <v>N/D</v>
      </c>
      <c r="P61" s="124" t="str">
        <f>IF( ISBLANK(P2.Operable!D438),"",P2.Operable!D438)</f>
        <v>N/T</v>
      </c>
      <c r="Q61" s="124" t="str">
        <f>IF( ISBLANK(P2.Operable!D476),"",P2.Operable!D476)</f>
        <v>N/T</v>
      </c>
      <c r="R61" s="124" t="str">
        <f>IF( ISBLANK(P3.Comprensible!D58),"",P3.Comprensible!D58)</f>
        <v>N/D</v>
      </c>
      <c r="S61" s="124" t="str">
        <f>IF( ISBLANK(P3.Comprensible!D172),"",P3.Comprensible!D172)</f>
        <v>N/D</v>
      </c>
      <c r="T61" s="124" t="str">
        <f>IF( ISBLANK(P3.Comprensible!D210),"",P3.Comprensible!D210)</f>
        <v>N/T</v>
      </c>
      <c r="U61" s="124" t="str">
        <f>IF( ISBLANK(P3.Comprensible!D324),"",P3.Comprensible!D324)</f>
        <v>N/T</v>
      </c>
      <c r="V61" s="124" t="str">
        <f>IF( ISBLANK(P3.Comprensible!D362),"",P3.Comprensible!D362)</f>
        <v>N/T</v>
      </c>
      <c r="W61" s="124" t="str">
        <f>IF(ISBLANK(P4.Robusto!D96),"",P4.Robusto!D96)</f>
        <v>N/T</v>
      </c>
      <c r="X61" s="40"/>
      <c r="Y61" s="38"/>
      <c r="Z61" s="38"/>
      <c r="AA61" s="38"/>
      <c r="AB61" s="38"/>
      <c r="AC61" s="38"/>
      <c r="AD61" s="38"/>
      <c r="AE61" s="38"/>
      <c r="AF61" s="38"/>
      <c r="AG61" s="38"/>
      <c r="AH61" s="38"/>
      <c r="AI61" s="38"/>
      <c r="AJ61" s="38"/>
      <c r="AK61" s="38"/>
    </row>
    <row r="62" spans="1:37" ht="20.25">
      <c r="A62" s="38"/>
      <c r="B62" s="122" t="str">
        <f>IF( ISBLANK('03.Muestra'!$C10),"",'03.Muestra'!$C10)</f>
        <v>Horizon 2020 | CTIC</v>
      </c>
      <c r="C62" s="123" t="str">
        <f>IF( ISBLANK('03.Muestra'!$E10),"",'03.Muestra'!$E10)</f>
        <v>https://www.fundacionctic.org/es/horizon-2020</v>
      </c>
      <c r="D62" s="124" t="str">
        <f>IF( ISBLANK(P1.Perceptible!D173),"",P1.Perceptible!D173)</f>
        <v>N/T</v>
      </c>
      <c r="E62" s="124" t="str">
        <f>IF( ISBLANK(P1.Perceptible!D211),"",P1.Perceptible!D211)</f>
        <v>N/T</v>
      </c>
      <c r="F62" s="124" t="str">
        <f>IF( ISBLANK(P1.Perceptible!D363),"",P1.Perceptible!D363)</f>
        <v>N/D</v>
      </c>
      <c r="G62" s="124" t="str">
        <f>IF( ISBLANK(P1.Perceptible!D401),"",P1.Perceptible!D401)</f>
        <v>N/D</v>
      </c>
      <c r="H62" s="124" t="str">
        <f>IF( ISBLANK(P1.Perceptible!D515),"",P1.Perceptible!D515)</f>
        <v>N/D</v>
      </c>
      <c r="I62" s="124" t="str">
        <f>IF( ISBLANK(P1.Perceptible!D553),"",P1.Perceptible!D553)</f>
        <v>N/T</v>
      </c>
      <c r="J62" s="124" t="str">
        <f>IF( ISBLANK(P1.Perceptible!D591),"",P1.Perceptible!D591)</f>
        <v>N/T</v>
      </c>
      <c r="K62" s="124" t="str">
        <f>IF( ISBLANK(P1.Perceptible!D629),"",P1.Perceptible!D629)</f>
        <v>Falla</v>
      </c>
      <c r="L62" s="124" t="str">
        <f>IF( ISBLANK(P1.Perceptible!D667),"",P1.Perceptible!D667)</f>
        <v>N/T</v>
      </c>
      <c r="M62" s="124" t="str">
        <f>IF( ISBLANK(P1.Perceptible!D705),"",P1.Perceptible!D705)</f>
        <v>N/T</v>
      </c>
      <c r="N62" s="124" t="str">
        <f>IF( ISBLANK(P1.Perceptible!D743),"",P1.Perceptible!D743)</f>
        <v>N/T</v>
      </c>
      <c r="O62" s="124" t="str">
        <f>IF( ISBLANK(P2.Operable!D401),"",P2.Operable!D401)</f>
        <v>N/D</v>
      </c>
      <c r="P62" s="124" t="str">
        <f>IF( ISBLANK(P2.Operable!D439),"",P2.Operable!D439)</f>
        <v>N/T</v>
      </c>
      <c r="Q62" s="124" t="str">
        <f>IF( ISBLANK(P2.Operable!D477),"",P2.Operable!D477)</f>
        <v>N/T</v>
      </c>
      <c r="R62" s="124" t="str">
        <f>IF( ISBLANK(P3.Comprensible!D59),"",P3.Comprensible!D59)</f>
        <v>N/D</v>
      </c>
      <c r="S62" s="124" t="str">
        <f>IF( ISBLANK(P3.Comprensible!D173),"",P3.Comprensible!D173)</f>
        <v>N/D</v>
      </c>
      <c r="T62" s="124" t="str">
        <f>IF( ISBLANK(P3.Comprensible!D211),"",P3.Comprensible!D211)</f>
        <v>N/T</v>
      </c>
      <c r="U62" s="124" t="str">
        <f>IF( ISBLANK(P3.Comprensible!D325),"",P3.Comprensible!D325)</f>
        <v>N/T</v>
      </c>
      <c r="V62" s="124" t="str">
        <f>IF( ISBLANK(P3.Comprensible!D363),"",P3.Comprensible!D363)</f>
        <v>N/T</v>
      </c>
      <c r="W62" s="124" t="str">
        <f>IF(ISBLANK(P4.Robusto!D97),"",P4.Robusto!D97)</f>
        <v>N/T</v>
      </c>
      <c r="X62" s="40"/>
      <c r="Y62" s="38"/>
      <c r="Z62" s="38"/>
      <c r="AA62" s="38"/>
      <c r="AB62" s="38"/>
      <c r="AC62" s="38"/>
      <c r="AD62" s="38"/>
      <c r="AE62" s="38"/>
      <c r="AF62" s="38"/>
      <c r="AG62" s="38"/>
      <c r="AH62" s="38"/>
      <c r="AI62" s="38"/>
      <c r="AJ62" s="38"/>
      <c r="AK62" s="38"/>
    </row>
    <row r="63" spans="1:37" ht="20.25">
      <c r="A63" s="38"/>
      <c r="B63" s="122" t="str">
        <f>IF( ISBLANK('03.Muestra'!$C11),"",'03.Muestra'!$C11)</f>
        <v>Artículos | CTIC</v>
      </c>
      <c r="C63" s="123" t="str">
        <f>IF( ISBLANK('03.Muestra'!$E11),"",'03.Muestra'!$E11)</f>
        <v>https://www.fundacionctic.org/es/articulos</v>
      </c>
      <c r="D63" s="124" t="str">
        <f>IF( ISBLANK(P1.Perceptible!D174),"",P1.Perceptible!D174)</f>
        <v>N/T</v>
      </c>
      <c r="E63" s="124" t="str">
        <f>IF( ISBLANK(P1.Perceptible!D212),"",P1.Perceptible!D212)</f>
        <v>N/T</v>
      </c>
      <c r="F63" s="124" t="str">
        <f>IF( ISBLANK(P1.Perceptible!D364),"",P1.Perceptible!D364)</f>
        <v>N/D</v>
      </c>
      <c r="G63" s="124" t="str">
        <f>IF( ISBLANK(P1.Perceptible!D402),"",P1.Perceptible!D402)</f>
        <v>N/D</v>
      </c>
      <c r="H63" s="124" t="str">
        <f>IF( ISBLANK(P1.Perceptible!D516),"",P1.Perceptible!D516)</f>
        <v>N/D</v>
      </c>
      <c r="I63" s="124" t="str">
        <f>IF( ISBLANK(P1.Perceptible!D554),"",P1.Perceptible!D554)</f>
        <v>N/T</v>
      </c>
      <c r="J63" s="124" t="str">
        <f>IF( ISBLANK(P1.Perceptible!D592),"",P1.Perceptible!D592)</f>
        <v>N/T</v>
      </c>
      <c r="K63" s="124" t="str">
        <f>IF( ISBLANK(P1.Perceptible!D630),"",P1.Perceptible!D630)</f>
        <v>Falla</v>
      </c>
      <c r="L63" s="124" t="str">
        <f>IF( ISBLANK(P1.Perceptible!D668),"",P1.Perceptible!D668)</f>
        <v>N/T</v>
      </c>
      <c r="M63" s="124" t="str">
        <f>IF( ISBLANK(P1.Perceptible!D706),"",P1.Perceptible!D706)</f>
        <v>N/T</v>
      </c>
      <c r="N63" s="124" t="str">
        <f>IF( ISBLANK(P1.Perceptible!D744),"",P1.Perceptible!D744)</f>
        <v>N/T</v>
      </c>
      <c r="O63" s="124" t="str">
        <f>IF( ISBLANK(P2.Operable!D402),"",P2.Operable!D402)</f>
        <v>N/D</v>
      </c>
      <c r="P63" s="124" t="str">
        <f>IF( ISBLANK(P2.Operable!D440),"",P2.Operable!D440)</f>
        <v>N/T</v>
      </c>
      <c r="Q63" s="124" t="str">
        <f>IF( ISBLANK(P2.Operable!D478),"",P2.Operable!D478)</f>
        <v>N/T</v>
      </c>
      <c r="R63" s="124" t="str">
        <f>IF( ISBLANK(P3.Comprensible!D60),"",P3.Comprensible!D60)</f>
        <v>N/D</v>
      </c>
      <c r="S63" s="124" t="str">
        <f>IF( ISBLANK(P3.Comprensible!D174),"",P3.Comprensible!D174)</f>
        <v>N/D</v>
      </c>
      <c r="T63" s="124" t="str">
        <f>IF( ISBLANK(P3.Comprensible!D212),"",P3.Comprensible!D212)</f>
        <v>N/T</v>
      </c>
      <c r="U63" s="124" t="str">
        <f>IF( ISBLANK(P3.Comprensible!D326),"",P3.Comprensible!D326)</f>
        <v>N/T</v>
      </c>
      <c r="V63" s="124" t="str">
        <f>IF( ISBLANK(P3.Comprensible!D364),"",P3.Comprensible!D364)</f>
        <v>N/T</v>
      </c>
      <c r="W63" s="124" t="str">
        <f>IF(ISBLANK(P4.Robusto!D98),"",P4.Robusto!D98)</f>
        <v>N/T</v>
      </c>
      <c r="X63" s="40"/>
      <c r="Y63" s="38"/>
      <c r="Z63" s="38"/>
      <c r="AA63" s="38"/>
      <c r="AB63" s="38"/>
      <c r="AC63" s="38"/>
      <c r="AD63" s="38"/>
      <c r="AE63" s="38"/>
      <c r="AF63" s="38"/>
      <c r="AG63" s="38"/>
      <c r="AH63" s="38"/>
      <c r="AI63" s="38"/>
      <c r="AJ63" s="38"/>
      <c r="AK63" s="38"/>
    </row>
    <row r="64" spans="1:37" ht="20.25">
      <c r="A64" s="38"/>
      <c r="B64" s="122" t="str">
        <f>IF( ISBLANK('03.Muestra'!$C12),"",'03.Muestra'!$C12)</f>
        <v>Trabaja con nosotros | CTIC</v>
      </c>
      <c r="C64" s="123" t="str">
        <f>IF( ISBLANK('03.Muestra'!$E12),"",'03.Muestra'!$E12)</f>
        <v>https://www.fundacionctic.org/es/trabaja-con-nosotros</v>
      </c>
      <c r="D64" s="124" t="str">
        <f>IF( ISBLANK(P1.Perceptible!D175),"",P1.Perceptible!D175)</f>
        <v>N/T</v>
      </c>
      <c r="E64" s="124" t="str">
        <f>IF( ISBLANK(P1.Perceptible!D213),"",P1.Perceptible!D213)</f>
        <v>N/T</v>
      </c>
      <c r="F64" s="124" t="str">
        <f>IF( ISBLANK(P1.Perceptible!D365),"",P1.Perceptible!D365)</f>
        <v>N/D</v>
      </c>
      <c r="G64" s="124" t="str">
        <f>IF( ISBLANK(P1.Perceptible!D403),"",P1.Perceptible!D403)</f>
        <v>N/D</v>
      </c>
      <c r="H64" s="124" t="str">
        <f>IF( ISBLANK(P1.Perceptible!D517),"",P1.Perceptible!D517)</f>
        <v>Falla</v>
      </c>
      <c r="I64" s="124" t="str">
        <f>IF( ISBLANK(P1.Perceptible!D555),"",P1.Perceptible!D555)</f>
        <v>N/T</v>
      </c>
      <c r="J64" s="124" t="str">
        <f>IF( ISBLANK(P1.Perceptible!D593),"",P1.Perceptible!D593)</f>
        <v>N/T</v>
      </c>
      <c r="K64" s="124" t="str">
        <f>IF( ISBLANK(P1.Perceptible!D631),"",P1.Perceptible!D631)</f>
        <v>Falla</v>
      </c>
      <c r="L64" s="124" t="str">
        <f>IF( ISBLANK(P1.Perceptible!D669),"",P1.Perceptible!D669)</f>
        <v>N/T</v>
      </c>
      <c r="M64" s="124" t="str">
        <f>IF( ISBLANK(P1.Perceptible!D707),"",P1.Perceptible!D707)</f>
        <v>N/T</v>
      </c>
      <c r="N64" s="124" t="str">
        <f>IF( ISBLANK(P1.Perceptible!D745),"",P1.Perceptible!D745)</f>
        <v>N/T</v>
      </c>
      <c r="O64" s="124" t="str">
        <f>IF( ISBLANK(P2.Operable!D403),"",P2.Operable!D403)</f>
        <v>N/D</v>
      </c>
      <c r="P64" s="124" t="str">
        <f>IF( ISBLANK(P2.Operable!D441),"",P2.Operable!D441)</f>
        <v>N/T</v>
      </c>
      <c r="Q64" s="124" t="str">
        <f>IF( ISBLANK(P2.Operable!D479),"",P2.Operable!D479)</f>
        <v>N/T</v>
      </c>
      <c r="R64" s="124" t="str">
        <f>IF( ISBLANK(P3.Comprensible!D61),"",P3.Comprensible!D61)</f>
        <v>N/D</v>
      </c>
      <c r="S64" s="124" t="str">
        <f>IF( ISBLANK(P3.Comprensible!D175),"",P3.Comprensible!D175)</f>
        <v>N/D</v>
      </c>
      <c r="T64" s="124" t="str">
        <f>IF( ISBLANK(P3.Comprensible!D213),"",P3.Comprensible!D213)</f>
        <v>N/T</v>
      </c>
      <c r="U64" s="124" t="str">
        <f>IF( ISBLANK(P3.Comprensible!D327),"",P3.Comprensible!D327)</f>
        <v>N/T</v>
      </c>
      <c r="V64" s="124" t="str">
        <f>IF( ISBLANK(P3.Comprensible!D365),"",P3.Comprensible!D365)</f>
        <v>N/T</v>
      </c>
      <c r="W64" s="124" t="str">
        <f>IF(ISBLANK(P4.Robusto!D99),"",P4.Robusto!D99)</f>
        <v>N/T</v>
      </c>
      <c r="X64" s="40"/>
      <c r="Y64" s="38"/>
      <c r="Z64" s="38"/>
      <c r="AA64" s="38"/>
      <c r="AB64" s="38"/>
      <c r="AC64" s="38"/>
      <c r="AD64" s="38"/>
      <c r="AE64" s="38"/>
      <c r="AF64" s="38"/>
      <c r="AG64" s="38"/>
      <c r="AH64" s="38"/>
      <c r="AI64" s="38"/>
      <c r="AJ64" s="38"/>
      <c r="AK64" s="38"/>
    </row>
    <row r="65" spans="1:37" ht="20.25">
      <c r="A65" s="38"/>
      <c r="B65" s="122" t="str">
        <f>IF( ISBLANK('03.Muestra'!$C13),"",'03.Muestra'!$C13)</f>
        <v>Proyectos | CTIC</v>
      </c>
      <c r="C65" s="123" t="str">
        <f>IF( ISBLANK('03.Muestra'!$E13),"",'03.Muestra'!$E13)</f>
        <v>https://www.fundacionctic.org/es/proyectos</v>
      </c>
      <c r="D65" s="124" t="str">
        <f>IF( ISBLANK(P1.Perceptible!D176),"",P1.Perceptible!D176)</f>
        <v>N/T</v>
      </c>
      <c r="E65" s="124" t="str">
        <f>IF( ISBLANK(P1.Perceptible!D214),"",P1.Perceptible!D214)</f>
        <v>N/T</v>
      </c>
      <c r="F65" s="124" t="str">
        <f>IF( ISBLANK(P1.Perceptible!D366),"",P1.Perceptible!D366)</f>
        <v>N/D</v>
      </c>
      <c r="G65" s="124" t="str">
        <f>IF( ISBLANK(P1.Perceptible!D404),"",P1.Perceptible!D404)</f>
        <v>N/D</v>
      </c>
      <c r="H65" s="124" t="str">
        <f>IF( ISBLANK(P1.Perceptible!D518),"",P1.Perceptible!D518)</f>
        <v>N/D</v>
      </c>
      <c r="I65" s="124" t="str">
        <f>IF( ISBLANK(P1.Perceptible!D556),"",P1.Perceptible!D556)</f>
        <v>N/T</v>
      </c>
      <c r="J65" s="124" t="str">
        <f>IF( ISBLANK(P1.Perceptible!D594),"",P1.Perceptible!D594)</f>
        <v>N/T</v>
      </c>
      <c r="K65" s="124" t="str">
        <f>IF( ISBLANK(P1.Perceptible!D632),"",P1.Perceptible!D632)</f>
        <v>Falla</v>
      </c>
      <c r="L65" s="124" t="str">
        <f>IF( ISBLANK(P1.Perceptible!D670),"",P1.Perceptible!D670)</f>
        <v>N/T</v>
      </c>
      <c r="M65" s="124" t="str">
        <f>IF( ISBLANK(P1.Perceptible!D708),"",P1.Perceptible!D708)</f>
        <v>N/T</v>
      </c>
      <c r="N65" s="124" t="str">
        <f>IF( ISBLANK(P1.Perceptible!D746),"",P1.Perceptible!D746)</f>
        <v>N/T</v>
      </c>
      <c r="O65" s="124" t="str">
        <f>IF( ISBLANK(P2.Operable!D404),"",P2.Operable!D404)</f>
        <v>N/D</v>
      </c>
      <c r="P65" s="124" t="str">
        <f>IF( ISBLANK(P2.Operable!D442),"",P2.Operable!D442)</f>
        <v>N/T</v>
      </c>
      <c r="Q65" s="124" t="str">
        <f>IF( ISBLANK(P2.Operable!D480),"",P2.Operable!D480)</f>
        <v>N/T</v>
      </c>
      <c r="R65" s="124" t="str">
        <f>IF( ISBLANK(P3.Comprensible!D62),"",P3.Comprensible!D62)</f>
        <v>N/D</v>
      </c>
      <c r="S65" s="124" t="str">
        <f>IF( ISBLANK(P3.Comprensible!D176),"",P3.Comprensible!D176)</f>
        <v>Falla</v>
      </c>
      <c r="T65" s="124" t="str">
        <f>IF( ISBLANK(P3.Comprensible!D214),"",P3.Comprensible!D214)</f>
        <v>N/T</v>
      </c>
      <c r="U65" s="124" t="str">
        <f>IF( ISBLANK(P3.Comprensible!D328),"",P3.Comprensible!D328)</f>
        <v>N/T</v>
      </c>
      <c r="V65" s="124" t="str">
        <f>IF( ISBLANK(P3.Comprensible!D366),"",P3.Comprensible!D366)</f>
        <v>N/T</v>
      </c>
      <c r="W65" s="124" t="str">
        <f>IF(ISBLANK(P4.Robusto!D100),"",P4.Robusto!D100)</f>
        <v>N/T</v>
      </c>
      <c r="X65" s="40"/>
      <c r="Y65" s="38"/>
      <c r="Z65" s="38"/>
      <c r="AA65" s="38"/>
      <c r="AB65" s="38"/>
      <c r="AC65" s="38"/>
      <c r="AD65" s="38"/>
      <c r="AE65" s="38"/>
      <c r="AF65" s="38"/>
      <c r="AG65" s="38"/>
      <c r="AH65" s="38"/>
      <c r="AI65" s="38"/>
      <c r="AJ65" s="38"/>
      <c r="AK65" s="38"/>
    </row>
    <row r="66" spans="1:37" ht="20.25">
      <c r="A66" s="38"/>
      <c r="B66" s="122" t="str">
        <f>IF( ISBLANK('03.Muestra'!$C14),"",'03.Muestra'!$C14)</f>
        <v>W3C | CTIC</v>
      </c>
      <c r="C66" s="123" t="str">
        <f>IF( ISBLANK('03.Muestra'!$E14),"",'03.Muestra'!$E14)</f>
        <v>https://www.fundacionctic.org/es/w3c</v>
      </c>
      <c r="D66" s="124" t="str">
        <f>IF( ISBLANK(P1.Perceptible!D177),"",P1.Perceptible!D177)</f>
        <v>N/T</v>
      </c>
      <c r="E66" s="124" t="str">
        <f>IF( ISBLANK(P1.Perceptible!D215),"",P1.Perceptible!D215)</f>
        <v>N/T</v>
      </c>
      <c r="F66" s="124" t="str">
        <f>IF( ISBLANK(P1.Perceptible!D367),"",P1.Perceptible!D367)</f>
        <v>N/D</v>
      </c>
      <c r="G66" s="124" t="str">
        <f>IF( ISBLANK(P1.Perceptible!D405),"",P1.Perceptible!D405)</f>
        <v>N/D</v>
      </c>
      <c r="H66" s="124" t="str">
        <f>IF( ISBLANK(P1.Perceptible!D519),"",P1.Perceptible!D519)</f>
        <v>N/D</v>
      </c>
      <c r="I66" s="124" t="str">
        <f>IF( ISBLANK(P1.Perceptible!D557),"",P1.Perceptible!D557)</f>
        <v>N/T</v>
      </c>
      <c r="J66" s="124" t="str">
        <f>IF( ISBLANK(P1.Perceptible!D595),"",P1.Perceptible!D595)</f>
        <v>N/T</v>
      </c>
      <c r="K66" s="124" t="str">
        <f>IF( ISBLANK(P1.Perceptible!D633),"",P1.Perceptible!D633)</f>
        <v>Falla</v>
      </c>
      <c r="L66" s="124" t="str">
        <f>IF( ISBLANK(P1.Perceptible!D671),"",P1.Perceptible!D671)</f>
        <v>N/T</v>
      </c>
      <c r="M66" s="124" t="str">
        <f>IF( ISBLANK(P1.Perceptible!D709),"",P1.Perceptible!D709)</f>
        <v>N/T</v>
      </c>
      <c r="N66" s="124" t="str">
        <f>IF( ISBLANK(P1.Perceptible!D747),"",P1.Perceptible!D747)</f>
        <v>N/T</v>
      </c>
      <c r="O66" s="124" t="str">
        <f>IF( ISBLANK(P2.Operable!D405),"",P2.Operable!D405)</f>
        <v>N/D</v>
      </c>
      <c r="P66" s="124" t="str">
        <f>IF( ISBLANK(P2.Operable!D443),"",P2.Operable!D443)</f>
        <v>N/T</v>
      </c>
      <c r="Q66" s="124" t="str">
        <f>IF( ISBLANK(P2.Operable!D481),"",P2.Operable!D481)</f>
        <v>N/T</v>
      </c>
      <c r="R66" s="124" t="str">
        <f>IF( ISBLANK(P3.Comprensible!D63),"",P3.Comprensible!D63)</f>
        <v>N/D</v>
      </c>
      <c r="S66" s="124" t="str">
        <f>IF( ISBLANK(P3.Comprensible!D177),"",P3.Comprensible!D177)</f>
        <v>N/D</v>
      </c>
      <c r="T66" s="124" t="str">
        <f>IF( ISBLANK(P3.Comprensible!D215),"",P3.Comprensible!D215)</f>
        <v>N/T</v>
      </c>
      <c r="U66" s="124" t="str">
        <f>IF( ISBLANK(P3.Comprensible!D329),"",P3.Comprensible!D329)</f>
        <v>N/T</v>
      </c>
      <c r="V66" s="124" t="str">
        <f>IF( ISBLANK(P3.Comprensible!D367),"",P3.Comprensible!D367)</f>
        <v>N/T</v>
      </c>
      <c r="W66" s="124" t="str">
        <f>IF(ISBLANK(P4.Robusto!D101),"",P4.Robusto!D101)</f>
        <v>N/T</v>
      </c>
      <c r="X66" s="40"/>
      <c r="Y66" s="38"/>
      <c r="Z66" s="38"/>
      <c r="AA66" s="38"/>
      <c r="AB66" s="38"/>
      <c r="AC66" s="38"/>
      <c r="AD66" s="38"/>
      <c r="AE66" s="38"/>
      <c r="AF66" s="38"/>
      <c r="AG66" s="38"/>
      <c r="AH66" s="38"/>
      <c r="AI66" s="38"/>
      <c r="AJ66" s="38"/>
      <c r="AK66" s="38"/>
    </row>
    <row r="67" spans="1:37" ht="20.25">
      <c r="A67" s="38"/>
      <c r="B67" s="122" t="str">
        <f>IF( ISBLANK('03.Muestra'!$C15),"",'03.Muestra'!$C15)</f>
        <v>Tecnologías | CTIC</v>
      </c>
      <c r="C67" s="123" t="str">
        <f>IF( ISBLANK('03.Muestra'!$E15),"",'03.Muestra'!$E15)</f>
        <v>https://www.fundacionctic.org/es/tecnologias</v>
      </c>
      <c r="D67" s="124" t="str">
        <f>IF( ISBLANK(P1.Perceptible!D178),"",P1.Perceptible!D178)</f>
        <v>N/T</v>
      </c>
      <c r="E67" s="124" t="str">
        <f>IF( ISBLANK(P1.Perceptible!D216),"",P1.Perceptible!D216)</f>
        <v>N/T</v>
      </c>
      <c r="F67" s="124" t="str">
        <f>IF( ISBLANK(P1.Perceptible!D368),"",P1.Perceptible!D368)</f>
        <v>N/D</v>
      </c>
      <c r="G67" s="124" t="str">
        <f>IF( ISBLANK(P1.Perceptible!D406),"",P1.Perceptible!D406)</f>
        <v>N/D</v>
      </c>
      <c r="H67" s="124" t="str">
        <f>IF( ISBLANK(P1.Perceptible!D520),"",P1.Perceptible!D520)</f>
        <v>N/D</v>
      </c>
      <c r="I67" s="124" t="str">
        <f>IF( ISBLANK(P1.Perceptible!D558),"",P1.Perceptible!D558)</f>
        <v>N/T</v>
      </c>
      <c r="J67" s="124" t="str">
        <f>IF( ISBLANK(P1.Perceptible!D596),"",P1.Perceptible!D596)</f>
        <v>N/T</v>
      </c>
      <c r="K67" s="124" t="str">
        <f>IF( ISBLANK(P1.Perceptible!D634),"",P1.Perceptible!D634)</f>
        <v>Falla</v>
      </c>
      <c r="L67" s="124" t="str">
        <f>IF( ISBLANK(P1.Perceptible!D672),"",P1.Perceptible!D672)</f>
        <v>N/T</v>
      </c>
      <c r="M67" s="124" t="str">
        <f>IF( ISBLANK(P1.Perceptible!D710),"",P1.Perceptible!D710)</f>
        <v>N/T</v>
      </c>
      <c r="N67" s="124" t="str">
        <f>IF( ISBLANK(P1.Perceptible!D748),"",P1.Perceptible!D748)</f>
        <v>N/T</v>
      </c>
      <c r="O67" s="124" t="str">
        <f>IF( ISBLANK(P2.Operable!D406),"",P2.Operable!D406)</f>
        <v>N/D</v>
      </c>
      <c r="P67" s="124" t="str">
        <f>IF( ISBLANK(P2.Operable!D444),"",P2.Operable!D444)</f>
        <v>N/T</v>
      </c>
      <c r="Q67" s="124" t="str">
        <f>IF( ISBLANK(P2.Operable!D482),"",P2.Operable!D482)</f>
        <v>N/T</v>
      </c>
      <c r="R67" s="124" t="str">
        <f>IF( ISBLANK(P3.Comprensible!D64),"",P3.Comprensible!D64)</f>
        <v>N/D</v>
      </c>
      <c r="S67" s="124" t="str">
        <f>IF( ISBLANK(P3.Comprensible!D178),"",P3.Comprensible!D178)</f>
        <v>N/D</v>
      </c>
      <c r="T67" s="124" t="str">
        <f>IF( ISBLANK(P3.Comprensible!D216),"",P3.Comprensible!D216)</f>
        <v>N/T</v>
      </c>
      <c r="U67" s="124" t="str">
        <f>IF( ISBLANK(P3.Comprensible!D330),"",P3.Comprensible!D330)</f>
        <v>N/T</v>
      </c>
      <c r="V67" s="124" t="str">
        <f>IF( ISBLANK(P3.Comprensible!D368),"",P3.Comprensible!D368)</f>
        <v>N/T</v>
      </c>
      <c r="W67" s="124" t="str">
        <f>IF(ISBLANK(P4.Robusto!D102),"",P4.Robusto!D102)</f>
        <v>N/T</v>
      </c>
      <c r="X67" s="40"/>
      <c r="Y67" s="38"/>
      <c r="Z67" s="38"/>
      <c r="AA67" s="38"/>
      <c r="AB67" s="38"/>
      <c r="AC67" s="38"/>
      <c r="AD67" s="38"/>
      <c r="AE67" s="38"/>
      <c r="AF67" s="38"/>
      <c r="AG67" s="38"/>
      <c r="AH67" s="38"/>
      <c r="AI67" s="38"/>
      <c r="AJ67" s="38"/>
      <c r="AK67" s="38"/>
    </row>
    <row r="68" spans="1:37" ht="20.25">
      <c r="A68" s="38"/>
      <c r="B68" s="122" t="str">
        <f>IF( ISBLANK('03.Muestra'!$C16),"",'03.Muestra'!$C16)</f>
        <v>BLOCKCHAIN | CTIC</v>
      </c>
      <c r="C68" s="123" t="str">
        <f>IF( ISBLANK('03.Muestra'!$E16),"",'03.Muestra'!$E16)</f>
        <v>https://www.fundacionctic.org/es/tecnologias/blockchain</v>
      </c>
      <c r="D68" s="124" t="str">
        <f>IF( ISBLANK(P1.Perceptible!D179),"",P1.Perceptible!D179)</f>
        <v>N/T</v>
      </c>
      <c r="E68" s="124" t="str">
        <f>IF( ISBLANK(P1.Perceptible!D217),"",P1.Perceptible!D217)</f>
        <v>N/T</v>
      </c>
      <c r="F68" s="124" t="str">
        <f>IF( ISBLANK(P1.Perceptible!D369),"",P1.Perceptible!D369)</f>
        <v>N/D</v>
      </c>
      <c r="G68" s="124" t="str">
        <f>IF( ISBLANK(P1.Perceptible!D407),"",P1.Perceptible!D407)</f>
        <v>N/D</v>
      </c>
      <c r="H68" s="124" t="str">
        <f>IF( ISBLANK(P1.Perceptible!D521),"",P1.Perceptible!D521)</f>
        <v>N/D</v>
      </c>
      <c r="I68" s="124" t="str">
        <f>IF( ISBLANK(P1.Perceptible!D559),"",P1.Perceptible!D559)</f>
        <v>N/T</v>
      </c>
      <c r="J68" s="124" t="str">
        <f>IF( ISBLANK(P1.Perceptible!D597),"",P1.Perceptible!D597)</f>
        <v>N/T</v>
      </c>
      <c r="K68" s="124" t="str">
        <f>IF( ISBLANK(P1.Perceptible!D635),"",P1.Perceptible!D635)</f>
        <v>Falla</v>
      </c>
      <c r="L68" s="124" t="str">
        <f>IF( ISBLANK(P1.Perceptible!D673),"",P1.Perceptible!D673)</f>
        <v>N/T</v>
      </c>
      <c r="M68" s="124" t="str">
        <f>IF( ISBLANK(P1.Perceptible!D711),"",P1.Perceptible!D711)</f>
        <v>N/T</v>
      </c>
      <c r="N68" s="124" t="str">
        <f>IF( ISBLANK(P1.Perceptible!D749),"",P1.Perceptible!D749)</f>
        <v>N/T</v>
      </c>
      <c r="O68" s="124" t="str">
        <f>IF( ISBLANK(P2.Operable!D407),"",P2.Operable!D407)</f>
        <v>N/D</v>
      </c>
      <c r="P68" s="124" t="str">
        <f>IF( ISBLANK(P2.Operable!D445),"",P2.Operable!D445)</f>
        <v>N/T</v>
      </c>
      <c r="Q68" s="124" t="str">
        <f>IF( ISBLANK(P2.Operable!D483),"",P2.Operable!D483)</f>
        <v>N/T</v>
      </c>
      <c r="R68" s="124" t="str">
        <f>IF( ISBLANK(P3.Comprensible!D65),"",P3.Comprensible!D65)</f>
        <v>N/D</v>
      </c>
      <c r="S68" s="124" t="str">
        <f>IF( ISBLANK(P3.Comprensible!D179),"",P3.Comprensible!D179)</f>
        <v>Falla</v>
      </c>
      <c r="T68" s="124" t="str">
        <f>IF( ISBLANK(P3.Comprensible!D217),"",P3.Comprensible!D217)</f>
        <v>N/T</v>
      </c>
      <c r="U68" s="124" t="str">
        <f>IF( ISBLANK(P3.Comprensible!D331),"",P3.Comprensible!D331)</f>
        <v>N/T</v>
      </c>
      <c r="V68" s="124" t="str">
        <f>IF( ISBLANK(P3.Comprensible!D369),"",P3.Comprensible!D369)</f>
        <v>N/T</v>
      </c>
      <c r="W68" s="124" t="str">
        <f>IF(ISBLANK(P4.Robusto!D103),"",P4.Robusto!D103)</f>
        <v>N/T</v>
      </c>
      <c r="X68" s="40"/>
      <c r="Y68" s="38"/>
      <c r="Z68" s="38"/>
      <c r="AA68" s="38"/>
      <c r="AB68" s="38"/>
      <c r="AC68" s="38"/>
      <c r="AD68" s="38"/>
      <c r="AE68" s="38"/>
      <c r="AF68" s="38"/>
      <c r="AG68" s="38"/>
      <c r="AH68" s="38"/>
      <c r="AI68" s="38"/>
      <c r="AJ68" s="38"/>
      <c r="AK68" s="38"/>
    </row>
    <row r="69" spans="1:37" ht="20.25">
      <c r="A69" s="38"/>
      <c r="B69" s="122" t="str">
        <f>IF( ISBLANK('03.Muestra'!$C17),"",'03.Muestra'!$C17)</f>
        <v>Arranca MASSTEAM, Mujeres Asturianas STEAM, el proyecto al que se suma el PCT Avilés Isla de la Innovación | CTIC</v>
      </c>
      <c r="C69" s="123" t="str">
        <f>IF( ISBLANK('03.Muestra'!$E17),"",'03.Muestra'!$E17)</f>
        <v>https://www.fundacionctic.org/es/actualidad/arranca-massteam-mujeres-asturianas-steam-el-proyecto-al-que-se-suma-el-pct-aviles-isla</v>
      </c>
      <c r="D69" s="124" t="str">
        <f>IF( ISBLANK(P1.Perceptible!D180),"",P1.Perceptible!D180)</f>
        <v>N/T</v>
      </c>
      <c r="E69" s="124" t="str">
        <f>IF( ISBLANK(P1.Perceptible!D218),"",P1.Perceptible!D218)</f>
        <v>N/T</v>
      </c>
      <c r="F69" s="124" t="str">
        <f>IF( ISBLANK(P1.Perceptible!D370),"",P1.Perceptible!D370)</f>
        <v>N/D</v>
      </c>
      <c r="G69" s="124" t="str">
        <f>IF( ISBLANK(P1.Perceptible!D408),"",P1.Perceptible!D408)</f>
        <v>N/D</v>
      </c>
      <c r="H69" s="124" t="str">
        <f>IF( ISBLANK(P1.Perceptible!D522),"",P1.Perceptible!D522)</f>
        <v>N/D</v>
      </c>
      <c r="I69" s="124" t="str">
        <f>IF( ISBLANK(P1.Perceptible!D560),"",P1.Perceptible!D560)</f>
        <v>N/T</v>
      </c>
      <c r="J69" s="124" t="str">
        <f>IF( ISBLANK(P1.Perceptible!D598),"",P1.Perceptible!D598)</f>
        <v>N/T</v>
      </c>
      <c r="K69" s="124" t="str">
        <f>IF( ISBLANK(P1.Perceptible!D636),"",P1.Perceptible!D636)</f>
        <v>Falla</v>
      </c>
      <c r="L69" s="124" t="str">
        <f>IF( ISBLANK(P1.Perceptible!D674),"",P1.Perceptible!D674)</f>
        <v>N/T</v>
      </c>
      <c r="M69" s="124" t="str">
        <f>IF( ISBLANK(P1.Perceptible!D712),"",P1.Perceptible!D712)</f>
        <v>N/T</v>
      </c>
      <c r="N69" s="124" t="str">
        <f>IF( ISBLANK(P1.Perceptible!D750),"",P1.Perceptible!D750)</f>
        <v>N/T</v>
      </c>
      <c r="O69" s="124" t="str">
        <f>IF( ISBLANK(P2.Operable!D408),"",P2.Operable!D408)</f>
        <v>N/D</v>
      </c>
      <c r="P69" s="124" t="str">
        <f>IF( ISBLANK(P2.Operable!D446),"",P2.Operable!D446)</f>
        <v>N/T</v>
      </c>
      <c r="Q69" s="124" t="str">
        <f>IF( ISBLANK(P2.Operable!D484),"",P2.Operable!D484)</f>
        <v>N/T</v>
      </c>
      <c r="R69" s="124" t="str">
        <f>IF( ISBLANK(P3.Comprensible!D66),"",P3.Comprensible!D66)</f>
        <v>N/D</v>
      </c>
      <c r="S69" s="124" t="str">
        <f>IF( ISBLANK(P3.Comprensible!D180),"",P3.Comprensible!D180)</f>
        <v>N/D</v>
      </c>
      <c r="T69" s="124" t="str">
        <f>IF( ISBLANK(P3.Comprensible!D218),"",P3.Comprensible!D218)</f>
        <v>N/T</v>
      </c>
      <c r="U69" s="124" t="str">
        <f>IF( ISBLANK(P3.Comprensible!D332),"",P3.Comprensible!D332)</f>
        <v>N/T</v>
      </c>
      <c r="V69" s="124" t="str">
        <f>IF( ISBLANK(P3.Comprensible!D370),"",P3.Comprensible!D370)</f>
        <v>N/T</v>
      </c>
      <c r="W69" s="124" t="str">
        <f>IF(ISBLANK(P4.Robusto!D104),"",P4.Robusto!D104)</f>
        <v>N/T</v>
      </c>
      <c r="X69" s="40"/>
      <c r="Y69" s="38"/>
      <c r="Z69" s="38"/>
      <c r="AA69" s="38"/>
      <c r="AB69" s="38"/>
      <c r="AC69" s="38"/>
      <c r="AD69" s="38"/>
      <c r="AE69" s="38"/>
      <c r="AF69" s="38"/>
      <c r="AG69" s="38"/>
      <c r="AH69" s="38"/>
      <c r="AI69" s="38"/>
      <c r="AJ69" s="38"/>
      <c r="AK69" s="38"/>
    </row>
    <row r="70" spans="1:37" ht="20.25">
      <c r="A70" s="38"/>
      <c r="B70" s="122" t="str">
        <f>IF( ISBLANK('03.Muestra'!$C18),"",'03.Muestra'!$C18)</f>
        <v>Análisis de la eficiencia de equipos industriales | CTIC</v>
      </c>
      <c r="C70" s="123" t="str">
        <f>IF( ISBLANK('03.Muestra'!$E18),"",'03.Muestra'!$E18)</f>
        <v>https://www.fundacionctic.org/es/actualidad/analisis-de-la-eficiencia-de-equipos-industriales</v>
      </c>
      <c r="D70" s="124" t="str">
        <f>IF( ISBLANK(P1.Perceptible!D181),"",P1.Perceptible!D181)</f>
        <v>N/T</v>
      </c>
      <c r="E70" s="124" t="str">
        <f>IF( ISBLANK(P1.Perceptible!D219),"",P1.Perceptible!D219)</f>
        <v>N/T</v>
      </c>
      <c r="F70" s="124" t="str">
        <f>IF( ISBLANK(P1.Perceptible!D371),"",P1.Perceptible!D371)</f>
        <v>N/D</v>
      </c>
      <c r="G70" s="124" t="str">
        <f>IF( ISBLANK(P1.Perceptible!D409),"",P1.Perceptible!D409)</f>
        <v>N/D</v>
      </c>
      <c r="H70" s="124" t="str">
        <f>IF( ISBLANK(P1.Perceptible!D523),"",P1.Perceptible!D523)</f>
        <v>N/D</v>
      </c>
      <c r="I70" s="124" t="str">
        <f>IF( ISBLANK(P1.Perceptible!D561),"",P1.Perceptible!D561)</f>
        <v>N/T</v>
      </c>
      <c r="J70" s="124" t="str">
        <f>IF( ISBLANK(P1.Perceptible!D599),"",P1.Perceptible!D599)</f>
        <v>N/T</v>
      </c>
      <c r="K70" s="124" t="str">
        <f>IF( ISBLANK(P1.Perceptible!D637),"",P1.Perceptible!D637)</f>
        <v>Falla</v>
      </c>
      <c r="L70" s="124" t="str">
        <f>IF( ISBLANK(P1.Perceptible!D675),"",P1.Perceptible!D675)</f>
        <v>N/T</v>
      </c>
      <c r="M70" s="124" t="str">
        <f>IF( ISBLANK(P1.Perceptible!D713),"",P1.Perceptible!D713)</f>
        <v>N/T</v>
      </c>
      <c r="N70" s="124" t="str">
        <f>IF( ISBLANK(P1.Perceptible!D751),"",P1.Perceptible!D751)</f>
        <v>N/T</v>
      </c>
      <c r="O70" s="124" t="str">
        <f>IF( ISBLANK(P2.Operable!D409),"",P2.Operable!D409)</f>
        <v>N/D</v>
      </c>
      <c r="P70" s="124" t="str">
        <f>IF( ISBLANK(P2.Operable!D447),"",P2.Operable!D447)</f>
        <v>N/T</v>
      </c>
      <c r="Q70" s="124" t="str">
        <f>IF( ISBLANK(P2.Operable!D485),"",P2.Operable!D485)</f>
        <v>N/T</v>
      </c>
      <c r="R70" s="124" t="str">
        <f>IF( ISBLANK(P3.Comprensible!D67),"",P3.Comprensible!D67)</f>
        <v>N/D</v>
      </c>
      <c r="S70" s="124" t="str">
        <f>IF( ISBLANK(P3.Comprensible!D181),"",P3.Comprensible!D181)</f>
        <v>N/D</v>
      </c>
      <c r="T70" s="124" t="str">
        <f>IF( ISBLANK(P3.Comprensible!D219),"",P3.Comprensible!D219)</f>
        <v>N/T</v>
      </c>
      <c r="U70" s="124" t="str">
        <f>IF( ISBLANK(P3.Comprensible!D333),"",P3.Comprensible!D333)</f>
        <v>N/T</v>
      </c>
      <c r="V70" s="124" t="str">
        <f>IF( ISBLANK(P3.Comprensible!D371),"",P3.Comprensible!D371)</f>
        <v>N/T</v>
      </c>
      <c r="W70" s="124" t="str">
        <f>IF(ISBLANK(P4.Robusto!D105),"",P4.Robusto!D105)</f>
        <v>N/T</v>
      </c>
      <c r="X70" s="40"/>
      <c r="Y70" s="38"/>
      <c r="Z70" s="38"/>
      <c r="AA70" s="38"/>
      <c r="AB70" s="38"/>
      <c r="AC70" s="38"/>
      <c r="AD70" s="38"/>
      <c r="AE70" s="38"/>
      <c r="AF70" s="38"/>
      <c r="AG70" s="38"/>
      <c r="AH70" s="38"/>
      <c r="AI70" s="38"/>
      <c r="AJ70" s="38"/>
      <c r="AK70" s="38"/>
    </row>
    <row r="71" spans="1:37" ht="20.25">
      <c r="A71" s="38"/>
      <c r="B71" s="122" t="str">
        <f>IF( ISBLANK('03.Muestra'!$C19),"",'03.Muestra'!$C19)</f>
        <v>Perfil del contratante | CTIC</v>
      </c>
      <c r="C71" s="123" t="str">
        <f>IF( ISBLANK('03.Muestra'!$E19),"",'03.Muestra'!$E19)</f>
        <v>https://www.fundacionctic.org/es/perfil-contratante</v>
      </c>
      <c r="D71" s="124" t="str">
        <f>IF( ISBLANK(P1.Perceptible!D182),"",P1.Perceptible!D182)</f>
        <v>N/T</v>
      </c>
      <c r="E71" s="124" t="str">
        <f>IF( ISBLANK(P1.Perceptible!D220),"",P1.Perceptible!D220)</f>
        <v>N/T</v>
      </c>
      <c r="F71" s="124" t="str">
        <f>IF( ISBLANK(P1.Perceptible!D372),"",P1.Perceptible!D372)</f>
        <v>N/D</v>
      </c>
      <c r="G71" s="124" t="str">
        <f>IF( ISBLANK(P1.Perceptible!D410),"",P1.Perceptible!D410)</f>
        <v>N/D</v>
      </c>
      <c r="H71" s="124" t="str">
        <f>IF( ISBLANK(P1.Perceptible!D524),"",P1.Perceptible!D524)</f>
        <v>N/D</v>
      </c>
      <c r="I71" s="124" t="str">
        <f>IF( ISBLANK(P1.Perceptible!D562),"",P1.Perceptible!D562)</f>
        <v>N/T</v>
      </c>
      <c r="J71" s="124" t="str">
        <f>IF( ISBLANK(P1.Perceptible!D600),"",P1.Perceptible!D600)</f>
        <v>N/T</v>
      </c>
      <c r="K71" s="124" t="str">
        <f>IF( ISBLANK(P1.Perceptible!D638),"",P1.Perceptible!D638)</f>
        <v>Falla</v>
      </c>
      <c r="L71" s="124" t="str">
        <f>IF( ISBLANK(P1.Perceptible!D676),"",P1.Perceptible!D676)</f>
        <v>N/T</v>
      </c>
      <c r="M71" s="124" t="str">
        <f>IF( ISBLANK(P1.Perceptible!D714),"",P1.Perceptible!D714)</f>
        <v>N/T</v>
      </c>
      <c r="N71" s="124" t="str">
        <f>IF( ISBLANK(P1.Perceptible!D752),"",P1.Perceptible!D752)</f>
        <v>N/T</v>
      </c>
      <c r="O71" s="124" t="str">
        <f>IF( ISBLANK(P2.Operable!D410),"",P2.Operable!D410)</f>
        <v>N/D</v>
      </c>
      <c r="P71" s="124" t="str">
        <f>IF( ISBLANK(P2.Operable!D448),"",P2.Operable!D448)</f>
        <v>N/T</v>
      </c>
      <c r="Q71" s="124" t="str">
        <f>IF( ISBLANK(P2.Operable!D486),"",P2.Operable!D486)</f>
        <v>N/T</v>
      </c>
      <c r="R71" s="124" t="str">
        <f>IF( ISBLANK(P3.Comprensible!D68),"",P3.Comprensible!D68)</f>
        <v>N/D</v>
      </c>
      <c r="S71" s="124" t="str">
        <f>IF( ISBLANK(P3.Comprensible!D182),"",P3.Comprensible!D182)</f>
        <v>N/D</v>
      </c>
      <c r="T71" s="124" t="str">
        <f>IF( ISBLANK(P3.Comprensible!D220),"",P3.Comprensible!D220)</f>
        <v>N/T</v>
      </c>
      <c r="U71" s="124" t="str">
        <f>IF( ISBLANK(P3.Comprensible!D334),"",P3.Comprensible!D334)</f>
        <v>N/T</v>
      </c>
      <c r="V71" s="124" t="str">
        <f>IF( ISBLANK(P3.Comprensible!D372),"",P3.Comprensible!D372)</f>
        <v>N/T</v>
      </c>
      <c r="W71" s="124" t="str">
        <f>IF(ISBLANK(P4.Robusto!D106),"",P4.Robusto!D106)</f>
        <v>N/T</v>
      </c>
      <c r="X71" s="40"/>
      <c r="Y71" s="38"/>
      <c r="Z71" s="38"/>
      <c r="AA71" s="38"/>
      <c r="AB71" s="38"/>
      <c r="AC71" s="38"/>
      <c r="AD71" s="38"/>
      <c r="AE71" s="38"/>
      <c r="AF71" s="38"/>
      <c r="AG71" s="38"/>
      <c r="AH71" s="38"/>
      <c r="AI71" s="38"/>
      <c r="AJ71" s="38"/>
      <c r="AK71" s="38"/>
    </row>
    <row r="72" spans="1:37" ht="20.25">
      <c r="A72" s="38"/>
      <c r="B72" s="122" t="str">
        <f>IF( ISBLANK('03.Muestra'!$C20),"",'03.Muestra'!$C20)</f>
        <v>SOLICITUD DE ACOMPAÑAMIENTO TECNOLÓGICO | CTIC</v>
      </c>
      <c r="C72" s="123" t="str">
        <f>IF( ISBLANK('03.Muestra'!$E20),"",'03.Muestra'!$E20)</f>
        <v>https://www.fundacionctic.org/es/proyectos/red-sat/solicitud-diagnostico</v>
      </c>
      <c r="D72" s="124" t="str">
        <f>IF( ISBLANK(P1.Perceptible!D183),"",P1.Perceptible!D183)</f>
        <v>N/T</v>
      </c>
      <c r="E72" s="124" t="str">
        <f>IF( ISBLANK(P1.Perceptible!D221),"",P1.Perceptible!D221)</f>
        <v>N/T</v>
      </c>
      <c r="F72" s="124" t="str">
        <f>IF( ISBLANK(P1.Perceptible!D373),"",P1.Perceptible!D373)</f>
        <v>N/D</v>
      </c>
      <c r="G72" s="124" t="str">
        <f>IF( ISBLANK(P1.Perceptible!D411),"",P1.Perceptible!D411)</f>
        <v>N/D</v>
      </c>
      <c r="H72" s="124" t="str">
        <f>IF( ISBLANK(P1.Perceptible!D525),"",P1.Perceptible!D525)</f>
        <v>N/D</v>
      </c>
      <c r="I72" s="124" t="str">
        <f>IF( ISBLANK(P1.Perceptible!D563),"",P1.Perceptible!D563)</f>
        <v>N/T</v>
      </c>
      <c r="J72" s="124" t="str">
        <f>IF( ISBLANK(P1.Perceptible!D601),"",P1.Perceptible!D601)</f>
        <v>N/T</v>
      </c>
      <c r="K72" s="124" t="str">
        <f>IF( ISBLANK(P1.Perceptible!D639),"",P1.Perceptible!D639)</f>
        <v>Falla</v>
      </c>
      <c r="L72" s="124" t="str">
        <f>IF( ISBLANK(P1.Perceptible!D677),"",P1.Perceptible!D677)</f>
        <v>N/T</v>
      </c>
      <c r="M72" s="124" t="str">
        <f>IF( ISBLANK(P1.Perceptible!D715),"",P1.Perceptible!D715)</f>
        <v>N/T</v>
      </c>
      <c r="N72" s="124" t="str">
        <f>IF( ISBLANK(P1.Perceptible!D753),"",P1.Perceptible!D753)</f>
        <v>N/T</v>
      </c>
      <c r="O72" s="124" t="str">
        <f>IF( ISBLANK(P2.Operable!D411),"",P2.Operable!D411)</f>
        <v>N/D</v>
      </c>
      <c r="P72" s="124" t="str">
        <f>IF( ISBLANK(P2.Operable!D449),"",P2.Operable!D449)</f>
        <v>N/T</v>
      </c>
      <c r="Q72" s="124" t="str">
        <f>IF( ISBLANK(P2.Operable!D487),"",P2.Operable!D487)</f>
        <v>N/T</v>
      </c>
      <c r="R72" s="124" t="str">
        <f>IF( ISBLANK(P3.Comprensible!D69),"",P3.Comprensible!D69)</f>
        <v>N/D</v>
      </c>
      <c r="S72" s="124" t="str">
        <f>IF( ISBLANK(P3.Comprensible!D183),"",P3.Comprensible!D183)</f>
        <v>N/D</v>
      </c>
      <c r="T72" s="124" t="str">
        <f>IF( ISBLANK(P3.Comprensible!D221),"",P3.Comprensible!D221)</f>
        <v>N/T</v>
      </c>
      <c r="U72" s="124" t="str">
        <f>IF( ISBLANK(P3.Comprensible!D335),"",P3.Comprensible!D335)</f>
        <v>N/T</v>
      </c>
      <c r="V72" s="124" t="str">
        <f>IF( ISBLANK(P3.Comprensible!D373),"",P3.Comprensible!D373)</f>
        <v>N/T</v>
      </c>
      <c r="W72" s="124" t="str">
        <f>IF(ISBLANK(P4.Robusto!D107),"",P4.Robusto!D107)</f>
        <v>N/T</v>
      </c>
      <c r="X72" s="40"/>
      <c r="Y72" s="38"/>
      <c r="Z72" s="38"/>
      <c r="AA72" s="38"/>
      <c r="AB72" s="38"/>
      <c r="AC72" s="38"/>
      <c r="AD72" s="38"/>
      <c r="AE72" s="38"/>
      <c r="AF72" s="38"/>
      <c r="AG72" s="38"/>
      <c r="AH72" s="38"/>
      <c r="AI72" s="38"/>
      <c r="AJ72" s="38"/>
      <c r="AK72" s="38"/>
    </row>
    <row r="73" spans="1:37" ht="20.25">
      <c r="A73" s="38"/>
      <c r="B73" s="122" t="str">
        <f>IF( ISBLANK('03.Muestra'!$C21),"",'03.Muestra'!$C21)</f>
        <v>Mapa del sitio | CTIC</v>
      </c>
      <c r="C73" s="123" t="str">
        <f>IF( ISBLANK('03.Muestra'!$E21),"",'03.Muestra'!$E21)</f>
        <v>https://www.fundacionctic.org/es/sitemap</v>
      </c>
      <c r="D73" s="124" t="str">
        <f>IF( ISBLANK(P1.Perceptible!D184),"",P1.Perceptible!D184)</f>
        <v>N/T</v>
      </c>
      <c r="E73" s="124" t="str">
        <f>IF( ISBLANK(P1.Perceptible!D222),"",P1.Perceptible!D222)</f>
        <v>N/T</v>
      </c>
      <c r="F73" s="124" t="str">
        <f>IF( ISBLANK(P1.Perceptible!D374),"",P1.Perceptible!D374)</f>
        <v>N/D</v>
      </c>
      <c r="G73" s="124" t="str">
        <f>IF( ISBLANK(P1.Perceptible!D412),"",P1.Perceptible!D412)</f>
        <v>N/D</v>
      </c>
      <c r="H73" s="124" t="str">
        <f>IF( ISBLANK(P1.Perceptible!D526),"",P1.Perceptible!D526)</f>
        <v>N/D</v>
      </c>
      <c r="I73" s="124" t="str">
        <f>IF( ISBLANK(P1.Perceptible!D564),"",P1.Perceptible!D564)</f>
        <v>N/T</v>
      </c>
      <c r="J73" s="124" t="str">
        <f>IF( ISBLANK(P1.Perceptible!D602),"",P1.Perceptible!D602)</f>
        <v>N/T</v>
      </c>
      <c r="K73" s="124" t="str">
        <f>IF( ISBLANK(P1.Perceptible!D640),"",P1.Perceptible!D640)</f>
        <v>Falla</v>
      </c>
      <c r="L73" s="124" t="str">
        <f>IF( ISBLANK(P1.Perceptible!D678),"",P1.Perceptible!D678)</f>
        <v>N/T</v>
      </c>
      <c r="M73" s="124" t="str">
        <f>IF( ISBLANK(P1.Perceptible!D716),"",P1.Perceptible!D716)</f>
        <v>N/T</v>
      </c>
      <c r="N73" s="124" t="str">
        <f>IF( ISBLANK(P1.Perceptible!D754),"",P1.Perceptible!D754)</f>
        <v>N/T</v>
      </c>
      <c r="O73" s="124" t="str">
        <f>IF( ISBLANK(P2.Operable!D412),"",P2.Operable!D412)</f>
        <v>N/D</v>
      </c>
      <c r="P73" s="124" t="str">
        <f>IF( ISBLANK(P2.Operable!D450),"",P2.Operable!D450)</f>
        <v>N/T</v>
      </c>
      <c r="Q73" s="124" t="str">
        <f>IF( ISBLANK(P2.Operable!D488),"",P2.Operable!D488)</f>
        <v>N/T</v>
      </c>
      <c r="R73" s="124" t="str">
        <f>IF( ISBLANK(P3.Comprensible!D70),"",P3.Comprensible!D70)</f>
        <v>N/D</v>
      </c>
      <c r="S73" s="124" t="str">
        <f>IF( ISBLANK(P3.Comprensible!D184),"",P3.Comprensible!D184)</f>
        <v>N/D</v>
      </c>
      <c r="T73" s="124" t="str">
        <f>IF( ISBLANK(P3.Comprensible!D222),"",P3.Comprensible!D222)</f>
        <v>N/T</v>
      </c>
      <c r="U73" s="124" t="str">
        <f>IF( ISBLANK(P3.Comprensible!D336),"",P3.Comprensible!D336)</f>
        <v>N/T</v>
      </c>
      <c r="V73" s="124" t="str">
        <f>IF( ISBLANK(P3.Comprensible!D374),"",P3.Comprensible!D374)</f>
        <v>N/T</v>
      </c>
      <c r="W73" s="124" t="str">
        <f>IF(ISBLANK(P4.Robusto!D108),"",P4.Robusto!D108)</f>
        <v>N/T</v>
      </c>
      <c r="X73" s="40"/>
      <c r="Y73" s="38"/>
      <c r="Z73" s="38"/>
      <c r="AA73" s="38"/>
      <c r="AB73" s="38"/>
      <c r="AC73" s="38"/>
      <c r="AD73" s="38"/>
      <c r="AE73" s="38"/>
      <c r="AF73" s="38"/>
      <c r="AG73" s="38"/>
      <c r="AH73" s="38"/>
      <c r="AI73" s="38"/>
      <c r="AJ73" s="38"/>
      <c r="AK73" s="38"/>
    </row>
    <row r="74" spans="1:37" ht="20.25">
      <c r="A74" s="38"/>
      <c r="B74" s="122" t="str">
        <f>IF( ISBLANK('03.Muestra'!$C22),"",'03.Muestra'!$C22)</f>
        <v>Política de cookies | CTIC</v>
      </c>
      <c r="C74" s="123" t="str">
        <f>IF( ISBLANK('03.Muestra'!$E22),"",'03.Muestra'!$E22)</f>
        <v>https://www.fundacionctic.org/es/politica-de-cookies</v>
      </c>
      <c r="D74" s="124" t="str">
        <f>IF( ISBLANK(P1.Perceptible!D185),"",P1.Perceptible!D185)</f>
        <v>N/T</v>
      </c>
      <c r="E74" s="124" t="str">
        <f>IF( ISBLANK(P1.Perceptible!D223),"",P1.Perceptible!D223)</f>
        <v>N/T</v>
      </c>
      <c r="F74" s="124" t="str">
        <f>IF( ISBLANK(P1.Perceptible!D375),"",P1.Perceptible!D375)</f>
        <v>N/D</v>
      </c>
      <c r="G74" s="124" t="str">
        <f>IF( ISBLANK(P1.Perceptible!D413),"",P1.Perceptible!D413)</f>
        <v>N/D</v>
      </c>
      <c r="H74" s="124" t="str">
        <f>IF( ISBLANK(P1.Perceptible!D527),"",P1.Perceptible!D527)</f>
        <v>N/D</v>
      </c>
      <c r="I74" s="124" t="str">
        <f>IF( ISBLANK(P1.Perceptible!D565),"",P1.Perceptible!D565)</f>
        <v>N/T</v>
      </c>
      <c r="J74" s="124" t="str">
        <f>IF( ISBLANK(P1.Perceptible!D603),"",P1.Perceptible!D603)</f>
        <v>N/T</v>
      </c>
      <c r="K74" s="124" t="str">
        <f>IF( ISBLANK(P1.Perceptible!D641),"",P1.Perceptible!D641)</f>
        <v>Falla</v>
      </c>
      <c r="L74" s="124" t="str">
        <f>IF( ISBLANK(P1.Perceptible!D679),"",P1.Perceptible!D679)</f>
        <v>N/T</v>
      </c>
      <c r="M74" s="124" t="str">
        <f>IF( ISBLANK(P1.Perceptible!D717),"",P1.Perceptible!D717)</f>
        <v>N/T</v>
      </c>
      <c r="N74" s="124" t="str">
        <f>IF( ISBLANK(P1.Perceptible!D755),"",P1.Perceptible!D755)</f>
        <v>N/T</v>
      </c>
      <c r="O74" s="124" t="str">
        <f>IF( ISBLANK(P2.Operable!D413),"",P2.Operable!D413)</f>
        <v>N/D</v>
      </c>
      <c r="P74" s="124" t="str">
        <f>IF( ISBLANK(P2.Operable!D451),"",P2.Operable!D451)</f>
        <v>N/T</v>
      </c>
      <c r="Q74" s="124" t="str">
        <f>IF( ISBLANK(P2.Operable!D489),"",P2.Operable!D489)</f>
        <v>N/T</v>
      </c>
      <c r="R74" s="124" t="str">
        <f>IF( ISBLANK(P3.Comprensible!D71),"",P3.Comprensible!D71)</f>
        <v>N/D</v>
      </c>
      <c r="S74" s="124" t="str">
        <f>IF( ISBLANK(P3.Comprensible!D185),"",P3.Comprensible!D185)</f>
        <v>N/D</v>
      </c>
      <c r="T74" s="124" t="str">
        <f>IF( ISBLANK(P3.Comprensible!D223),"",P3.Comprensible!D223)</f>
        <v>N/T</v>
      </c>
      <c r="U74" s="124" t="str">
        <f>IF( ISBLANK(P3.Comprensible!D337),"",P3.Comprensible!D337)</f>
        <v>N/T</v>
      </c>
      <c r="V74" s="124" t="str">
        <f>IF( ISBLANK(P3.Comprensible!D375),"",P3.Comprensible!D375)</f>
        <v>N/T</v>
      </c>
      <c r="W74" s="124" t="str">
        <f>IF(ISBLANK(P4.Robusto!D109),"",P4.Robusto!D109)</f>
        <v>N/T</v>
      </c>
      <c r="X74" s="40"/>
      <c r="Y74" s="38"/>
      <c r="Z74" s="38"/>
      <c r="AA74" s="38"/>
      <c r="AB74" s="38"/>
      <c r="AC74" s="38"/>
      <c r="AD74" s="38"/>
      <c r="AE74" s="38"/>
      <c r="AF74" s="38"/>
      <c r="AG74" s="38"/>
      <c r="AH74" s="38"/>
      <c r="AI74" s="38"/>
      <c r="AJ74" s="38"/>
      <c r="AK74" s="38"/>
    </row>
    <row r="75" spans="1:37" ht="20.25">
      <c r="A75" s="38"/>
      <c r="B75" s="122" t="str">
        <f>IF( ISBLANK('03.Muestra'!$C23),"",'03.Muestra'!$C23)</f>
        <v>Home | CTIC</v>
      </c>
      <c r="C75" s="123" t="str">
        <f>IF( ISBLANK('03.Muestra'!$E23),"",'03.Muestra'!$E23)</f>
        <v>https://www.fundacionctic.org/en</v>
      </c>
      <c r="D75" s="124" t="str">
        <f>IF( ISBLANK(P1.Perceptible!D186),"",P1.Perceptible!D186)</f>
        <v>N/T</v>
      </c>
      <c r="E75" s="124" t="str">
        <f>IF( ISBLANK(P1.Perceptible!D224),"",P1.Perceptible!D224)</f>
        <v>N/T</v>
      </c>
      <c r="F75" s="124" t="str">
        <f>IF( ISBLANK(P1.Perceptible!D376),"",P1.Perceptible!D376)</f>
        <v>N/D</v>
      </c>
      <c r="G75" s="124" t="str">
        <f>IF( ISBLANK(P1.Perceptible!D414),"",P1.Perceptible!D414)</f>
        <v>N/D</v>
      </c>
      <c r="H75" s="124" t="str">
        <f>IF( ISBLANK(P1.Perceptible!D528),"",P1.Perceptible!D528)</f>
        <v>N/D</v>
      </c>
      <c r="I75" s="124" t="str">
        <f>IF( ISBLANK(P1.Perceptible!D566),"",P1.Perceptible!D566)</f>
        <v>N/T</v>
      </c>
      <c r="J75" s="124" t="str">
        <f>IF( ISBLANK(P1.Perceptible!D604),"",P1.Perceptible!D604)</f>
        <v>N/T</v>
      </c>
      <c r="K75" s="124" t="str">
        <f>IF( ISBLANK(P1.Perceptible!D642),"",P1.Perceptible!D642)</f>
        <v>Falla</v>
      </c>
      <c r="L75" s="124" t="str">
        <f>IF( ISBLANK(P1.Perceptible!D680),"",P1.Perceptible!D680)</f>
        <v>N/T</v>
      </c>
      <c r="M75" s="124" t="str">
        <f>IF( ISBLANK(P1.Perceptible!D718),"",P1.Perceptible!D718)</f>
        <v>N/T</v>
      </c>
      <c r="N75" s="124" t="str">
        <f>IF( ISBLANK(P1.Perceptible!D756),"",P1.Perceptible!D756)</f>
        <v>N/T</v>
      </c>
      <c r="O75" s="124" t="str">
        <f>IF( ISBLANK(P2.Operable!D414),"",P2.Operable!D414)</f>
        <v>N/D</v>
      </c>
      <c r="P75" s="124" t="str">
        <f>IF( ISBLANK(P2.Operable!D452),"",P2.Operable!D452)</f>
        <v>N/T</v>
      </c>
      <c r="Q75" s="124" t="str">
        <f>IF( ISBLANK(P2.Operable!D490),"",P2.Operable!D490)</f>
        <v>N/T</v>
      </c>
      <c r="R75" s="124" t="str">
        <f>IF( ISBLANK(P3.Comprensible!D72),"",P3.Comprensible!D72)</f>
        <v>N/D</v>
      </c>
      <c r="S75" s="124" t="str">
        <f>IF( ISBLANK(P3.Comprensible!D186),"",P3.Comprensible!D186)</f>
        <v>N/D</v>
      </c>
      <c r="T75" s="124" t="str">
        <f>IF( ISBLANK(P3.Comprensible!D224),"",P3.Comprensible!D224)</f>
        <v>N/T</v>
      </c>
      <c r="U75" s="124" t="str">
        <f>IF( ISBLANK(P3.Comprensible!D338),"",P3.Comprensible!D338)</f>
        <v>N/T</v>
      </c>
      <c r="V75" s="124" t="str">
        <f>IF( ISBLANK(P3.Comprensible!D376),"",P3.Comprensible!D376)</f>
        <v>N/T</v>
      </c>
      <c r="W75" s="124" t="str">
        <f>IF(ISBLANK(P4.Robusto!D110),"",P4.Robusto!D110)</f>
        <v>N/T</v>
      </c>
      <c r="X75" s="40"/>
      <c r="Y75" s="38"/>
      <c r="Z75" s="38"/>
      <c r="AA75" s="38"/>
      <c r="AB75" s="38"/>
      <c r="AC75" s="38"/>
      <c r="AD75" s="38"/>
      <c r="AE75" s="38"/>
      <c r="AF75" s="38"/>
      <c r="AG75" s="38"/>
      <c r="AH75" s="38"/>
      <c r="AI75" s="38"/>
      <c r="AJ75" s="38"/>
      <c r="AK75" s="38"/>
    </row>
    <row r="76" spans="1:37" ht="20.25">
      <c r="A76" s="38"/>
      <c r="B76" s="122" t="str">
        <f>IF( ISBLANK('03.Muestra'!$C24),"",'03.Muestra'!$C24)</f>
        <v>Accesibilidad | CTIC</v>
      </c>
      <c r="C76" s="123" t="str">
        <f>IF( ISBLANK('03.Muestra'!$E24),"",'03.Muestra'!$E24)</f>
        <v>https://www.fundacionctic.org/es/accesibilidad</v>
      </c>
      <c r="D76" s="124" t="str">
        <f>IF( ISBLANK(P1.Perceptible!D187),"",P1.Perceptible!D187)</f>
        <v>N/T</v>
      </c>
      <c r="E76" s="124" t="str">
        <f>IF( ISBLANK(P1.Perceptible!D225),"",P1.Perceptible!D225)</f>
        <v>N/T</v>
      </c>
      <c r="F76" s="124" t="str">
        <f>IF( ISBLANK(P1.Perceptible!D377),"",P1.Perceptible!D377)</f>
        <v>N/D</v>
      </c>
      <c r="G76" s="124" t="str">
        <f>IF( ISBLANK(P1.Perceptible!D415),"",P1.Perceptible!D415)</f>
        <v>N/D</v>
      </c>
      <c r="H76" s="124" t="str">
        <f>IF( ISBLANK(P1.Perceptible!D529),"",P1.Perceptible!D529)</f>
        <v>N/D</v>
      </c>
      <c r="I76" s="124" t="str">
        <f>IF( ISBLANK(P1.Perceptible!D567),"",P1.Perceptible!D567)</f>
        <v>N/T</v>
      </c>
      <c r="J76" s="124" t="str">
        <f>IF( ISBLANK(P1.Perceptible!D605),"",P1.Perceptible!D605)</f>
        <v>N/T</v>
      </c>
      <c r="K76" s="124" t="str">
        <f>IF( ISBLANK(P1.Perceptible!D643),"",P1.Perceptible!D643)</f>
        <v>Falla</v>
      </c>
      <c r="L76" s="124" t="str">
        <f>IF( ISBLANK(P1.Perceptible!D681),"",P1.Perceptible!D681)</f>
        <v>N/T</v>
      </c>
      <c r="M76" s="124" t="str">
        <f>IF( ISBLANK(P1.Perceptible!D719),"",P1.Perceptible!D719)</f>
        <v>N/T</v>
      </c>
      <c r="N76" s="124" t="str">
        <f>IF( ISBLANK(P1.Perceptible!D757),"",P1.Perceptible!D757)</f>
        <v>N/T</v>
      </c>
      <c r="O76" s="124" t="str">
        <f>IF( ISBLANK(P2.Operable!D415),"",P2.Operable!D415)</f>
        <v>N/D</v>
      </c>
      <c r="P76" s="124" t="str">
        <f>IF( ISBLANK(P2.Operable!D453),"",P2.Operable!D453)</f>
        <v>N/T</v>
      </c>
      <c r="Q76" s="124" t="str">
        <f>IF( ISBLANK(P2.Operable!D491),"",P2.Operable!D491)</f>
        <v>N/T</v>
      </c>
      <c r="R76" s="124" t="str">
        <f>IF( ISBLANK(P3.Comprensible!D73),"",P3.Comprensible!D73)</f>
        <v>N/D</v>
      </c>
      <c r="S76" s="124" t="str">
        <f>IF( ISBLANK(P3.Comprensible!D187),"",P3.Comprensible!D187)</f>
        <v>N/D</v>
      </c>
      <c r="T76" s="124" t="str">
        <f>IF( ISBLANK(P3.Comprensible!D225),"",P3.Comprensible!D225)</f>
        <v>N/T</v>
      </c>
      <c r="U76" s="124" t="str">
        <f>IF( ISBLANK(P3.Comprensible!D339),"",P3.Comprensible!D339)</f>
        <v>N/T</v>
      </c>
      <c r="V76" s="124" t="str">
        <f>IF( ISBLANK(P3.Comprensible!D377),"",P3.Comprensible!D377)</f>
        <v>N/T</v>
      </c>
      <c r="W76" s="124" t="str">
        <f>IF(ISBLANK(P4.Robusto!D111),"",P4.Robusto!D111)</f>
        <v>N/T</v>
      </c>
      <c r="X76" s="40"/>
      <c r="Y76" s="38"/>
      <c r="Z76" s="38"/>
      <c r="AA76" s="38"/>
      <c r="AB76" s="38"/>
      <c r="AC76" s="38"/>
      <c r="AD76" s="38"/>
      <c r="AE76" s="38"/>
      <c r="AF76" s="38"/>
      <c r="AG76" s="38"/>
      <c r="AH76" s="38"/>
      <c r="AI76" s="38"/>
      <c r="AJ76" s="38"/>
      <c r="AK76" s="38"/>
    </row>
    <row r="77" spans="1:37" ht="20.25">
      <c r="A77" s="38"/>
      <c r="B77" s="122" t="str">
        <f>IF( ISBLANK('03.Muestra'!$C25),"",'03.Muestra'!$C25)</f>
        <v>Sobre CTIC | CTIC</v>
      </c>
      <c r="C77" s="123" t="str">
        <f>IF( ISBLANK('03.Muestra'!$E25),"",'03.Muestra'!$E25)</f>
        <v>https://www.fundacionctic.org/es/sobre-ctic</v>
      </c>
      <c r="D77" s="124" t="str">
        <f>IF( ISBLANK(P1.Perceptible!D188),"",P1.Perceptible!D188)</f>
        <v>N/T</v>
      </c>
      <c r="E77" s="124" t="str">
        <f>IF( ISBLANK(P1.Perceptible!D226),"",P1.Perceptible!D226)</f>
        <v>N/T</v>
      </c>
      <c r="F77" s="124" t="str">
        <f>IF( ISBLANK(P1.Perceptible!D378),"",P1.Perceptible!D378)</f>
        <v>N/D</v>
      </c>
      <c r="G77" s="124" t="str">
        <f>IF( ISBLANK(P1.Perceptible!D416),"",P1.Perceptible!D416)</f>
        <v>N/D</v>
      </c>
      <c r="H77" s="124" t="str">
        <f>IF( ISBLANK(P1.Perceptible!D530),"",P1.Perceptible!D530)</f>
        <v>N/D</v>
      </c>
      <c r="I77" s="124" t="str">
        <f>IF( ISBLANK(P1.Perceptible!D568),"",P1.Perceptible!D568)</f>
        <v>N/T</v>
      </c>
      <c r="J77" s="124" t="str">
        <f>IF( ISBLANK(P1.Perceptible!D606),"",P1.Perceptible!D606)</f>
        <v>N/T</v>
      </c>
      <c r="K77" s="124" t="str">
        <f>IF( ISBLANK(P1.Perceptible!D644),"",P1.Perceptible!D644)</f>
        <v>Falla</v>
      </c>
      <c r="L77" s="124" t="str">
        <f>IF( ISBLANK(P1.Perceptible!D682),"",P1.Perceptible!D682)</f>
        <v>N/T</v>
      </c>
      <c r="M77" s="124" t="str">
        <f>IF( ISBLANK(P1.Perceptible!D720),"",P1.Perceptible!D720)</f>
        <v>N/T</v>
      </c>
      <c r="N77" s="124" t="str">
        <f>IF( ISBLANK(P1.Perceptible!D758),"",P1.Perceptible!D758)</f>
        <v>N/T</v>
      </c>
      <c r="O77" s="124" t="str">
        <f>IF( ISBLANK(P2.Operable!D416),"",P2.Operable!D416)</f>
        <v>N/D</v>
      </c>
      <c r="P77" s="124" t="str">
        <f>IF( ISBLANK(P2.Operable!D454),"",P2.Operable!D454)</f>
        <v>N/T</v>
      </c>
      <c r="Q77" s="124" t="str">
        <f>IF( ISBLANK(P2.Operable!D492),"",P2.Operable!D492)</f>
        <v>N/T</v>
      </c>
      <c r="R77" s="124" t="str">
        <f>IF( ISBLANK(P3.Comprensible!D74),"",P3.Comprensible!D74)</f>
        <v>N/D</v>
      </c>
      <c r="S77" s="124" t="str">
        <f>IF( ISBLANK(P3.Comprensible!D188),"",P3.Comprensible!D188)</f>
        <v>N/D</v>
      </c>
      <c r="T77" s="124" t="str">
        <f>IF( ISBLANK(P3.Comprensible!D226),"",P3.Comprensible!D226)</f>
        <v>N/T</v>
      </c>
      <c r="U77" s="124" t="str">
        <f>IF( ISBLANK(P3.Comprensible!D340),"",P3.Comprensible!D340)</f>
        <v>N/T</v>
      </c>
      <c r="V77" s="124" t="str">
        <f>IF( ISBLANK(P3.Comprensible!D378),"",P3.Comprensible!D378)</f>
        <v>N/T</v>
      </c>
      <c r="W77" s="124" t="str">
        <f>IF(ISBLANK(P4.Robusto!D112),"",P4.Robusto!D112)</f>
        <v>N/T</v>
      </c>
      <c r="X77" s="40"/>
      <c r="Y77" s="38"/>
      <c r="Z77" s="38"/>
      <c r="AA77" s="38"/>
      <c r="AB77" s="38"/>
      <c r="AC77" s="38"/>
      <c r="AD77" s="38"/>
      <c r="AE77" s="38"/>
      <c r="AF77" s="38"/>
      <c r="AG77" s="38"/>
      <c r="AH77" s="38"/>
      <c r="AI77" s="38"/>
      <c r="AJ77" s="38"/>
      <c r="AK77" s="38"/>
    </row>
    <row r="78" spans="1:37" ht="20.25">
      <c r="A78" s="38"/>
      <c r="B78" s="122" t="str">
        <f>IF( ISBLANK('03.Muestra'!$C26),"",'03.Muestra'!$C26)</f>
        <v>Retos | CTIC</v>
      </c>
      <c r="C78" s="123" t="str">
        <f>IF( ISBLANK('03.Muestra'!$E26),"",'03.Muestra'!$E26)</f>
        <v>https://www.fundacionctic.org/es/retos</v>
      </c>
      <c r="D78" s="124" t="str">
        <f>IF( ISBLANK(P1.Perceptible!D189),"",P1.Perceptible!D189)</f>
        <v>N/T</v>
      </c>
      <c r="E78" s="124" t="str">
        <f>IF( ISBLANK(P1.Perceptible!D227),"",P1.Perceptible!D227)</f>
        <v>N/T</v>
      </c>
      <c r="F78" s="124" t="str">
        <f>IF( ISBLANK(P1.Perceptible!D379),"",P1.Perceptible!D379)</f>
        <v>N/D</v>
      </c>
      <c r="G78" s="124" t="str">
        <f>IF( ISBLANK(P1.Perceptible!D417),"",P1.Perceptible!D417)</f>
        <v>N/D</v>
      </c>
      <c r="H78" s="124" t="str">
        <f>IF( ISBLANK(P1.Perceptible!D531),"",P1.Perceptible!D531)</f>
        <v>N/D</v>
      </c>
      <c r="I78" s="124" t="str">
        <f>IF( ISBLANK(P1.Perceptible!D569),"",P1.Perceptible!D569)</f>
        <v>N/T</v>
      </c>
      <c r="J78" s="124" t="str">
        <f>IF( ISBLANK(P1.Perceptible!D607),"",P1.Perceptible!D607)</f>
        <v>N/T</v>
      </c>
      <c r="K78" s="124" t="str">
        <f>IF( ISBLANK(P1.Perceptible!D645),"",P1.Perceptible!D645)</f>
        <v>Falla</v>
      </c>
      <c r="L78" s="124" t="str">
        <f>IF( ISBLANK(P1.Perceptible!D683),"",P1.Perceptible!D683)</f>
        <v>N/T</v>
      </c>
      <c r="M78" s="124" t="str">
        <f>IF( ISBLANK(P1.Perceptible!D721),"",P1.Perceptible!D721)</f>
        <v>N/T</v>
      </c>
      <c r="N78" s="124" t="str">
        <f>IF( ISBLANK(P1.Perceptible!D759),"",P1.Perceptible!D759)</f>
        <v>N/T</v>
      </c>
      <c r="O78" s="124" t="str">
        <f>IF( ISBLANK(P2.Operable!D417),"",P2.Operable!D417)</f>
        <v>N/D</v>
      </c>
      <c r="P78" s="124" t="str">
        <f>IF( ISBLANK(P2.Operable!D455),"",P2.Operable!D455)</f>
        <v>N/T</v>
      </c>
      <c r="Q78" s="124" t="str">
        <f>IF( ISBLANK(P2.Operable!D493),"",P2.Operable!D493)</f>
        <v>N/T</v>
      </c>
      <c r="R78" s="124" t="str">
        <f>IF( ISBLANK(P3.Comprensible!D75),"",P3.Comprensible!D75)</f>
        <v>N/D</v>
      </c>
      <c r="S78" s="124" t="str">
        <f>IF( ISBLANK(P3.Comprensible!D189),"",P3.Comprensible!D189)</f>
        <v>N/D</v>
      </c>
      <c r="T78" s="124" t="str">
        <f>IF( ISBLANK(P3.Comprensible!D227),"",P3.Comprensible!D227)</f>
        <v>N/T</v>
      </c>
      <c r="U78" s="124" t="str">
        <f>IF( ISBLANK(P3.Comprensible!D341),"",P3.Comprensible!D341)</f>
        <v>N/T</v>
      </c>
      <c r="V78" s="124" t="str">
        <f>IF( ISBLANK(P3.Comprensible!D379),"",P3.Comprensible!D379)</f>
        <v>N/T</v>
      </c>
      <c r="W78" s="124" t="str">
        <f>IF(ISBLANK(P4.Robusto!D113),"",P4.Robusto!D113)</f>
        <v>N/T</v>
      </c>
      <c r="X78" s="40"/>
      <c r="Y78" s="38"/>
      <c r="Z78" s="38"/>
      <c r="AA78" s="38"/>
      <c r="AB78" s="38"/>
      <c r="AC78" s="38"/>
      <c r="AD78" s="38"/>
      <c r="AE78" s="38"/>
      <c r="AF78" s="38"/>
      <c r="AG78" s="38"/>
      <c r="AH78" s="38"/>
      <c r="AI78" s="38"/>
      <c r="AJ78" s="38"/>
      <c r="AK78" s="38"/>
    </row>
    <row r="79" spans="1:37" ht="20.25">
      <c r="A79" s="38"/>
      <c r="B79" s="122" t="str">
        <f>IF( ISBLANK('03.Muestra'!$C27),"",'03.Muestra'!$C27)</f>
        <v>Publicaciones científicas | CTIC</v>
      </c>
      <c r="C79" s="123" t="str">
        <f>IF( ISBLANK('03.Muestra'!$E27),"",'03.Muestra'!$E27)</f>
        <v>https://www.fundacionctic.org/es/scientific-publications</v>
      </c>
      <c r="D79" s="124" t="str">
        <f>IF( ISBLANK(P1.Perceptible!D190),"",P1.Perceptible!D190)</f>
        <v>N/T</v>
      </c>
      <c r="E79" s="124" t="str">
        <f>IF( ISBLANK(P1.Perceptible!D228),"",P1.Perceptible!D228)</f>
        <v>N/T</v>
      </c>
      <c r="F79" s="124" t="str">
        <f>IF( ISBLANK(P1.Perceptible!D380),"",P1.Perceptible!D380)</f>
        <v>N/D</v>
      </c>
      <c r="G79" s="124" t="str">
        <f>IF( ISBLANK(P1.Perceptible!D418),"",P1.Perceptible!D418)</f>
        <v>N/D</v>
      </c>
      <c r="H79" s="124" t="str">
        <f>IF( ISBLANK(P1.Perceptible!D532),"",P1.Perceptible!D532)</f>
        <v>N/D</v>
      </c>
      <c r="I79" s="124" t="str">
        <f>IF( ISBLANK(P1.Perceptible!D570),"",P1.Perceptible!D570)</f>
        <v>N/T</v>
      </c>
      <c r="J79" s="124" t="str">
        <f>IF( ISBLANK(P1.Perceptible!D608),"",P1.Perceptible!D608)</f>
        <v>N/T</v>
      </c>
      <c r="K79" s="124" t="str">
        <f>IF( ISBLANK(P1.Perceptible!D646),"",P1.Perceptible!D646)</f>
        <v>Falla</v>
      </c>
      <c r="L79" s="124" t="str">
        <f>IF( ISBLANK(P1.Perceptible!D684),"",P1.Perceptible!D684)</f>
        <v>N/T</v>
      </c>
      <c r="M79" s="124" t="str">
        <f>IF( ISBLANK(P1.Perceptible!D722),"",P1.Perceptible!D722)</f>
        <v>N/T</v>
      </c>
      <c r="N79" s="124" t="str">
        <f>IF( ISBLANK(P1.Perceptible!D760),"",P1.Perceptible!D760)</f>
        <v>N/T</v>
      </c>
      <c r="O79" s="124" t="str">
        <f>IF( ISBLANK(P2.Operable!D418),"",P2.Operable!D418)</f>
        <v>N/D</v>
      </c>
      <c r="P79" s="124" t="str">
        <f>IF( ISBLANK(P2.Operable!D456),"",P2.Operable!D456)</f>
        <v>N/T</v>
      </c>
      <c r="Q79" s="124" t="str">
        <f>IF( ISBLANK(P2.Operable!D494),"",P2.Operable!D494)</f>
        <v>N/T</v>
      </c>
      <c r="R79" s="124" t="str">
        <f>IF( ISBLANK(P3.Comprensible!D76),"",P3.Comprensible!D76)</f>
        <v>Falla</v>
      </c>
      <c r="S79" s="124" t="str">
        <f>IF( ISBLANK(P3.Comprensible!D190),"",P3.Comprensible!D190)</f>
        <v>N/D</v>
      </c>
      <c r="T79" s="124" t="str">
        <f>IF( ISBLANK(P3.Comprensible!D228),"",P3.Comprensible!D228)</f>
        <v>N/T</v>
      </c>
      <c r="U79" s="124" t="str">
        <f>IF( ISBLANK(P3.Comprensible!D342),"",P3.Comprensible!D342)</f>
        <v>N/T</v>
      </c>
      <c r="V79" s="124" t="str">
        <f>IF( ISBLANK(P3.Comprensible!D380),"",P3.Comprensible!D380)</f>
        <v>N/T</v>
      </c>
      <c r="W79" s="124" t="str">
        <f>IF(ISBLANK(P4.Robusto!D114),"",P4.Robusto!D114)</f>
        <v>N/T</v>
      </c>
      <c r="X79" s="40"/>
      <c r="Y79" s="38"/>
      <c r="Z79" s="38"/>
      <c r="AA79" s="38"/>
      <c r="AB79" s="38"/>
      <c r="AC79" s="38"/>
      <c r="AD79" s="38"/>
      <c r="AE79" s="38"/>
      <c r="AF79" s="38"/>
      <c r="AG79" s="38"/>
      <c r="AH79" s="38"/>
      <c r="AI79" s="38"/>
      <c r="AJ79" s="38"/>
      <c r="AK79" s="38"/>
    </row>
    <row r="80" spans="1:37" ht="20.25">
      <c r="A80" s="38"/>
      <c r="B80" s="122" t="str">
        <f>IF( ISBLANK('03.Muestra'!$C28),"",'03.Muestra'!$C28)</f>
        <v>News | CTIC</v>
      </c>
      <c r="C80" s="123" t="str">
        <f>IF( ISBLANK('03.Muestra'!$E28),"",'03.Muestra'!$E28)</f>
        <v>https://www.fundacionctic.org/es/actualidad</v>
      </c>
      <c r="D80" s="124" t="str">
        <f>IF( ISBLANK(P1.Perceptible!D191),"",P1.Perceptible!D191)</f>
        <v>N/T</v>
      </c>
      <c r="E80" s="124" t="str">
        <f>IF( ISBLANK(P1.Perceptible!D229),"",P1.Perceptible!D229)</f>
        <v>N/T</v>
      </c>
      <c r="F80" s="124" t="str">
        <f>IF( ISBLANK(P1.Perceptible!D381),"",P1.Perceptible!D381)</f>
        <v>N/D</v>
      </c>
      <c r="G80" s="124" t="str">
        <f>IF( ISBLANK(P1.Perceptible!D419),"",P1.Perceptible!D419)</f>
        <v>N/D</v>
      </c>
      <c r="H80" s="124" t="str">
        <f>IF( ISBLANK(P1.Perceptible!D533),"",P1.Perceptible!D533)</f>
        <v>N/D</v>
      </c>
      <c r="I80" s="124" t="str">
        <f>IF( ISBLANK(P1.Perceptible!D571),"",P1.Perceptible!D571)</f>
        <v>N/T</v>
      </c>
      <c r="J80" s="124" t="str">
        <f>IF( ISBLANK(P1.Perceptible!D609),"",P1.Perceptible!D609)</f>
        <v>N/T</v>
      </c>
      <c r="K80" s="124" t="str">
        <f>IF( ISBLANK(P1.Perceptible!D647),"",P1.Perceptible!D647)</f>
        <v>Falla</v>
      </c>
      <c r="L80" s="124" t="str">
        <f>IF( ISBLANK(P1.Perceptible!D685),"",P1.Perceptible!D685)</f>
        <v>N/T</v>
      </c>
      <c r="M80" s="124" t="str">
        <f>IF( ISBLANK(P1.Perceptible!D723),"",P1.Perceptible!D723)</f>
        <v>N/T</v>
      </c>
      <c r="N80" s="124" t="str">
        <f>IF( ISBLANK(P1.Perceptible!D761),"",P1.Perceptible!D761)</f>
        <v>N/T</v>
      </c>
      <c r="O80" s="124" t="str">
        <f>IF( ISBLANK(P2.Operable!D419),"",P2.Operable!D419)</f>
        <v>N/D</v>
      </c>
      <c r="P80" s="124" t="str">
        <f>IF( ISBLANK(P2.Operable!D457),"",P2.Operable!D457)</f>
        <v>N/T</v>
      </c>
      <c r="Q80" s="124" t="str">
        <f>IF( ISBLANK(P2.Operable!D495),"",P2.Operable!D495)</f>
        <v>N/T</v>
      </c>
      <c r="R80" s="124" t="str">
        <f>IF( ISBLANK(P3.Comprensible!D77),"",P3.Comprensible!D77)</f>
        <v>N/D</v>
      </c>
      <c r="S80" s="124" t="str">
        <f>IF( ISBLANK(P3.Comprensible!D191),"",P3.Comprensible!D191)</f>
        <v>N/D</v>
      </c>
      <c r="T80" s="124" t="str">
        <f>IF( ISBLANK(P3.Comprensible!D229),"",P3.Comprensible!D229)</f>
        <v>N/T</v>
      </c>
      <c r="U80" s="124" t="str">
        <f>IF( ISBLANK(P3.Comprensible!D343),"",P3.Comprensible!D343)</f>
        <v>N/T</v>
      </c>
      <c r="V80" s="124" t="str">
        <f>IF( ISBLANK(P3.Comprensible!D381),"",P3.Comprensible!D381)</f>
        <v>N/T</v>
      </c>
      <c r="W80" s="124" t="str">
        <f>IF(ISBLANK(P4.Robusto!D115),"",P4.Robusto!D115)</f>
        <v>N/T</v>
      </c>
      <c r="X80" s="40"/>
      <c r="Y80" s="38"/>
      <c r="Z80" s="38"/>
      <c r="AA80" s="38"/>
      <c r="AB80" s="38"/>
      <c r="AC80" s="38"/>
      <c r="AD80" s="38"/>
      <c r="AE80" s="38"/>
      <c r="AF80" s="38"/>
      <c r="AG80" s="38"/>
      <c r="AH80" s="38"/>
      <c r="AI80" s="38"/>
      <c r="AJ80" s="38"/>
      <c r="AK80" s="38"/>
    </row>
    <row r="81" spans="1:37" ht="20.25">
      <c r="A81" s="38"/>
      <c r="B81" s="122" t="str">
        <f>IF( ISBLANK('03.Muestra'!$C29),"",'03.Muestra'!$C29)</f>
        <v>EQUIPAMIENTO DE MATERIAL INFORMÁTICO PARA FUNDACIÓN CTIC | CTIC</v>
      </c>
      <c r="C81" s="123" t="str">
        <f>IF( ISBLANK('03.Muestra'!$E29),"",'03.Muestra'!$E29)</f>
        <v>https://www.fundacionctic.org/es/perfil-contratante/equipamiento-de-material-informatico-para-fundacion-ctic</v>
      </c>
      <c r="D81" s="124" t="str">
        <f>IF( ISBLANK(P1.Perceptible!D192),"",P1.Perceptible!D192)</f>
        <v>N/T</v>
      </c>
      <c r="E81" s="124" t="str">
        <f>IF( ISBLANK(P1.Perceptible!D230),"",P1.Perceptible!D230)</f>
        <v>N/T</v>
      </c>
      <c r="F81" s="124" t="str">
        <f>IF( ISBLANK(P1.Perceptible!D382),"",P1.Perceptible!D382)</f>
        <v>N/D</v>
      </c>
      <c r="G81" s="124" t="str">
        <f>IF( ISBLANK(P1.Perceptible!D420),"",P1.Perceptible!D420)</f>
        <v>N/D</v>
      </c>
      <c r="H81" s="124" t="str">
        <f>IF( ISBLANK(P1.Perceptible!D534),"",P1.Perceptible!D534)</f>
        <v>N/D</v>
      </c>
      <c r="I81" s="124" t="str">
        <f>IF( ISBLANK(P1.Perceptible!D572),"",P1.Perceptible!D572)</f>
        <v>N/T</v>
      </c>
      <c r="J81" s="124" t="str">
        <f>IF( ISBLANK(P1.Perceptible!D610),"",P1.Perceptible!D610)</f>
        <v>N/T</v>
      </c>
      <c r="K81" s="124" t="str">
        <f>IF( ISBLANK(P1.Perceptible!D648),"",P1.Perceptible!D648)</f>
        <v>Falla</v>
      </c>
      <c r="L81" s="124" t="str">
        <f>IF( ISBLANK(P1.Perceptible!D686),"",P1.Perceptible!D686)</f>
        <v>N/T</v>
      </c>
      <c r="M81" s="124" t="str">
        <f>IF( ISBLANK(P1.Perceptible!D724),"",P1.Perceptible!D724)</f>
        <v>N/T</v>
      </c>
      <c r="N81" s="124" t="str">
        <f>IF( ISBLANK(P1.Perceptible!D762),"",P1.Perceptible!D762)</f>
        <v>N/T</v>
      </c>
      <c r="O81" s="124" t="str">
        <f>IF( ISBLANK(P2.Operable!D420),"",P2.Operable!D420)</f>
        <v>N/D</v>
      </c>
      <c r="P81" s="124" t="str">
        <f>IF( ISBLANK(P2.Operable!D458),"",P2.Operable!D458)</f>
        <v>N/T</v>
      </c>
      <c r="Q81" s="124" t="str">
        <f>IF( ISBLANK(P2.Operable!D496),"",P2.Operable!D496)</f>
        <v>N/T</v>
      </c>
      <c r="R81" s="124" t="str">
        <f>IF( ISBLANK(P3.Comprensible!D78),"",P3.Comprensible!D78)</f>
        <v>N/D</v>
      </c>
      <c r="S81" s="124" t="str">
        <f>IF( ISBLANK(P3.Comprensible!D192),"",P3.Comprensible!D192)</f>
        <v>N/D</v>
      </c>
      <c r="T81" s="124" t="str">
        <f>IF( ISBLANK(P3.Comprensible!D230),"",P3.Comprensible!D230)</f>
        <v>N/T</v>
      </c>
      <c r="U81" s="124" t="str">
        <f>IF( ISBLANK(P3.Comprensible!D344),"",P3.Comprensible!D344)</f>
        <v>N/T</v>
      </c>
      <c r="V81" s="124" t="str">
        <f>IF( ISBLANK(P3.Comprensible!D382),"",P3.Comprensible!D382)</f>
        <v>N/T</v>
      </c>
      <c r="W81" s="124" t="str">
        <f>IF(ISBLANK(P4.Robusto!D116),"",P4.Robusto!D116)</f>
        <v>N/T</v>
      </c>
      <c r="X81" s="40"/>
      <c r="Y81" s="38"/>
      <c r="Z81" s="38"/>
      <c r="AA81" s="38"/>
      <c r="AB81" s="38"/>
      <c r="AC81" s="38"/>
      <c r="AD81" s="38"/>
      <c r="AE81" s="38"/>
      <c r="AF81" s="38"/>
      <c r="AG81" s="38"/>
      <c r="AH81" s="38"/>
      <c r="AI81" s="38"/>
      <c r="AJ81" s="38"/>
      <c r="AK81" s="38"/>
    </row>
    <row r="82" spans="1:37" ht="20.25">
      <c r="A82" s="38"/>
      <c r="B82" s="122" t="str">
        <f>IF( ISBLANK('03.Muestra'!$C30),"",'03.Muestra'!$C30)</f>
        <v>Órganos de gobierno | CTIC</v>
      </c>
      <c r="C82" s="123" t="str">
        <f>IF( ISBLANK('03.Muestra'!$E30),"",'03.Muestra'!$E30)</f>
        <v>https://www.fundacionctic.org/es/organos-de-gobierno</v>
      </c>
      <c r="D82" s="124" t="str">
        <f>IF( ISBLANK(P1.Perceptible!D193),"",P1.Perceptible!D193)</f>
        <v>N/T</v>
      </c>
      <c r="E82" s="124" t="str">
        <f>IF( ISBLANK(P1.Perceptible!D231),"",P1.Perceptible!D231)</f>
        <v>N/T</v>
      </c>
      <c r="F82" s="124" t="str">
        <f>IF( ISBLANK(P1.Perceptible!D383),"",P1.Perceptible!D383)</f>
        <v>N/D</v>
      </c>
      <c r="G82" s="124" t="str">
        <f>IF( ISBLANK(P1.Perceptible!D421),"",P1.Perceptible!D421)</f>
        <v>N/D</v>
      </c>
      <c r="H82" s="124" t="str">
        <f>IF( ISBLANK(P1.Perceptible!D535),"",P1.Perceptible!D535)</f>
        <v>N/D</v>
      </c>
      <c r="I82" s="124" t="str">
        <f>IF( ISBLANK(P1.Perceptible!D573),"",P1.Perceptible!D573)</f>
        <v>N/T</v>
      </c>
      <c r="J82" s="124" t="str">
        <f>IF( ISBLANK(P1.Perceptible!D611),"",P1.Perceptible!D611)</f>
        <v>N/T</v>
      </c>
      <c r="K82" s="124" t="str">
        <f>IF( ISBLANK(P1.Perceptible!D649),"",P1.Perceptible!D649)</f>
        <v>Falla</v>
      </c>
      <c r="L82" s="124" t="str">
        <f>IF( ISBLANK(P1.Perceptible!D687),"",P1.Perceptible!D687)</f>
        <v>N/T</v>
      </c>
      <c r="M82" s="124" t="str">
        <f>IF( ISBLANK(P1.Perceptible!D725),"",P1.Perceptible!D725)</f>
        <v>N/T</v>
      </c>
      <c r="N82" s="124" t="str">
        <f>IF( ISBLANK(P1.Perceptible!D763),"",P1.Perceptible!D763)</f>
        <v>N/T</v>
      </c>
      <c r="O82" s="124" t="str">
        <f>IF( ISBLANK(P2.Operable!D421),"",P2.Operable!D421)</f>
        <v>N/D</v>
      </c>
      <c r="P82" s="124" t="str">
        <f>IF( ISBLANK(P2.Operable!D459),"",P2.Operable!D459)</f>
        <v>N/T</v>
      </c>
      <c r="Q82" s="124" t="str">
        <f>IF( ISBLANK(P2.Operable!D497),"",P2.Operable!D497)</f>
        <v>N/T</v>
      </c>
      <c r="R82" s="124" t="str">
        <f>IF( ISBLANK(P3.Comprensible!D79),"",P3.Comprensible!D79)</f>
        <v>N/D</v>
      </c>
      <c r="S82" s="124" t="str">
        <f>IF( ISBLANK(P3.Comprensible!D193),"",P3.Comprensible!D193)</f>
        <v>N/D</v>
      </c>
      <c r="T82" s="124" t="str">
        <f>IF( ISBLANK(P3.Comprensible!D231),"",P3.Comprensible!D231)</f>
        <v>N/T</v>
      </c>
      <c r="U82" s="124" t="str">
        <f>IF( ISBLANK(P3.Comprensible!D345),"",P3.Comprensible!D345)</f>
        <v>N/T</v>
      </c>
      <c r="V82" s="124" t="str">
        <f>IF( ISBLANK(P3.Comprensible!D383),"",P3.Comprensible!D383)</f>
        <v>N/T</v>
      </c>
      <c r="W82" s="124" t="str">
        <f>IF(ISBLANK(P4.Robusto!D117),"",P4.Robusto!D117)</f>
        <v>N/T</v>
      </c>
      <c r="X82" s="40"/>
      <c r="Y82" s="38"/>
      <c r="Z82" s="38"/>
      <c r="AA82" s="38"/>
      <c r="AB82" s="38"/>
      <c r="AC82" s="38"/>
      <c r="AD82" s="38"/>
      <c r="AE82" s="38"/>
      <c r="AF82" s="38"/>
      <c r="AG82" s="38"/>
      <c r="AH82" s="38"/>
      <c r="AI82" s="38"/>
      <c r="AJ82" s="38"/>
      <c r="AK82" s="38"/>
    </row>
    <row r="83" spans="1:37" ht="20.25">
      <c r="A83" s="38"/>
      <c r="B83" s="122" t="str">
        <f>IF( ISBLANK('03.Muestra'!$C31),"",'03.Muestra'!$C31)</f>
        <v>Desarrollo de Plataforma Web RETOS STEAM | CTIC</v>
      </c>
      <c r="C83" s="123" t="str">
        <f>IF( ISBLANK('03.Muestra'!$E31),"",'03.Muestra'!$E31)</f>
        <v>https://www.fundacionctic.org/es/perfil-contratante/desarrollo-de-plataforma-web-retos-steam</v>
      </c>
      <c r="D83" s="124" t="str">
        <f>IF( ISBLANK(P1.Perceptible!D194),"",P1.Perceptible!D194)</f>
        <v>N/T</v>
      </c>
      <c r="E83" s="124" t="str">
        <f>IF( ISBLANK(P1.Perceptible!D232),"",P1.Perceptible!D232)</f>
        <v>N/T</v>
      </c>
      <c r="F83" s="124" t="str">
        <f>IF( ISBLANK(P1.Perceptible!D384),"",P1.Perceptible!D384)</f>
        <v>N/D</v>
      </c>
      <c r="G83" s="124" t="str">
        <f>IF( ISBLANK(P1.Perceptible!D422),"",P1.Perceptible!D422)</f>
        <v>N/D</v>
      </c>
      <c r="H83" s="124" t="str">
        <f>IF( ISBLANK(P1.Perceptible!D536),"",P1.Perceptible!D536)</f>
        <v>N/D</v>
      </c>
      <c r="I83" s="124" t="str">
        <f>IF( ISBLANK(P1.Perceptible!D574),"",P1.Perceptible!D574)</f>
        <v>N/T</v>
      </c>
      <c r="J83" s="124" t="str">
        <f>IF( ISBLANK(P1.Perceptible!D612),"",P1.Perceptible!D612)</f>
        <v>N/T</v>
      </c>
      <c r="K83" s="124" t="str">
        <f>IF( ISBLANK(P1.Perceptible!D650),"",P1.Perceptible!D650)</f>
        <v>Falla</v>
      </c>
      <c r="L83" s="124" t="str">
        <f>IF( ISBLANK(P1.Perceptible!D688),"",P1.Perceptible!D688)</f>
        <v>N/T</v>
      </c>
      <c r="M83" s="124" t="str">
        <f>IF( ISBLANK(P1.Perceptible!D726),"",P1.Perceptible!D726)</f>
        <v>N/T</v>
      </c>
      <c r="N83" s="124" t="str">
        <f>IF( ISBLANK(P1.Perceptible!D764),"",P1.Perceptible!D764)</f>
        <v>N/T</v>
      </c>
      <c r="O83" s="124" t="str">
        <f>IF( ISBLANK(P2.Operable!D422),"",P2.Operable!D422)</f>
        <v>N/D</v>
      </c>
      <c r="P83" s="124" t="str">
        <f>IF( ISBLANK(P2.Operable!D460),"",P2.Operable!D460)</f>
        <v>N/T</v>
      </c>
      <c r="Q83" s="124" t="str">
        <f>IF( ISBLANK(P2.Operable!D498),"",P2.Operable!D498)</f>
        <v>N/T</v>
      </c>
      <c r="R83" s="124" t="str">
        <f>IF( ISBLANK(P3.Comprensible!D80),"",P3.Comprensible!D80)</f>
        <v>N/D</v>
      </c>
      <c r="S83" s="124" t="str">
        <f>IF( ISBLANK(P3.Comprensible!D194),"",P3.Comprensible!D194)</f>
        <v>N/D</v>
      </c>
      <c r="T83" s="124" t="str">
        <f>IF( ISBLANK(P3.Comprensible!D232),"",P3.Comprensible!D232)</f>
        <v>N/T</v>
      </c>
      <c r="U83" s="124" t="str">
        <f>IF( ISBLANK(P3.Comprensible!D346),"",P3.Comprensible!D346)</f>
        <v>N/T</v>
      </c>
      <c r="V83" s="124" t="str">
        <f>IF( ISBLANK(P3.Comprensible!D384),"",P3.Comprensible!D384)</f>
        <v>N/T</v>
      </c>
      <c r="W83" s="124" t="str">
        <f>IF(ISBLANK(P4.Robusto!D118),"",P4.Robusto!D118)</f>
        <v>N/T</v>
      </c>
      <c r="X83" s="40"/>
      <c r="Y83" s="38"/>
      <c r="Z83" s="38"/>
      <c r="AA83" s="38"/>
      <c r="AB83" s="38"/>
      <c r="AC83" s="38"/>
      <c r="AD83" s="38"/>
      <c r="AE83" s="38"/>
      <c r="AF83" s="38"/>
      <c r="AG83" s="38"/>
      <c r="AH83" s="38"/>
      <c r="AI83" s="38"/>
      <c r="AJ83" s="38"/>
      <c r="AK83" s="38"/>
    </row>
    <row r="84" spans="1:37" ht="20.25">
      <c r="A84" s="38"/>
      <c r="B84" s="122" t="str">
        <f>IF( ISBLANK('03.Muestra'!$C32),"",'03.Muestra'!$C32)</f>
        <v>Suministro de material informático y de investigación | CTIC</v>
      </c>
      <c r="C84" s="123" t="str">
        <f>IF( ISBLANK('03.Muestra'!$E32),"",'03.Muestra'!$E32)</f>
        <v>https://www.fundacionctic.org/es/perfil-contratante/suministro-de-material-informatico-y-de-investigacion</v>
      </c>
      <c r="D84" s="124" t="str">
        <f>IF( ISBLANK(P1.Perceptible!D195),"",P1.Perceptible!D195)</f>
        <v>N/T</v>
      </c>
      <c r="E84" s="124" t="str">
        <f>IF( ISBLANK(P1.Perceptible!D233),"",P1.Perceptible!D233)</f>
        <v>N/T</v>
      </c>
      <c r="F84" s="124" t="str">
        <f>IF( ISBLANK(P1.Perceptible!D385),"",P1.Perceptible!D385)</f>
        <v>N/D</v>
      </c>
      <c r="G84" s="124" t="str">
        <f>IF( ISBLANK(P1.Perceptible!D423),"",P1.Perceptible!D423)</f>
        <v>N/D</v>
      </c>
      <c r="H84" s="124" t="str">
        <f>IF( ISBLANK(P1.Perceptible!D537),"",P1.Perceptible!D537)</f>
        <v>N/D</v>
      </c>
      <c r="I84" s="124" t="str">
        <f>IF( ISBLANK(P1.Perceptible!D575),"",P1.Perceptible!D575)</f>
        <v>N/T</v>
      </c>
      <c r="J84" s="124" t="str">
        <f>IF( ISBLANK(P1.Perceptible!D613),"",P1.Perceptible!D613)</f>
        <v>N/T</v>
      </c>
      <c r="K84" s="124" t="str">
        <f>IF( ISBLANK(P1.Perceptible!D651),"",P1.Perceptible!D651)</f>
        <v>Falla</v>
      </c>
      <c r="L84" s="124" t="str">
        <f>IF( ISBLANK(P1.Perceptible!D689),"",P1.Perceptible!D689)</f>
        <v>N/T</v>
      </c>
      <c r="M84" s="124" t="str">
        <f>IF( ISBLANK(P1.Perceptible!D727),"",P1.Perceptible!D727)</f>
        <v>N/T</v>
      </c>
      <c r="N84" s="124" t="str">
        <f>IF( ISBLANK(P1.Perceptible!D765),"",P1.Perceptible!D765)</f>
        <v>N/T</v>
      </c>
      <c r="O84" s="124" t="str">
        <f>IF( ISBLANK(P2.Operable!D423),"",P2.Operable!D423)</f>
        <v>N/D</v>
      </c>
      <c r="P84" s="124" t="str">
        <f>IF( ISBLANK(P2.Operable!D461),"",P2.Operable!D461)</f>
        <v>N/T</v>
      </c>
      <c r="Q84" s="124" t="str">
        <f>IF( ISBLANK(P2.Operable!D499),"",P2.Operable!D499)</f>
        <v>N/T</v>
      </c>
      <c r="R84" s="124" t="str">
        <f>IF( ISBLANK(P3.Comprensible!D81),"",P3.Comprensible!D81)</f>
        <v>N/D</v>
      </c>
      <c r="S84" s="124" t="str">
        <f>IF( ISBLANK(P3.Comprensible!D195),"",P3.Comprensible!D195)</f>
        <v>N/D</v>
      </c>
      <c r="T84" s="124" t="str">
        <f>IF( ISBLANK(P3.Comprensible!D233),"",P3.Comprensible!D233)</f>
        <v>N/T</v>
      </c>
      <c r="U84" s="124" t="str">
        <f>IF( ISBLANK(P3.Comprensible!D347),"",P3.Comprensible!D347)</f>
        <v>N/T</v>
      </c>
      <c r="V84" s="124" t="str">
        <f>IF( ISBLANK(P3.Comprensible!D385),"",P3.Comprensible!D385)</f>
        <v>N/T</v>
      </c>
      <c r="W84" s="124" t="str">
        <f>IF(ISBLANK(P4.Robusto!D119),"",P4.Robusto!D119)</f>
        <v>N/T</v>
      </c>
      <c r="X84" s="40"/>
      <c r="Y84" s="38"/>
      <c r="Z84" s="38"/>
      <c r="AA84" s="38"/>
      <c r="AB84" s="38"/>
      <c r="AC84" s="38"/>
      <c r="AD84" s="38"/>
      <c r="AE84" s="38"/>
      <c r="AF84" s="38"/>
      <c r="AG84" s="38"/>
      <c r="AH84" s="38"/>
      <c r="AI84" s="38"/>
      <c r="AJ84" s="38"/>
      <c r="AK84" s="38"/>
    </row>
    <row r="85" spans="1:37" ht="20.25">
      <c r="A85" s="38"/>
      <c r="B85" s="122" t="str">
        <f>IF( ISBLANK('03.Muestra'!$C33),"",'03.Muestra'!$C33)</f>
        <v>Solicitud de certificados | CTIC</v>
      </c>
      <c r="C85" s="123" t="str">
        <f>IF( ISBLANK('03.Muestra'!$E33),"",'03.Muestra'!$E33)</f>
        <v>https://www.fundacionctic.org/perfil-contratante/certificados</v>
      </c>
      <c r="D85" s="124" t="str">
        <f>IF( ISBLANK(P1.Perceptible!D196),"",P1.Perceptible!D196)</f>
        <v>N/T</v>
      </c>
      <c r="E85" s="124" t="str">
        <f>IF( ISBLANK(P1.Perceptible!D234),"",P1.Perceptible!D234)</f>
        <v>N/T</v>
      </c>
      <c r="F85" s="124" t="str">
        <f>IF( ISBLANK(P1.Perceptible!D386),"",P1.Perceptible!D386)</f>
        <v>N/D</v>
      </c>
      <c r="G85" s="124" t="str">
        <f>IF( ISBLANK(P1.Perceptible!D424),"",P1.Perceptible!D424)</f>
        <v>N/D</v>
      </c>
      <c r="H85" s="124" t="str">
        <f>IF( ISBLANK(P1.Perceptible!D538),"",P1.Perceptible!D538)</f>
        <v>N/D</v>
      </c>
      <c r="I85" s="124" t="str">
        <f>IF( ISBLANK(P1.Perceptible!D576),"",P1.Perceptible!D576)</f>
        <v>N/T</v>
      </c>
      <c r="J85" s="124" t="str">
        <f>IF( ISBLANK(P1.Perceptible!D614),"",P1.Perceptible!D614)</f>
        <v>N/T</v>
      </c>
      <c r="K85" s="124" t="str">
        <f>IF( ISBLANK(P1.Perceptible!D652),"",P1.Perceptible!D652)</f>
        <v>Falla</v>
      </c>
      <c r="L85" s="124" t="str">
        <f>IF( ISBLANK(P1.Perceptible!D690),"",P1.Perceptible!D690)</f>
        <v>N/T</v>
      </c>
      <c r="M85" s="124" t="str">
        <f>IF( ISBLANK(P1.Perceptible!D728),"",P1.Perceptible!D728)</f>
        <v>N/T</v>
      </c>
      <c r="N85" s="124" t="str">
        <f>IF( ISBLANK(P1.Perceptible!D766),"",P1.Perceptible!D766)</f>
        <v>N/T</v>
      </c>
      <c r="O85" s="124" t="str">
        <f>IF( ISBLANK(P2.Operable!D424),"",P2.Operable!D424)</f>
        <v>N/D</v>
      </c>
      <c r="P85" s="124" t="str">
        <f>IF( ISBLANK(P2.Operable!D462),"",P2.Operable!D462)</f>
        <v>N/T</v>
      </c>
      <c r="Q85" s="124" t="str">
        <f>IF( ISBLANK(P2.Operable!D500),"",P2.Operable!D500)</f>
        <v>N/T</v>
      </c>
      <c r="R85" s="124" t="str">
        <f>IF( ISBLANK(P3.Comprensible!D82),"",P3.Comprensible!D82)</f>
        <v>N/D</v>
      </c>
      <c r="S85" s="124" t="str">
        <f>IF( ISBLANK(P3.Comprensible!D196),"",P3.Comprensible!D196)</f>
        <v>N/D</v>
      </c>
      <c r="T85" s="124" t="str">
        <f>IF( ISBLANK(P3.Comprensible!D234),"",P3.Comprensible!D234)</f>
        <v>N/T</v>
      </c>
      <c r="U85" s="124" t="str">
        <f>IF( ISBLANK(P3.Comprensible!D348),"",P3.Comprensible!D348)</f>
        <v>N/T</v>
      </c>
      <c r="V85" s="124" t="str">
        <f>IF( ISBLANK(P3.Comprensible!D386),"",P3.Comprensible!D386)</f>
        <v>N/T</v>
      </c>
      <c r="W85" s="124" t="str">
        <f>IF(ISBLANK(P4.Robusto!D120),"",P4.Robusto!D120)</f>
        <v>N/T</v>
      </c>
      <c r="X85" s="40"/>
      <c r="Y85" s="38"/>
      <c r="Z85" s="38"/>
      <c r="AA85" s="38"/>
      <c r="AB85" s="38"/>
      <c r="AC85" s="38"/>
      <c r="AD85" s="38"/>
      <c r="AE85" s="38"/>
      <c r="AF85" s="38"/>
      <c r="AG85" s="38"/>
      <c r="AH85" s="38"/>
      <c r="AI85" s="38"/>
      <c r="AJ85" s="38"/>
      <c r="AK85" s="38"/>
    </row>
    <row r="86" spans="1:37" ht="20.25">
      <c r="A86" s="38"/>
      <c r="B86" s="122" t="str">
        <f>IF( ISBLANK('03.Muestra'!$C34),"",'03.Muestra'!$C34)</f>
        <v>Prensa | CTIC</v>
      </c>
      <c r="C86" s="123" t="str">
        <f>IF( ISBLANK('03.Muestra'!$E34),"",'03.Muestra'!$E34)</f>
        <v>https://www.fundacionctic.org/es/prensa</v>
      </c>
      <c r="D86" s="124" t="str">
        <f>IF( ISBLANK(P1.Perceptible!D197),"",P1.Perceptible!D197)</f>
        <v>N/T</v>
      </c>
      <c r="E86" s="124" t="str">
        <f>IF( ISBLANK(P1.Perceptible!D235),"",P1.Perceptible!D235)</f>
        <v>N/T</v>
      </c>
      <c r="F86" s="124" t="str">
        <f>IF( ISBLANK(P1.Perceptible!D387),"",P1.Perceptible!D387)</f>
        <v>N/D</v>
      </c>
      <c r="G86" s="124" t="str">
        <f>IF( ISBLANK(P1.Perceptible!D425),"",P1.Perceptible!D425)</f>
        <v>N/D</v>
      </c>
      <c r="H86" s="124" t="str">
        <f>IF( ISBLANK(P1.Perceptible!D539),"",P1.Perceptible!D539)</f>
        <v>N/D</v>
      </c>
      <c r="I86" s="124" t="str">
        <f>IF( ISBLANK(P1.Perceptible!D577),"",P1.Perceptible!D577)</f>
        <v>N/T</v>
      </c>
      <c r="J86" s="124" t="str">
        <f>IF( ISBLANK(P1.Perceptible!D615),"",P1.Perceptible!D615)</f>
        <v>N/T</v>
      </c>
      <c r="K86" s="124" t="str">
        <f>IF( ISBLANK(P1.Perceptible!D653),"",P1.Perceptible!D653)</f>
        <v>Falla</v>
      </c>
      <c r="L86" s="124" t="str">
        <f>IF( ISBLANK(P1.Perceptible!D691),"",P1.Perceptible!D691)</f>
        <v>N/T</v>
      </c>
      <c r="M86" s="124" t="str">
        <f>IF( ISBLANK(P1.Perceptible!D729),"",P1.Perceptible!D729)</f>
        <v>N/T</v>
      </c>
      <c r="N86" s="124" t="str">
        <f>IF( ISBLANK(P1.Perceptible!D767),"",P1.Perceptible!D767)</f>
        <v>N/T</v>
      </c>
      <c r="O86" s="124" t="str">
        <f>IF( ISBLANK(P2.Operable!D425),"",P2.Operable!D425)</f>
        <v>N/D</v>
      </c>
      <c r="P86" s="124" t="str">
        <f>IF( ISBLANK(P2.Operable!D463),"",P2.Operable!D463)</f>
        <v>N/T</v>
      </c>
      <c r="Q86" s="124" t="str">
        <f>IF( ISBLANK(P2.Operable!D501),"",P2.Operable!D501)</f>
        <v>N/T</v>
      </c>
      <c r="R86" s="124" t="str">
        <f>IF( ISBLANK(P3.Comprensible!D83),"",P3.Comprensible!D83)</f>
        <v>N/D</v>
      </c>
      <c r="S86" s="124" t="str">
        <f>IF( ISBLANK(P3.Comprensible!D197),"",P3.Comprensible!D197)</f>
        <v>N/D</v>
      </c>
      <c r="T86" s="124" t="str">
        <f>IF( ISBLANK(P3.Comprensible!D235),"",P3.Comprensible!D235)</f>
        <v>N/T</v>
      </c>
      <c r="U86" s="124" t="str">
        <f>IF( ISBLANK(P3.Comprensible!D349),"",P3.Comprensible!D349)</f>
        <v>N/T</v>
      </c>
      <c r="V86" s="124" t="str">
        <f>IF( ISBLANK(P3.Comprensible!D387),"",P3.Comprensible!D387)</f>
        <v>N/T</v>
      </c>
      <c r="W86" s="124" t="str">
        <f>IF(ISBLANK(P4.Robusto!D121),"",P4.Robusto!D121)</f>
        <v>N/T</v>
      </c>
      <c r="X86" s="40"/>
      <c r="Y86" s="38"/>
      <c r="Z86" s="38"/>
      <c r="AA86" s="38"/>
      <c r="AB86" s="38"/>
      <c r="AC86" s="38"/>
      <c r="AD86" s="38"/>
      <c r="AE86" s="38"/>
      <c r="AF86" s="38"/>
      <c r="AG86" s="38"/>
      <c r="AH86" s="38"/>
      <c r="AI86" s="38"/>
      <c r="AJ86" s="38"/>
      <c r="AK86" s="38"/>
    </row>
    <row r="87" spans="1:37" ht="20.25">
      <c r="A87" s="38"/>
      <c r="B87" s="122" t="str">
        <f>IF( ISBLANK('03.Muestra'!$C35),"",'03.Muestra'!$C35)</f>
        <v>EQUIPAMIENTO INFORMÁTICO Y DE COMUNICACIONES PARA FUNDACIÓN CTIC 2017 | CTIC</v>
      </c>
      <c r="C87" s="123" t="str">
        <f>IF( ISBLANK('03.Muestra'!$E35),"",'03.Muestra'!$E35)</f>
        <v>https://www.fundacionctic.org/es/perfil-contratante/equipamiento-informatico-y-de-comunicaciones-para-fundacion-ctic-2017</v>
      </c>
      <c r="D87" s="124" t="str">
        <f>IF( ISBLANK(P1.Perceptible!D198),"",P1.Perceptible!D198)</f>
        <v>N/T</v>
      </c>
      <c r="E87" s="124" t="str">
        <f>IF( ISBLANK(P1.Perceptible!D236),"",P1.Perceptible!D236)</f>
        <v>N/T</v>
      </c>
      <c r="F87" s="124" t="str">
        <f>IF( ISBLANK(P1.Perceptible!D388),"",P1.Perceptible!D388)</f>
        <v>N/D</v>
      </c>
      <c r="G87" s="124" t="str">
        <f>IF( ISBLANK(P1.Perceptible!D426),"",P1.Perceptible!D426)</f>
        <v>N/D</v>
      </c>
      <c r="H87" s="124" t="str">
        <f>IF( ISBLANK(P1.Perceptible!D540),"",P1.Perceptible!D540)</f>
        <v>N/D</v>
      </c>
      <c r="I87" s="124" t="str">
        <f>IF( ISBLANK(P1.Perceptible!D578),"",P1.Perceptible!D578)</f>
        <v>N/T</v>
      </c>
      <c r="J87" s="124" t="str">
        <f>IF( ISBLANK(P1.Perceptible!D616),"",P1.Perceptible!D616)</f>
        <v>N/T</v>
      </c>
      <c r="K87" s="124" t="str">
        <f>IF( ISBLANK(P1.Perceptible!D654),"",P1.Perceptible!D654)</f>
        <v>Falla</v>
      </c>
      <c r="L87" s="124" t="str">
        <f>IF( ISBLANK(P1.Perceptible!D692),"",P1.Perceptible!D692)</f>
        <v>N/T</v>
      </c>
      <c r="M87" s="124" t="str">
        <f>IF( ISBLANK(P1.Perceptible!D730),"",P1.Perceptible!D730)</f>
        <v>N/T</v>
      </c>
      <c r="N87" s="124" t="str">
        <f>IF( ISBLANK(P1.Perceptible!D768),"",P1.Perceptible!D768)</f>
        <v>N/T</v>
      </c>
      <c r="O87" s="124" t="str">
        <f>IF( ISBLANK(P2.Operable!D426),"",P2.Operable!D426)</f>
        <v>N/D</v>
      </c>
      <c r="P87" s="124" t="str">
        <f>IF( ISBLANK(P2.Operable!D464),"",P2.Operable!D464)</f>
        <v>N/T</v>
      </c>
      <c r="Q87" s="124" t="str">
        <f>IF( ISBLANK(P2.Operable!D502),"",P2.Operable!D502)</f>
        <v>N/T</v>
      </c>
      <c r="R87" s="124" t="str">
        <f>IF( ISBLANK(P3.Comprensible!D84),"",P3.Comprensible!D84)</f>
        <v>N/D</v>
      </c>
      <c r="S87" s="124" t="str">
        <f>IF( ISBLANK(P3.Comprensible!D198),"",P3.Comprensible!D198)</f>
        <v>N/D</v>
      </c>
      <c r="T87" s="124" t="str">
        <f>IF( ISBLANK(P3.Comprensible!D236),"",P3.Comprensible!D236)</f>
        <v>N/T</v>
      </c>
      <c r="U87" s="124" t="str">
        <f>IF( ISBLANK(P3.Comprensible!D350),"",P3.Comprensible!D350)</f>
        <v>N/T</v>
      </c>
      <c r="V87" s="124" t="str">
        <f>IF( ISBLANK(P3.Comprensible!D388),"",P3.Comprensible!D388)</f>
        <v>N/T</v>
      </c>
      <c r="W87" s="124" t="str">
        <f>IF(ISBLANK(P4.Robusto!D122),"",P4.Robusto!D122)</f>
        <v>N/T</v>
      </c>
      <c r="X87" s="40"/>
      <c r="Y87" s="38"/>
      <c r="Z87" s="38"/>
      <c r="AA87" s="38"/>
      <c r="AB87" s="38"/>
      <c r="AC87" s="38"/>
      <c r="AD87" s="38"/>
      <c r="AE87" s="38"/>
      <c r="AF87" s="38"/>
      <c r="AG87" s="38"/>
      <c r="AH87" s="38"/>
      <c r="AI87" s="38"/>
      <c r="AJ87" s="38"/>
      <c r="AK87" s="38"/>
    </row>
    <row r="88" spans="1:37" ht="20.25">
      <c r="A88" s="38"/>
      <c r="B88" s="122" t="str">
        <f>IF( ISBLANK('03.Muestra'!$C36),"",'03.Muestra'!$C36)</f>
        <v>Proceso de Homologación de Docentes | CTIC</v>
      </c>
      <c r="C88" s="123" t="str">
        <f>IF( ISBLANK('03.Muestra'!$E36),"",'03.Muestra'!$E36)</f>
        <v>https://www.fundacionctic.org/es/perfil-contratante/proceso-de-homologacion-de-docentes</v>
      </c>
      <c r="D88" s="124" t="str">
        <f>IF( ISBLANK(P1.Perceptible!D199),"",P1.Perceptible!D199)</f>
        <v>N/T</v>
      </c>
      <c r="E88" s="124" t="str">
        <f>IF( ISBLANK(P1.Perceptible!D237),"",P1.Perceptible!D237)</f>
        <v>N/T</v>
      </c>
      <c r="F88" s="124" t="str">
        <f>IF( ISBLANK(P1.Perceptible!D389),"",P1.Perceptible!D389)</f>
        <v>N/D</v>
      </c>
      <c r="G88" s="124" t="str">
        <f>IF( ISBLANK(P1.Perceptible!D427),"",P1.Perceptible!D427)</f>
        <v>N/D</v>
      </c>
      <c r="H88" s="124" t="str">
        <f>IF( ISBLANK(P1.Perceptible!D541),"",P1.Perceptible!D541)</f>
        <v>N/D</v>
      </c>
      <c r="I88" s="124" t="str">
        <f>IF( ISBLANK(P1.Perceptible!D579),"",P1.Perceptible!D579)</f>
        <v>N/T</v>
      </c>
      <c r="J88" s="124" t="str">
        <f>IF( ISBLANK(P1.Perceptible!D617),"",P1.Perceptible!D617)</f>
        <v>N/T</v>
      </c>
      <c r="K88" s="124" t="str">
        <f>IF( ISBLANK(P1.Perceptible!D655),"",P1.Perceptible!D655)</f>
        <v>Falla</v>
      </c>
      <c r="L88" s="124" t="str">
        <f>IF( ISBLANK(P1.Perceptible!D693),"",P1.Perceptible!D693)</f>
        <v>N/T</v>
      </c>
      <c r="M88" s="124" t="str">
        <f>IF( ISBLANK(P1.Perceptible!D731),"",P1.Perceptible!D731)</f>
        <v>N/T</v>
      </c>
      <c r="N88" s="124" t="str">
        <f>IF( ISBLANK(P1.Perceptible!D769),"",P1.Perceptible!D769)</f>
        <v>N/T</v>
      </c>
      <c r="O88" s="124" t="str">
        <f>IF( ISBLANK(P2.Operable!D427),"",P2.Operable!D427)</f>
        <v>N/D</v>
      </c>
      <c r="P88" s="124" t="str">
        <f>IF( ISBLANK(P2.Operable!D465),"",P2.Operable!D465)</f>
        <v>N/T</v>
      </c>
      <c r="Q88" s="124" t="str">
        <f>IF( ISBLANK(P2.Operable!D503),"",P2.Operable!D503)</f>
        <v>N/T</v>
      </c>
      <c r="R88" s="124" t="str">
        <f>IF( ISBLANK(P3.Comprensible!D85),"",P3.Comprensible!D85)</f>
        <v>N/D</v>
      </c>
      <c r="S88" s="124" t="str">
        <f>IF( ISBLANK(P3.Comprensible!D199),"",P3.Comprensible!D199)</f>
        <v>N/D</v>
      </c>
      <c r="T88" s="124" t="str">
        <f>IF( ISBLANK(P3.Comprensible!D237),"",P3.Comprensible!D237)</f>
        <v>N/T</v>
      </c>
      <c r="U88" s="124" t="str">
        <f>IF( ISBLANK(P3.Comprensible!D351),"",P3.Comprensible!D351)</f>
        <v>N/T</v>
      </c>
      <c r="V88" s="124" t="str">
        <f>IF( ISBLANK(P3.Comprensible!D389),"",P3.Comprensible!D389)</f>
        <v>N/T</v>
      </c>
      <c r="W88" s="124" t="str">
        <f>IF(ISBLANK(P4.Robusto!D123),"",P4.Robusto!D123)</f>
        <v>N/T</v>
      </c>
      <c r="X88" s="40"/>
      <c r="Y88" s="38"/>
      <c r="Z88" s="38"/>
      <c r="AA88" s="38"/>
      <c r="AB88" s="38"/>
      <c r="AC88" s="38"/>
      <c r="AD88" s="38"/>
      <c r="AE88" s="38"/>
      <c r="AF88" s="38"/>
      <c r="AG88" s="38"/>
      <c r="AH88" s="38"/>
      <c r="AI88" s="38"/>
      <c r="AJ88" s="38"/>
      <c r="AK88" s="38"/>
    </row>
    <row r="89" spans="1:37" ht="20.25">
      <c r="A89" s="38"/>
      <c r="B89" s="122" t="str">
        <f>IF( ISBLANK('03.Muestra'!$C37),"",'03.Muestra'!$C37)</f>
        <v>Home | CTIC</v>
      </c>
      <c r="C89" s="123" t="str">
        <f>IF( ISBLANK('03.Muestra'!$E37),"",'03.Muestra'!$E37)</f>
        <v>https://www.fundacionctic.org/es</v>
      </c>
      <c r="D89" s="124" t="str">
        <f>IF( ISBLANK(P1.Perceptible!D200),"",P1.Perceptible!D200)</f>
        <v>N/T</v>
      </c>
      <c r="E89" s="124" t="str">
        <f>IF( ISBLANK(P1.Perceptible!D238),"",P1.Perceptible!D238)</f>
        <v>N/T</v>
      </c>
      <c r="F89" s="124" t="str">
        <f>IF( ISBLANK(P1.Perceptible!D390),"",P1.Perceptible!D390)</f>
        <v>N/D</v>
      </c>
      <c r="G89" s="124" t="str">
        <f>IF( ISBLANK(P1.Perceptible!D428),"",P1.Perceptible!D428)</f>
        <v>N/D</v>
      </c>
      <c r="H89" s="124" t="str">
        <f>IF( ISBLANK(P1.Perceptible!D542),"",P1.Perceptible!D542)</f>
        <v>N/D</v>
      </c>
      <c r="I89" s="124" t="str">
        <f>IF( ISBLANK(P1.Perceptible!D580),"",P1.Perceptible!D580)</f>
        <v>N/T</v>
      </c>
      <c r="J89" s="124" t="str">
        <f>IF( ISBLANK(P1.Perceptible!D618),"",P1.Perceptible!D618)</f>
        <v>N/T</v>
      </c>
      <c r="K89" s="124" t="str">
        <f>IF( ISBLANK(P1.Perceptible!D656),"",P1.Perceptible!D656)</f>
        <v>Falla</v>
      </c>
      <c r="L89" s="124" t="str">
        <f>IF( ISBLANK(P1.Perceptible!D694),"",P1.Perceptible!D694)</f>
        <v>N/T</v>
      </c>
      <c r="M89" s="124" t="str">
        <f>IF( ISBLANK(P1.Perceptible!D732),"",P1.Perceptible!D732)</f>
        <v>N/T</v>
      </c>
      <c r="N89" s="124" t="str">
        <f>IF( ISBLANK(P1.Perceptible!D770),"",P1.Perceptible!D770)</f>
        <v>N/T</v>
      </c>
      <c r="O89" s="124" t="str">
        <f>IF( ISBLANK(P2.Operable!D428),"",P2.Operable!D428)</f>
        <v>N/D</v>
      </c>
      <c r="P89" s="124" t="str">
        <f>IF( ISBLANK(P2.Operable!D466),"",P2.Operable!D466)</f>
        <v>N/T</v>
      </c>
      <c r="Q89" s="124" t="str">
        <f>IF( ISBLANK(P2.Operable!D504),"",P2.Operable!D504)</f>
        <v>N/T</v>
      </c>
      <c r="R89" s="124" t="str">
        <f>IF( ISBLANK(P3.Comprensible!D86),"",P3.Comprensible!D86)</f>
        <v>N/D</v>
      </c>
      <c r="S89" s="124" t="str">
        <f>IF( ISBLANK(P3.Comprensible!D200),"",P3.Comprensible!D200)</f>
        <v>N/D</v>
      </c>
      <c r="T89" s="124" t="str">
        <f>IF( ISBLANK(P3.Comprensible!D238),"",P3.Comprensible!D238)</f>
        <v>N/T</v>
      </c>
      <c r="U89" s="124" t="str">
        <f>IF( ISBLANK(P3.Comprensible!D352),"",P3.Comprensible!D352)</f>
        <v>N/T</v>
      </c>
      <c r="V89" s="124" t="str">
        <f>IF( ISBLANK(P3.Comprensible!D390),"",P3.Comprensible!D390)</f>
        <v>N/T</v>
      </c>
      <c r="W89" s="124" t="str">
        <f>IF(ISBLANK(P4.Robusto!D124),"",P4.Robusto!D124)</f>
        <v>N/T</v>
      </c>
      <c r="X89" s="40"/>
      <c r="Y89" s="38"/>
      <c r="Z89" s="38"/>
      <c r="AA89" s="38"/>
      <c r="AB89" s="38"/>
      <c r="AC89" s="38"/>
      <c r="AD89" s="38"/>
      <c r="AE89" s="38"/>
      <c r="AF89" s="38"/>
      <c r="AG89" s="38"/>
      <c r="AH89" s="38"/>
      <c r="AI89" s="38"/>
      <c r="AJ89" s="38"/>
      <c r="AK89" s="38"/>
    </row>
    <row r="90" spans="1:37" ht="20.25">
      <c r="A90" s="38"/>
      <c r="B90" s="122" t="str">
        <f>IF( ISBLANK('03.Muestra'!$C38),"",'03.Muestra'!$C38)</f>
        <v>Contratación del mantenimiento de la limpieza de las instalaciones de Fundación CTIC y zonas comunes del Edificio Centros Tecnológicos | CTIC</v>
      </c>
      <c r="C90" s="123" t="str">
        <f>IF( ISBLANK('03.Muestra'!$E38),"",'03.Muestra'!$E38)</f>
        <v>https://www.fundacionctic.org/es/perfil-contratante/contratacion-del-mantenimiento-de-la-limpieza-de-las-instalaciones-de-fundacion</v>
      </c>
      <c r="D90" s="124" t="str">
        <f>IF( ISBLANK(P1.Perceptible!D201),"",P1.Perceptible!D201)</f>
        <v>N/T</v>
      </c>
      <c r="E90" s="124" t="str">
        <f>IF( ISBLANK(P1.Perceptible!D239),"",P1.Perceptible!D239)</f>
        <v>N/T</v>
      </c>
      <c r="F90" s="124" t="str">
        <f>IF( ISBLANK(P1.Perceptible!D391),"",P1.Perceptible!D391)</f>
        <v>N/D</v>
      </c>
      <c r="G90" s="124" t="str">
        <f>IF( ISBLANK(P1.Perceptible!D429),"",P1.Perceptible!D429)</f>
        <v>N/D</v>
      </c>
      <c r="H90" s="124" t="str">
        <f>IF( ISBLANK(P1.Perceptible!D543),"",P1.Perceptible!D543)</f>
        <v>N/D</v>
      </c>
      <c r="I90" s="124" t="str">
        <f>IF( ISBLANK(P1.Perceptible!D581),"",P1.Perceptible!D581)</f>
        <v>N/T</v>
      </c>
      <c r="J90" s="124" t="str">
        <f>IF( ISBLANK(P1.Perceptible!D619),"",P1.Perceptible!D619)</f>
        <v>N/T</v>
      </c>
      <c r="K90" s="124" t="str">
        <f>IF( ISBLANK(P1.Perceptible!D657),"",P1.Perceptible!D657)</f>
        <v>Falla</v>
      </c>
      <c r="L90" s="124" t="str">
        <f>IF( ISBLANK(P1.Perceptible!D695),"",P1.Perceptible!D695)</f>
        <v>N/T</v>
      </c>
      <c r="M90" s="124" t="str">
        <f>IF( ISBLANK(P1.Perceptible!D733),"",P1.Perceptible!D733)</f>
        <v>N/T</v>
      </c>
      <c r="N90" s="124" t="str">
        <f>IF( ISBLANK(P1.Perceptible!D771),"",P1.Perceptible!D771)</f>
        <v>N/T</v>
      </c>
      <c r="O90" s="124" t="str">
        <f>IF( ISBLANK(P2.Operable!D429),"",P2.Operable!D429)</f>
        <v>N/D</v>
      </c>
      <c r="P90" s="124" t="str">
        <f>IF( ISBLANK(P2.Operable!D467),"",P2.Operable!D467)</f>
        <v>N/T</v>
      </c>
      <c r="Q90" s="124" t="str">
        <f>IF( ISBLANK(P2.Operable!D505),"",P2.Operable!D505)</f>
        <v>N/T</v>
      </c>
      <c r="R90" s="124" t="str">
        <f>IF( ISBLANK(P3.Comprensible!D87),"",P3.Comprensible!D87)</f>
        <v>N/D</v>
      </c>
      <c r="S90" s="124" t="str">
        <f>IF( ISBLANK(P3.Comprensible!D201),"",P3.Comprensible!D201)</f>
        <v>N/D</v>
      </c>
      <c r="T90" s="124" t="str">
        <f>IF( ISBLANK(P3.Comprensible!D239),"",P3.Comprensible!D239)</f>
        <v>N/T</v>
      </c>
      <c r="U90" s="124" t="str">
        <f>IF( ISBLANK(P3.Comprensible!D353),"",P3.Comprensible!D353)</f>
        <v>N/T</v>
      </c>
      <c r="V90" s="124" t="str">
        <f>IF( ISBLANK(P3.Comprensible!D391),"",P3.Comprensible!D391)</f>
        <v>N/T</v>
      </c>
      <c r="W90" s="124" t="str">
        <f>IF(ISBLANK(P4.Robusto!D125),"",P4.Robusto!D125)</f>
        <v>N/T</v>
      </c>
      <c r="X90" s="40"/>
      <c r="Y90" s="38"/>
      <c r="Z90" s="38"/>
      <c r="AA90" s="38"/>
      <c r="AB90" s="38"/>
      <c r="AC90" s="38"/>
      <c r="AD90" s="38"/>
      <c r="AE90" s="38"/>
      <c r="AF90" s="38"/>
      <c r="AG90" s="38"/>
      <c r="AH90" s="38"/>
      <c r="AI90" s="38"/>
      <c r="AJ90" s="38"/>
      <c r="AK90" s="38"/>
    </row>
    <row r="91" spans="1:37" ht="20.25">
      <c r="A91" s="38"/>
      <c r="B91" s="122" t="str">
        <f>IF( ISBLANK('03.Muestra'!$C39),"",'03.Muestra'!$C39)</f>
        <v>Recursos humanos | CTIC</v>
      </c>
      <c r="C91" s="123" t="str">
        <f>IF( ISBLANK('03.Muestra'!$E39),"",'03.Muestra'!$E39)</f>
        <v>https://www.fundacionctic.org/es/recursos-humanos</v>
      </c>
      <c r="D91" s="124" t="str">
        <f>IF( ISBLANK(P1.Perceptible!D202),"",P1.Perceptible!D202)</f>
        <v>N/T</v>
      </c>
      <c r="E91" s="124" t="str">
        <f>IF( ISBLANK(P1.Perceptible!D240),"",P1.Perceptible!D240)</f>
        <v>N/T</v>
      </c>
      <c r="F91" s="124" t="str">
        <f>IF( ISBLANK(P1.Perceptible!D392),"",P1.Perceptible!D392)</f>
        <v>N/D</v>
      </c>
      <c r="G91" s="124" t="str">
        <f>IF( ISBLANK(P1.Perceptible!D430),"",P1.Perceptible!D430)</f>
        <v>N/D</v>
      </c>
      <c r="H91" s="124" t="str">
        <f>IF( ISBLANK(P1.Perceptible!D544),"",P1.Perceptible!D544)</f>
        <v>N/D</v>
      </c>
      <c r="I91" s="124" t="str">
        <f>IF( ISBLANK(P1.Perceptible!D582),"",P1.Perceptible!D582)</f>
        <v>N/T</v>
      </c>
      <c r="J91" s="124" t="str">
        <f>IF( ISBLANK(P1.Perceptible!D620),"",P1.Perceptible!D620)</f>
        <v>N/T</v>
      </c>
      <c r="K91" s="124" t="str">
        <f>IF( ISBLANK(P1.Perceptible!D658),"",P1.Perceptible!D658)</f>
        <v>Falla</v>
      </c>
      <c r="L91" s="124" t="str">
        <f>IF( ISBLANK(P1.Perceptible!D696),"",P1.Perceptible!D696)</f>
        <v>N/T</v>
      </c>
      <c r="M91" s="124" t="str">
        <f>IF( ISBLANK(P1.Perceptible!D734),"",P1.Perceptible!D734)</f>
        <v>N/T</v>
      </c>
      <c r="N91" s="124" t="str">
        <f>IF( ISBLANK(P1.Perceptible!D772),"",P1.Perceptible!D772)</f>
        <v>N/T</v>
      </c>
      <c r="O91" s="124" t="str">
        <f>IF( ISBLANK(P2.Operable!D430),"",P2.Operable!D430)</f>
        <v>N/D</v>
      </c>
      <c r="P91" s="124" t="str">
        <f>IF( ISBLANK(P2.Operable!D468),"",P2.Operable!D468)</f>
        <v>N/T</v>
      </c>
      <c r="Q91" s="124" t="str">
        <f>IF( ISBLANK(P2.Operable!D506),"",P2.Operable!D506)</f>
        <v>N/T</v>
      </c>
      <c r="R91" s="124" t="str">
        <f>IF( ISBLANK(P3.Comprensible!D88),"",P3.Comprensible!D88)</f>
        <v>N/D</v>
      </c>
      <c r="S91" s="124" t="str">
        <f>IF( ISBLANK(P3.Comprensible!D202),"",P3.Comprensible!D202)</f>
        <v>N/D</v>
      </c>
      <c r="T91" s="124" t="str">
        <f>IF( ISBLANK(P3.Comprensible!D240),"",P3.Comprensible!D240)</f>
        <v>N/T</v>
      </c>
      <c r="U91" s="124" t="str">
        <f>IF( ISBLANK(P3.Comprensible!D354),"",P3.Comprensible!D354)</f>
        <v>N/T</v>
      </c>
      <c r="V91" s="124" t="str">
        <f>IF( ISBLANK(P3.Comprensible!D392),"",P3.Comprensible!D392)</f>
        <v>N/T</v>
      </c>
      <c r="W91" s="124" t="str">
        <f>IF(ISBLANK(P4.Robusto!D126),"",P4.Robusto!D126)</f>
        <v>N/T</v>
      </c>
      <c r="X91" s="40"/>
      <c r="Y91" s="38"/>
      <c r="Z91" s="38"/>
      <c r="AA91" s="38"/>
      <c r="AB91" s="38"/>
      <c r="AC91" s="38"/>
      <c r="AD91" s="38"/>
      <c r="AE91" s="38"/>
      <c r="AF91" s="38"/>
      <c r="AG91" s="38"/>
      <c r="AH91" s="38"/>
      <c r="AI91" s="38"/>
      <c r="AJ91" s="38"/>
      <c r="AK91" s="38"/>
    </row>
    <row r="92" spans="1:37" ht="20.25">
      <c r="A92" s="38"/>
      <c r="B92" s="122" t="str">
        <f>IF( ISBLANK('03.Muestra'!$C40),"",'03.Muestra'!$C40)</f>
        <v>Identidad corporativa | CTIC</v>
      </c>
      <c r="C92" s="123" t="str">
        <f>IF( ISBLANK('03.Muestra'!$E40),"",'03.Muestra'!$E40)</f>
        <v>https://www.fundacionctic.org/es/identidad-corporativa</v>
      </c>
      <c r="D92" s="124" t="str">
        <f>IF( ISBLANK(P1.Perceptible!D203),"",P1.Perceptible!D203)</f>
        <v>N/T</v>
      </c>
      <c r="E92" s="124" t="str">
        <f>IF( ISBLANK(P1.Perceptible!D241),"",P1.Perceptible!D241)</f>
        <v>N/T</v>
      </c>
      <c r="F92" s="124" t="str">
        <f>IF( ISBLANK(P1.Perceptible!D393),"",P1.Perceptible!D393)</f>
        <v>N/D</v>
      </c>
      <c r="G92" s="124" t="str">
        <f>IF( ISBLANK(P1.Perceptible!D431),"",P1.Perceptible!D431)</f>
        <v>N/D</v>
      </c>
      <c r="H92" s="124" t="str">
        <f>IF( ISBLANK(P1.Perceptible!D545),"",P1.Perceptible!D545)</f>
        <v>N/D</v>
      </c>
      <c r="I92" s="124" t="str">
        <f>IF( ISBLANK(P1.Perceptible!D583),"",P1.Perceptible!D583)</f>
        <v>N/T</v>
      </c>
      <c r="J92" s="124" t="str">
        <f>IF( ISBLANK(P1.Perceptible!D621),"",P1.Perceptible!D621)</f>
        <v>N/T</v>
      </c>
      <c r="K92" s="124" t="str">
        <f>IF( ISBLANK(P1.Perceptible!D659),"",P1.Perceptible!D659)</f>
        <v>Falla</v>
      </c>
      <c r="L92" s="124" t="str">
        <f>IF( ISBLANK(P1.Perceptible!D697),"",P1.Perceptible!D697)</f>
        <v>N/T</v>
      </c>
      <c r="M92" s="124" t="str">
        <f>IF( ISBLANK(P1.Perceptible!D735),"",P1.Perceptible!D735)</f>
        <v>N/T</v>
      </c>
      <c r="N92" s="124" t="str">
        <f>IF( ISBLANK(P1.Perceptible!D773),"",P1.Perceptible!D773)</f>
        <v>N/T</v>
      </c>
      <c r="O92" s="124" t="str">
        <f>IF( ISBLANK(P2.Operable!D431),"",P2.Operable!D431)</f>
        <v>N/D</v>
      </c>
      <c r="P92" s="124" t="str">
        <f>IF( ISBLANK(P2.Operable!D469),"",P2.Operable!D469)</f>
        <v>N/T</v>
      </c>
      <c r="Q92" s="124" t="str">
        <f>IF( ISBLANK(P2.Operable!D507),"",P2.Operable!D507)</f>
        <v>N/T</v>
      </c>
      <c r="R92" s="124" t="str">
        <f>IF( ISBLANK(P3.Comprensible!D89),"",P3.Comprensible!D89)</f>
        <v>N/D</v>
      </c>
      <c r="S92" s="124" t="str">
        <f>IF( ISBLANK(P3.Comprensible!D203),"",P3.Comprensible!D203)</f>
        <v>N/D</v>
      </c>
      <c r="T92" s="124" t="str">
        <f>IF( ISBLANK(P3.Comprensible!D241),"",P3.Comprensible!D241)</f>
        <v>N/T</v>
      </c>
      <c r="U92" s="124" t="str">
        <f>IF( ISBLANK(P3.Comprensible!D355),"",P3.Comprensible!D355)</f>
        <v>N/T</v>
      </c>
      <c r="V92" s="124" t="str">
        <f>IF( ISBLANK(P3.Comprensible!D393),"",P3.Comprensible!D393)</f>
        <v>N/T</v>
      </c>
      <c r="W92" s="124" t="str">
        <f>IF(ISBLANK(P4.Robusto!D127),"",P4.Robusto!D127)</f>
        <v>N/T</v>
      </c>
      <c r="X92" s="40"/>
      <c r="Y92" s="38"/>
      <c r="Z92" s="38"/>
      <c r="AA92" s="38"/>
      <c r="AB92" s="38"/>
      <c r="AC92" s="38"/>
      <c r="AD92" s="38"/>
      <c r="AE92" s="38"/>
      <c r="AF92" s="38"/>
      <c r="AG92" s="38"/>
      <c r="AH92" s="38"/>
      <c r="AI92" s="38"/>
      <c r="AJ92" s="38"/>
      <c r="AK92" s="38"/>
    </row>
    <row r="93" spans="1:37" ht="20.25">
      <c r="A93" s="38"/>
      <c r="B93" s="122" t="str">
        <f>IF( ISBLANK('03.Muestra'!$C41),"",'03.Muestra'!$C41)</f>
        <v>Álbumes | CTIC</v>
      </c>
      <c r="C93" s="123" t="str">
        <f>IF( ISBLANK('03.Muestra'!$E41),"",'03.Muestra'!$E41)</f>
        <v>https://www.fundacionctic.org/es/album</v>
      </c>
      <c r="D93" s="124" t="str">
        <f>IF( ISBLANK(P1.Perceptible!D204),"",P1.Perceptible!D204)</f>
        <v>N/T</v>
      </c>
      <c r="E93" s="124" t="str">
        <f>IF( ISBLANK(P1.Perceptible!D242),"",P1.Perceptible!D242)</f>
        <v>N/T</v>
      </c>
      <c r="F93" s="124" t="str">
        <f>IF( ISBLANK(P1.Perceptible!D394),"",P1.Perceptible!D394)</f>
        <v>N/D</v>
      </c>
      <c r="G93" s="124" t="str">
        <f>IF( ISBLANK(P1.Perceptible!D432),"",P1.Perceptible!D432)</f>
        <v>N/D</v>
      </c>
      <c r="H93" s="124" t="str">
        <f>IF( ISBLANK(P1.Perceptible!D546),"",P1.Perceptible!D546)</f>
        <v>N/D</v>
      </c>
      <c r="I93" s="124" t="str">
        <f>IF( ISBLANK(P1.Perceptible!D584),"",P1.Perceptible!D584)</f>
        <v>N/T</v>
      </c>
      <c r="J93" s="124" t="str">
        <f>IF( ISBLANK(P1.Perceptible!D622),"",P1.Perceptible!D622)</f>
        <v>N/T</v>
      </c>
      <c r="K93" s="124" t="str">
        <f>IF( ISBLANK(P1.Perceptible!D660),"",P1.Perceptible!D660)</f>
        <v>Falla</v>
      </c>
      <c r="L93" s="124" t="str">
        <f>IF( ISBLANK(P1.Perceptible!D698),"",P1.Perceptible!D698)</f>
        <v>N/T</v>
      </c>
      <c r="M93" s="124" t="str">
        <f>IF( ISBLANK(P1.Perceptible!D736),"",P1.Perceptible!D736)</f>
        <v>N/T</v>
      </c>
      <c r="N93" s="124" t="str">
        <f>IF( ISBLANK(P1.Perceptible!D774),"",P1.Perceptible!D774)</f>
        <v>N/T</v>
      </c>
      <c r="O93" s="124" t="str">
        <f>IF( ISBLANK(P2.Operable!D432),"",P2.Operable!D432)</f>
        <v>N/D</v>
      </c>
      <c r="P93" s="124" t="str">
        <f>IF( ISBLANK(P2.Operable!D470),"",P2.Operable!D470)</f>
        <v>N/T</v>
      </c>
      <c r="Q93" s="124" t="str">
        <f>IF( ISBLANK(P2.Operable!D508),"",P2.Operable!D508)</f>
        <v>N/T</v>
      </c>
      <c r="R93" s="124" t="str">
        <f>IF( ISBLANK(P3.Comprensible!D90),"",P3.Comprensible!D90)</f>
        <v>N/D</v>
      </c>
      <c r="S93" s="124" t="str">
        <f>IF( ISBLANK(P3.Comprensible!D204),"",P3.Comprensible!D204)</f>
        <v>N/D</v>
      </c>
      <c r="T93" s="124" t="str">
        <f>IF( ISBLANK(P3.Comprensible!D242),"",P3.Comprensible!D242)</f>
        <v>N/T</v>
      </c>
      <c r="U93" s="124" t="str">
        <f>IF( ISBLANK(P3.Comprensible!D356),"",P3.Comprensible!D356)</f>
        <v>N/T</v>
      </c>
      <c r="V93" s="124" t="str">
        <f>IF( ISBLANK(P3.Comprensible!D394),"",P3.Comprensible!D394)</f>
        <v>N/T</v>
      </c>
      <c r="W93" s="124" t="str">
        <f>IF(ISBLANK(P4.Robusto!D128),"",P4.Robusto!D128)</f>
        <v>N/T</v>
      </c>
      <c r="X93" s="40"/>
      <c r="Y93" s="38"/>
      <c r="Z93" s="38"/>
      <c r="AA93" s="38"/>
      <c r="AB93" s="38"/>
      <c r="AC93" s="38"/>
      <c r="AD93" s="38"/>
      <c r="AE93" s="38"/>
      <c r="AF93" s="38"/>
      <c r="AG93" s="38"/>
      <c r="AH93" s="38"/>
      <c r="AI93" s="38"/>
      <c r="AJ93" s="38"/>
      <c r="AK93" s="38"/>
    </row>
    <row r="94" spans="1:37" ht="20.25">
      <c r="A94" s="38"/>
      <c r="B94" s="122" t="str">
        <f>IF( ISBLANK('03.Muestra'!$C42),"",'03.Muestra'!$C42)</f>
        <v>Aviso legal | CTIC</v>
      </c>
      <c r="C94" s="123" t="str">
        <f>IF( ISBLANK('03.Muestra'!$E42),"",'03.Muestra'!$E42)</f>
        <v>https://www.fundacionctic.org/es/aviso-legal</v>
      </c>
      <c r="D94" s="124" t="str">
        <f>IF( ISBLANK(P1.Perceptible!D205),"",P1.Perceptible!D205)</f>
        <v>N/T</v>
      </c>
      <c r="E94" s="124" t="str">
        <f>IF( ISBLANK(P1.Perceptible!D243),"",P1.Perceptible!D243)</f>
        <v>N/T</v>
      </c>
      <c r="F94" s="124" t="str">
        <f>IF( ISBLANK(P1.Perceptible!D395),"",P1.Perceptible!D395)</f>
        <v>N/D</v>
      </c>
      <c r="G94" s="124" t="str">
        <f>IF( ISBLANK(P1.Perceptible!D433),"",P1.Perceptible!D433)</f>
        <v>N/D</v>
      </c>
      <c r="H94" s="124" t="str">
        <f>IF( ISBLANK(P1.Perceptible!D547),"",P1.Perceptible!D547)</f>
        <v>N/D</v>
      </c>
      <c r="I94" s="124" t="str">
        <f>IF( ISBLANK(P1.Perceptible!D585),"",P1.Perceptible!D585)</f>
        <v>N/T</v>
      </c>
      <c r="J94" s="124" t="str">
        <f>IF( ISBLANK(P1.Perceptible!D623),"",P1.Perceptible!D623)</f>
        <v>N/T</v>
      </c>
      <c r="K94" s="124" t="str">
        <f>IF( ISBLANK(P1.Perceptible!D661),"",P1.Perceptible!D661)</f>
        <v>Falla</v>
      </c>
      <c r="L94" s="124" t="str">
        <f>IF( ISBLANK(P1.Perceptible!D699),"",P1.Perceptible!D699)</f>
        <v>N/T</v>
      </c>
      <c r="M94" s="124" t="str">
        <f>IF( ISBLANK(P1.Perceptible!D737),"",P1.Perceptible!D737)</f>
        <v>N/T</v>
      </c>
      <c r="N94" s="124" t="str">
        <f>IF( ISBLANK(P1.Perceptible!D775),"",P1.Perceptible!D775)</f>
        <v>N/T</v>
      </c>
      <c r="O94" s="124" t="str">
        <f>IF( ISBLANK(P2.Operable!D433),"",P2.Operable!D433)</f>
        <v>N/D</v>
      </c>
      <c r="P94" s="124" t="str">
        <f>IF( ISBLANK(P2.Operable!D471),"",P2.Operable!D471)</f>
        <v>N/T</v>
      </c>
      <c r="Q94" s="124" t="str">
        <f>IF( ISBLANK(P2.Operable!D509),"",P2.Operable!D509)</f>
        <v>N/T</v>
      </c>
      <c r="R94" s="124" t="str">
        <f>IF( ISBLANK(P3.Comprensible!D91),"",P3.Comprensible!D91)</f>
        <v>N/D</v>
      </c>
      <c r="S94" s="124" t="str">
        <f>IF( ISBLANK(P3.Comprensible!D205),"",P3.Comprensible!D205)</f>
        <v>N/D</v>
      </c>
      <c r="T94" s="124" t="str">
        <f>IF( ISBLANK(P3.Comprensible!D243),"",P3.Comprensible!D243)</f>
        <v>N/T</v>
      </c>
      <c r="U94" s="124" t="str">
        <f>IF( ISBLANK(P3.Comprensible!D357),"",P3.Comprensible!D357)</f>
        <v>N/T</v>
      </c>
      <c r="V94" s="124" t="str">
        <f>IF( ISBLANK(P3.Comprensible!D395),"",P3.Comprensible!D395)</f>
        <v>N/T</v>
      </c>
      <c r="W94" s="124" t="str">
        <f>IF(ISBLANK(P4.Robusto!D129),"",P4.Robusto!D129)</f>
        <v>N/T</v>
      </c>
      <c r="X94" s="40"/>
      <c r="Y94" s="38"/>
      <c r="Z94" s="38"/>
      <c r="AA94" s="38"/>
      <c r="AB94" s="38"/>
      <c r="AC94" s="38"/>
      <c r="AD94" s="38"/>
      <c r="AE94" s="38"/>
      <c r="AF94" s="38"/>
      <c r="AG94" s="38"/>
      <c r="AH94" s="38"/>
      <c r="AI94" s="38"/>
      <c r="AJ94" s="38"/>
      <c r="AK94" s="38"/>
    </row>
    <row r="95" spans="1:37">
      <c r="A95" s="38"/>
      <c r="B95" s="39"/>
      <c r="C95" s="105" t="s">
        <v>192</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EN CURSO</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EN CURSO</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EN CURSO</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EN CURSO</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EN CURSO</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EN CURSO</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EN CURSO</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NO CONFORME</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EN CURSO</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EN CURSO</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EN CURSO</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EN CURSO</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EN CURSO</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EN CURSO</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EN CURSO</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EN CURSO</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EN CURSO</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EN CURSO</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EN CURSO</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EN CURSO</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sheetProtection password="902B" sheet="true" scenarios="true" objects="true"/>
  <mergeCells count="6">
    <mergeCell ref="B10:C10"/>
    <mergeCell ref="J6:L6"/>
    <mergeCell ref="N6:P6"/>
    <mergeCell ref="B7:C7"/>
    <mergeCell ref="B8:C8"/>
    <mergeCell ref="B9:C9"/>
  </mergeCells>
  <conditionalFormatting sqref="AF19:AG19 D60:W94 D19:AE19 D20:AG53">
    <cfRule type="cellIs" dxfId="598" priority="2" operator="equal">
      <formula>"Pasa"</formula>
    </cfRule>
    <cfRule type="cellIs" dxfId="597" priority="3" operator="equal">
      <formula>"Falla"</formula>
    </cfRule>
    <cfRule type="cellIs" dxfId="596" priority="4" operator="equal">
      <formula>"N/A"</formula>
    </cfRule>
    <cfRule type="cellIs" dxfId="595" priority="5" operator="equal">
      <formula>"N/T"</formula>
    </cfRule>
    <cfRule type="cellIs" dxfId="594" priority="6" operator="equal">
      <formula>"N/D"</formula>
    </cfRule>
  </conditionalFormatting>
  <conditionalFormatting sqref="D54:AG54 D95:W95">
    <cfRule type="cellIs" dxfId="593" priority="7" operator="equal">
      <formula>"CONFORME"</formula>
    </cfRule>
    <cfRule type="cellIs" dxfId="592" priority="8" operator="equal">
      <formula>"NO CONFORME"</formula>
    </cfRule>
    <cfRule type="cellIs" dxfId="591" priority="9" operator="equal">
      <formula>"ERROR"</formula>
    </cfRule>
    <cfRule type="cellIs" dxfId="590" priority="10" operator="equal">
      <formula>"N/A"</formula>
    </cfRule>
  </conditionalFormatting>
  <conditionalFormatting sqref="AH19">
    <cfRule type="cellIs" dxfId="589" priority="11" operator="equal">
      <formula>"FALLA"</formula>
    </cfRule>
    <cfRule type="cellIs" dxfId="588"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RESULTADOS!Área_de_impresión</vt:lpstr>
      <vt:lpstr>celdasP1</vt:lpstr>
      <vt:lpstr>celdasP2</vt:lpstr>
      <vt:lpstr>celdasP3</vt:lpstr>
      <vt:lpstr>CeldasP4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2020-03-26T13:14:48Z</dcterms:created>
  <dc:creator>DAVID LUBIAN ESPINOSA</dc:creator>
  <dc:language>es-ES</dc:language>
  <cp:lastModifiedBy>David Lubián</cp:lastModifiedBy>
  <cp:lastPrinted>2020-09-14T10:56:43Z</cp:lastPrinted>
  <dcterms:modified xsi:type="dcterms:W3CDTF">2020-10-19T11:23:52Z</dcterms:modified>
  <cp:revision>109</cp:revision>
</cp:coreProperties>
</file>