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ossTyzackPitman/Documents/OneDrive/PhD/Data/R_Database/R_PROJECTS/PhD_Chapter3/MSE_Paper/LEOPARD-MP/data/"/>
    </mc:Choice>
  </mc:AlternateContent>
  <bookViews>
    <workbookView xWindow="0" yWindow="460" windowWidth="28800" windowHeight="12440"/>
  </bookViews>
  <sheets>
    <sheet name="Sheet1" sheetId="1" r:id="rId1"/>
  </sheets>
  <definedNames>
    <definedName name="_xlnm._FilterDatabase" localSheetId="0" hidden="1">Sheet1!$A$1:$F$1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N7" i="1"/>
  <c r="L7" i="1"/>
  <c r="M3" i="1"/>
  <c r="M2" i="1"/>
  <c r="L3" i="1"/>
  <c r="L2" i="1"/>
  <c r="C10" i="1"/>
  <c r="D10" i="1"/>
  <c r="B10" i="1"/>
  <c r="N3" i="1"/>
  <c r="N2" i="1"/>
  <c r="D8" i="1"/>
  <c r="D5" i="1"/>
  <c r="D2" i="1"/>
  <c r="D7" i="1"/>
  <c r="D3" i="1"/>
  <c r="D6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F2" i="1"/>
  <c r="E2" i="1"/>
</calcChain>
</file>

<file path=xl/comments1.xml><?xml version="1.0" encoding="utf-8"?>
<comments xmlns="http://schemas.openxmlformats.org/spreadsheetml/2006/main">
  <authors>
    <author>gbalme@panthera.org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gbalme@panthera.org:</t>
        </r>
        <r>
          <rPr>
            <sz val="9"/>
            <color indexed="81"/>
            <rFont val="Tahoma"/>
            <family val="2"/>
          </rPr>
          <t xml:space="preserve">
From first recorded litter</t>
        </r>
      </text>
    </comment>
  </commentList>
</comments>
</file>

<file path=xl/sharedStrings.xml><?xml version="1.0" encoding="utf-8"?>
<sst xmlns="http://schemas.openxmlformats.org/spreadsheetml/2006/main" count="34" uniqueCount="26">
  <si>
    <t>Female</t>
  </si>
  <si>
    <t>No. litters</t>
  </si>
  <si>
    <t>No. cubs</t>
  </si>
  <si>
    <t>Chinga</t>
  </si>
  <si>
    <t>Duzi</t>
  </si>
  <si>
    <t>Kezi</t>
  </si>
  <si>
    <t>Ngoye</t>
  </si>
  <si>
    <t>Nthombi</t>
  </si>
  <si>
    <t>Nyanga</t>
  </si>
  <si>
    <t>Ulla</t>
  </si>
  <si>
    <t>Nyoka</t>
  </si>
  <si>
    <t>Litters/yr</t>
  </si>
  <si>
    <t>Cubs/yr</t>
  </si>
  <si>
    <t>Mean</t>
  </si>
  <si>
    <t>SD</t>
  </si>
  <si>
    <t>Min.</t>
  </si>
  <si>
    <t>Max.</t>
  </si>
  <si>
    <t>Cubs/female/yr</t>
  </si>
  <si>
    <t>Litters/female/yr</t>
  </si>
  <si>
    <t>N</t>
  </si>
  <si>
    <t>Sepi</t>
  </si>
  <si>
    <t>Thandi</t>
  </si>
  <si>
    <t>Age at first parturition</t>
  </si>
  <si>
    <t>Yrs monitored</t>
  </si>
  <si>
    <t>TOTAL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</si>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</sst>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/>
    <xf numFmtId="2" fontId="1" fillId="0" borderId="0" xfId="0" applyNumberFormat="1" applyFont="1" applyAlignment="1"/>
    <xf numFmtId="0" fontId="2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0" fontId="0" fillId="0" borderId="0" xfId="0" applyFont="1" applyFill="1" applyBorder="1" applyAlignment="1"/>
    <xf numFmtId="2" fontId="0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"/>
  <sheetViews>
    <sheetView tabSelected="1" zoomScale="120" zoomScaleNormal="120" zoomScalePageLayoutView="120" workbookViewId="0">
      <selection activeCell="M7" sqref="M7"/>
    </sheetView>
  </sheetViews>
  <sheetFormatPr baseColWidth="10" defaultColWidth="8.83203125" defaultRowHeight="15" x14ac:dyDescent="0.2"/>
  <cols>
    <col min="1" max="1" width="9.83203125" style="5" bestFit="1" customWidth="1"/>
    <col min="2" max="2" width="12.1640625" style="5" bestFit="1" customWidth="1"/>
    <col min="3" max="3" width="10.83203125" style="5" bestFit="1" customWidth="1"/>
    <col min="4" max="4" width="15.83203125" style="6" customWidth="1"/>
    <col min="5" max="5" width="11.5" style="6" bestFit="1" customWidth="1"/>
    <col min="6" max="6" width="10.1640625" style="6" bestFit="1" customWidth="1"/>
    <col min="7" max="8" width="8.83203125" style="5"/>
    <col min="9" max="9" width="21" style="5" customWidth="1"/>
    <col min="10" max="11" width="8.5" style="5" customWidth="1"/>
    <col min="12" max="12" width="17.1640625" style="6" customWidth="1"/>
    <col min="13" max="13" width="16" style="5" customWidth="1"/>
    <col min="14" max="14" width="16" style="6" customWidth="1"/>
    <col min="15" max="15" width="8.83203125" style="6"/>
    <col min="16" max="16384" width="8.83203125" style="5"/>
  </cols>
  <sheetData>
    <row r="1" spans="1:17" x14ac:dyDescent="0.2">
      <c r="A1" s="2" t="s">
        <v>0</v>
      </c>
      <c r="B1" s="2" t="s">
        <v>1</v>
      </c>
      <c r="C1" s="2" t="s">
        <v>2</v>
      </c>
      <c r="D1" s="3" t="s">
        <v>23</v>
      </c>
      <c r="E1" s="3" t="s">
        <v>11</v>
      </c>
      <c r="F1" s="3" t="s">
        <v>12</v>
      </c>
      <c r="H1" s="2" t="s">
        <v>0</v>
      </c>
      <c r="I1" s="2" t="s">
        <v>22</v>
      </c>
      <c r="J1" s="2"/>
      <c r="L1" s="1" t="s">
        <v>18</v>
      </c>
      <c r="M1" s="1" t="s">
        <v>17</v>
      </c>
      <c r="N1" s="1" t="s">
        <v>22</v>
      </c>
      <c r="O1" s="2"/>
    </row>
    <row r="2" spans="1:17" x14ac:dyDescent="0.2">
      <c r="A2" s="5" t="s">
        <v>3</v>
      </c>
      <c r="B2" s="5">
        <v>3</v>
      </c>
      <c r="C2" s="5">
        <v>3</v>
      </c>
      <c r="D2" s="6">
        <f>3.56-0.99</f>
        <v>2.5700000000000003</v>
      </c>
      <c r="E2" s="6">
        <f>B2/D2</f>
        <v>1.1673151750972761</v>
      </c>
      <c r="F2" s="6">
        <f>C2/D2</f>
        <v>1.1673151750972761</v>
      </c>
      <c r="H2" s="10" t="s">
        <v>3</v>
      </c>
      <c r="I2" s="11">
        <v>3.9917808219178084</v>
      </c>
      <c r="J2" s="12"/>
      <c r="K2" s="7" t="s">
        <v>13</v>
      </c>
      <c r="L2" s="8">
        <f>AVERAGE(E2:E9)</f>
        <v>0.91867111023128567</v>
      </c>
      <c r="M2" s="8">
        <f>AVERAGE(F2:F9)</f>
        <v>1.5254798876111302</v>
      </c>
      <c r="N2" s="8">
        <f>AVERAGE(I2:I9)</f>
        <v>3.1681506849315069</v>
      </c>
      <c r="O2" s="5"/>
    </row>
    <row r="3" spans="1:17" x14ac:dyDescent="0.2">
      <c r="A3" s="5" t="s">
        <v>4</v>
      </c>
      <c r="B3" s="5">
        <v>2</v>
      </c>
      <c r="C3" s="5">
        <v>4</v>
      </c>
      <c r="D3" s="6">
        <f>2.66+0.2</f>
        <v>2.8600000000000003</v>
      </c>
      <c r="E3" s="6">
        <f t="shared" ref="E3:E9" si="0">B3/D3</f>
        <v>0.69930069930069927</v>
      </c>
      <c r="F3" s="6">
        <f t="shared" ref="F3:F9" si="1">C3/D3</f>
        <v>1.3986013986013985</v>
      </c>
      <c r="H3" s="10" t="s">
        <v>4</v>
      </c>
      <c r="I3" s="11">
        <v>2.8027397260273972</v>
      </c>
      <c r="J3" s="12"/>
      <c r="K3" s="7" t="s">
        <v>14</v>
      </c>
      <c r="L3" s="8">
        <f>STDEV(E2:E9)</f>
        <v>0.36151523427747267</v>
      </c>
      <c r="M3" s="8">
        <f>STDEV(F2:F9)</f>
        <v>0.55481377106898377</v>
      </c>
      <c r="N3" s="8">
        <f>STDEV(I2:I9)</f>
        <v>0.56449552876393827</v>
      </c>
      <c r="O3" s="5"/>
    </row>
    <row r="4" spans="1:17" x14ac:dyDescent="0.2">
      <c r="A4" s="5" t="s">
        <v>5</v>
      </c>
      <c r="B4" s="5">
        <v>6</v>
      </c>
      <c r="C4" s="5">
        <v>12</v>
      </c>
      <c r="D4" s="6">
        <v>7.47</v>
      </c>
      <c r="E4" s="6">
        <f t="shared" si="0"/>
        <v>0.80321285140562249</v>
      </c>
      <c r="F4" s="6">
        <f t="shared" si="1"/>
        <v>1.606425702811245</v>
      </c>
      <c r="H4" s="10" t="s">
        <v>6</v>
      </c>
      <c r="I4" s="11">
        <v>3.4109589041095889</v>
      </c>
      <c r="J4" s="12"/>
      <c r="K4" s="7" t="s">
        <v>15</v>
      </c>
      <c r="L4" s="8">
        <v>0.25</v>
      </c>
      <c r="M4" s="8">
        <v>0.5</v>
      </c>
      <c r="N4" s="8">
        <v>2.36</v>
      </c>
      <c r="O4" s="5"/>
    </row>
    <row r="5" spans="1:17" x14ac:dyDescent="0.2">
      <c r="A5" s="5" t="s">
        <v>6</v>
      </c>
      <c r="B5" s="5">
        <v>6</v>
      </c>
      <c r="C5" s="5">
        <v>11</v>
      </c>
      <c r="D5" s="6">
        <f>7.84-0.41</f>
        <v>7.43</v>
      </c>
      <c r="E5" s="6">
        <f t="shared" si="0"/>
        <v>0.80753701211305517</v>
      </c>
      <c r="F5" s="6">
        <f t="shared" si="1"/>
        <v>1.4804845222072678</v>
      </c>
      <c r="H5" s="10" t="s">
        <v>7</v>
      </c>
      <c r="I5" s="11">
        <v>2.8082191780821919</v>
      </c>
      <c r="J5" s="12"/>
      <c r="K5" s="7" t="s">
        <v>16</v>
      </c>
      <c r="L5" s="8">
        <v>1.44</v>
      </c>
      <c r="M5" s="8">
        <v>2.39</v>
      </c>
      <c r="N5" s="8">
        <v>3.99</v>
      </c>
      <c r="O5" s="5"/>
    </row>
    <row r="6" spans="1:17" x14ac:dyDescent="0.2">
      <c r="A6" s="5" t="s">
        <v>7</v>
      </c>
      <c r="B6" s="5">
        <v>5</v>
      </c>
      <c r="C6" s="5">
        <v>8</v>
      </c>
      <c r="D6" s="6">
        <f>4.29+0.19</f>
        <v>4.4800000000000004</v>
      </c>
      <c r="E6" s="6">
        <f t="shared" si="0"/>
        <v>1.1160714285714284</v>
      </c>
      <c r="F6" s="6">
        <f t="shared" si="1"/>
        <v>1.7857142857142856</v>
      </c>
      <c r="H6" s="10" t="s">
        <v>8</v>
      </c>
      <c r="I6" s="11">
        <v>2.3643835616438356</v>
      </c>
      <c r="J6" s="12"/>
      <c r="K6" s="7" t="s">
        <v>19</v>
      </c>
      <c r="L6" s="9">
        <v>8</v>
      </c>
      <c r="M6" s="9">
        <v>8</v>
      </c>
      <c r="N6" s="9">
        <v>8</v>
      </c>
      <c r="O6" s="5"/>
    </row>
    <row r="7" spans="1:17" x14ac:dyDescent="0.2">
      <c r="A7" s="5" t="s">
        <v>8</v>
      </c>
      <c r="B7" s="5">
        <v>4</v>
      </c>
      <c r="C7" s="5">
        <v>7</v>
      </c>
      <c r="D7" s="6">
        <f>3.09+0.64</f>
        <v>3.73</v>
      </c>
      <c r="E7" s="6">
        <f t="shared" si="0"/>
        <v>1.0723860589812333</v>
      </c>
      <c r="F7" s="6">
        <f t="shared" si="1"/>
        <v>1.8766756032171581</v>
      </c>
      <c r="H7" s="10" t="s">
        <v>20</v>
      </c>
      <c r="I7" s="11">
        <v>3.043835616438356</v>
      </c>
      <c r="J7" s="12"/>
      <c r="K7" s="7" t="s">
        <v>25</v>
      </c>
      <c r="L7" s="8">
        <f>L3/SQRT(L6)</f>
        <v>0.12781493682992215</v>
      </c>
      <c r="M7" s="8">
        <f t="shared" ref="M7:N7" si="2">M3/SQRT(M6)</f>
        <v>0.19615628990927958</v>
      </c>
      <c r="N7" s="8">
        <f t="shared" si="2"/>
        <v>0.19957930816923325</v>
      </c>
    </row>
    <row r="8" spans="1:17" x14ac:dyDescent="0.2">
      <c r="A8" s="5" t="s">
        <v>9</v>
      </c>
      <c r="B8" s="5">
        <v>3</v>
      </c>
      <c r="C8" s="5">
        <v>5</v>
      </c>
      <c r="D8" s="6">
        <f>3-0.91</f>
        <v>2.09</v>
      </c>
      <c r="E8" s="6">
        <f t="shared" si="0"/>
        <v>1.4354066985645935</v>
      </c>
      <c r="F8" s="6">
        <f t="shared" si="1"/>
        <v>2.3923444976076556</v>
      </c>
      <c r="H8" s="10" t="s">
        <v>21</v>
      </c>
      <c r="I8" s="11">
        <v>3.0164383561643837</v>
      </c>
      <c r="J8" s="12"/>
      <c r="L8" s="5"/>
    </row>
    <row r="9" spans="1:17" x14ac:dyDescent="0.2">
      <c r="A9" s="5" t="s">
        <v>10</v>
      </c>
      <c r="B9" s="5">
        <v>1</v>
      </c>
      <c r="C9" s="5">
        <v>2</v>
      </c>
      <c r="D9" s="6">
        <v>4.03</v>
      </c>
      <c r="E9" s="6">
        <f t="shared" si="0"/>
        <v>0.24813895781637715</v>
      </c>
      <c r="F9" s="6">
        <f t="shared" si="1"/>
        <v>0.49627791563275431</v>
      </c>
      <c r="H9" s="10" t="s">
        <v>9</v>
      </c>
      <c r="I9" s="11">
        <v>3.9068493150684933</v>
      </c>
      <c r="J9" s="12"/>
      <c r="L9" s="5"/>
    </row>
    <row r="10" spans="1:17" x14ac:dyDescent="0.2">
      <c r="A10" s="2" t="s">
        <v>24</v>
      </c>
      <c r="B10" s="2">
        <f>SUM(B2:B9)</f>
        <v>30</v>
      </c>
      <c r="C10" s="2">
        <f t="shared" ref="C10:D10" si="3">SUM(C2:C9)</f>
        <v>52</v>
      </c>
      <c r="D10" s="2">
        <f t="shared" si="3"/>
        <v>34.659999999999997</v>
      </c>
      <c r="K10" s="4"/>
      <c r="L10" s="4"/>
    </row>
    <row r="11" spans="1:17" s="4" customFormat="1" x14ac:dyDescent="0.2">
      <c r="A11" s="5"/>
      <c r="B11" s="5"/>
      <c r="C11" s="5"/>
      <c r="D11" s="6"/>
      <c r="E11" s="6"/>
      <c r="F11" s="6"/>
      <c r="K11" s="5"/>
      <c r="L11" s="6"/>
      <c r="M11" s="5"/>
      <c r="N11" s="6"/>
      <c r="O11" s="6"/>
      <c r="Q11" s="5"/>
    </row>
  </sheetData>
  <autoFilter ref="A1:F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gbalme@panthera.org</dc:creator>
  <cp:lastModifiedBy>Ross Pitman</cp:lastModifiedBy>
  <dcterms:created xsi:type="dcterms:W3CDTF">2014-09-10T23:57:05Z</dcterms:created>
  <dcterms:modified xsi:type="dcterms:W3CDTF">2016-06-06T14:14:21Z</dcterms:modified>
</cp:coreProperties>
</file>